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120" windowWidth="19440" windowHeight="11715" tabRatio="864" activeTab="3"/>
  </bookViews>
  <sheets>
    <sheet name="Formati 1 Misioni" sheetId="13" r:id="rId1"/>
    <sheet name="Formati 2 tav.Plan.Men" sheetId="7" r:id="rId2"/>
    <sheet name="Formati 2 tav.Forcat e Luftimit" sheetId="15" r:id="rId3"/>
    <sheet name="Form 2 tav Mbeshtetja Luftimit " sheetId="14" r:id="rId4"/>
    <sheet name="Arsimi Ushtarak" sheetId="16" r:id="rId5"/>
    <sheet name="Form.2tav. Mbesht Shendetesi" sheetId="9" r:id="rId6"/>
    <sheet name="Formati 2 tav.Mb.Soc.Ushtaraket" sheetId="6" r:id="rId7"/>
    <sheet name="Formati 2 tav.EC&amp;Rezervat" sheetId="3" r:id="rId8"/>
  </sheets>
  <definedNames>
    <definedName name="_xlnm.Print_Area" localSheetId="5">'Form.2tav. Mbesht Shendetesi'!$A$1:$E$703</definedName>
    <definedName name="_xlnm.Print_Area" localSheetId="7">'Formati 2 tav.EC&amp;Rezervat'!$A$1:$O$535</definedName>
    <definedName name="_xlnm.Print_Area" localSheetId="2">'Formati 2 tav.Forcat e Luftimit'!$A$1:$E$1185</definedName>
    <definedName name="_xlnm.Print_Area" localSheetId="6">'Formati 2 tav.Mb.Soc.Ushtaraket'!$A$1:$E$92</definedName>
    <definedName name="_xlnm.Print_Area" localSheetId="1">'Formati 2 tav.Plan.Men'!$A$1:$H$203</definedName>
  </definedNames>
  <calcPr calcId="144525"/>
</workbook>
</file>

<file path=xl/calcChain.xml><?xml version="1.0" encoding="utf-8"?>
<calcChain xmlns="http://schemas.openxmlformats.org/spreadsheetml/2006/main">
  <c r="D46" i="15" l="1"/>
  <c r="E46" i="15"/>
  <c r="C46" i="15"/>
  <c r="D98" i="9"/>
  <c r="E98" i="9"/>
  <c r="C98" i="9"/>
  <c r="D135" i="9"/>
  <c r="E135" i="9"/>
  <c r="C135" i="9"/>
  <c r="C699" i="9"/>
  <c r="D47" i="9"/>
  <c r="E47" i="9"/>
  <c r="C47" i="9"/>
  <c r="B676" i="9"/>
  <c r="D679" i="9"/>
  <c r="E679" i="9"/>
  <c r="C679" i="9"/>
  <c r="D132" i="9"/>
  <c r="E132" i="9"/>
  <c r="C132" i="9"/>
  <c r="D44" i="9"/>
  <c r="E44" i="9"/>
  <c r="C44" i="9"/>
  <c r="D95" i="9"/>
  <c r="E95" i="9"/>
  <c r="C95" i="9"/>
  <c r="D129" i="9"/>
  <c r="E129" i="9"/>
  <c r="C129" i="9"/>
  <c r="D92" i="9"/>
  <c r="E92" i="9"/>
  <c r="C92" i="9"/>
  <c r="D41" i="9"/>
  <c r="E41" i="9"/>
  <c r="C41" i="9"/>
  <c r="D699" i="9"/>
  <c r="E699" i="9"/>
  <c r="E691" i="9"/>
  <c r="D691" i="9"/>
  <c r="C691" i="9"/>
  <c r="C59" i="9"/>
  <c r="C62" i="9" s="1"/>
  <c r="D59" i="9"/>
  <c r="E59" i="9"/>
  <c r="B59" i="9"/>
  <c r="C110" i="9"/>
  <c r="C113" i="9" s="1"/>
  <c r="D110" i="9"/>
  <c r="E110" i="9"/>
  <c r="B110" i="9"/>
  <c r="C147" i="9"/>
  <c r="D147" i="9"/>
  <c r="E147" i="9"/>
  <c r="B147" i="9"/>
  <c r="C33" i="9" l="1"/>
  <c r="D121" i="9"/>
  <c r="E675" i="9"/>
  <c r="D33" i="9"/>
  <c r="D675" i="9"/>
  <c r="E33" i="9"/>
  <c r="D84" i="9"/>
  <c r="C121" i="9"/>
  <c r="C84" i="9"/>
  <c r="C114" i="9" s="1"/>
  <c r="C675" i="9"/>
  <c r="E121" i="9"/>
  <c r="E84" i="9"/>
  <c r="E93" i="16"/>
  <c r="D93" i="16"/>
  <c r="C93" i="16"/>
  <c r="B93" i="16"/>
  <c r="E88" i="16"/>
  <c r="D88" i="16"/>
  <c r="C88" i="16"/>
  <c r="B88" i="16"/>
  <c r="E87" i="16"/>
  <c r="D87" i="16"/>
  <c r="C87" i="16"/>
  <c r="B87" i="16"/>
  <c r="E86" i="16"/>
  <c r="D86" i="16"/>
  <c r="C86" i="16"/>
  <c r="B86" i="16"/>
  <c r="E85" i="16"/>
  <c r="C85" i="16"/>
  <c r="B85" i="16"/>
  <c r="E82" i="16"/>
  <c r="D82" i="16"/>
  <c r="C82" i="16"/>
  <c r="B82" i="16"/>
  <c r="E79" i="16"/>
  <c r="D79" i="16"/>
  <c r="C79" i="16"/>
  <c r="B79" i="16"/>
  <c r="E76" i="16"/>
  <c r="D76" i="16"/>
  <c r="C76" i="16"/>
  <c r="B76" i="16"/>
  <c r="E75" i="16"/>
  <c r="D75" i="16"/>
  <c r="C75" i="16"/>
  <c r="B75" i="16"/>
  <c r="E74" i="16"/>
  <c r="E73" i="16" s="1"/>
  <c r="D74" i="16"/>
  <c r="C74" i="16"/>
  <c r="C73" i="16" s="1"/>
  <c r="B74" i="16"/>
  <c r="D73" i="16"/>
  <c r="B73" i="16"/>
  <c r="E72" i="16"/>
  <c r="D72" i="16"/>
  <c r="C72" i="16"/>
  <c r="B72" i="16"/>
  <c r="E71" i="16"/>
  <c r="D71" i="16"/>
  <c r="C71" i="16"/>
  <c r="B71" i="16"/>
  <c r="E70" i="16"/>
  <c r="D70" i="16"/>
  <c r="C70" i="16"/>
  <c r="B70" i="16"/>
  <c r="E69" i="16"/>
  <c r="D69" i="16"/>
  <c r="C69" i="16"/>
  <c r="B69" i="16"/>
  <c r="E68" i="16"/>
  <c r="E67" i="16" s="1"/>
  <c r="D68" i="16"/>
  <c r="C68" i="16"/>
  <c r="B68" i="16"/>
  <c r="D67" i="16"/>
  <c r="C67" i="16"/>
  <c r="B67" i="16"/>
  <c r="E60" i="16"/>
  <c r="D60" i="16"/>
  <c r="C60" i="16"/>
  <c r="B60" i="16"/>
  <c r="E57" i="16"/>
  <c r="D57" i="16"/>
  <c r="C57" i="16"/>
  <c r="B57" i="16"/>
  <c r="E54" i="16"/>
  <c r="D54" i="16"/>
  <c r="C54" i="16"/>
  <c r="B54" i="16"/>
  <c r="E51" i="16"/>
  <c r="D51" i="16"/>
  <c r="C51" i="16"/>
  <c r="B51" i="16"/>
  <c r="E48" i="16"/>
  <c r="D48" i="16"/>
  <c r="C48" i="16"/>
  <c r="B48" i="16"/>
  <c r="E45" i="16"/>
  <c r="D45" i="16"/>
  <c r="C45" i="16"/>
  <c r="B45" i="16"/>
  <c r="E42" i="16"/>
  <c r="D42" i="16"/>
  <c r="C42" i="16"/>
  <c r="B42" i="16"/>
  <c r="M36" i="16"/>
  <c r="E36" i="16"/>
  <c r="D36" i="16"/>
  <c r="C36" i="16"/>
  <c r="B19" i="16"/>
  <c r="D1184" i="15"/>
  <c r="C1184" i="15"/>
  <c r="B1184" i="15"/>
  <c r="E1183" i="15"/>
  <c r="D1183" i="15"/>
  <c r="C1183" i="15"/>
  <c r="B1183" i="15"/>
  <c r="E1182" i="15"/>
  <c r="D1182" i="15"/>
  <c r="C1182" i="15"/>
  <c r="B1182" i="15"/>
  <c r="B1181" i="15"/>
  <c r="E1179" i="15"/>
  <c r="D1179" i="15"/>
  <c r="C1179" i="15"/>
  <c r="B1179" i="15"/>
  <c r="E1178" i="15"/>
  <c r="D1178" i="15"/>
  <c r="C1178" i="15"/>
  <c r="B1178" i="15"/>
  <c r="E1177" i="15"/>
  <c r="D1177" i="15"/>
  <c r="C1177" i="15"/>
  <c r="B1177" i="15"/>
  <c r="E1176" i="15"/>
  <c r="E1175" i="15" s="1"/>
  <c r="D1176" i="15"/>
  <c r="C1176" i="15"/>
  <c r="B1176" i="15"/>
  <c r="B1175" i="15" s="1"/>
  <c r="D1175" i="15"/>
  <c r="E1174" i="15"/>
  <c r="D1174" i="15"/>
  <c r="C1174" i="15"/>
  <c r="B1174" i="15"/>
  <c r="E1173" i="15"/>
  <c r="E1172" i="15" s="1"/>
  <c r="D1173" i="15"/>
  <c r="D1172" i="15" s="1"/>
  <c r="C1173" i="15"/>
  <c r="C1172" i="15" s="1"/>
  <c r="B1173" i="15"/>
  <c r="B1172" i="15" s="1"/>
  <c r="E1171" i="15"/>
  <c r="D1171" i="15"/>
  <c r="C1171" i="15"/>
  <c r="B1171" i="15"/>
  <c r="E1170" i="15"/>
  <c r="E1169" i="15" s="1"/>
  <c r="D1170" i="15"/>
  <c r="D1169" i="15" s="1"/>
  <c r="C1170" i="15"/>
  <c r="C1169" i="15" s="1"/>
  <c r="B1170" i="15"/>
  <c r="B1169" i="15" s="1"/>
  <c r="E1168" i="15"/>
  <c r="D1168" i="15"/>
  <c r="C1168" i="15"/>
  <c r="B1168" i="15"/>
  <c r="E1167" i="15"/>
  <c r="D1167" i="15"/>
  <c r="D1166" i="15" s="1"/>
  <c r="C1167" i="15"/>
  <c r="C1166" i="15" s="1"/>
  <c r="B1167" i="15"/>
  <c r="E1166" i="15"/>
  <c r="B1166" i="15"/>
  <c r="E1165" i="15"/>
  <c r="D1165" i="15"/>
  <c r="C1165" i="15"/>
  <c r="B1165" i="15"/>
  <c r="E1164" i="15"/>
  <c r="E1163" i="15" s="1"/>
  <c r="D1164" i="15"/>
  <c r="C1164" i="15"/>
  <c r="C1163" i="15" s="1"/>
  <c r="B1164" i="15"/>
  <c r="B1163" i="15" s="1"/>
  <c r="D1163" i="15"/>
  <c r="E1162" i="15"/>
  <c r="D1162" i="15"/>
  <c r="C1162" i="15"/>
  <c r="B1162" i="15"/>
  <c r="B1161" i="15"/>
  <c r="B1160" i="15" s="1"/>
  <c r="E1159" i="15"/>
  <c r="D1159" i="15"/>
  <c r="C1159" i="15"/>
  <c r="B1159" i="15"/>
  <c r="B1158" i="15"/>
  <c r="E1156" i="15"/>
  <c r="D1156" i="15"/>
  <c r="C1156" i="15"/>
  <c r="B1156" i="15"/>
  <c r="B1155" i="15"/>
  <c r="E1145" i="15"/>
  <c r="E1140" i="15"/>
  <c r="E1150" i="15" s="1"/>
  <c r="E1151" i="15" s="1"/>
  <c r="D1140" i="15"/>
  <c r="D1150" i="15" s="1"/>
  <c r="D1151" i="15" s="1"/>
  <c r="C1140" i="15"/>
  <c r="C1150" i="15" s="1"/>
  <c r="C1151" i="15" s="1"/>
  <c r="B1140" i="15"/>
  <c r="B1150" i="15" s="1"/>
  <c r="B1151" i="15" s="1"/>
  <c r="E1135" i="15"/>
  <c r="D1135" i="15"/>
  <c r="C1135" i="15"/>
  <c r="E1134" i="15"/>
  <c r="D1134" i="15"/>
  <c r="C1134" i="15"/>
  <c r="E1133" i="15"/>
  <c r="D1133" i="15"/>
  <c r="C1133" i="15"/>
  <c r="B1133" i="15"/>
  <c r="E1120" i="15"/>
  <c r="D1120" i="15"/>
  <c r="C1120" i="15"/>
  <c r="E1115" i="15"/>
  <c r="E1125" i="15" s="1"/>
  <c r="D1115" i="15"/>
  <c r="C1115" i="15"/>
  <c r="B1115" i="15"/>
  <c r="B1125" i="15" s="1"/>
  <c r="E1110" i="15"/>
  <c r="D1110" i="15"/>
  <c r="C1110" i="15"/>
  <c r="E1109" i="15"/>
  <c r="D1109" i="15"/>
  <c r="C1109" i="15"/>
  <c r="E1108" i="15"/>
  <c r="D1108" i="15"/>
  <c r="C1108" i="15"/>
  <c r="C1111" i="15" s="1"/>
  <c r="E1094" i="15"/>
  <c r="D1094" i="15"/>
  <c r="C1094" i="15"/>
  <c r="E1089" i="15"/>
  <c r="D1089" i="15"/>
  <c r="C1089" i="15"/>
  <c r="B1089" i="15"/>
  <c r="B1099" i="15" s="1"/>
  <c r="E1084" i="15"/>
  <c r="D1084" i="15"/>
  <c r="C1084" i="15"/>
  <c r="E1083" i="15"/>
  <c r="D1083" i="15"/>
  <c r="C1083" i="15"/>
  <c r="E1082" i="15"/>
  <c r="D1082" i="15"/>
  <c r="C1082" i="15"/>
  <c r="C1085" i="15" s="1"/>
  <c r="C1069" i="15"/>
  <c r="C1068" i="15" s="1"/>
  <c r="E1063" i="15"/>
  <c r="E1073" i="15" s="1"/>
  <c r="D1063" i="15"/>
  <c r="D1073" i="15" s="1"/>
  <c r="C1063" i="15"/>
  <c r="B1063" i="15"/>
  <c r="B1073" i="15" s="1"/>
  <c r="E1059" i="15"/>
  <c r="D1059" i="15"/>
  <c r="C1059" i="15"/>
  <c r="E1058" i="15"/>
  <c r="D1058" i="15"/>
  <c r="C1058" i="15"/>
  <c r="E1057" i="15"/>
  <c r="D1057" i="15"/>
  <c r="C1057" i="15"/>
  <c r="E1041" i="15"/>
  <c r="E1036" i="15"/>
  <c r="D1036" i="15"/>
  <c r="D1046" i="15" s="1"/>
  <c r="C1036" i="15"/>
  <c r="C1046" i="15" s="1"/>
  <c r="B1036" i="15"/>
  <c r="B1046" i="15" s="1"/>
  <c r="E1032" i="15"/>
  <c r="D1032" i="15"/>
  <c r="C1032" i="15"/>
  <c r="D1031" i="15"/>
  <c r="C1031" i="15"/>
  <c r="E1030" i="15"/>
  <c r="D1030" i="15"/>
  <c r="C1030" i="15"/>
  <c r="E1028" i="15"/>
  <c r="E1031" i="15" s="1"/>
  <c r="D1015" i="15"/>
  <c r="C1015" i="15"/>
  <c r="E1010" i="15"/>
  <c r="E1020" i="15" s="1"/>
  <c r="D1010" i="15"/>
  <c r="C1010" i="15"/>
  <c r="B1010" i="15"/>
  <c r="B1020" i="15" s="1"/>
  <c r="E1006" i="15"/>
  <c r="D1006" i="15"/>
  <c r="C1006" i="15"/>
  <c r="B1006" i="15" s="1"/>
  <c r="E1004" i="15"/>
  <c r="D1004" i="15"/>
  <c r="C1004" i="15"/>
  <c r="B1004" i="15" s="1"/>
  <c r="D1002" i="15"/>
  <c r="E1005" i="15" s="1"/>
  <c r="C1002" i="15"/>
  <c r="C1005" i="15" s="1"/>
  <c r="B1005" i="15" s="1"/>
  <c r="E984" i="15"/>
  <c r="E994" i="15" s="1"/>
  <c r="E995" i="15" s="1"/>
  <c r="D984" i="15"/>
  <c r="D994" i="15" s="1"/>
  <c r="D995" i="15" s="1"/>
  <c r="C984" i="15"/>
  <c r="C994" i="15" s="1"/>
  <c r="B984" i="15"/>
  <c r="B994" i="15" s="1"/>
  <c r="B995" i="15" s="1"/>
  <c r="E980" i="15"/>
  <c r="D980" i="15"/>
  <c r="C980" i="15"/>
  <c r="B980" i="15" s="1"/>
  <c r="E979" i="15"/>
  <c r="E978" i="15"/>
  <c r="D978" i="15"/>
  <c r="C978" i="15"/>
  <c r="B978" i="15" s="1"/>
  <c r="C976" i="15"/>
  <c r="C979" i="15" s="1"/>
  <c r="B979" i="15" s="1"/>
  <c r="C965" i="15"/>
  <c r="C964" i="15" s="1"/>
  <c r="E959" i="15"/>
  <c r="E969" i="15" s="1"/>
  <c r="D959" i="15"/>
  <c r="D969" i="15" s="1"/>
  <c r="C959" i="15"/>
  <c r="B959" i="15"/>
  <c r="B969" i="15" s="1"/>
  <c r="E954" i="15"/>
  <c r="D954" i="15"/>
  <c r="C954" i="15"/>
  <c r="B954" i="15" s="1"/>
  <c r="E953" i="15"/>
  <c r="D953" i="15"/>
  <c r="C953" i="15"/>
  <c r="B953" i="15" s="1"/>
  <c r="E952" i="15"/>
  <c r="D952" i="15"/>
  <c r="C952" i="15"/>
  <c r="C955" i="15" s="1"/>
  <c r="B955" i="15" s="1"/>
  <c r="E936" i="15"/>
  <c r="D936" i="15"/>
  <c r="C936" i="15"/>
  <c r="B936" i="15"/>
  <c r="E931" i="15"/>
  <c r="E941" i="15" s="1"/>
  <c r="E923" i="15" s="1"/>
  <c r="D931" i="15"/>
  <c r="D941" i="15" s="1"/>
  <c r="D923" i="15" s="1"/>
  <c r="C931" i="15"/>
  <c r="C941" i="15" s="1"/>
  <c r="C923" i="15" s="1"/>
  <c r="B931" i="15"/>
  <c r="B941" i="15" s="1"/>
  <c r="B923" i="15" s="1"/>
  <c r="B924" i="15" s="1"/>
  <c r="E925" i="15"/>
  <c r="D925" i="15"/>
  <c r="C925" i="15"/>
  <c r="E910" i="15"/>
  <c r="E847" i="15" s="1"/>
  <c r="D910" i="15"/>
  <c r="D847" i="15" s="1"/>
  <c r="C910" i="15"/>
  <c r="C847" i="15" s="1"/>
  <c r="B910" i="15"/>
  <c r="B847" i="15" s="1"/>
  <c r="B848" i="15" s="1"/>
  <c r="E905" i="15"/>
  <c r="E915" i="15" s="1"/>
  <c r="E897" i="15" s="1"/>
  <c r="D905" i="15"/>
  <c r="D915" i="15" s="1"/>
  <c r="D897" i="15" s="1"/>
  <c r="C905" i="15"/>
  <c r="C915" i="15" s="1"/>
  <c r="C897" i="15" s="1"/>
  <c r="B905" i="15"/>
  <c r="B915" i="15" s="1"/>
  <c r="B897" i="15" s="1"/>
  <c r="B898" i="15" s="1"/>
  <c r="E899" i="15"/>
  <c r="D899" i="15"/>
  <c r="C899" i="15"/>
  <c r="E885" i="15"/>
  <c r="D885" i="15"/>
  <c r="C885" i="15"/>
  <c r="B885" i="15"/>
  <c r="E880" i="15"/>
  <c r="D880" i="15"/>
  <c r="D890" i="15" s="1"/>
  <c r="C880" i="15"/>
  <c r="C890" i="15" s="1"/>
  <c r="B880" i="15"/>
  <c r="B890" i="15" s="1"/>
  <c r="E875" i="15"/>
  <c r="D875" i="15"/>
  <c r="C875" i="15"/>
  <c r="E874" i="15"/>
  <c r="D874" i="15"/>
  <c r="C874" i="15"/>
  <c r="E873" i="15"/>
  <c r="D873" i="15"/>
  <c r="C873" i="15"/>
  <c r="D876" i="15" s="1"/>
  <c r="B873" i="15"/>
  <c r="E860" i="15"/>
  <c r="D860" i="15"/>
  <c r="C860" i="15"/>
  <c r="B860" i="15"/>
  <c r="E855" i="15"/>
  <c r="E865" i="15" s="1"/>
  <c r="D855" i="15"/>
  <c r="D865" i="15" s="1"/>
  <c r="C855" i="15"/>
  <c r="C865" i="15" s="1"/>
  <c r="B855" i="15"/>
  <c r="B865" i="15" s="1"/>
  <c r="E849" i="15"/>
  <c r="D849" i="15"/>
  <c r="C849" i="15"/>
  <c r="E835" i="15"/>
  <c r="E806" i="15" s="1"/>
  <c r="D835" i="15"/>
  <c r="C835" i="15"/>
  <c r="C806" i="15" s="1"/>
  <c r="C807" i="15" s="1"/>
  <c r="B835" i="15"/>
  <c r="E808" i="15"/>
  <c r="D808" i="15"/>
  <c r="C808" i="15"/>
  <c r="E798" i="15"/>
  <c r="E799" i="15" s="1"/>
  <c r="D798" i="15"/>
  <c r="D799" i="15" s="1"/>
  <c r="C798" i="15"/>
  <c r="C799" i="15" s="1"/>
  <c r="B798" i="15"/>
  <c r="B799" i="15" s="1"/>
  <c r="E772" i="15"/>
  <c r="D772" i="15"/>
  <c r="C772" i="15"/>
  <c r="E771" i="15"/>
  <c r="D771" i="15"/>
  <c r="C771" i="15"/>
  <c r="E770" i="15"/>
  <c r="D770" i="15"/>
  <c r="C770" i="15"/>
  <c r="B770" i="15"/>
  <c r="B761" i="15"/>
  <c r="B762" i="15" s="1"/>
  <c r="E743" i="15"/>
  <c r="D743" i="15"/>
  <c r="C743" i="15"/>
  <c r="E740" i="15"/>
  <c r="D740" i="15"/>
  <c r="C740" i="15"/>
  <c r="E735" i="15"/>
  <c r="D735" i="15"/>
  <c r="C735" i="15"/>
  <c r="B735" i="15" s="1"/>
  <c r="E734" i="15"/>
  <c r="D734" i="15"/>
  <c r="C734" i="15"/>
  <c r="B734" i="15" s="1"/>
  <c r="E733" i="15"/>
  <c r="D733" i="15"/>
  <c r="C733" i="15"/>
  <c r="C736" i="15" s="1"/>
  <c r="B736" i="15" s="1"/>
  <c r="C712" i="15"/>
  <c r="E707" i="15"/>
  <c r="E717" i="15" s="1"/>
  <c r="E718" i="15" s="1"/>
  <c r="D707" i="15"/>
  <c r="D717" i="15" s="1"/>
  <c r="D718" i="15" s="1"/>
  <c r="C707" i="15"/>
  <c r="B707" i="15"/>
  <c r="B717" i="15" s="1"/>
  <c r="B718" i="15" s="1"/>
  <c r="E702" i="15"/>
  <c r="D702" i="15"/>
  <c r="C702" i="15"/>
  <c r="E701" i="15"/>
  <c r="D701" i="15"/>
  <c r="C701" i="15"/>
  <c r="E700" i="15"/>
  <c r="D700" i="15"/>
  <c r="D703" i="15" s="1"/>
  <c r="C700" i="15"/>
  <c r="B700" i="15"/>
  <c r="E687" i="15"/>
  <c r="D687" i="15"/>
  <c r="C687" i="15"/>
  <c r="B687" i="15"/>
  <c r="E682" i="15"/>
  <c r="E692" i="15" s="1"/>
  <c r="D682" i="15"/>
  <c r="D692" i="15" s="1"/>
  <c r="C682" i="15"/>
  <c r="C692" i="15" s="1"/>
  <c r="B682" i="15"/>
  <c r="B692" i="15" s="1"/>
  <c r="E677" i="15"/>
  <c r="D677" i="15"/>
  <c r="C677" i="15"/>
  <c r="B677" i="15" s="1"/>
  <c r="E676" i="15"/>
  <c r="D676" i="15"/>
  <c r="C676" i="15"/>
  <c r="B676" i="15" s="1"/>
  <c r="E675" i="15"/>
  <c r="D675" i="15"/>
  <c r="C675" i="15"/>
  <c r="B675" i="15"/>
  <c r="C678" i="15" s="1"/>
  <c r="B678" i="15" s="1"/>
  <c r="B662" i="15"/>
  <c r="B663" i="15" s="1"/>
  <c r="E644" i="15"/>
  <c r="D644" i="15"/>
  <c r="C644" i="15"/>
  <c r="C662" i="15" s="1"/>
  <c r="C663" i="15" s="1"/>
  <c r="E641" i="15"/>
  <c r="D641" i="15"/>
  <c r="C641" i="15"/>
  <c r="E636" i="15"/>
  <c r="D636" i="15"/>
  <c r="C636" i="15"/>
  <c r="E635" i="15"/>
  <c r="D635" i="15"/>
  <c r="C635" i="15"/>
  <c r="E634" i="15"/>
  <c r="D634" i="15"/>
  <c r="C634" i="15"/>
  <c r="B634" i="15"/>
  <c r="E621" i="15"/>
  <c r="D621" i="15"/>
  <c r="C621" i="15"/>
  <c r="B621" i="15"/>
  <c r="E616" i="15"/>
  <c r="E626" i="15" s="1"/>
  <c r="E608" i="15" s="1"/>
  <c r="D616" i="15"/>
  <c r="D626" i="15" s="1"/>
  <c r="D608" i="15" s="1"/>
  <c r="C616" i="15"/>
  <c r="C626" i="15" s="1"/>
  <c r="C608" i="15" s="1"/>
  <c r="B616" i="15"/>
  <c r="B626" i="15" s="1"/>
  <c r="B608" i="15" s="1"/>
  <c r="B609" i="15" s="1"/>
  <c r="E610" i="15"/>
  <c r="D610" i="15"/>
  <c r="C610" i="15"/>
  <c r="E595" i="15"/>
  <c r="E532" i="15" s="1"/>
  <c r="D595" i="15"/>
  <c r="D532" i="15" s="1"/>
  <c r="C595" i="15"/>
  <c r="C532" i="15" s="1"/>
  <c r="B595" i="15"/>
  <c r="E590" i="15"/>
  <c r="E600" i="15" s="1"/>
  <c r="E582" i="15" s="1"/>
  <c r="D590" i="15"/>
  <c r="D600" i="15" s="1"/>
  <c r="D582" i="15" s="1"/>
  <c r="C590" i="15"/>
  <c r="C600" i="15" s="1"/>
  <c r="C582" i="15" s="1"/>
  <c r="B590" i="15"/>
  <c r="B600" i="15" s="1"/>
  <c r="B582" i="15" s="1"/>
  <c r="B583" i="15" s="1"/>
  <c r="E584" i="15"/>
  <c r="D584" i="15"/>
  <c r="C584" i="15"/>
  <c r="E570" i="15"/>
  <c r="D570" i="15"/>
  <c r="C570" i="15"/>
  <c r="B570" i="15"/>
  <c r="E565" i="15"/>
  <c r="E575" i="15" s="1"/>
  <c r="D565" i="15"/>
  <c r="D575" i="15" s="1"/>
  <c r="C565" i="15"/>
  <c r="C575" i="15" s="1"/>
  <c r="B565" i="15"/>
  <c r="B575" i="15" s="1"/>
  <c r="E560" i="15"/>
  <c r="D560" i="15"/>
  <c r="C560" i="15"/>
  <c r="E559" i="15"/>
  <c r="D559" i="15"/>
  <c r="C559" i="15"/>
  <c r="E558" i="15"/>
  <c r="D558" i="15"/>
  <c r="C558" i="15"/>
  <c r="B558" i="15"/>
  <c r="E545" i="15"/>
  <c r="D545" i="15"/>
  <c r="C545" i="15"/>
  <c r="B545" i="15"/>
  <c r="E540" i="15"/>
  <c r="E550" i="15" s="1"/>
  <c r="D540" i="15"/>
  <c r="D550" i="15" s="1"/>
  <c r="C540" i="15"/>
  <c r="C550" i="15" s="1"/>
  <c r="B540" i="15"/>
  <c r="E534" i="15"/>
  <c r="D534" i="15"/>
  <c r="C534" i="15"/>
  <c r="B532" i="15"/>
  <c r="B533" i="15" s="1"/>
  <c r="E520" i="15"/>
  <c r="E491" i="15" s="1"/>
  <c r="D520" i="15"/>
  <c r="D491" i="15" s="1"/>
  <c r="C520" i="15"/>
  <c r="C491" i="15" s="1"/>
  <c r="C492" i="15" s="1"/>
  <c r="B520" i="15"/>
  <c r="E493" i="15"/>
  <c r="D493" i="15"/>
  <c r="C493" i="15"/>
  <c r="B483" i="15"/>
  <c r="B484" i="15" s="1"/>
  <c r="E468" i="15"/>
  <c r="E483" i="15" s="1"/>
  <c r="E484" i="15" s="1"/>
  <c r="D468" i="15"/>
  <c r="D483" i="15" s="1"/>
  <c r="D484" i="15" s="1"/>
  <c r="C468" i="15"/>
  <c r="C483" i="15" s="1"/>
  <c r="C484" i="15" s="1"/>
  <c r="E457" i="15"/>
  <c r="D457" i="15"/>
  <c r="C457" i="15"/>
  <c r="E456" i="15"/>
  <c r="D456" i="15"/>
  <c r="C456" i="15"/>
  <c r="E455" i="15"/>
  <c r="E458" i="15" s="1"/>
  <c r="D455" i="15"/>
  <c r="C455" i="15"/>
  <c r="B455" i="15"/>
  <c r="B447" i="15"/>
  <c r="E431" i="15"/>
  <c r="D431" i="15"/>
  <c r="C431" i="15"/>
  <c r="E428" i="15"/>
  <c r="D428" i="15"/>
  <c r="C428" i="15"/>
  <c r="E425" i="15"/>
  <c r="D425" i="15"/>
  <c r="C425" i="15"/>
  <c r="E419" i="15"/>
  <c r="D419" i="15"/>
  <c r="C419" i="15"/>
  <c r="D396" i="15"/>
  <c r="C396" i="15"/>
  <c r="E391" i="15"/>
  <c r="E401" i="15" s="1"/>
  <c r="E402" i="15" s="1"/>
  <c r="D391" i="15"/>
  <c r="C391" i="15"/>
  <c r="B391" i="15"/>
  <c r="B401" i="15" s="1"/>
  <c r="B402" i="15" s="1"/>
  <c r="E386" i="15"/>
  <c r="D386" i="15"/>
  <c r="C386" i="15"/>
  <c r="E385" i="15"/>
  <c r="D385" i="15"/>
  <c r="C385" i="15"/>
  <c r="E384" i="15"/>
  <c r="D384" i="15"/>
  <c r="C384" i="15"/>
  <c r="B384" i="15"/>
  <c r="E369" i="15"/>
  <c r="D369" i="15"/>
  <c r="C369" i="15"/>
  <c r="E364" i="15"/>
  <c r="E374" i="15" s="1"/>
  <c r="E375" i="15" s="1"/>
  <c r="D364" i="15"/>
  <c r="C364" i="15"/>
  <c r="B364" i="15"/>
  <c r="B374" i="15" s="1"/>
  <c r="B375" i="15" s="1"/>
  <c r="C360" i="15"/>
  <c r="E359" i="15"/>
  <c r="D359" i="15"/>
  <c r="C359" i="15"/>
  <c r="E358" i="15"/>
  <c r="D358" i="15"/>
  <c r="C358" i="15"/>
  <c r="E357" i="15"/>
  <c r="D357" i="15"/>
  <c r="D360" i="15" s="1"/>
  <c r="E342" i="15"/>
  <c r="D342" i="15"/>
  <c r="E337" i="15"/>
  <c r="D337" i="15"/>
  <c r="C337" i="15"/>
  <c r="C347" i="15" s="1"/>
  <c r="C348" i="15" s="1"/>
  <c r="B337" i="15"/>
  <c r="B347" i="15" s="1"/>
  <c r="B348" i="15" s="1"/>
  <c r="C332" i="15"/>
  <c r="B332" i="15"/>
  <c r="E331" i="15"/>
  <c r="D331" i="15"/>
  <c r="C331" i="15"/>
  <c r="B331" i="15"/>
  <c r="C330" i="15"/>
  <c r="C333" i="15" s="1"/>
  <c r="E316" i="15"/>
  <c r="D316" i="15"/>
  <c r="E311" i="15"/>
  <c r="D311" i="15"/>
  <c r="C311" i="15"/>
  <c r="C321" i="15" s="1"/>
  <c r="B311" i="15"/>
  <c r="B321" i="15" s="1"/>
  <c r="C306" i="15"/>
  <c r="E305" i="15"/>
  <c r="D305" i="15"/>
  <c r="C305" i="15"/>
  <c r="C304" i="15"/>
  <c r="C307" i="15" s="1"/>
  <c r="E291" i="15"/>
  <c r="D291" i="15"/>
  <c r="E286" i="15"/>
  <c r="E296" i="15" s="1"/>
  <c r="D286" i="15"/>
  <c r="C286" i="15"/>
  <c r="C296" i="15" s="1"/>
  <c r="B286" i="15"/>
  <c r="B296" i="15" s="1"/>
  <c r="E281" i="15"/>
  <c r="D281" i="15"/>
  <c r="C281" i="15"/>
  <c r="E280" i="15"/>
  <c r="D280" i="15"/>
  <c r="C280" i="15"/>
  <c r="E279" i="15"/>
  <c r="D279" i="15"/>
  <c r="E282" i="15" s="1"/>
  <c r="C279" i="15"/>
  <c r="C282" i="15" s="1"/>
  <c r="E265" i="15"/>
  <c r="D265" i="15"/>
  <c r="C265" i="15"/>
  <c r="E260" i="15"/>
  <c r="D260" i="15"/>
  <c r="C260" i="15"/>
  <c r="B260" i="15"/>
  <c r="B270" i="15" s="1"/>
  <c r="B271" i="15" s="1"/>
  <c r="E256" i="15"/>
  <c r="D256" i="15"/>
  <c r="C256" i="15"/>
  <c r="E254" i="15"/>
  <c r="D254" i="15"/>
  <c r="C254" i="15"/>
  <c r="E252" i="15"/>
  <c r="D252" i="15"/>
  <c r="C252" i="15"/>
  <c r="E236" i="15"/>
  <c r="D236" i="15"/>
  <c r="C236" i="15"/>
  <c r="B236" i="15"/>
  <c r="E231" i="15"/>
  <c r="E241" i="15" s="1"/>
  <c r="E223" i="15" s="1"/>
  <c r="D231" i="15"/>
  <c r="C231" i="15"/>
  <c r="B231" i="15"/>
  <c r="B241" i="15" s="1"/>
  <c r="B223" i="15" s="1"/>
  <c r="B224" i="15" s="1"/>
  <c r="E225" i="15"/>
  <c r="D225" i="15"/>
  <c r="C225" i="15"/>
  <c r="E210" i="15"/>
  <c r="D210" i="15"/>
  <c r="C210" i="15"/>
  <c r="B210" i="15"/>
  <c r="E205" i="15"/>
  <c r="E215" i="15" s="1"/>
  <c r="E197" i="15" s="1"/>
  <c r="D205" i="15"/>
  <c r="D215" i="15" s="1"/>
  <c r="D197" i="15" s="1"/>
  <c r="C205" i="15"/>
  <c r="B205" i="15"/>
  <c r="B215" i="15" s="1"/>
  <c r="B197" i="15" s="1"/>
  <c r="B198" i="15" s="1"/>
  <c r="E199" i="15"/>
  <c r="D199" i="15"/>
  <c r="C199" i="15"/>
  <c r="E185" i="15"/>
  <c r="D185" i="15"/>
  <c r="C185" i="15"/>
  <c r="B185" i="15"/>
  <c r="E180" i="15"/>
  <c r="E190" i="15" s="1"/>
  <c r="D180" i="15"/>
  <c r="D190" i="15" s="1"/>
  <c r="C180" i="15"/>
  <c r="C190" i="15" s="1"/>
  <c r="B180" i="15"/>
  <c r="B190" i="15" s="1"/>
  <c r="E175" i="15"/>
  <c r="D175" i="15"/>
  <c r="C175" i="15"/>
  <c r="E174" i="15"/>
  <c r="D174" i="15"/>
  <c r="C174" i="15"/>
  <c r="E173" i="15"/>
  <c r="D173" i="15"/>
  <c r="C173" i="15"/>
  <c r="B173" i="15"/>
  <c r="E160" i="15"/>
  <c r="D160" i="15"/>
  <c r="C160" i="15"/>
  <c r="B160" i="15"/>
  <c r="E155" i="15"/>
  <c r="E165" i="15" s="1"/>
  <c r="D155" i="15"/>
  <c r="D165" i="15" s="1"/>
  <c r="C155" i="15"/>
  <c r="C165" i="15" s="1"/>
  <c r="B155" i="15"/>
  <c r="B165" i="15" s="1"/>
  <c r="E149" i="15"/>
  <c r="D149" i="15"/>
  <c r="C149" i="15"/>
  <c r="E147" i="15"/>
  <c r="E148" i="15" s="1"/>
  <c r="D147" i="15"/>
  <c r="C147" i="15"/>
  <c r="B147" i="15"/>
  <c r="B148" i="15" s="1"/>
  <c r="E135" i="15"/>
  <c r="D135" i="15"/>
  <c r="D106" i="15" s="1"/>
  <c r="C135" i="15"/>
  <c r="B135" i="15"/>
  <c r="E108" i="15"/>
  <c r="D108" i="15"/>
  <c r="C108" i="15"/>
  <c r="B98" i="15"/>
  <c r="B99" i="15" s="1"/>
  <c r="E84" i="15"/>
  <c r="D84" i="15"/>
  <c r="C84" i="15"/>
  <c r="C83" i="15" s="1"/>
  <c r="E83" i="15"/>
  <c r="D83" i="15"/>
  <c r="E71" i="15"/>
  <c r="D71" i="15"/>
  <c r="C71" i="15"/>
  <c r="E69" i="15"/>
  <c r="D69" i="15"/>
  <c r="C69" i="15"/>
  <c r="C70" i="15" s="1"/>
  <c r="C73" i="15" s="1"/>
  <c r="B62" i="15"/>
  <c r="E43" i="15"/>
  <c r="D43" i="15"/>
  <c r="C43" i="15"/>
  <c r="E40" i="15"/>
  <c r="D40" i="15"/>
  <c r="C40" i="15"/>
  <c r="E34" i="15"/>
  <c r="D34" i="15"/>
  <c r="C34" i="15"/>
  <c r="D270" i="15" l="1"/>
  <c r="D561" i="15"/>
  <c r="E1046" i="15"/>
  <c r="B1157" i="15"/>
  <c r="D85" i="16"/>
  <c r="C1161" i="15"/>
  <c r="C1160" i="15" s="1"/>
  <c r="D637" i="15"/>
  <c r="C1020" i="15"/>
  <c r="D1111" i="15"/>
  <c r="E321" i="15"/>
  <c r="E303" i="15" s="1"/>
  <c r="D347" i="15"/>
  <c r="D329" i="15" s="1"/>
  <c r="D1181" i="15" s="1"/>
  <c r="D1180" i="15" s="1"/>
  <c r="D458" i="15"/>
  <c r="E1155" i="15"/>
  <c r="C1175" i="15"/>
  <c r="D1161" i="15"/>
  <c r="D1160" i="15" s="1"/>
  <c r="C1181" i="15"/>
  <c r="C1180" i="15" s="1"/>
  <c r="B1154" i="15"/>
  <c r="E1161" i="15"/>
  <c r="E1160" i="15" s="1"/>
  <c r="C374" i="15"/>
  <c r="C375" i="15" s="1"/>
  <c r="D662" i="15"/>
  <c r="D663" i="15" s="1"/>
  <c r="C703" i="15"/>
  <c r="E761" i="15"/>
  <c r="E762" i="15" s="1"/>
  <c r="D773" i="15"/>
  <c r="C1099" i="15"/>
  <c r="D1099" i="15"/>
  <c r="D1125" i="15"/>
  <c r="C995" i="15"/>
  <c r="C241" i="15"/>
  <c r="C223" i="15" s="1"/>
  <c r="C224" i="15" s="1"/>
  <c r="C227" i="15" s="1"/>
  <c r="D72" i="15"/>
  <c r="E387" i="15"/>
  <c r="E678" i="15"/>
  <c r="C717" i="15"/>
  <c r="C718" i="15" s="1"/>
  <c r="C1136" i="15"/>
  <c r="E535" i="15"/>
  <c r="D533" i="15"/>
  <c r="D535" i="15"/>
  <c r="E492" i="15"/>
  <c r="E494" i="15"/>
  <c r="E890" i="15"/>
  <c r="C969" i="15"/>
  <c r="E360" i="15"/>
  <c r="B550" i="15"/>
  <c r="E561" i="15"/>
  <c r="E637" i="15"/>
  <c r="C176" i="15"/>
  <c r="D955" i="15"/>
  <c r="D1020" i="15"/>
  <c r="E1111" i="15"/>
  <c r="C1125" i="15"/>
  <c r="B106" i="15"/>
  <c r="B107" i="15" s="1"/>
  <c r="C150" i="15"/>
  <c r="D176" i="15"/>
  <c r="C255" i="15"/>
  <c r="D296" i="15"/>
  <c r="D387" i="15"/>
  <c r="D401" i="15"/>
  <c r="D402" i="15" s="1"/>
  <c r="C1155" i="15"/>
  <c r="D417" i="15"/>
  <c r="E446" i="15"/>
  <c r="E736" i="15"/>
  <c r="C773" i="15"/>
  <c r="E876" i="15"/>
  <c r="E955" i="15"/>
  <c r="E1085" i="15"/>
  <c r="E1099" i="15"/>
  <c r="E1136" i="15"/>
  <c r="B1180" i="15"/>
  <c r="E773" i="15"/>
  <c r="E72" i="15"/>
  <c r="E106" i="15"/>
  <c r="E109" i="15" s="1"/>
  <c r="E270" i="15"/>
  <c r="C387" i="15"/>
  <c r="C401" i="15"/>
  <c r="C402" i="15" s="1"/>
  <c r="E703" i="15"/>
  <c r="D736" i="15"/>
  <c r="E836" i="15"/>
  <c r="E1154" i="15"/>
  <c r="E70" i="15"/>
  <c r="C215" i="15"/>
  <c r="C197" i="15" s="1"/>
  <c r="C198" i="15" s="1"/>
  <c r="C201" i="15" s="1"/>
  <c r="D241" i="15"/>
  <c r="D223" i="15" s="1"/>
  <c r="C106" i="15"/>
  <c r="C107" i="15" s="1"/>
  <c r="D136" i="15"/>
  <c r="D150" i="15"/>
  <c r="E176" i="15"/>
  <c r="C270" i="15"/>
  <c r="C271" i="15" s="1"/>
  <c r="D321" i="15"/>
  <c r="D303" i="15" s="1"/>
  <c r="D304" i="15" s="1"/>
  <c r="D307" i="15" s="1"/>
  <c r="E347" i="15"/>
  <c r="E329" i="15" s="1"/>
  <c r="E1181" i="15" s="1"/>
  <c r="E1180" i="15" s="1"/>
  <c r="E1153" i="15" s="1"/>
  <c r="D374" i="15"/>
  <c r="D375" i="15" s="1"/>
  <c r="D1155" i="15"/>
  <c r="D1154" i="15" s="1"/>
  <c r="C561" i="15"/>
  <c r="C637" i="15"/>
  <c r="E662" i="15"/>
  <c r="E663" i="15" s="1"/>
  <c r="D678" i="15"/>
  <c r="C836" i="15"/>
  <c r="D850" i="15"/>
  <c r="C417" i="15"/>
  <c r="C420" i="15" s="1"/>
  <c r="E1158" i="15"/>
  <c r="E1157" i="15" s="1"/>
  <c r="D761" i="15"/>
  <c r="D762" i="15" s="1"/>
  <c r="C761" i="15"/>
  <c r="C762" i="15" s="1"/>
  <c r="D1158" i="15"/>
  <c r="D1157" i="15" s="1"/>
  <c r="E417" i="15"/>
  <c r="C1158" i="15"/>
  <c r="C1157" i="15" s="1"/>
  <c r="D446" i="15"/>
  <c r="D447" i="15" s="1"/>
  <c r="C446" i="15"/>
  <c r="C32" i="15"/>
  <c r="C33" i="15" s="1"/>
  <c r="C36" i="15" s="1"/>
  <c r="D32" i="15"/>
  <c r="E32" i="15"/>
  <c r="E35" i="15" s="1"/>
  <c r="C61" i="15"/>
  <c r="E63" i="16"/>
  <c r="E66" i="16" s="1"/>
  <c r="B63" i="16"/>
  <c r="B65" i="16" s="1"/>
  <c r="C63" i="16"/>
  <c r="C66" i="16" s="1"/>
  <c r="D63" i="16"/>
  <c r="D66" i="16"/>
  <c r="D65" i="16"/>
  <c r="D34" i="16"/>
  <c r="D64" i="16" s="1"/>
  <c r="C226" i="15"/>
  <c r="D198" i="15"/>
  <c r="E224" i="15"/>
  <c r="D306" i="15"/>
  <c r="D418" i="15"/>
  <c r="E200" i="15"/>
  <c r="E198" i="15"/>
  <c r="E304" i="15"/>
  <c r="C585" i="15"/>
  <c r="C583" i="15"/>
  <c r="C586" i="15" s="1"/>
  <c r="D70" i="15"/>
  <c r="D73" i="15" s="1"/>
  <c r="D98" i="15"/>
  <c r="D99" i="15" s="1"/>
  <c r="D107" i="15"/>
  <c r="D110" i="15" s="1"/>
  <c r="C148" i="15"/>
  <c r="C151" i="15" s="1"/>
  <c r="E150" i="15"/>
  <c r="D271" i="15"/>
  <c r="D282" i="15"/>
  <c r="B491" i="15"/>
  <c r="B492" i="15" s="1"/>
  <c r="C495" i="15" s="1"/>
  <c r="C521" i="15"/>
  <c r="D521" i="15"/>
  <c r="E609" i="15"/>
  <c r="E611" i="15"/>
  <c r="C898" i="15"/>
  <c r="C901" i="15" s="1"/>
  <c r="C900" i="15"/>
  <c r="C850" i="15"/>
  <c r="C848" i="15"/>
  <c r="C851" i="15" s="1"/>
  <c r="D926" i="15"/>
  <c r="D924" i="15"/>
  <c r="C72" i="15"/>
  <c r="E98" i="15"/>
  <c r="E99" i="15" s="1"/>
  <c r="D148" i="15"/>
  <c r="E271" i="15"/>
  <c r="D492" i="15"/>
  <c r="D495" i="15" s="1"/>
  <c r="D494" i="15"/>
  <c r="C533" i="15"/>
  <c r="C536" i="15" s="1"/>
  <c r="C535" i="15"/>
  <c r="C611" i="15"/>
  <c r="C609" i="15"/>
  <c r="C612" i="15" s="1"/>
  <c r="D898" i="15"/>
  <c r="D900" i="15"/>
  <c r="E926" i="15"/>
  <c r="E924" i="15"/>
  <c r="D61" i="15"/>
  <c r="D62" i="15" s="1"/>
  <c r="D255" i="15"/>
  <c r="C458" i="15"/>
  <c r="E521" i="15"/>
  <c r="D585" i="15"/>
  <c r="E900" i="15"/>
  <c r="E898" i="15"/>
  <c r="E848" i="15"/>
  <c r="E850" i="15"/>
  <c r="C1073" i="15"/>
  <c r="C1154" i="15"/>
  <c r="E61" i="15"/>
  <c r="C98" i="15"/>
  <c r="C99" i="15" s="1"/>
  <c r="E255" i="15"/>
  <c r="D583" i="15"/>
  <c r="E583" i="15"/>
  <c r="E585" i="15"/>
  <c r="D609" i="15"/>
  <c r="D611" i="15"/>
  <c r="C924" i="15"/>
  <c r="C927" i="15" s="1"/>
  <c r="C926" i="15"/>
  <c r="E533" i="15"/>
  <c r="D806" i="15"/>
  <c r="D979" i="15"/>
  <c r="D1085" i="15"/>
  <c r="E807" i="15"/>
  <c r="D848" i="15"/>
  <c r="B806" i="15"/>
  <c r="B836" i="15" s="1"/>
  <c r="C876" i="15"/>
  <c r="D1005" i="15"/>
  <c r="D1136" i="15"/>
  <c r="B1153" i="15" l="1"/>
  <c r="D200" i="15"/>
  <c r="D420" i="15"/>
  <c r="E62" i="15"/>
  <c r="E927" i="15"/>
  <c r="E420" i="15"/>
  <c r="E34" i="16"/>
  <c r="E64" i="16" s="1"/>
  <c r="C34" i="16"/>
  <c r="C64" i="16" s="1"/>
  <c r="D536" i="15"/>
  <c r="E306" i="15"/>
  <c r="C200" i="15"/>
  <c r="E536" i="15"/>
  <c r="C109" i="15"/>
  <c r="D226" i="15"/>
  <c r="D151" i="15"/>
  <c r="D201" i="15"/>
  <c r="E348" i="15"/>
  <c r="B136" i="15"/>
  <c r="C494" i="15"/>
  <c r="B521" i="15"/>
  <c r="C65" i="16"/>
  <c r="C98" i="16" s="1"/>
  <c r="D348" i="15"/>
  <c r="D586" i="15"/>
  <c r="E901" i="15"/>
  <c r="C418" i="15"/>
  <c r="C421" i="15" s="1"/>
  <c r="E226" i="15"/>
  <c r="D224" i="15"/>
  <c r="D227" i="15" s="1"/>
  <c r="E447" i="15"/>
  <c r="C136" i="15"/>
  <c r="D851" i="15"/>
  <c r="E107" i="15"/>
  <c r="E110" i="15" s="1"/>
  <c r="C447" i="15"/>
  <c r="D1153" i="15"/>
  <c r="D1152" i="15" s="1"/>
  <c r="C110" i="15"/>
  <c r="D109" i="15"/>
  <c r="E136" i="15"/>
  <c r="E418" i="15"/>
  <c r="E421" i="15" s="1"/>
  <c r="C62" i="15"/>
  <c r="C35" i="15"/>
  <c r="D35" i="15"/>
  <c r="E33" i="15"/>
  <c r="D33" i="15"/>
  <c r="D36" i="15" s="1"/>
  <c r="E65" i="16"/>
  <c r="E98" i="16" s="1"/>
  <c r="D98" i="16"/>
  <c r="B66" i="16"/>
  <c r="B98" i="16" s="1"/>
  <c r="B34" i="16"/>
  <c r="B35" i="16" s="1"/>
  <c r="C35" i="16"/>
  <c r="E35" i="16"/>
  <c r="E37" i="16"/>
  <c r="D37" i="16"/>
  <c r="D35" i="16"/>
  <c r="E1152" i="15"/>
  <c r="D612" i="15"/>
  <c r="E851" i="15"/>
  <c r="D901" i="15"/>
  <c r="D927" i="15"/>
  <c r="E612" i="15"/>
  <c r="D332" i="15"/>
  <c r="D330" i="15"/>
  <c r="D333" i="15" s="1"/>
  <c r="E201" i="15"/>
  <c r="E495" i="15"/>
  <c r="E73" i="15"/>
  <c r="B1152" i="15"/>
  <c r="B1185" i="15" s="1"/>
  <c r="B807" i="15"/>
  <c r="C810" i="15" s="1"/>
  <c r="C809" i="15"/>
  <c r="D809" i="15"/>
  <c r="D807" i="15"/>
  <c r="D810" i="15" s="1"/>
  <c r="D836" i="15"/>
  <c r="E586" i="15"/>
  <c r="E809" i="15"/>
  <c r="E307" i="15"/>
  <c r="E151" i="15"/>
  <c r="E332" i="15"/>
  <c r="E330" i="15"/>
  <c r="E227" i="15"/>
  <c r="C1153" i="15"/>
  <c r="E333" i="15" l="1"/>
  <c r="C38" i="16"/>
  <c r="D421" i="15"/>
  <c r="C37" i="16"/>
  <c r="B64" i="16"/>
  <c r="E36" i="15"/>
  <c r="D1185" i="15"/>
  <c r="E38" i="16"/>
  <c r="D38" i="16"/>
  <c r="E810" i="15"/>
  <c r="C1152" i="15"/>
  <c r="E1185" i="15"/>
  <c r="C1185" i="15" l="1"/>
  <c r="E899" i="14"/>
  <c r="D899" i="14"/>
  <c r="C899" i="14"/>
  <c r="B899" i="14"/>
  <c r="E898" i="14"/>
  <c r="D898" i="14"/>
  <c r="C898" i="14"/>
  <c r="B898" i="14"/>
  <c r="E897" i="14"/>
  <c r="D897" i="14"/>
  <c r="C897" i="14"/>
  <c r="B897" i="14"/>
  <c r="E896" i="14"/>
  <c r="D896" i="14"/>
  <c r="C896" i="14"/>
  <c r="C895" i="14" s="1"/>
  <c r="B896" i="14"/>
  <c r="E895" i="14"/>
  <c r="D895" i="14"/>
  <c r="B895" i="14"/>
  <c r="E894" i="14"/>
  <c r="D894" i="14"/>
  <c r="C894" i="14"/>
  <c r="B894" i="14"/>
  <c r="E893" i="14"/>
  <c r="D893" i="14"/>
  <c r="C893" i="14"/>
  <c r="B893" i="14"/>
  <c r="E892" i="14"/>
  <c r="D892" i="14"/>
  <c r="C892" i="14"/>
  <c r="B892" i="14"/>
  <c r="E891" i="14"/>
  <c r="D891" i="14"/>
  <c r="C891" i="14"/>
  <c r="C890" i="14" s="1"/>
  <c r="B891" i="14"/>
  <c r="B890" i="14" s="1"/>
  <c r="E890" i="14"/>
  <c r="D890" i="14"/>
  <c r="E889" i="14"/>
  <c r="D889" i="14"/>
  <c r="C889" i="14"/>
  <c r="B889" i="14"/>
  <c r="E888" i="14"/>
  <c r="E887" i="14" s="1"/>
  <c r="D888" i="14"/>
  <c r="C888" i="14"/>
  <c r="C887" i="14" s="1"/>
  <c r="B888" i="14"/>
  <c r="D887" i="14"/>
  <c r="B887" i="14"/>
  <c r="E886" i="14"/>
  <c r="D886" i="14"/>
  <c r="C886" i="14"/>
  <c r="B886" i="14"/>
  <c r="E885" i="14"/>
  <c r="D885" i="14"/>
  <c r="D884" i="14" s="1"/>
  <c r="C885" i="14"/>
  <c r="C884" i="14" s="1"/>
  <c r="B885" i="14"/>
  <c r="E884" i="14"/>
  <c r="B884" i="14"/>
  <c r="E883" i="14"/>
  <c r="D883" i="14"/>
  <c r="C883" i="14"/>
  <c r="B883" i="14"/>
  <c r="E882" i="14"/>
  <c r="D882" i="14"/>
  <c r="C882" i="14"/>
  <c r="C881" i="14" s="1"/>
  <c r="B882" i="14"/>
  <c r="E881" i="14"/>
  <c r="D881" i="14"/>
  <c r="B881" i="14"/>
  <c r="E880" i="14"/>
  <c r="D880" i="14"/>
  <c r="C880" i="14"/>
  <c r="B880" i="14"/>
  <c r="E879" i="14"/>
  <c r="D879" i="14"/>
  <c r="C879" i="14"/>
  <c r="C878" i="14" s="1"/>
  <c r="B879" i="14"/>
  <c r="B878" i="14" s="1"/>
  <c r="E878" i="14"/>
  <c r="D878" i="14"/>
  <c r="E877" i="14"/>
  <c r="D877" i="14"/>
  <c r="C877" i="14"/>
  <c r="B877" i="14"/>
  <c r="E876" i="14"/>
  <c r="E875" i="14" s="1"/>
  <c r="E868" i="14" s="1"/>
  <c r="E867" i="14" s="1"/>
  <c r="D876" i="14"/>
  <c r="C876" i="14"/>
  <c r="C875" i="14" s="1"/>
  <c r="B876" i="14"/>
  <c r="D875" i="14"/>
  <c r="B875" i="14"/>
  <c r="E874" i="14"/>
  <c r="D874" i="14"/>
  <c r="C874" i="14"/>
  <c r="B874" i="14"/>
  <c r="E873" i="14"/>
  <c r="D873" i="14"/>
  <c r="D872" i="14" s="1"/>
  <c r="D868" i="14" s="1"/>
  <c r="D867" i="14" s="1"/>
  <c r="C873" i="14"/>
  <c r="C872" i="14" s="1"/>
  <c r="B873" i="14"/>
  <c r="E872" i="14"/>
  <c r="B872" i="14"/>
  <c r="E871" i="14"/>
  <c r="D871" i="14"/>
  <c r="C871" i="14"/>
  <c r="B871" i="14"/>
  <c r="E870" i="14"/>
  <c r="D870" i="14"/>
  <c r="C870" i="14"/>
  <c r="C869" i="14" s="1"/>
  <c r="C868" i="14" s="1"/>
  <c r="C867" i="14" s="1"/>
  <c r="B870" i="14"/>
  <c r="E869" i="14"/>
  <c r="D869" i="14"/>
  <c r="B869" i="14"/>
  <c r="B868" i="14" s="1"/>
  <c r="B867" i="14" s="1"/>
  <c r="E860" i="14"/>
  <c r="D860" i="14"/>
  <c r="C860" i="14"/>
  <c r="B860" i="14"/>
  <c r="E855" i="14"/>
  <c r="E865" i="14" s="1"/>
  <c r="E847" i="14" s="1"/>
  <c r="D855" i="14"/>
  <c r="D865" i="14" s="1"/>
  <c r="D847" i="14" s="1"/>
  <c r="C855" i="14"/>
  <c r="C865" i="14" s="1"/>
  <c r="C847" i="14" s="1"/>
  <c r="B855" i="14"/>
  <c r="B865" i="14" s="1"/>
  <c r="B847" i="14" s="1"/>
  <c r="B848" i="14" s="1"/>
  <c r="E849" i="14"/>
  <c r="D849" i="14"/>
  <c r="C849" i="14"/>
  <c r="E835" i="14"/>
  <c r="D835" i="14"/>
  <c r="C835" i="14"/>
  <c r="B835" i="14"/>
  <c r="E830" i="14"/>
  <c r="D830" i="14"/>
  <c r="D840" i="14" s="1"/>
  <c r="C830" i="14"/>
  <c r="C840" i="14" s="1"/>
  <c r="B830" i="14"/>
  <c r="B840" i="14" s="1"/>
  <c r="B822" i="14" s="1"/>
  <c r="E825" i="14"/>
  <c r="D825" i="14"/>
  <c r="E824" i="14"/>
  <c r="D824" i="14"/>
  <c r="C824" i="14"/>
  <c r="E823" i="14"/>
  <c r="D823" i="14"/>
  <c r="D826" i="14" s="1"/>
  <c r="C823" i="14"/>
  <c r="E810" i="14"/>
  <c r="D810" i="14"/>
  <c r="C810" i="14"/>
  <c r="B810" i="14"/>
  <c r="E805" i="14"/>
  <c r="E815" i="14" s="1"/>
  <c r="E797" i="14" s="1"/>
  <c r="D805" i="14"/>
  <c r="D815" i="14" s="1"/>
  <c r="D797" i="14" s="1"/>
  <c r="C805" i="14"/>
  <c r="B805" i="14"/>
  <c r="B815" i="14" s="1"/>
  <c r="B797" i="14" s="1"/>
  <c r="B798" i="14" s="1"/>
  <c r="E799" i="14"/>
  <c r="D799" i="14"/>
  <c r="C799" i="14"/>
  <c r="E784" i="14"/>
  <c r="D784" i="14"/>
  <c r="C784" i="14"/>
  <c r="B784" i="14"/>
  <c r="E779" i="14"/>
  <c r="E789" i="14" s="1"/>
  <c r="E771" i="14" s="1"/>
  <c r="D779" i="14"/>
  <c r="C779" i="14"/>
  <c r="C789" i="14" s="1"/>
  <c r="C771" i="14" s="1"/>
  <c r="B779" i="14"/>
  <c r="B789" i="14" s="1"/>
  <c r="B771" i="14" s="1"/>
  <c r="B772" i="14" s="1"/>
  <c r="E773" i="14"/>
  <c r="D773" i="14"/>
  <c r="C773" i="14"/>
  <c r="E758" i="14"/>
  <c r="D758" i="14"/>
  <c r="C758" i="14"/>
  <c r="B758" i="14"/>
  <c r="E753" i="14"/>
  <c r="D753" i="14"/>
  <c r="D763" i="14" s="1"/>
  <c r="D745" i="14" s="1"/>
  <c r="C753" i="14"/>
  <c r="C763" i="14" s="1"/>
  <c r="C745" i="14" s="1"/>
  <c r="B753" i="14"/>
  <c r="B763" i="14" s="1"/>
  <c r="B745" i="14" s="1"/>
  <c r="B746" i="14" s="1"/>
  <c r="E747" i="14"/>
  <c r="D747" i="14"/>
  <c r="C747" i="14"/>
  <c r="E733" i="14"/>
  <c r="D733" i="14"/>
  <c r="D720" i="14" s="1"/>
  <c r="C733" i="14"/>
  <c r="B733" i="14"/>
  <c r="B720" i="14" s="1"/>
  <c r="B721" i="14" s="1"/>
  <c r="E728" i="14"/>
  <c r="E738" i="14" s="1"/>
  <c r="D728" i="14"/>
  <c r="D738" i="14" s="1"/>
  <c r="C728" i="14"/>
  <c r="C738" i="14" s="1"/>
  <c r="B728" i="14"/>
  <c r="B738" i="14" s="1"/>
  <c r="E722" i="14"/>
  <c r="D722" i="14"/>
  <c r="C722" i="14"/>
  <c r="E720" i="14"/>
  <c r="C720" i="14"/>
  <c r="C721" i="14" s="1"/>
  <c r="E708" i="14"/>
  <c r="E695" i="14" s="1"/>
  <c r="D708" i="14"/>
  <c r="D695" i="14" s="1"/>
  <c r="D696" i="14" s="1"/>
  <c r="C708" i="14"/>
  <c r="C695" i="14" s="1"/>
  <c r="B708" i="14"/>
  <c r="E703" i="14"/>
  <c r="E713" i="14" s="1"/>
  <c r="D703" i="14"/>
  <c r="D713" i="14" s="1"/>
  <c r="C703" i="14"/>
  <c r="C713" i="14" s="1"/>
  <c r="B703" i="14"/>
  <c r="B713" i="14" s="1"/>
  <c r="E697" i="14"/>
  <c r="D697" i="14"/>
  <c r="C697" i="14"/>
  <c r="B695" i="14"/>
  <c r="B696" i="14" s="1"/>
  <c r="E679" i="14"/>
  <c r="D679" i="14"/>
  <c r="C679" i="14"/>
  <c r="B679" i="14"/>
  <c r="E674" i="14"/>
  <c r="E684" i="14" s="1"/>
  <c r="E666" i="14" s="1"/>
  <c r="D674" i="14"/>
  <c r="D684" i="14" s="1"/>
  <c r="D666" i="14" s="1"/>
  <c r="C674" i="14"/>
  <c r="C684" i="14" s="1"/>
  <c r="C666" i="14" s="1"/>
  <c r="B674" i="14"/>
  <c r="E668" i="14"/>
  <c r="D668" i="14"/>
  <c r="C668" i="14"/>
  <c r="E653" i="14"/>
  <c r="D653" i="14"/>
  <c r="C653" i="14"/>
  <c r="B653" i="14"/>
  <c r="E648" i="14"/>
  <c r="E658" i="14" s="1"/>
  <c r="E640" i="14" s="1"/>
  <c r="D648" i="14"/>
  <c r="D658" i="14" s="1"/>
  <c r="D640" i="14" s="1"/>
  <c r="C648" i="14"/>
  <c r="C658" i="14" s="1"/>
  <c r="C640" i="14" s="1"/>
  <c r="B648" i="14"/>
  <c r="B658" i="14" s="1"/>
  <c r="B640" i="14" s="1"/>
  <c r="B641" i="14" s="1"/>
  <c r="E642" i="14"/>
  <c r="D642" i="14"/>
  <c r="C642" i="14"/>
  <c r="E628" i="14"/>
  <c r="D628" i="14"/>
  <c r="C628" i="14"/>
  <c r="B628" i="14"/>
  <c r="E623" i="14"/>
  <c r="E633" i="14" s="1"/>
  <c r="D623" i="14"/>
  <c r="D633" i="14" s="1"/>
  <c r="C623" i="14"/>
  <c r="C633" i="14" s="1"/>
  <c r="C615" i="14" s="1"/>
  <c r="B623" i="14"/>
  <c r="B633" i="14" s="1"/>
  <c r="E618" i="14"/>
  <c r="E617" i="14"/>
  <c r="D617" i="14"/>
  <c r="C617" i="14"/>
  <c r="E616" i="14"/>
  <c r="D616" i="14"/>
  <c r="B616" i="14"/>
  <c r="E605" i="14"/>
  <c r="D605" i="14"/>
  <c r="C605" i="14"/>
  <c r="B605" i="14"/>
  <c r="E602" i="14"/>
  <c r="D602" i="14"/>
  <c r="C602" i="14"/>
  <c r="B602" i="14"/>
  <c r="E593" i="14"/>
  <c r="D593" i="14"/>
  <c r="C593" i="14"/>
  <c r="B593" i="14"/>
  <c r="E590" i="14"/>
  <c r="D590" i="14"/>
  <c r="C590" i="14"/>
  <c r="B590" i="14"/>
  <c r="E587" i="14"/>
  <c r="D587" i="14"/>
  <c r="C587" i="14"/>
  <c r="B587" i="14"/>
  <c r="E581" i="14"/>
  <c r="D581" i="14"/>
  <c r="C581" i="14"/>
  <c r="E568" i="14"/>
  <c r="D568" i="14"/>
  <c r="C568" i="14"/>
  <c r="B568" i="14"/>
  <c r="E565" i="14"/>
  <c r="D565" i="14"/>
  <c r="C565" i="14"/>
  <c r="B565" i="14"/>
  <c r="E556" i="14"/>
  <c r="D556" i="14"/>
  <c r="C556" i="14"/>
  <c r="B556" i="14"/>
  <c r="E553" i="14"/>
  <c r="D553" i="14"/>
  <c r="C553" i="14"/>
  <c r="B553" i="14"/>
  <c r="E550" i="14"/>
  <c r="D550" i="14"/>
  <c r="C550" i="14"/>
  <c r="B550" i="14"/>
  <c r="E544" i="14"/>
  <c r="D544" i="14"/>
  <c r="C544" i="14"/>
  <c r="E524" i="14"/>
  <c r="D524" i="14"/>
  <c r="C524" i="14"/>
  <c r="B524" i="14"/>
  <c r="E521" i="14"/>
  <c r="D521" i="14"/>
  <c r="C521" i="14"/>
  <c r="B521" i="14"/>
  <c r="E512" i="14"/>
  <c r="D512" i="14"/>
  <c r="C512" i="14"/>
  <c r="B512" i="14"/>
  <c r="E509" i="14"/>
  <c r="D509" i="14"/>
  <c r="C509" i="14"/>
  <c r="B509" i="14"/>
  <c r="E506" i="14"/>
  <c r="D506" i="14"/>
  <c r="C506" i="14"/>
  <c r="B506" i="14"/>
  <c r="E500" i="14"/>
  <c r="D500" i="14"/>
  <c r="C500" i="14"/>
  <c r="E487" i="14"/>
  <c r="D487" i="14"/>
  <c r="C487" i="14"/>
  <c r="B487" i="14"/>
  <c r="E484" i="14"/>
  <c r="D484" i="14"/>
  <c r="C484" i="14"/>
  <c r="B484" i="14"/>
  <c r="E475" i="14"/>
  <c r="D475" i="14"/>
  <c r="C475" i="14"/>
  <c r="B475" i="14"/>
  <c r="E472" i="14"/>
  <c r="D472" i="14"/>
  <c r="C472" i="14"/>
  <c r="B472" i="14"/>
  <c r="E469" i="14"/>
  <c r="D469" i="14"/>
  <c r="C469" i="14"/>
  <c r="B469" i="14"/>
  <c r="E463" i="14"/>
  <c r="D463" i="14"/>
  <c r="C463" i="14"/>
  <c r="E449" i="14"/>
  <c r="D449" i="14"/>
  <c r="C449" i="14"/>
  <c r="B449" i="14"/>
  <c r="E446" i="14"/>
  <c r="D446" i="14"/>
  <c r="C446" i="14"/>
  <c r="B446" i="14"/>
  <c r="E437" i="14"/>
  <c r="D437" i="14"/>
  <c r="C437" i="14"/>
  <c r="B437" i="14"/>
  <c r="E434" i="14"/>
  <c r="D434" i="14"/>
  <c r="C434" i="14"/>
  <c r="B434" i="14"/>
  <c r="E431" i="14"/>
  <c r="D431" i="14"/>
  <c r="C431" i="14"/>
  <c r="B431" i="14"/>
  <c r="E425" i="14"/>
  <c r="D425" i="14"/>
  <c r="C425" i="14"/>
  <c r="H408" i="14"/>
  <c r="E404" i="14"/>
  <c r="D404" i="14"/>
  <c r="C404" i="14"/>
  <c r="E399" i="14"/>
  <c r="D399" i="14"/>
  <c r="D409" i="14" s="1"/>
  <c r="D391" i="14" s="1"/>
  <c r="C399" i="14"/>
  <c r="B399" i="14"/>
  <c r="B409" i="14" s="1"/>
  <c r="E393" i="14"/>
  <c r="D393" i="14"/>
  <c r="C393" i="14"/>
  <c r="B392" i="14"/>
  <c r="E375" i="14"/>
  <c r="D375" i="14"/>
  <c r="C375" i="14"/>
  <c r="E370" i="14"/>
  <c r="D370" i="14"/>
  <c r="C370" i="14"/>
  <c r="C380" i="14" s="1"/>
  <c r="C362" i="14" s="1"/>
  <c r="B370" i="14"/>
  <c r="B380" i="14" s="1"/>
  <c r="E364" i="14"/>
  <c r="D364" i="14"/>
  <c r="C364" i="14"/>
  <c r="B363" i="14"/>
  <c r="E346" i="14"/>
  <c r="D346" i="14"/>
  <c r="C346" i="14"/>
  <c r="B346" i="14"/>
  <c r="E341" i="14"/>
  <c r="E351" i="14" s="1"/>
  <c r="E333" i="14" s="1"/>
  <c r="E334" i="14" s="1"/>
  <c r="D341" i="14"/>
  <c r="D351" i="14" s="1"/>
  <c r="D333" i="14" s="1"/>
  <c r="C341" i="14"/>
  <c r="B341" i="14"/>
  <c r="B351" i="14" s="1"/>
  <c r="B333" i="14" s="1"/>
  <c r="B334" i="14" s="1"/>
  <c r="E335" i="14"/>
  <c r="D335" i="14"/>
  <c r="C335" i="14"/>
  <c r="E318" i="14"/>
  <c r="D318" i="14"/>
  <c r="C318" i="14"/>
  <c r="B318" i="14"/>
  <c r="E315" i="14"/>
  <c r="D315" i="14"/>
  <c r="C315" i="14"/>
  <c r="B315" i="14"/>
  <c r="E306" i="14"/>
  <c r="D306" i="14"/>
  <c r="C306" i="14"/>
  <c r="B306" i="14"/>
  <c r="E303" i="14"/>
  <c r="D303" i="14"/>
  <c r="C303" i="14"/>
  <c r="B303" i="14"/>
  <c r="E300" i="14"/>
  <c r="D300" i="14"/>
  <c r="C300" i="14"/>
  <c r="B300" i="14"/>
  <c r="E294" i="14"/>
  <c r="D294" i="14"/>
  <c r="C294" i="14"/>
  <c r="E281" i="14"/>
  <c r="D281" i="14"/>
  <c r="C281" i="14"/>
  <c r="B281" i="14"/>
  <c r="E278" i="14"/>
  <c r="D278" i="14"/>
  <c r="C278" i="14"/>
  <c r="B278" i="14"/>
  <c r="E269" i="14"/>
  <c r="D269" i="14"/>
  <c r="C269" i="14"/>
  <c r="B269" i="14"/>
  <c r="E266" i="14"/>
  <c r="D266" i="14"/>
  <c r="C266" i="14"/>
  <c r="B266" i="14"/>
  <c r="E263" i="14"/>
  <c r="D263" i="14"/>
  <c r="C263" i="14"/>
  <c r="B263" i="14"/>
  <c r="E257" i="14"/>
  <c r="D257" i="14"/>
  <c r="C257" i="14"/>
  <c r="E244" i="14"/>
  <c r="D244" i="14"/>
  <c r="C244" i="14"/>
  <c r="B244" i="14"/>
  <c r="E241" i="14"/>
  <c r="D241" i="14"/>
  <c r="C241" i="14"/>
  <c r="B241" i="14"/>
  <c r="E232" i="14"/>
  <c r="D232" i="14"/>
  <c r="C232" i="14"/>
  <c r="B232" i="14"/>
  <c r="E229" i="14"/>
  <c r="D229" i="14"/>
  <c r="C229" i="14"/>
  <c r="B229" i="14"/>
  <c r="E226" i="14"/>
  <c r="D226" i="14"/>
  <c r="C226" i="14"/>
  <c r="B226" i="14"/>
  <c r="E220" i="14"/>
  <c r="D220" i="14"/>
  <c r="C220" i="14"/>
  <c r="E207" i="14"/>
  <c r="D207" i="14"/>
  <c r="C207" i="14"/>
  <c r="B207" i="14"/>
  <c r="E204" i="14"/>
  <c r="D204" i="14"/>
  <c r="C204" i="14"/>
  <c r="B204" i="14"/>
  <c r="E195" i="14"/>
  <c r="D195" i="14"/>
  <c r="C195" i="14"/>
  <c r="B195" i="14"/>
  <c r="E192" i="14"/>
  <c r="D192" i="14"/>
  <c r="C192" i="14"/>
  <c r="B192" i="14"/>
  <c r="E189" i="14"/>
  <c r="D189" i="14"/>
  <c r="C189" i="14"/>
  <c r="B189" i="14"/>
  <c r="E183" i="14"/>
  <c r="D183" i="14"/>
  <c r="C183" i="14"/>
  <c r="E170" i="14"/>
  <c r="D170" i="14"/>
  <c r="C170" i="14"/>
  <c r="B170" i="14"/>
  <c r="E167" i="14"/>
  <c r="D167" i="14"/>
  <c r="C167" i="14"/>
  <c r="B167" i="14"/>
  <c r="E158" i="14"/>
  <c r="D158" i="14"/>
  <c r="C158" i="14"/>
  <c r="B158" i="14"/>
  <c r="E155" i="14"/>
  <c r="D155" i="14"/>
  <c r="C155" i="14"/>
  <c r="B155" i="14"/>
  <c r="E152" i="14"/>
  <c r="D152" i="14"/>
  <c r="C152" i="14"/>
  <c r="B152" i="14"/>
  <c r="E146" i="14"/>
  <c r="D146" i="14"/>
  <c r="C146" i="14"/>
  <c r="E133" i="14"/>
  <c r="D133" i="14"/>
  <c r="C133" i="14"/>
  <c r="B133" i="14"/>
  <c r="E121" i="14"/>
  <c r="D121" i="14"/>
  <c r="C121" i="14"/>
  <c r="B121" i="14"/>
  <c r="E118" i="14"/>
  <c r="D118" i="14"/>
  <c r="C118" i="14"/>
  <c r="B118" i="14"/>
  <c r="E115" i="14"/>
  <c r="D115" i="14"/>
  <c r="C115" i="14"/>
  <c r="B115" i="14"/>
  <c r="E109" i="14"/>
  <c r="D109" i="14"/>
  <c r="C109" i="14"/>
  <c r="E99" i="14"/>
  <c r="E70" i="14" s="1"/>
  <c r="E71" i="14" s="1"/>
  <c r="D99" i="14"/>
  <c r="C99" i="14"/>
  <c r="C70" i="14" s="1"/>
  <c r="B99" i="14"/>
  <c r="B70" i="14" s="1"/>
  <c r="B71" i="14" s="1"/>
  <c r="E72" i="14"/>
  <c r="D72" i="14"/>
  <c r="C72" i="14"/>
  <c r="E59" i="14"/>
  <c r="D59" i="14"/>
  <c r="C59" i="14"/>
  <c r="B59" i="14"/>
  <c r="E56" i="14"/>
  <c r="D56" i="14"/>
  <c r="C56" i="14"/>
  <c r="B56" i="14"/>
  <c r="E47" i="14"/>
  <c r="D47" i="14"/>
  <c r="C47" i="14"/>
  <c r="B47" i="14"/>
  <c r="E44" i="14"/>
  <c r="D44" i="14"/>
  <c r="C44" i="14"/>
  <c r="B44" i="14"/>
  <c r="E41" i="14"/>
  <c r="D41" i="14"/>
  <c r="C41" i="14"/>
  <c r="B41" i="14"/>
  <c r="E35" i="14"/>
  <c r="D35" i="14"/>
  <c r="C35" i="14"/>
  <c r="E380" i="14" l="1"/>
  <c r="E362" i="14" s="1"/>
  <c r="E763" i="14"/>
  <c r="E745" i="14" s="1"/>
  <c r="C815" i="14"/>
  <c r="C797" i="14" s="1"/>
  <c r="E840" i="14"/>
  <c r="B684" i="14"/>
  <c r="B666" i="14" s="1"/>
  <c r="B667" i="14" s="1"/>
  <c r="D789" i="14"/>
  <c r="D771" i="14" s="1"/>
  <c r="C409" i="14"/>
  <c r="C391" i="14" s="1"/>
  <c r="D394" i="14" s="1"/>
  <c r="E619" i="14"/>
  <c r="C698" i="14"/>
  <c r="C321" i="14"/>
  <c r="C292" i="14" s="1"/>
  <c r="C322" i="14" s="1"/>
  <c r="C351" i="14"/>
  <c r="C333" i="14" s="1"/>
  <c r="D336" i="14" s="1"/>
  <c r="E409" i="14"/>
  <c r="E391" i="14" s="1"/>
  <c r="E392" i="14" s="1"/>
  <c r="E826" i="14"/>
  <c r="C62" i="14"/>
  <c r="C136" i="14"/>
  <c r="C107" i="14" s="1"/>
  <c r="C137" i="14" s="1"/>
  <c r="D173" i="14"/>
  <c r="D144" i="14" s="1"/>
  <c r="D174" i="14" s="1"/>
  <c r="E210" i="14"/>
  <c r="B247" i="14"/>
  <c r="C284" i="14"/>
  <c r="C255" i="14" s="1"/>
  <c r="C285" i="14" s="1"/>
  <c r="B321" i="14"/>
  <c r="B292" i="14" s="1"/>
  <c r="B293" i="14" s="1"/>
  <c r="C452" i="14"/>
  <c r="D490" i="14"/>
  <c r="E527" i="14"/>
  <c r="E498" i="14" s="1"/>
  <c r="B571" i="14"/>
  <c r="C608" i="14"/>
  <c r="B900" i="14"/>
  <c r="D62" i="14"/>
  <c r="D33" i="14" s="1"/>
  <c r="C100" i="14"/>
  <c r="D136" i="14"/>
  <c r="E173" i="14"/>
  <c r="B210" i="14"/>
  <c r="B181" i="14" s="1"/>
  <c r="B182" i="14" s="1"/>
  <c r="C247" i="14"/>
  <c r="C218" i="14" s="1"/>
  <c r="C248" i="14" s="1"/>
  <c r="D284" i="14"/>
  <c r="D452" i="14"/>
  <c r="E490" i="14"/>
  <c r="E461" i="14" s="1"/>
  <c r="B527" i="14"/>
  <c r="B498" i="14" s="1"/>
  <c r="B499" i="14" s="1"/>
  <c r="C571" i="14"/>
  <c r="D608" i="14"/>
  <c r="C900" i="14"/>
  <c r="E62" i="14"/>
  <c r="E33" i="14" s="1"/>
  <c r="E136" i="14"/>
  <c r="B173" i="14"/>
  <c r="C210" i="14"/>
  <c r="C181" i="14" s="1"/>
  <c r="C211" i="14" s="1"/>
  <c r="D247" i="14"/>
  <c r="D218" i="14" s="1"/>
  <c r="E284" i="14"/>
  <c r="D321" i="14"/>
  <c r="D292" i="14" s="1"/>
  <c r="D380" i="14"/>
  <c r="D362" i="14" s="1"/>
  <c r="D365" i="14" s="1"/>
  <c r="E452" i="14"/>
  <c r="E423" i="14" s="1"/>
  <c r="E453" i="14" s="1"/>
  <c r="B490" i="14"/>
  <c r="C527" i="14"/>
  <c r="D571" i="14"/>
  <c r="D542" i="14" s="1"/>
  <c r="E608" i="14"/>
  <c r="E579" i="14" s="1"/>
  <c r="E609" i="14" s="1"/>
  <c r="D900" i="14"/>
  <c r="B62" i="14"/>
  <c r="E100" i="14"/>
  <c r="B136" i="14"/>
  <c r="B107" i="14" s="1"/>
  <c r="B108" i="14" s="1"/>
  <c r="C173" i="14"/>
  <c r="D210" i="14"/>
  <c r="D181" i="14" s="1"/>
  <c r="E247" i="14"/>
  <c r="B284" i="14"/>
  <c r="B255" i="14" s="1"/>
  <c r="B256" i="14" s="1"/>
  <c r="E321" i="14"/>
  <c r="E292" i="14" s="1"/>
  <c r="B452" i="14"/>
  <c r="C490" i="14"/>
  <c r="C461" i="14" s="1"/>
  <c r="D527" i="14"/>
  <c r="E571" i="14"/>
  <c r="B608" i="14"/>
  <c r="E900" i="14"/>
  <c r="C33" i="14"/>
  <c r="C63" i="14" s="1"/>
  <c r="E181" i="14"/>
  <c r="E211" i="14" s="1"/>
  <c r="B218" i="14"/>
  <c r="B219" i="14" s="1"/>
  <c r="D107" i="14"/>
  <c r="E144" i="14"/>
  <c r="D255" i="14"/>
  <c r="E255" i="14"/>
  <c r="E285" i="14" s="1"/>
  <c r="E107" i="14"/>
  <c r="E137" i="14" s="1"/>
  <c r="B144" i="14"/>
  <c r="B145" i="14" s="1"/>
  <c r="C73" i="14"/>
  <c r="C144" i="14"/>
  <c r="C174" i="14" s="1"/>
  <c r="E218" i="14"/>
  <c r="E248" i="14" s="1"/>
  <c r="B100" i="14"/>
  <c r="E293" i="14"/>
  <c r="E363" i="14"/>
  <c r="E365" i="14"/>
  <c r="C423" i="14"/>
  <c r="D461" i="14"/>
  <c r="D491" i="14" s="1"/>
  <c r="B542" i="14"/>
  <c r="B543" i="14" s="1"/>
  <c r="C579" i="14"/>
  <c r="E643" i="14"/>
  <c r="E641" i="14"/>
  <c r="E723" i="14"/>
  <c r="C746" i="14"/>
  <c r="C749" i="14" s="1"/>
  <c r="C748" i="14"/>
  <c r="D774" i="14"/>
  <c r="D772" i="14"/>
  <c r="E798" i="14"/>
  <c r="E800" i="14"/>
  <c r="C71" i="14"/>
  <c r="C74" i="14" s="1"/>
  <c r="D70" i="14"/>
  <c r="D100" i="14" s="1"/>
  <c r="D423" i="14"/>
  <c r="C542" i="14"/>
  <c r="D579" i="14"/>
  <c r="C669" i="14"/>
  <c r="C667" i="14"/>
  <c r="C670" i="14" s="1"/>
  <c r="E696" i="14"/>
  <c r="E699" i="14" s="1"/>
  <c r="E698" i="14"/>
  <c r="D748" i="14"/>
  <c r="D746" i="14"/>
  <c r="D749" i="14" s="1"/>
  <c r="E772" i="14"/>
  <c r="E774" i="14"/>
  <c r="B823" i="14"/>
  <c r="C826" i="14" s="1"/>
  <c r="C825" i="14"/>
  <c r="C850" i="14"/>
  <c r="C848" i="14"/>
  <c r="C851" i="14" s="1"/>
  <c r="C293" i="14"/>
  <c r="C365" i="14"/>
  <c r="C363" i="14"/>
  <c r="C366" i="14" s="1"/>
  <c r="D363" i="14"/>
  <c r="D392" i="14"/>
  <c r="B461" i="14"/>
  <c r="B462" i="14" s="1"/>
  <c r="C498" i="14"/>
  <c r="C641" i="14"/>
  <c r="C644" i="14" s="1"/>
  <c r="C643" i="14"/>
  <c r="D669" i="14"/>
  <c r="D667" i="14"/>
  <c r="D721" i="14"/>
  <c r="D724" i="14" s="1"/>
  <c r="D723" i="14"/>
  <c r="E748" i="14"/>
  <c r="E746" i="14"/>
  <c r="C800" i="14"/>
  <c r="C798" i="14"/>
  <c r="C801" i="14" s="1"/>
  <c r="D850" i="14"/>
  <c r="D848" i="14"/>
  <c r="E322" i="14"/>
  <c r="D334" i="14"/>
  <c r="E336" i="14"/>
  <c r="E394" i="14"/>
  <c r="B423" i="14"/>
  <c r="B424" i="14" s="1"/>
  <c r="D498" i="14"/>
  <c r="D528" i="14" s="1"/>
  <c r="E542" i="14"/>
  <c r="B579" i="14"/>
  <c r="B580" i="14" s="1"/>
  <c r="C616" i="14"/>
  <c r="D618" i="14"/>
  <c r="C618" i="14"/>
  <c r="D643" i="14"/>
  <c r="D641" i="14"/>
  <c r="E667" i="14"/>
  <c r="E670" i="14" s="1"/>
  <c r="E669" i="14"/>
  <c r="C724" i="14"/>
  <c r="C774" i="14"/>
  <c r="C772" i="14"/>
  <c r="C775" i="14" s="1"/>
  <c r="D798" i="14"/>
  <c r="D800" i="14"/>
  <c r="E848" i="14"/>
  <c r="E850" i="14"/>
  <c r="D698" i="14"/>
  <c r="E721" i="14"/>
  <c r="E724" i="14" s="1"/>
  <c r="C723" i="14"/>
  <c r="C696" i="14"/>
  <c r="C699" i="14" s="1"/>
  <c r="E749" i="14" l="1"/>
  <c r="D670" i="14"/>
  <c r="D644" i="14"/>
  <c r="C394" i="14"/>
  <c r="C334" i="14"/>
  <c r="C337" i="14" s="1"/>
  <c r="C528" i="14"/>
  <c r="E295" i="14"/>
  <c r="D395" i="14"/>
  <c r="E775" i="14"/>
  <c r="C392" i="14"/>
  <c r="C395" i="14" s="1"/>
  <c r="C336" i="14"/>
  <c r="C296" i="14"/>
  <c r="B63" i="14"/>
  <c r="E174" i="14"/>
  <c r="D366" i="14"/>
  <c r="B33" i="14"/>
  <c r="B34" i="14" s="1"/>
  <c r="E851" i="14"/>
  <c r="B572" i="14"/>
  <c r="B248" i="14"/>
  <c r="D801" i="14"/>
  <c r="E395" i="14"/>
  <c r="E73" i="14"/>
  <c r="B609" i="14"/>
  <c r="B453" i="14"/>
  <c r="E580" i="14"/>
  <c r="E582" i="14"/>
  <c r="C499" i="14"/>
  <c r="C502" i="14" s="1"/>
  <c r="C501" i="14"/>
  <c r="E424" i="14"/>
  <c r="E426" i="14"/>
  <c r="C543" i="14"/>
  <c r="C546" i="14" s="1"/>
  <c r="C545" i="14"/>
  <c r="E462" i="14"/>
  <c r="E465" i="14" s="1"/>
  <c r="E464" i="14"/>
  <c r="E644" i="14"/>
  <c r="D462" i="14"/>
  <c r="D464" i="14"/>
  <c r="C295" i="14"/>
  <c r="D36" i="14"/>
  <c r="D34" i="14"/>
  <c r="D582" i="14"/>
  <c r="D580" i="14"/>
  <c r="D426" i="14"/>
  <c r="D424" i="14"/>
  <c r="E366" i="14"/>
  <c r="D184" i="14"/>
  <c r="D182" i="14"/>
  <c r="E108" i="14"/>
  <c r="E110" i="14"/>
  <c r="E256" i="14"/>
  <c r="E258" i="14"/>
  <c r="C182" i="14"/>
  <c r="C185" i="14" s="1"/>
  <c r="C184" i="14"/>
  <c r="D256" i="14"/>
  <c r="D258" i="14"/>
  <c r="D108" i="14"/>
  <c r="D110" i="14"/>
  <c r="D499" i="14"/>
  <c r="D501" i="14"/>
  <c r="E545" i="14"/>
  <c r="E543" i="14"/>
  <c r="C464" i="14"/>
  <c r="C462" i="14"/>
  <c r="C465" i="14" s="1"/>
  <c r="D545" i="14"/>
  <c r="D543" i="14"/>
  <c r="D609" i="14"/>
  <c r="B528" i="14"/>
  <c r="D453" i="14"/>
  <c r="E801" i="14"/>
  <c r="C582" i="14"/>
  <c r="C580" i="14"/>
  <c r="C583" i="14" s="1"/>
  <c r="E501" i="14"/>
  <c r="E499" i="14"/>
  <c r="E502" i="14" s="1"/>
  <c r="C426" i="14"/>
  <c r="C424" i="14"/>
  <c r="C427" i="14" s="1"/>
  <c r="E337" i="14"/>
  <c r="B285" i="14"/>
  <c r="D211" i="14"/>
  <c r="B137" i="14"/>
  <c r="E36" i="14"/>
  <c r="E34" i="14"/>
  <c r="E37" i="14" s="1"/>
  <c r="D293" i="14"/>
  <c r="D296" i="14" s="1"/>
  <c r="D295" i="14"/>
  <c r="D221" i="14"/>
  <c r="D219" i="14"/>
  <c r="D285" i="14"/>
  <c r="B211" i="14"/>
  <c r="D137" i="14"/>
  <c r="D145" i="14"/>
  <c r="D147" i="14"/>
  <c r="C619" i="14"/>
  <c r="D619" i="14"/>
  <c r="E572" i="14"/>
  <c r="C491" i="14"/>
  <c r="D851" i="14"/>
  <c r="D699" i="14"/>
  <c r="D572" i="14"/>
  <c r="B491" i="14"/>
  <c r="C572" i="14"/>
  <c r="E491" i="14"/>
  <c r="D73" i="14"/>
  <c r="D71" i="14"/>
  <c r="D775" i="14"/>
  <c r="C609" i="14"/>
  <c r="E528" i="14"/>
  <c r="C453" i="14"/>
  <c r="B322" i="14"/>
  <c r="E219" i="14"/>
  <c r="E221" i="14"/>
  <c r="C145" i="14"/>
  <c r="C148" i="14" s="1"/>
  <c r="C147" i="14"/>
  <c r="B174" i="14"/>
  <c r="E63" i="14"/>
  <c r="D322" i="14"/>
  <c r="D248" i="14"/>
  <c r="D63" i="14"/>
  <c r="C221" i="14"/>
  <c r="C219" i="14"/>
  <c r="C222" i="14" s="1"/>
  <c r="E147" i="14"/>
  <c r="E145" i="14"/>
  <c r="C258" i="14"/>
  <c r="C256" i="14"/>
  <c r="C259" i="14" s="1"/>
  <c r="E184" i="14"/>
  <c r="E182" i="14"/>
  <c r="C110" i="14"/>
  <c r="C108" i="14"/>
  <c r="C111" i="14" s="1"/>
  <c r="C34" i="14"/>
  <c r="C36" i="14"/>
  <c r="C37" i="14" l="1"/>
  <c r="D337" i="14"/>
  <c r="D502" i="14"/>
  <c r="D546" i="14"/>
  <c r="E185" i="14"/>
  <c r="D148" i="14"/>
  <c r="E148" i="14"/>
  <c r="E222" i="14"/>
  <c r="D222" i="14"/>
  <c r="E546" i="14"/>
  <c r="E296" i="14"/>
  <c r="D583" i="14"/>
  <c r="D111" i="14"/>
  <c r="E111" i="14"/>
  <c r="E427" i="14"/>
  <c r="E583" i="14"/>
  <c r="D185" i="14"/>
  <c r="D427" i="14"/>
  <c r="D37" i="14"/>
  <c r="D465" i="14"/>
  <c r="D74" i="14"/>
  <c r="E74" i="14"/>
  <c r="D259" i="14"/>
  <c r="E259" i="14"/>
  <c r="T508" i="3" l="1"/>
  <c r="U508" i="3"/>
  <c r="R508" i="3"/>
  <c r="B511" i="3"/>
  <c r="S508" i="3"/>
  <c r="C676" i="9"/>
  <c r="D676" i="9"/>
  <c r="E676" i="9"/>
  <c r="E698" i="9"/>
  <c r="E693" i="9"/>
  <c r="D693" i="9"/>
  <c r="C693" i="9"/>
  <c r="B693" i="9"/>
  <c r="E692" i="9"/>
  <c r="D692" i="9"/>
  <c r="C692" i="9"/>
  <c r="B692" i="9"/>
  <c r="B690" i="9" s="1"/>
  <c r="E690" i="9"/>
  <c r="D690" i="9"/>
  <c r="E689" i="9"/>
  <c r="D689" i="9"/>
  <c r="C689" i="9"/>
  <c r="B689" i="9"/>
  <c r="E688" i="9"/>
  <c r="D688" i="9"/>
  <c r="C688" i="9"/>
  <c r="B688" i="9"/>
  <c r="E687" i="9"/>
  <c r="D687" i="9"/>
  <c r="C687" i="9"/>
  <c r="B687" i="9"/>
  <c r="E686" i="9"/>
  <c r="D686" i="9"/>
  <c r="C686" i="9"/>
  <c r="B686" i="9"/>
  <c r="E683" i="9"/>
  <c r="D683" i="9"/>
  <c r="C683" i="9"/>
  <c r="B683" i="9"/>
  <c r="E682" i="9"/>
  <c r="D682" i="9"/>
  <c r="C682" i="9"/>
  <c r="B682" i="9"/>
  <c r="E681" i="9"/>
  <c r="D681" i="9"/>
  <c r="C681" i="9"/>
  <c r="B681" i="9"/>
  <c r="E680" i="9"/>
  <c r="D680" i="9"/>
  <c r="C680" i="9"/>
  <c r="C678" i="9" s="1"/>
  <c r="B680" i="9"/>
  <c r="E678" i="9"/>
  <c r="D678" i="9"/>
  <c r="B679" i="9"/>
  <c r="E677" i="9"/>
  <c r="D677" i="9"/>
  <c r="C677" i="9"/>
  <c r="B677" i="9"/>
  <c r="B675" i="9"/>
  <c r="E674" i="9"/>
  <c r="D674" i="9"/>
  <c r="C674" i="9"/>
  <c r="B674" i="9"/>
  <c r="E673" i="9"/>
  <c r="E672" i="9" s="1"/>
  <c r="D673" i="9"/>
  <c r="D672" i="9" s="1"/>
  <c r="D671" i="9" s="1"/>
  <c r="C673" i="9"/>
  <c r="C672" i="9" s="1"/>
  <c r="C671" i="9" s="1"/>
  <c r="B673" i="9"/>
  <c r="B672" i="9"/>
  <c r="D662" i="9"/>
  <c r="C662" i="9"/>
  <c r="B662" i="9"/>
  <c r="E657" i="9"/>
  <c r="E667" i="9" s="1"/>
  <c r="D657" i="9"/>
  <c r="D667" i="9" s="1"/>
  <c r="C657" i="9"/>
  <c r="C667" i="9" s="1"/>
  <c r="B657" i="9"/>
  <c r="B667" i="9" s="1"/>
  <c r="C652" i="9"/>
  <c r="E651" i="9"/>
  <c r="D651" i="9"/>
  <c r="C651" i="9"/>
  <c r="E650" i="9"/>
  <c r="C650" i="9"/>
  <c r="B650" i="9"/>
  <c r="D637" i="9"/>
  <c r="C637" i="9"/>
  <c r="B637" i="9"/>
  <c r="E632" i="9"/>
  <c r="E642" i="9" s="1"/>
  <c r="D632" i="9"/>
  <c r="D642" i="9" s="1"/>
  <c r="C632" i="9"/>
  <c r="C642" i="9" s="1"/>
  <c r="B632" i="9"/>
  <c r="B642" i="9" s="1"/>
  <c r="E627" i="9"/>
  <c r="D627" i="9"/>
  <c r="C627" i="9"/>
  <c r="E626" i="9"/>
  <c r="D626" i="9"/>
  <c r="C626" i="9"/>
  <c r="E625" i="9"/>
  <c r="D625" i="9"/>
  <c r="C625" i="9"/>
  <c r="B625" i="9"/>
  <c r="C612" i="9"/>
  <c r="B612" i="9"/>
  <c r="E607" i="9"/>
  <c r="E617" i="9" s="1"/>
  <c r="D607" i="9"/>
  <c r="D617" i="9" s="1"/>
  <c r="C607" i="9"/>
  <c r="C617" i="9" s="1"/>
  <c r="B607" i="9"/>
  <c r="B617" i="9" s="1"/>
  <c r="E602" i="9"/>
  <c r="D602" i="9"/>
  <c r="C602" i="9"/>
  <c r="E601" i="9"/>
  <c r="D601" i="9"/>
  <c r="C601" i="9"/>
  <c r="E600" i="9"/>
  <c r="D600" i="9"/>
  <c r="C600" i="9"/>
  <c r="B600" i="9"/>
  <c r="C587" i="9"/>
  <c r="B587" i="9"/>
  <c r="E582" i="9"/>
  <c r="E592" i="9" s="1"/>
  <c r="D582" i="9"/>
  <c r="D592" i="9" s="1"/>
  <c r="C582" i="9"/>
  <c r="C592" i="9" s="1"/>
  <c r="B582" i="9"/>
  <c r="B592" i="9" s="1"/>
  <c r="E577" i="9"/>
  <c r="D577" i="9"/>
  <c r="C577" i="9"/>
  <c r="E576" i="9"/>
  <c r="D576" i="9"/>
  <c r="C576" i="9"/>
  <c r="E575" i="9"/>
  <c r="D575" i="9"/>
  <c r="C575" i="9"/>
  <c r="B575" i="9"/>
  <c r="C562" i="9"/>
  <c r="B562" i="9"/>
  <c r="E557" i="9"/>
  <c r="E567" i="9" s="1"/>
  <c r="D557" i="9"/>
  <c r="D567" i="9" s="1"/>
  <c r="C557" i="9"/>
  <c r="C567" i="9" s="1"/>
  <c r="B557" i="9"/>
  <c r="B567" i="9" s="1"/>
  <c r="E552" i="9"/>
  <c r="D552" i="9"/>
  <c r="C552" i="9"/>
  <c r="E551" i="9"/>
  <c r="D551" i="9"/>
  <c r="C551" i="9"/>
  <c r="E550" i="9"/>
  <c r="D550" i="9"/>
  <c r="C550" i="9"/>
  <c r="B550" i="9"/>
  <c r="C537" i="9"/>
  <c r="B537" i="9"/>
  <c r="E532" i="9"/>
  <c r="E542" i="9" s="1"/>
  <c r="D532" i="9"/>
  <c r="D542" i="9" s="1"/>
  <c r="C532" i="9"/>
  <c r="C542" i="9" s="1"/>
  <c r="B532" i="9"/>
  <c r="B542" i="9" s="1"/>
  <c r="D527" i="9"/>
  <c r="C527" i="9"/>
  <c r="D526" i="9"/>
  <c r="C526" i="9"/>
  <c r="E525" i="9"/>
  <c r="D525" i="9"/>
  <c r="C525" i="9"/>
  <c r="B525" i="9"/>
  <c r="C512" i="9"/>
  <c r="B512" i="9"/>
  <c r="E507" i="9"/>
  <c r="E517" i="9" s="1"/>
  <c r="D507" i="9"/>
  <c r="D517" i="9" s="1"/>
  <c r="C507" i="9"/>
  <c r="C517" i="9" s="1"/>
  <c r="B507" i="9"/>
  <c r="B517" i="9" s="1"/>
  <c r="D502" i="9"/>
  <c r="C502" i="9"/>
  <c r="D501" i="9"/>
  <c r="C501" i="9"/>
  <c r="E500" i="9"/>
  <c r="E501" i="9" s="1"/>
  <c r="E502" i="9" s="1"/>
  <c r="D500" i="9"/>
  <c r="C500" i="9"/>
  <c r="B500" i="9"/>
  <c r="E487" i="9"/>
  <c r="C487" i="9"/>
  <c r="B487" i="9"/>
  <c r="E482" i="9"/>
  <c r="D482" i="9"/>
  <c r="D492" i="9" s="1"/>
  <c r="C482" i="9"/>
  <c r="C492" i="9" s="1"/>
  <c r="B482" i="9"/>
  <c r="B492" i="9" s="1"/>
  <c r="D477" i="9"/>
  <c r="C477" i="9"/>
  <c r="D476" i="9"/>
  <c r="C476" i="9"/>
  <c r="E475" i="9"/>
  <c r="E476" i="9" s="1"/>
  <c r="E477" i="9" s="1"/>
  <c r="D475" i="9"/>
  <c r="C475" i="9"/>
  <c r="B475" i="9"/>
  <c r="C462" i="9"/>
  <c r="B462" i="9"/>
  <c r="E457" i="9"/>
  <c r="E467" i="9" s="1"/>
  <c r="D457" i="9"/>
  <c r="D467" i="9" s="1"/>
  <c r="C457" i="9"/>
  <c r="C467" i="9" s="1"/>
  <c r="B457" i="9"/>
  <c r="B467" i="9" s="1"/>
  <c r="D452" i="9"/>
  <c r="C452" i="9"/>
  <c r="D451" i="9"/>
  <c r="C451" i="9"/>
  <c r="E450" i="9"/>
  <c r="E451" i="9" s="1"/>
  <c r="E452" i="9" s="1"/>
  <c r="D450" i="9"/>
  <c r="C450" i="9"/>
  <c r="B450" i="9"/>
  <c r="C437" i="9"/>
  <c r="B437" i="9"/>
  <c r="E432" i="9"/>
  <c r="E442" i="9" s="1"/>
  <c r="D432" i="9"/>
  <c r="D442" i="9" s="1"/>
  <c r="C432" i="9"/>
  <c r="C442" i="9" s="1"/>
  <c r="B432" i="9"/>
  <c r="D427" i="9"/>
  <c r="C427" i="9"/>
  <c r="D426" i="9"/>
  <c r="C426" i="9"/>
  <c r="E425" i="9"/>
  <c r="E426" i="9" s="1"/>
  <c r="E427" i="9" s="1"/>
  <c r="E428" i="9" s="1"/>
  <c r="D425" i="9"/>
  <c r="C425" i="9"/>
  <c r="B425" i="9"/>
  <c r="C412" i="9"/>
  <c r="B412" i="9"/>
  <c r="E407" i="9"/>
  <c r="E417" i="9" s="1"/>
  <c r="D407" i="9"/>
  <c r="D417" i="9" s="1"/>
  <c r="C407" i="9"/>
  <c r="C417" i="9" s="1"/>
  <c r="B407" i="9"/>
  <c r="B417" i="9" s="1"/>
  <c r="D402" i="9"/>
  <c r="C402" i="9"/>
  <c r="D401" i="9"/>
  <c r="C401" i="9"/>
  <c r="E400" i="9"/>
  <c r="E401" i="9" s="1"/>
  <c r="E402" i="9" s="1"/>
  <c r="E403" i="9" s="1"/>
  <c r="D400" i="9"/>
  <c r="C400" i="9"/>
  <c r="B400" i="9"/>
  <c r="C387" i="9"/>
  <c r="B387" i="9"/>
  <c r="E382" i="9"/>
  <c r="E392" i="9" s="1"/>
  <c r="D382" i="9"/>
  <c r="D392" i="9" s="1"/>
  <c r="C382" i="9"/>
  <c r="C392" i="9" s="1"/>
  <c r="B382" i="9"/>
  <c r="D377" i="9"/>
  <c r="C377" i="9"/>
  <c r="D376" i="9"/>
  <c r="C376" i="9"/>
  <c r="E375" i="9"/>
  <c r="E376" i="9" s="1"/>
  <c r="E377" i="9" s="1"/>
  <c r="D375" i="9"/>
  <c r="C375" i="9"/>
  <c r="B375" i="9"/>
  <c r="D362" i="9"/>
  <c r="B362" i="9"/>
  <c r="E357" i="9"/>
  <c r="E367" i="9" s="1"/>
  <c r="D357" i="9"/>
  <c r="C357" i="9"/>
  <c r="C367" i="9" s="1"/>
  <c r="B357" i="9"/>
  <c r="B367" i="9" s="1"/>
  <c r="E350" i="9"/>
  <c r="E351" i="9" s="1"/>
  <c r="E352" i="9" s="1"/>
  <c r="E353" i="9" s="1"/>
  <c r="D350" i="9"/>
  <c r="D351" i="9" s="1"/>
  <c r="D352" i="9" s="1"/>
  <c r="D353" i="9" s="1"/>
  <c r="C350" i="9"/>
  <c r="B350" i="9"/>
  <c r="D337" i="9"/>
  <c r="B337" i="9"/>
  <c r="E332" i="9"/>
  <c r="E342" i="9" s="1"/>
  <c r="D332" i="9"/>
  <c r="C332" i="9"/>
  <c r="C342" i="9" s="1"/>
  <c r="B332" i="9"/>
  <c r="B342" i="9" s="1"/>
  <c r="E325" i="9"/>
  <c r="E326" i="9" s="1"/>
  <c r="E327" i="9" s="1"/>
  <c r="E328" i="9" s="1"/>
  <c r="D325" i="9"/>
  <c r="D326" i="9" s="1"/>
  <c r="D327" i="9" s="1"/>
  <c r="D328" i="9" s="1"/>
  <c r="C325" i="9"/>
  <c r="C326" i="9" s="1"/>
  <c r="C327" i="9" s="1"/>
  <c r="B325" i="9"/>
  <c r="D312" i="9"/>
  <c r="B312" i="9"/>
  <c r="E307" i="9"/>
  <c r="E317" i="9" s="1"/>
  <c r="D307" i="9"/>
  <c r="C307" i="9"/>
  <c r="C317" i="9" s="1"/>
  <c r="B307" i="9"/>
  <c r="B317" i="9" s="1"/>
  <c r="E300" i="9"/>
  <c r="E301" i="9" s="1"/>
  <c r="E302" i="9" s="1"/>
  <c r="E303" i="9" s="1"/>
  <c r="D300" i="9"/>
  <c r="D301" i="9" s="1"/>
  <c r="D302" i="9" s="1"/>
  <c r="D303" i="9" s="1"/>
  <c r="C300" i="9"/>
  <c r="C301" i="9" s="1"/>
  <c r="C302" i="9" s="1"/>
  <c r="B300" i="9"/>
  <c r="D287" i="9"/>
  <c r="E282" i="9"/>
  <c r="E292" i="9" s="1"/>
  <c r="D282" i="9"/>
  <c r="C282" i="9"/>
  <c r="C292" i="9" s="1"/>
  <c r="B282" i="9"/>
  <c r="B292" i="9" s="1"/>
  <c r="E275" i="9"/>
  <c r="E276" i="9" s="1"/>
  <c r="E277" i="9" s="1"/>
  <c r="E278" i="9" s="1"/>
  <c r="D275" i="9"/>
  <c r="D276" i="9" s="1"/>
  <c r="D277" i="9" s="1"/>
  <c r="D278" i="9" s="1"/>
  <c r="C275" i="9"/>
  <c r="B275" i="9"/>
  <c r="D262" i="9"/>
  <c r="E257" i="9"/>
  <c r="E267" i="9" s="1"/>
  <c r="D257" i="9"/>
  <c r="C257" i="9"/>
  <c r="C267" i="9" s="1"/>
  <c r="B257" i="9"/>
  <c r="B267" i="9" s="1"/>
  <c r="E250" i="9"/>
  <c r="E251" i="9" s="1"/>
  <c r="E252" i="9" s="1"/>
  <c r="E253" i="9" s="1"/>
  <c r="D250" i="9"/>
  <c r="D251" i="9" s="1"/>
  <c r="D252" i="9" s="1"/>
  <c r="D253" i="9" s="1"/>
  <c r="C250" i="9"/>
  <c r="C251" i="9" s="1"/>
  <c r="C252" i="9" s="1"/>
  <c r="B250" i="9"/>
  <c r="D237" i="9"/>
  <c r="B237" i="9"/>
  <c r="E232" i="9"/>
  <c r="E242" i="9" s="1"/>
  <c r="D232" i="9"/>
  <c r="C232" i="9"/>
  <c r="C242" i="9" s="1"/>
  <c r="B232" i="9"/>
  <c r="E227" i="9"/>
  <c r="D227" i="9"/>
  <c r="E226" i="9"/>
  <c r="D226" i="9"/>
  <c r="E225" i="9"/>
  <c r="D225" i="9"/>
  <c r="C225" i="9"/>
  <c r="C226" i="9" s="1"/>
  <c r="C227" i="9" s="1"/>
  <c r="B225" i="9"/>
  <c r="E212" i="9"/>
  <c r="D212" i="9"/>
  <c r="E207" i="9"/>
  <c r="E217" i="9" s="1"/>
  <c r="D207" i="9"/>
  <c r="C207" i="9"/>
  <c r="C217" i="9" s="1"/>
  <c r="B207" i="9"/>
  <c r="B217" i="9" s="1"/>
  <c r="E202" i="9"/>
  <c r="D202" i="9"/>
  <c r="E201" i="9"/>
  <c r="D201" i="9"/>
  <c r="E200" i="9"/>
  <c r="D200" i="9"/>
  <c r="C200" i="9"/>
  <c r="B200" i="9"/>
  <c r="E187" i="9"/>
  <c r="E188" i="9" s="1"/>
  <c r="D187" i="9"/>
  <c r="D188" i="9" s="1"/>
  <c r="C187" i="9"/>
  <c r="C188" i="9" s="1"/>
  <c r="B187" i="9"/>
  <c r="B188" i="9" s="1"/>
  <c r="E161" i="9"/>
  <c r="D161" i="9"/>
  <c r="E160" i="9"/>
  <c r="D160" i="9"/>
  <c r="E159" i="9"/>
  <c r="D159" i="9"/>
  <c r="C159" i="9"/>
  <c r="C160" i="9" s="1"/>
  <c r="C161" i="9" s="1"/>
  <c r="C162" i="9" s="1"/>
  <c r="B159" i="9"/>
  <c r="E150" i="9"/>
  <c r="D150" i="9"/>
  <c r="C150" i="9"/>
  <c r="B150" i="9"/>
  <c r="B151" i="9" s="1"/>
  <c r="E124" i="9"/>
  <c r="D124" i="9"/>
  <c r="C124" i="9"/>
  <c r="E123" i="9"/>
  <c r="D123" i="9"/>
  <c r="C123" i="9"/>
  <c r="D122" i="9"/>
  <c r="C122" i="9"/>
  <c r="B122" i="9"/>
  <c r="E113" i="9"/>
  <c r="E114" i="9" s="1"/>
  <c r="D113" i="9"/>
  <c r="D114" i="9" s="1"/>
  <c r="B113" i="9"/>
  <c r="B114" i="9" s="1"/>
  <c r="E87" i="9"/>
  <c r="D87" i="9"/>
  <c r="C87" i="9"/>
  <c r="E86" i="9"/>
  <c r="D86" i="9"/>
  <c r="C86" i="9"/>
  <c r="E85" i="9"/>
  <c r="D85" i="9"/>
  <c r="C85" i="9"/>
  <c r="B85" i="9"/>
  <c r="E62" i="9"/>
  <c r="D62" i="9"/>
  <c r="B62" i="9"/>
  <c r="E36" i="9"/>
  <c r="D36" i="9"/>
  <c r="C36" i="9"/>
  <c r="E35" i="9"/>
  <c r="D35" i="9"/>
  <c r="C35" i="9"/>
  <c r="E34" i="9"/>
  <c r="D34" i="9"/>
  <c r="C34" i="9"/>
  <c r="B34" i="9"/>
  <c r="B392" i="9" l="1"/>
  <c r="B442" i="9"/>
  <c r="C670" i="9"/>
  <c r="D649" i="9"/>
  <c r="D650" i="9" s="1"/>
  <c r="E671" i="9"/>
  <c r="B242" i="9"/>
  <c r="B63" i="9"/>
  <c r="D151" i="9"/>
  <c r="E151" i="9"/>
  <c r="C151" i="9"/>
  <c r="D403" i="9"/>
  <c r="D528" i="9"/>
  <c r="C503" i="9"/>
  <c r="C378" i="9"/>
  <c r="E528" i="9"/>
  <c r="E378" i="9"/>
  <c r="E503" i="9"/>
  <c r="D578" i="9"/>
  <c r="D628" i="9"/>
  <c r="C653" i="9"/>
  <c r="B678" i="9"/>
  <c r="B671" i="9" s="1"/>
  <c r="D367" i="9"/>
  <c r="E578" i="9"/>
  <c r="E628" i="9"/>
  <c r="D217" i="9"/>
  <c r="D267" i="9"/>
  <c r="C37" i="9"/>
  <c r="D88" i="9"/>
  <c r="E162" i="9"/>
  <c r="E203" i="9"/>
  <c r="D292" i="9"/>
  <c r="C353" i="9"/>
  <c r="E478" i="9"/>
  <c r="E37" i="9"/>
  <c r="D125" i="9"/>
  <c r="C203" i="9"/>
  <c r="E228" i="9"/>
  <c r="C478" i="9"/>
  <c r="E492" i="9"/>
  <c r="E670" i="9" s="1"/>
  <c r="D37" i="9"/>
  <c r="E88" i="9"/>
  <c r="C125" i="9"/>
  <c r="D228" i="9"/>
  <c r="D242" i="9"/>
  <c r="D428" i="9"/>
  <c r="E553" i="9"/>
  <c r="E603" i="9"/>
  <c r="C88" i="9"/>
  <c r="D162" i="9"/>
  <c r="D203" i="9"/>
  <c r="C278" i="9"/>
  <c r="D317" i="9"/>
  <c r="C328" i="9"/>
  <c r="D342" i="9"/>
  <c r="C428" i="9"/>
  <c r="D453" i="9"/>
  <c r="C553" i="9"/>
  <c r="C603" i="9"/>
  <c r="C63" i="9"/>
  <c r="D652" i="9"/>
  <c r="C201" i="9"/>
  <c r="C202" i="9" s="1"/>
  <c r="C253" i="9"/>
  <c r="C276" i="9"/>
  <c r="C277" i="9" s="1"/>
  <c r="C303" i="9"/>
  <c r="C351" i="9"/>
  <c r="C352" i="9" s="1"/>
  <c r="C403" i="9"/>
  <c r="E453" i="9"/>
  <c r="E526" i="9"/>
  <c r="E527" i="9" s="1"/>
  <c r="C528" i="9"/>
  <c r="D553" i="9"/>
  <c r="C628" i="9"/>
  <c r="D63" i="9"/>
  <c r="C228" i="9"/>
  <c r="E63" i="9"/>
  <c r="D378" i="9"/>
  <c r="C453" i="9"/>
  <c r="D478" i="9"/>
  <c r="D503" i="9"/>
  <c r="C578" i="9"/>
  <c r="D603" i="9"/>
  <c r="C72" i="7"/>
  <c r="E652" i="9" l="1"/>
  <c r="B670" i="9"/>
  <c r="D670" i="9"/>
  <c r="E703" i="9"/>
  <c r="C703" i="9"/>
  <c r="E653" i="9"/>
  <c r="D653" i="9"/>
  <c r="B703" i="9" l="1"/>
  <c r="D703" i="9"/>
  <c r="E87" i="6"/>
  <c r="D87" i="6"/>
  <c r="C87" i="6"/>
  <c r="B87" i="6"/>
  <c r="E82" i="6"/>
  <c r="D82" i="6"/>
  <c r="C82" i="6"/>
  <c r="B82" i="6"/>
  <c r="E80" i="6"/>
  <c r="D80" i="6"/>
  <c r="C80" i="6"/>
  <c r="B80" i="6"/>
  <c r="B79" i="6" s="1"/>
  <c r="E79" i="6"/>
  <c r="D79" i="6"/>
  <c r="C79" i="6"/>
  <c r="E77" i="6"/>
  <c r="D77" i="6"/>
  <c r="C77" i="6"/>
  <c r="B77" i="6"/>
  <c r="E76" i="6"/>
  <c r="D76" i="6"/>
  <c r="C76" i="6"/>
  <c r="B76" i="6"/>
  <c r="E71" i="6"/>
  <c r="D71" i="6"/>
  <c r="C71" i="6"/>
  <c r="B71" i="6"/>
  <c r="E70" i="6"/>
  <c r="D70" i="6"/>
  <c r="C70" i="6"/>
  <c r="B70" i="6"/>
  <c r="E68" i="6"/>
  <c r="E67" i="6" s="1"/>
  <c r="D68" i="6"/>
  <c r="D67" i="6" s="1"/>
  <c r="C68" i="6"/>
  <c r="B68" i="6"/>
  <c r="B67" i="6" s="1"/>
  <c r="C67" i="6"/>
  <c r="E65" i="6"/>
  <c r="D65" i="6"/>
  <c r="C65" i="6"/>
  <c r="C64" i="6" s="1"/>
  <c r="B65" i="6"/>
  <c r="B64" i="6" s="1"/>
  <c r="E64" i="6"/>
  <c r="D64" i="6"/>
  <c r="E62" i="6"/>
  <c r="E61" i="6" s="1"/>
  <c r="D62" i="6"/>
  <c r="D61" i="6" s="1"/>
  <c r="C62" i="6"/>
  <c r="C61" i="6" s="1"/>
  <c r="B62" i="6"/>
  <c r="B61" i="6"/>
  <c r="D53" i="6"/>
  <c r="D48" i="6"/>
  <c r="D74" i="6" s="1"/>
  <c r="C48" i="6"/>
  <c r="C74" i="6" s="1"/>
  <c r="B48" i="6"/>
  <c r="B74" i="6" s="1"/>
  <c r="E48" i="6"/>
  <c r="D28" i="6"/>
  <c r="C28" i="6"/>
  <c r="B28" i="6"/>
  <c r="C47" i="6" l="1"/>
  <c r="C56" i="6" s="1"/>
  <c r="D47" i="6"/>
  <c r="B47" i="6"/>
  <c r="B56" i="6" s="1"/>
  <c r="B57" i="6" s="1"/>
  <c r="D56" i="6"/>
  <c r="D57" i="6" s="1"/>
  <c r="E53" i="6"/>
  <c r="B73" i="6"/>
  <c r="B60" i="6"/>
  <c r="B59" i="6"/>
  <c r="G63" i="6" s="1"/>
  <c r="C73" i="6"/>
  <c r="C60" i="6"/>
  <c r="E47" i="6"/>
  <c r="E74" i="6"/>
  <c r="C59" i="6"/>
  <c r="H63" i="6" s="1"/>
  <c r="C57" i="6"/>
  <c r="D73" i="6"/>
  <c r="D60" i="6"/>
  <c r="D59" i="6" l="1"/>
  <c r="I63" i="6" s="1"/>
  <c r="E56" i="6"/>
  <c r="E59" i="6" s="1"/>
  <c r="J63" i="6" s="1"/>
  <c r="D92" i="6"/>
  <c r="C92" i="6"/>
  <c r="E73" i="6"/>
  <c r="E60" i="6"/>
  <c r="B92" i="6"/>
  <c r="E57" i="6" l="1"/>
  <c r="E92" i="6"/>
  <c r="E199" i="7" l="1"/>
  <c r="E198" i="7" s="1"/>
  <c r="D199" i="7"/>
  <c r="D198" i="7" s="1"/>
  <c r="C199" i="7"/>
  <c r="C198" i="7" s="1"/>
  <c r="B199" i="7"/>
  <c r="B198" i="7" s="1"/>
  <c r="E193" i="7"/>
  <c r="D193" i="7"/>
  <c r="C193" i="7"/>
  <c r="B193" i="7"/>
  <c r="E191" i="7"/>
  <c r="E190" i="7" s="1"/>
  <c r="D191" i="7"/>
  <c r="C191" i="7"/>
  <c r="C190" i="7" s="1"/>
  <c r="B191" i="7"/>
  <c r="B190" i="7" s="1"/>
  <c r="D190" i="7"/>
  <c r="E188" i="7"/>
  <c r="E187" i="7" s="1"/>
  <c r="D188" i="7"/>
  <c r="D187" i="7" s="1"/>
  <c r="C188" i="7"/>
  <c r="C187" i="7" s="1"/>
  <c r="B188" i="7"/>
  <c r="B187" i="7" s="1"/>
  <c r="E185" i="7"/>
  <c r="E184" i="7" s="1"/>
  <c r="D185" i="7"/>
  <c r="D184" i="7" s="1"/>
  <c r="C185" i="7"/>
  <c r="C184" i="7" s="1"/>
  <c r="B185" i="7"/>
  <c r="B184" i="7" s="1"/>
  <c r="E182" i="7"/>
  <c r="E181" i="7" s="1"/>
  <c r="D182" i="7"/>
  <c r="D181" i="7" s="1"/>
  <c r="C182" i="7"/>
  <c r="C181" i="7" s="1"/>
  <c r="B182" i="7"/>
  <c r="B181" i="7" s="1"/>
  <c r="E179" i="7"/>
  <c r="E178" i="7" s="1"/>
  <c r="D179" i="7"/>
  <c r="D178" i="7" s="1"/>
  <c r="C179" i="7"/>
  <c r="C178" i="7" s="1"/>
  <c r="E176" i="7"/>
  <c r="E175" i="7" s="1"/>
  <c r="D176" i="7"/>
  <c r="D175" i="7" s="1"/>
  <c r="C176" i="7"/>
  <c r="C175" i="7" s="1"/>
  <c r="B176" i="7"/>
  <c r="B175" i="7"/>
  <c r="M173" i="7"/>
  <c r="M177" i="7" s="1"/>
  <c r="L173" i="7"/>
  <c r="L177" i="7" s="1"/>
  <c r="K173" i="7"/>
  <c r="K177" i="7" s="1"/>
  <c r="J173" i="7"/>
  <c r="J177" i="7" s="1"/>
  <c r="E173" i="7"/>
  <c r="E172" i="7" s="1"/>
  <c r="D173" i="7"/>
  <c r="D172" i="7" s="1"/>
  <c r="C173" i="7"/>
  <c r="C172" i="7" s="1"/>
  <c r="B173" i="7"/>
  <c r="B172" i="7" s="1"/>
  <c r="E163" i="7"/>
  <c r="D163" i="7"/>
  <c r="C163" i="7"/>
  <c r="B163" i="7"/>
  <c r="E158" i="7"/>
  <c r="E168" i="7" s="1"/>
  <c r="D158" i="7"/>
  <c r="D168" i="7" s="1"/>
  <c r="C158" i="7"/>
  <c r="C168" i="7" s="1"/>
  <c r="B158" i="7"/>
  <c r="B168" i="7" s="1"/>
  <c r="E152" i="7"/>
  <c r="D152" i="7"/>
  <c r="C152" i="7"/>
  <c r="E136" i="7"/>
  <c r="D136" i="7"/>
  <c r="C136" i="7"/>
  <c r="B136" i="7"/>
  <c r="E133" i="7"/>
  <c r="D133" i="7"/>
  <c r="C133" i="7"/>
  <c r="B133" i="7"/>
  <c r="E130" i="7"/>
  <c r="D130" i="7"/>
  <c r="C130" i="7"/>
  <c r="B130" i="7"/>
  <c r="E127" i="7"/>
  <c r="D127" i="7"/>
  <c r="C127" i="7"/>
  <c r="B127" i="7"/>
  <c r="E124" i="7"/>
  <c r="D124" i="7"/>
  <c r="B124" i="7"/>
  <c r="E121" i="7"/>
  <c r="D121" i="7"/>
  <c r="C121" i="7"/>
  <c r="B121" i="7"/>
  <c r="E118" i="7"/>
  <c r="D118" i="7"/>
  <c r="C118" i="7"/>
  <c r="B118" i="7"/>
  <c r="E112" i="7"/>
  <c r="D112" i="7"/>
  <c r="C112" i="7"/>
  <c r="E99" i="7"/>
  <c r="D99" i="7"/>
  <c r="C99" i="7"/>
  <c r="C96" i="7"/>
  <c r="B96" i="7"/>
  <c r="E93" i="7"/>
  <c r="D93" i="7"/>
  <c r="C93" i="7"/>
  <c r="B93" i="7"/>
  <c r="E90" i="7"/>
  <c r="D90" i="7"/>
  <c r="C90" i="7"/>
  <c r="B90" i="7"/>
  <c r="E87" i="7"/>
  <c r="D87" i="7"/>
  <c r="C87" i="7"/>
  <c r="B87" i="7"/>
  <c r="E84" i="7"/>
  <c r="D84" i="7"/>
  <c r="C84" i="7"/>
  <c r="B84" i="7"/>
  <c r="E81" i="7"/>
  <c r="D81" i="7"/>
  <c r="C81" i="7"/>
  <c r="B81" i="7"/>
  <c r="E72" i="7"/>
  <c r="D72" i="7"/>
  <c r="D75" i="7" s="1"/>
  <c r="B72" i="7"/>
  <c r="C75" i="7" s="1"/>
  <c r="E62" i="7"/>
  <c r="D62" i="7"/>
  <c r="C62" i="7"/>
  <c r="B62" i="7"/>
  <c r="E59" i="7"/>
  <c r="D59" i="7"/>
  <c r="C59" i="7"/>
  <c r="B59" i="7"/>
  <c r="E56" i="7"/>
  <c r="D56" i="7"/>
  <c r="C56" i="7"/>
  <c r="B56" i="7"/>
  <c r="E53" i="7"/>
  <c r="D53" i="7"/>
  <c r="C53" i="7"/>
  <c r="B53" i="7"/>
  <c r="B51" i="7"/>
  <c r="B179" i="7" s="1"/>
  <c r="B178" i="7" s="1"/>
  <c r="E50" i="7"/>
  <c r="D50" i="7"/>
  <c r="C50" i="7"/>
  <c r="E47" i="7"/>
  <c r="D47" i="7"/>
  <c r="C47" i="7"/>
  <c r="B47" i="7"/>
  <c r="E44" i="7"/>
  <c r="D44" i="7"/>
  <c r="C44" i="7"/>
  <c r="B44" i="7"/>
  <c r="E38" i="7"/>
  <c r="D38" i="7"/>
  <c r="C38" i="7"/>
  <c r="D171" i="7" l="1"/>
  <c r="D170" i="7" s="1"/>
  <c r="L178" i="7" s="1"/>
  <c r="C171" i="7"/>
  <c r="C170" i="7" s="1"/>
  <c r="C203" i="7" s="1"/>
  <c r="D203" i="7"/>
  <c r="B102" i="7"/>
  <c r="B73" i="7" s="1"/>
  <c r="B74" i="7" s="1"/>
  <c r="E102" i="7"/>
  <c r="E73" i="7" s="1"/>
  <c r="E74" i="7" s="1"/>
  <c r="C139" i="7"/>
  <c r="C110" i="7" s="1"/>
  <c r="C111" i="7" s="1"/>
  <c r="C65" i="7"/>
  <c r="C36" i="7" s="1"/>
  <c r="D139" i="7"/>
  <c r="D110" i="7" s="1"/>
  <c r="D65" i="7"/>
  <c r="D66" i="7" s="1"/>
  <c r="C102" i="7"/>
  <c r="C73" i="7" s="1"/>
  <c r="C74" i="7" s="1"/>
  <c r="E139" i="7"/>
  <c r="E110" i="7" s="1"/>
  <c r="E111" i="7" s="1"/>
  <c r="B171" i="7"/>
  <c r="B170" i="7" s="1"/>
  <c r="E65" i="7"/>
  <c r="E36" i="7" s="1"/>
  <c r="D102" i="7"/>
  <c r="D73" i="7" s="1"/>
  <c r="D74" i="7" s="1"/>
  <c r="B139" i="7"/>
  <c r="B110" i="7" s="1"/>
  <c r="B111" i="7" s="1"/>
  <c r="C66" i="7"/>
  <c r="C169" i="7"/>
  <c r="C150" i="7"/>
  <c r="D169" i="7"/>
  <c r="D150" i="7"/>
  <c r="B150" i="7"/>
  <c r="B151" i="7" s="1"/>
  <c r="B169" i="7"/>
  <c r="E169" i="7"/>
  <c r="E150" i="7"/>
  <c r="E171" i="7"/>
  <c r="E170" i="7" s="1"/>
  <c r="B50" i="7"/>
  <c r="B65" i="7" s="1"/>
  <c r="E75" i="7"/>
  <c r="E66" i="7" l="1"/>
  <c r="D36" i="7"/>
  <c r="C77" i="7"/>
  <c r="K178" i="7"/>
  <c r="C114" i="7"/>
  <c r="C113" i="7"/>
  <c r="B203" i="7"/>
  <c r="J178" i="7"/>
  <c r="E113" i="7"/>
  <c r="D111" i="7"/>
  <c r="D114" i="7" s="1"/>
  <c r="D76" i="7"/>
  <c r="E203" i="7"/>
  <c r="M178" i="7"/>
  <c r="C76" i="7"/>
  <c r="D113" i="7"/>
  <c r="E76" i="7"/>
  <c r="B36" i="7"/>
  <c r="B37" i="7" s="1"/>
  <c r="B66" i="7"/>
  <c r="E151" i="7"/>
  <c r="E153" i="7"/>
  <c r="E77" i="7"/>
  <c r="C153" i="7"/>
  <c r="C151" i="7"/>
  <c r="C154" i="7" s="1"/>
  <c r="C37" i="7"/>
  <c r="D77" i="7"/>
  <c r="E37" i="7"/>
  <c r="E39" i="7"/>
  <c r="D151" i="7"/>
  <c r="D153" i="7"/>
  <c r="D39" i="7"/>
  <c r="D37" i="7"/>
  <c r="E114" i="7"/>
  <c r="D154" i="7" l="1"/>
  <c r="D40" i="7"/>
  <c r="C39" i="7"/>
  <c r="C40" i="7"/>
  <c r="E40" i="7"/>
  <c r="E154" i="7"/>
  <c r="E534" i="3" l="1"/>
  <c r="D534" i="3"/>
  <c r="C534" i="3"/>
  <c r="B534" i="3"/>
  <c r="E533" i="3"/>
  <c r="D533" i="3"/>
  <c r="C533" i="3"/>
  <c r="B533" i="3"/>
  <c r="I532" i="3"/>
  <c r="H532" i="3"/>
  <c r="G532" i="3"/>
  <c r="E532" i="3"/>
  <c r="D532" i="3"/>
  <c r="C532" i="3"/>
  <c r="B532" i="3"/>
  <c r="E531" i="3"/>
  <c r="D531" i="3"/>
  <c r="C531" i="3"/>
  <c r="B531" i="3"/>
  <c r="D530" i="3"/>
  <c r="L188" i="7" s="1"/>
  <c r="E529" i="3"/>
  <c r="D529" i="3"/>
  <c r="C529" i="3"/>
  <c r="B529" i="3"/>
  <c r="E528" i="3"/>
  <c r="D528" i="3"/>
  <c r="C528" i="3"/>
  <c r="B528" i="3"/>
  <c r="E527" i="3"/>
  <c r="D527" i="3"/>
  <c r="C527" i="3"/>
  <c r="B527" i="3"/>
  <c r="E526" i="3"/>
  <c r="D526" i="3"/>
  <c r="D525" i="3" s="1"/>
  <c r="C526" i="3"/>
  <c r="B526" i="3"/>
  <c r="B525" i="3" s="1"/>
  <c r="E525" i="3"/>
  <c r="C525" i="3"/>
  <c r="E524" i="3"/>
  <c r="D524" i="3"/>
  <c r="C524" i="3"/>
  <c r="B524" i="3"/>
  <c r="E523" i="3"/>
  <c r="D523" i="3"/>
  <c r="C523" i="3"/>
  <c r="B523" i="3"/>
  <c r="E522" i="3"/>
  <c r="M186" i="7" s="1"/>
  <c r="D522" i="3"/>
  <c r="L186" i="7" s="1"/>
  <c r="C522" i="3"/>
  <c r="K186" i="7" s="1"/>
  <c r="B522" i="3"/>
  <c r="E521" i="3"/>
  <c r="D521" i="3"/>
  <c r="C521" i="3"/>
  <c r="B521" i="3"/>
  <c r="E520" i="3"/>
  <c r="D520" i="3"/>
  <c r="C520" i="3"/>
  <c r="B520" i="3"/>
  <c r="B519" i="3" s="1"/>
  <c r="E519" i="3"/>
  <c r="M185" i="7" s="1"/>
  <c r="D519" i="3"/>
  <c r="L185" i="7" s="1"/>
  <c r="C519" i="3"/>
  <c r="K185" i="7" s="1"/>
  <c r="E518" i="3"/>
  <c r="D518" i="3"/>
  <c r="C518" i="3"/>
  <c r="B518" i="3"/>
  <c r="E517" i="3"/>
  <c r="D517" i="3"/>
  <c r="D516" i="3" s="1"/>
  <c r="L184" i="7" s="1"/>
  <c r="C517" i="3"/>
  <c r="C516" i="3" s="1"/>
  <c r="K184" i="7" s="1"/>
  <c r="B517" i="3"/>
  <c r="E515" i="3"/>
  <c r="D515" i="3"/>
  <c r="C515" i="3"/>
  <c r="B515" i="3"/>
  <c r="E514" i="3"/>
  <c r="D514" i="3"/>
  <c r="D513" i="3" s="1"/>
  <c r="C514" i="3"/>
  <c r="C513" i="3" s="1"/>
  <c r="B514" i="3"/>
  <c r="B513" i="3" s="1"/>
  <c r="E513" i="3"/>
  <c r="E512" i="3"/>
  <c r="D512" i="3"/>
  <c r="C512" i="3"/>
  <c r="B512" i="3"/>
  <c r="B510" i="3" s="1"/>
  <c r="G510" i="3" s="1"/>
  <c r="E511" i="3"/>
  <c r="E510" i="3" s="1"/>
  <c r="M182" i="7" s="1"/>
  <c r="D511" i="3"/>
  <c r="D510" i="3" s="1"/>
  <c r="L182" i="7" s="1"/>
  <c r="C511" i="3"/>
  <c r="C510" i="3" s="1"/>
  <c r="K182" i="7" s="1"/>
  <c r="E509" i="3"/>
  <c r="D509" i="3"/>
  <c r="C509" i="3"/>
  <c r="B509" i="3"/>
  <c r="E508" i="3"/>
  <c r="D508" i="3"/>
  <c r="C508" i="3"/>
  <c r="B508" i="3"/>
  <c r="J507" i="3"/>
  <c r="I507" i="3"/>
  <c r="H507" i="3"/>
  <c r="G507" i="3"/>
  <c r="E507" i="3"/>
  <c r="M181" i="7" s="1"/>
  <c r="D507" i="3"/>
  <c r="L181" i="7" s="1"/>
  <c r="C507" i="3"/>
  <c r="K181" i="7" s="1"/>
  <c r="B507" i="3"/>
  <c r="E506" i="3"/>
  <c r="D506" i="3"/>
  <c r="C506" i="3"/>
  <c r="B506" i="3"/>
  <c r="E505" i="3"/>
  <c r="D505" i="3"/>
  <c r="D503" i="3" s="1"/>
  <c r="C505" i="3"/>
  <c r="C504" i="3" s="1"/>
  <c r="K180" i="7" s="1"/>
  <c r="B505" i="3"/>
  <c r="B504" i="3" s="1"/>
  <c r="E496" i="3"/>
  <c r="D496" i="3"/>
  <c r="C496" i="3"/>
  <c r="B496" i="3"/>
  <c r="E491" i="3"/>
  <c r="E501" i="3" s="1"/>
  <c r="E483" i="3" s="1"/>
  <c r="D491" i="3"/>
  <c r="D501" i="3" s="1"/>
  <c r="D483" i="3" s="1"/>
  <c r="C491" i="3"/>
  <c r="C501" i="3" s="1"/>
  <c r="C483" i="3" s="1"/>
  <c r="B491" i="3"/>
  <c r="B501" i="3" s="1"/>
  <c r="E485" i="3"/>
  <c r="D485" i="3"/>
  <c r="C485" i="3"/>
  <c r="B483" i="3"/>
  <c r="B484" i="3" s="1"/>
  <c r="E471" i="3"/>
  <c r="D471" i="3"/>
  <c r="C471" i="3"/>
  <c r="B471" i="3"/>
  <c r="E466" i="3"/>
  <c r="E476" i="3" s="1"/>
  <c r="E458" i="3" s="1"/>
  <c r="D466" i="3"/>
  <c r="D476" i="3" s="1"/>
  <c r="D458" i="3" s="1"/>
  <c r="C466" i="3"/>
  <c r="C476" i="3" s="1"/>
  <c r="C458" i="3" s="1"/>
  <c r="B466" i="3"/>
  <c r="B476" i="3" s="1"/>
  <c r="E460" i="3"/>
  <c r="D460" i="3"/>
  <c r="C460" i="3"/>
  <c r="B458" i="3"/>
  <c r="B459" i="3" s="1"/>
  <c r="E446" i="3"/>
  <c r="D446" i="3"/>
  <c r="C446" i="3"/>
  <c r="B446" i="3"/>
  <c r="E441" i="3"/>
  <c r="E451" i="3" s="1"/>
  <c r="E433" i="3" s="1"/>
  <c r="D441" i="3"/>
  <c r="D451" i="3" s="1"/>
  <c r="D433" i="3" s="1"/>
  <c r="C441" i="3"/>
  <c r="B441" i="3"/>
  <c r="B451" i="3" s="1"/>
  <c r="E435" i="3"/>
  <c r="D435" i="3"/>
  <c r="C435" i="3"/>
  <c r="B433" i="3"/>
  <c r="B434" i="3" s="1"/>
  <c r="E421" i="3"/>
  <c r="D421" i="3"/>
  <c r="C421" i="3"/>
  <c r="B421" i="3"/>
  <c r="E416" i="3"/>
  <c r="D416" i="3"/>
  <c r="D426" i="3" s="1"/>
  <c r="C416" i="3"/>
  <c r="C426" i="3" s="1"/>
  <c r="B416" i="3"/>
  <c r="B426" i="3" s="1"/>
  <c r="E410" i="3"/>
  <c r="D410" i="3"/>
  <c r="C410" i="3"/>
  <c r="E408" i="3"/>
  <c r="E409" i="3" s="1"/>
  <c r="D408" i="3"/>
  <c r="C408" i="3"/>
  <c r="B408" i="3"/>
  <c r="B409" i="3" s="1"/>
  <c r="E396" i="3"/>
  <c r="D396" i="3"/>
  <c r="C396" i="3"/>
  <c r="B396" i="3"/>
  <c r="E391" i="3"/>
  <c r="E401" i="3" s="1"/>
  <c r="D391" i="3"/>
  <c r="D401" i="3" s="1"/>
  <c r="C391" i="3"/>
  <c r="C401" i="3" s="1"/>
  <c r="B391" i="3"/>
  <c r="B401" i="3" s="1"/>
  <c r="E385" i="3"/>
  <c r="D385" i="3"/>
  <c r="C385" i="3"/>
  <c r="E383" i="3"/>
  <c r="D383" i="3"/>
  <c r="C383" i="3"/>
  <c r="C384" i="3" s="1"/>
  <c r="B383" i="3"/>
  <c r="B384" i="3" s="1"/>
  <c r="E367" i="3"/>
  <c r="D367" i="3"/>
  <c r="C367" i="3"/>
  <c r="B367" i="3"/>
  <c r="H71" i="3" s="1"/>
  <c r="E362" i="3"/>
  <c r="E372" i="3" s="1"/>
  <c r="D362" i="3"/>
  <c r="D372" i="3" s="1"/>
  <c r="C362" i="3"/>
  <c r="C372" i="3" s="1"/>
  <c r="B362" i="3"/>
  <c r="B372" i="3" s="1"/>
  <c r="E356" i="3"/>
  <c r="D356" i="3"/>
  <c r="C356" i="3"/>
  <c r="E354" i="3"/>
  <c r="D354" i="3"/>
  <c r="D355" i="3" s="1"/>
  <c r="C354" i="3"/>
  <c r="C355" i="3" s="1"/>
  <c r="B354" i="3"/>
  <c r="B355" i="3" s="1"/>
  <c r="E339" i="3"/>
  <c r="D339" i="3"/>
  <c r="C339" i="3"/>
  <c r="B339" i="3"/>
  <c r="E336" i="3"/>
  <c r="D336" i="3"/>
  <c r="C336" i="3"/>
  <c r="B336" i="3"/>
  <c r="E333" i="3"/>
  <c r="D333" i="3"/>
  <c r="C333" i="3"/>
  <c r="B333" i="3"/>
  <c r="E330" i="3"/>
  <c r="D330" i="3"/>
  <c r="C330" i="3"/>
  <c r="B330" i="3"/>
  <c r="E327" i="3"/>
  <c r="D327" i="3"/>
  <c r="C327" i="3"/>
  <c r="B327" i="3"/>
  <c r="E324" i="3"/>
  <c r="D324" i="3"/>
  <c r="C324" i="3"/>
  <c r="B324" i="3"/>
  <c r="E321" i="3"/>
  <c r="D321" i="3"/>
  <c r="C321" i="3"/>
  <c r="B321" i="3"/>
  <c r="E315" i="3"/>
  <c r="D315" i="3"/>
  <c r="C315" i="3"/>
  <c r="E302" i="3"/>
  <c r="D302" i="3"/>
  <c r="C302" i="3"/>
  <c r="B302" i="3"/>
  <c r="E299" i="3"/>
  <c r="D299" i="3"/>
  <c r="C299" i="3"/>
  <c r="B299" i="3"/>
  <c r="E296" i="3"/>
  <c r="D296" i="3"/>
  <c r="C296" i="3"/>
  <c r="B296" i="3"/>
  <c r="E293" i="3"/>
  <c r="D293" i="3"/>
  <c r="C293" i="3"/>
  <c r="B293" i="3"/>
  <c r="E290" i="3"/>
  <c r="D290" i="3"/>
  <c r="C290" i="3"/>
  <c r="B290" i="3"/>
  <c r="E287" i="3"/>
  <c r="D287" i="3"/>
  <c r="C287" i="3"/>
  <c r="B287" i="3"/>
  <c r="E284" i="3"/>
  <c r="D284" i="3"/>
  <c r="C284" i="3"/>
  <c r="B284" i="3"/>
  <c r="E278" i="3"/>
  <c r="D278" i="3"/>
  <c r="C278" i="3"/>
  <c r="O269" i="3"/>
  <c r="N269" i="3"/>
  <c r="M269" i="3"/>
  <c r="L269" i="3"/>
  <c r="K269" i="3"/>
  <c r="J269" i="3"/>
  <c r="I269" i="3"/>
  <c r="H269" i="3"/>
  <c r="G269" i="3"/>
  <c r="F269" i="3"/>
  <c r="E265" i="3"/>
  <c r="D265" i="3"/>
  <c r="C265" i="3"/>
  <c r="B265" i="3"/>
  <c r="E262" i="3"/>
  <c r="D262" i="3"/>
  <c r="C262" i="3"/>
  <c r="B262" i="3"/>
  <c r="E259" i="3"/>
  <c r="D259" i="3"/>
  <c r="C259" i="3"/>
  <c r="B259" i="3"/>
  <c r="E256" i="3"/>
  <c r="D256" i="3"/>
  <c r="C256" i="3"/>
  <c r="B256" i="3"/>
  <c r="E253" i="3"/>
  <c r="D253" i="3"/>
  <c r="C253" i="3"/>
  <c r="B253" i="3"/>
  <c r="H66" i="3" s="1"/>
  <c r="E250" i="3"/>
  <c r="D250" i="3"/>
  <c r="C250" i="3"/>
  <c r="I65" i="3" s="1"/>
  <c r="B250" i="3"/>
  <c r="H65" i="3" s="1"/>
  <c r="E247" i="3"/>
  <c r="D247" i="3"/>
  <c r="C247" i="3"/>
  <c r="B247" i="3"/>
  <c r="H64" i="3" s="1"/>
  <c r="E242" i="3"/>
  <c r="D242" i="3"/>
  <c r="C242" i="3"/>
  <c r="E241" i="3"/>
  <c r="D241" i="3"/>
  <c r="C241" i="3"/>
  <c r="O240" i="3"/>
  <c r="N240" i="3"/>
  <c r="M240" i="3"/>
  <c r="L240" i="3"/>
  <c r="K240" i="3"/>
  <c r="J240" i="3"/>
  <c r="I240" i="3"/>
  <c r="H240" i="3"/>
  <c r="G240" i="3"/>
  <c r="F240" i="3"/>
  <c r="E240" i="3"/>
  <c r="D240" i="3"/>
  <c r="C240" i="3"/>
  <c r="B240" i="3"/>
  <c r="Q240" i="3" s="1"/>
  <c r="O219" i="3"/>
  <c r="N219" i="3"/>
  <c r="M219" i="3"/>
  <c r="L219" i="3"/>
  <c r="K219" i="3"/>
  <c r="J219" i="3"/>
  <c r="I219" i="3"/>
  <c r="H219" i="3"/>
  <c r="G219" i="3"/>
  <c r="F219" i="3"/>
  <c r="E219" i="3"/>
  <c r="K48" i="3" s="1"/>
  <c r="D219" i="3"/>
  <c r="C219" i="3"/>
  <c r="B219" i="3"/>
  <c r="E214" i="3"/>
  <c r="E224" i="3" s="1"/>
  <c r="D214" i="3"/>
  <c r="D224" i="3" s="1"/>
  <c r="C214" i="3"/>
  <c r="C224" i="3" s="1"/>
  <c r="B214" i="3"/>
  <c r="B224" i="3" s="1"/>
  <c r="E209" i="3"/>
  <c r="D209" i="3"/>
  <c r="C209" i="3"/>
  <c r="E208" i="3"/>
  <c r="D208" i="3"/>
  <c r="C208" i="3"/>
  <c r="E207" i="3"/>
  <c r="D207" i="3"/>
  <c r="C207" i="3"/>
  <c r="B207" i="3"/>
  <c r="Q200" i="3"/>
  <c r="E195" i="3"/>
  <c r="D195" i="3"/>
  <c r="C195" i="3"/>
  <c r="B195" i="3"/>
  <c r="E188" i="3"/>
  <c r="D188" i="3"/>
  <c r="C188" i="3"/>
  <c r="E187" i="3"/>
  <c r="D187" i="3"/>
  <c r="C187" i="3"/>
  <c r="E186" i="3"/>
  <c r="D186" i="3"/>
  <c r="C186" i="3"/>
  <c r="B186" i="3"/>
  <c r="E171" i="3"/>
  <c r="D171" i="3"/>
  <c r="C171" i="3"/>
  <c r="B171" i="3"/>
  <c r="E159" i="3"/>
  <c r="D159" i="3"/>
  <c r="C159" i="3"/>
  <c r="B159" i="3"/>
  <c r="E156" i="3"/>
  <c r="D156" i="3"/>
  <c r="C156" i="3"/>
  <c r="B156" i="3"/>
  <c r="E153" i="3"/>
  <c r="D153" i="3"/>
  <c r="C153" i="3"/>
  <c r="B153" i="3"/>
  <c r="E149" i="3"/>
  <c r="D149" i="3"/>
  <c r="C149" i="3"/>
  <c r="E148" i="3"/>
  <c r="D148" i="3"/>
  <c r="C148" i="3"/>
  <c r="E144" i="3"/>
  <c r="D144" i="3"/>
  <c r="C144" i="3"/>
  <c r="B144" i="3"/>
  <c r="E126" i="3"/>
  <c r="E135" i="3" s="1"/>
  <c r="E136" i="3" s="1"/>
  <c r="D126" i="3"/>
  <c r="D135" i="3" s="1"/>
  <c r="D136" i="3" s="1"/>
  <c r="C126" i="3"/>
  <c r="C135" i="3" s="1"/>
  <c r="C136" i="3" s="1"/>
  <c r="B126" i="3"/>
  <c r="B135" i="3" s="1"/>
  <c r="B136" i="3" s="1"/>
  <c r="E109" i="3"/>
  <c r="D109" i="3"/>
  <c r="C109" i="3"/>
  <c r="E108" i="3"/>
  <c r="D108" i="3"/>
  <c r="C108" i="3"/>
  <c r="E107" i="3"/>
  <c r="D107" i="3"/>
  <c r="C107" i="3"/>
  <c r="C110" i="3" s="1"/>
  <c r="E89" i="3"/>
  <c r="E98" i="3" s="1"/>
  <c r="E99" i="3" s="1"/>
  <c r="D89" i="3"/>
  <c r="D98" i="3" s="1"/>
  <c r="D99" i="3" s="1"/>
  <c r="C89" i="3"/>
  <c r="C98" i="3" s="1"/>
  <c r="C99" i="3" s="1"/>
  <c r="B89" i="3"/>
  <c r="B98" i="3" s="1"/>
  <c r="B99" i="3" s="1"/>
  <c r="E72" i="3"/>
  <c r="D72" i="3"/>
  <c r="C72" i="3"/>
  <c r="E71" i="3"/>
  <c r="D71" i="3"/>
  <c r="C71" i="3"/>
  <c r="E70" i="3"/>
  <c r="D70" i="3"/>
  <c r="C70" i="3"/>
  <c r="B70" i="3"/>
  <c r="I66" i="3"/>
  <c r="I64" i="3"/>
  <c r="E55" i="3"/>
  <c r="K46" i="3" s="1"/>
  <c r="D55" i="3"/>
  <c r="J46" i="3" s="1"/>
  <c r="C55" i="3"/>
  <c r="I46" i="3" s="1"/>
  <c r="B55" i="3"/>
  <c r="J48" i="3"/>
  <c r="I48" i="3"/>
  <c r="H48" i="3"/>
  <c r="E46" i="3"/>
  <c r="K43" i="3" s="1"/>
  <c r="D46" i="3"/>
  <c r="J43" i="3" s="1"/>
  <c r="C46" i="3"/>
  <c r="B46" i="3"/>
  <c r="K45" i="3"/>
  <c r="H43" i="3"/>
  <c r="E35" i="3"/>
  <c r="D35" i="3"/>
  <c r="C35" i="3"/>
  <c r="E34" i="3"/>
  <c r="D34" i="3"/>
  <c r="C34" i="3"/>
  <c r="E33" i="3"/>
  <c r="D33" i="3"/>
  <c r="C33" i="3"/>
  <c r="B33" i="3"/>
  <c r="I71" i="3" l="1"/>
  <c r="B530" i="3"/>
  <c r="J71" i="3"/>
  <c r="K71" i="3"/>
  <c r="E189" i="3"/>
  <c r="K64" i="3"/>
  <c r="K66" i="3"/>
  <c r="D411" i="3"/>
  <c r="I72" i="3"/>
  <c r="K65" i="3"/>
  <c r="E426" i="3"/>
  <c r="C73" i="3"/>
  <c r="D386" i="3"/>
  <c r="D189" i="3"/>
  <c r="D210" i="3"/>
  <c r="D243" i="3"/>
  <c r="J64" i="3"/>
  <c r="J65" i="3"/>
  <c r="J66" i="3"/>
  <c r="H72" i="3"/>
  <c r="K49" i="3"/>
  <c r="C174" i="3"/>
  <c r="C175" i="3" s="1"/>
  <c r="E305" i="3"/>
  <c r="B342" i="3"/>
  <c r="C451" i="3"/>
  <c r="C433" i="3" s="1"/>
  <c r="E36" i="3"/>
  <c r="D73" i="3"/>
  <c r="D110" i="3"/>
  <c r="C147" i="3"/>
  <c r="D174" i="3"/>
  <c r="D175" i="3" s="1"/>
  <c r="E210" i="3"/>
  <c r="C243" i="3"/>
  <c r="C268" i="3"/>
  <c r="C269" i="3" s="1"/>
  <c r="B305" i="3"/>
  <c r="C342" i="3"/>
  <c r="C313" i="3" s="1"/>
  <c r="C358" i="3"/>
  <c r="C387" i="3"/>
  <c r="C411" i="3"/>
  <c r="C530" i="3"/>
  <c r="K188" i="7" s="1"/>
  <c r="K189" i="7" s="1"/>
  <c r="D268" i="3"/>
  <c r="D269" i="3" s="1"/>
  <c r="C305" i="3"/>
  <c r="D342" i="3"/>
  <c r="D313" i="3" s="1"/>
  <c r="B268" i="3"/>
  <c r="B269" i="3" s="1"/>
  <c r="H45" i="3"/>
  <c r="E174" i="3"/>
  <c r="E175" i="3" s="1"/>
  <c r="C36" i="3"/>
  <c r="J45" i="3"/>
  <c r="B61" i="3"/>
  <c r="B62" i="3" s="1"/>
  <c r="E147" i="3"/>
  <c r="B174" i="3"/>
  <c r="B175" i="3" s="1"/>
  <c r="C210" i="3"/>
  <c r="E243" i="3"/>
  <c r="E268" i="3"/>
  <c r="E269" i="3" s="1"/>
  <c r="D305" i="3"/>
  <c r="D276" i="3" s="1"/>
  <c r="D306" i="3" s="1"/>
  <c r="E342" i="3"/>
  <c r="E313" i="3" s="1"/>
  <c r="E357" i="3"/>
  <c r="D357" i="3"/>
  <c r="E386" i="3"/>
  <c r="C386" i="3"/>
  <c r="B503" i="3"/>
  <c r="E530" i="3"/>
  <c r="M188" i="7" s="1"/>
  <c r="D36" i="3"/>
  <c r="E61" i="3"/>
  <c r="E62" i="3" s="1"/>
  <c r="D504" i="3"/>
  <c r="L180" i="7" s="1"/>
  <c r="L189" i="7" s="1"/>
  <c r="E504" i="3"/>
  <c r="M180" i="7" s="1"/>
  <c r="C61" i="3"/>
  <c r="C62" i="3" s="1"/>
  <c r="E73" i="3"/>
  <c r="B516" i="3"/>
  <c r="E516" i="3"/>
  <c r="M184" i="7" s="1"/>
  <c r="E110" i="3"/>
  <c r="I45" i="3"/>
  <c r="D502" i="3"/>
  <c r="T509" i="3" s="1"/>
  <c r="C503" i="3"/>
  <c r="B276" i="3"/>
  <c r="B277" i="3" s="1"/>
  <c r="D434" i="3"/>
  <c r="D436" i="3"/>
  <c r="D459" i="3"/>
  <c r="D461" i="3"/>
  <c r="D486" i="3"/>
  <c r="D484" i="3"/>
  <c r="J49" i="3"/>
  <c r="C276" i="3"/>
  <c r="C306" i="3" s="1"/>
  <c r="D358" i="3"/>
  <c r="E434" i="3"/>
  <c r="E437" i="3" s="1"/>
  <c r="E436" i="3"/>
  <c r="E461" i="3"/>
  <c r="E459" i="3"/>
  <c r="E462" i="3" s="1"/>
  <c r="E486" i="3"/>
  <c r="E484" i="3"/>
  <c r="E276" i="3"/>
  <c r="B313" i="3"/>
  <c r="B314" i="3" s="1"/>
  <c r="C436" i="3"/>
  <c r="C434" i="3"/>
  <c r="C437" i="3" s="1"/>
  <c r="C459" i="3"/>
  <c r="C462" i="3" s="1"/>
  <c r="C461" i="3"/>
  <c r="C484" i="3"/>
  <c r="C487" i="3" s="1"/>
  <c r="C486" i="3"/>
  <c r="D61" i="3"/>
  <c r="D62" i="3" s="1"/>
  <c r="I43" i="3"/>
  <c r="H46" i="3"/>
  <c r="H49" i="3" s="1"/>
  <c r="H75" i="3" s="1"/>
  <c r="D147" i="3"/>
  <c r="E355" i="3"/>
  <c r="E358" i="3" s="1"/>
  <c r="C357" i="3"/>
  <c r="D384" i="3"/>
  <c r="D387" i="3" s="1"/>
  <c r="C409" i="3"/>
  <c r="C412" i="3" s="1"/>
  <c r="E411" i="3"/>
  <c r="E384" i="3"/>
  <c r="D409" i="3"/>
  <c r="I505" i="3"/>
  <c r="C189" i="3"/>
  <c r="E503" i="3"/>
  <c r="E387" i="3" l="1"/>
  <c r="B306" i="3"/>
  <c r="M189" i="7"/>
  <c r="J72" i="3"/>
  <c r="J75" i="3" s="1"/>
  <c r="K72" i="3"/>
  <c r="K75" i="3" s="1"/>
  <c r="D412" i="3"/>
  <c r="E306" i="3"/>
  <c r="E343" i="3"/>
  <c r="E487" i="3"/>
  <c r="B502" i="3"/>
  <c r="G505" i="3"/>
  <c r="I49" i="3"/>
  <c r="I75" i="3" s="1"/>
  <c r="D535" i="3"/>
  <c r="H505" i="3"/>
  <c r="C502" i="3"/>
  <c r="D279" i="3"/>
  <c r="D277" i="3"/>
  <c r="C316" i="3"/>
  <c r="C314" i="3"/>
  <c r="C317" i="3" s="1"/>
  <c r="E412" i="3"/>
  <c r="D314" i="3"/>
  <c r="D316" i="3"/>
  <c r="D462" i="3"/>
  <c r="C343" i="3"/>
  <c r="J505" i="3"/>
  <c r="E502" i="3"/>
  <c r="B343" i="3"/>
  <c r="D343" i="3"/>
  <c r="D487" i="3"/>
  <c r="E277" i="3"/>
  <c r="E280" i="3" s="1"/>
  <c r="E279" i="3"/>
  <c r="E314" i="3"/>
  <c r="E317" i="3" s="1"/>
  <c r="E316" i="3"/>
  <c r="C279" i="3"/>
  <c r="C277" i="3"/>
  <c r="C280" i="3" s="1"/>
  <c r="D437" i="3"/>
  <c r="R509" i="3" l="1"/>
  <c r="B535" i="3"/>
  <c r="C535" i="3"/>
  <c r="S509" i="3"/>
  <c r="G511" i="3"/>
  <c r="U509" i="3"/>
  <c r="E535" i="3"/>
  <c r="D317" i="3"/>
  <c r="D280" i="3"/>
</calcChain>
</file>

<file path=xl/comments1.xml><?xml version="1.0" encoding="utf-8"?>
<comments xmlns="http://schemas.openxmlformats.org/spreadsheetml/2006/main">
  <authors>
    <author>Ina Dhaskali</author>
  </authors>
  <commentList>
    <comment ref="E35" authorId="0">
      <text>
        <r>
          <rPr>
            <b/>
            <sz val="9"/>
            <color indexed="81"/>
            <rFont val="Tahoma"/>
            <family val="2"/>
          </rPr>
          <t>Ina Dhaskali:</t>
        </r>
        <r>
          <rPr>
            <sz val="9"/>
            <color indexed="81"/>
            <rFont val="Tahoma"/>
            <family val="2"/>
          </rPr>
          <t xml:space="preserve">
Mungon sasia???</t>
        </r>
      </text>
    </comment>
  </commentList>
</comments>
</file>

<file path=xl/comments2.xml><?xml version="1.0" encoding="utf-8"?>
<comments xmlns="http://schemas.openxmlformats.org/spreadsheetml/2006/main">
  <authors>
    <author>PS Buxhet Kontabilitet</author>
  </authors>
  <commentList>
    <comment ref="E1180" authorId="0">
      <text>
        <r>
          <rPr>
            <b/>
            <sz val="9"/>
            <color indexed="81"/>
            <rFont val="Tahoma"/>
            <family val="2"/>
            <charset val="238"/>
          </rPr>
          <t>kodi i projekteve</t>
        </r>
        <r>
          <rPr>
            <sz val="9"/>
            <color indexed="81"/>
            <rFont val="Tahoma"/>
            <family val="2"/>
            <charset val="238"/>
          </rPr>
          <t xml:space="preserve">
</t>
        </r>
      </text>
    </comment>
  </commentList>
</comments>
</file>

<file path=xl/sharedStrings.xml><?xml version="1.0" encoding="utf-8"?>
<sst xmlns="http://schemas.openxmlformats.org/spreadsheetml/2006/main" count="5013" uniqueCount="617">
  <si>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</si>
  <si>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</si>
  <si>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</si>
  <si>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</si>
  <si>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</si>
  <si>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</si>
  <si>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</si>
  <si>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</si>
  <si>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</si>
  <si>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</si>
  <si>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</si>
  <si>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</si>
  <si>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</si>
  <si>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</si>
  <si>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</si>
  <si>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</si>
  <si>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</si>
  <si>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</si>
  <si>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</si>
  <si>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</si>
  <si>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</si>
  <si>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</si>
  <si>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</si>
  <si>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</si>
  <si>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</si>
  <si>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</si>
  <si>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</si>
  <si>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Produkti 1</t>
  </si>
  <si>
    <t>601. Sigurimet Shoqërore dhe Shendetësore</t>
  </si>
  <si>
    <t>Produktet për Objektivin 1</t>
  </si>
  <si>
    <t>Kosto totale e produktit 1</t>
  </si>
  <si>
    <t>Kontroll</t>
  </si>
  <si>
    <t xml:space="preserve">FORMAT 2: FORMATI STANDARD I PËRGATITJES SË KËRKESAVE BUXHETORE PBA 2019-2021 </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</si>
  <si>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</si>
  <si>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</si>
  <si>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</si>
  <si>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</si>
  <si>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</si>
  <si>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</si>
  <si>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</si>
  <si>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</si>
  <si>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Kapitulli 01</t>
  </si>
  <si>
    <t>Kapitulli 05</t>
  </si>
  <si>
    <t>Kodi i Projektit sipas listes se investimeve</t>
  </si>
  <si>
    <t>Kapitull 05</t>
  </si>
  <si>
    <t>Produkti 2</t>
  </si>
  <si>
    <t>Kapitull 02</t>
  </si>
  <si>
    <t>Kapitulli 03</t>
  </si>
  <si>
    <t>Kapitulli 04</t>
  </si>
  <si>
    <t>Kapitulli 02</t>
  </si>
  <si>
    <t>Emergjencat civile</t>
  </si>
  <si>
    <t xml:space="preserve">Programi perfshin shpenzimet buxhetore për krijimin dhe administrimin e mallrave rezervë materiale shtetërore”. Në ruajtjen dhe administrimin e mallrave që kalojnë në pronësi të shtetit nga kundërvajtjet administrative dhe veprat penale  si dhe Zhvillon politika dhe strategji në fushën e parandalimit, gatishmërisë, përgjigjes dhe rehabilitimit nga emergjencat civile. </t>
  </si>
  <si>
    <t>Shtetas të ndihmuar, banesat e të cileve janë dëmtuar nga fatkeqësi të ndryshme.</t>
  </si>
  <si>
    <t>Sherbime te kryera ne interes jetes njerzore, prones, trashigimise kulturore dhe pyetje ndaj zjarrit</t>
  </si>
  <si>
    <t>Tranferimi i fondeve në Njësitë e Vetëqeverisjes Vendore për familjet,  banesat e të cileve janë dëmtuar nga fatkeqësi të ndryshme.</t>
  </si>
  <si>
    <t>Produkti 3</t>
  </si>
  <si>
    <t>Infrastrukture e permiresuar dhe rehabilituar</t>
  </si>
  <si>
    <t>Tranferimi i fondeve në Njësitë e Vetëqeverisjes Vendore për financimin e investimeve  parandaluese dhe rehabilituese në infrastrukturën publike me qëllim zvogëlimin e riskut të fatkeqësive dhe cënueshmërisë nga fatkeqësitë.</t>
  </si>
  <si>
    <t>Numri i objekteve infarstrukturore të rikonstruktuar/ndërtuar</t>
  </si>
  <si>
    <t>Numer familjesh</t>
  </si>
  <si>
    <t>Objektivi 2 i Politikës së Programit</t>
  </si>
  <si>
    <t>Kosto totale e produktit 2</t>
  </si>
  <si>
    <t>Kosto totale e produktit 3</t>
  </si>
  <si>
    <t xml:space="preserve">Ton mallra ushqimore </t>
  </si>
  <si>
    <t xml:space="preserve">Ton mallra industrial </t>
  </si>
  <si>
    <t>Numer personash/familjesh qe muns tu vihet ne ndihme</t>
  </si>
  <si>
    <t xml:space="preserve">Te ardhura ne leke nga shitja e stokut </t>
  </si>
  <si>
    <t>Ton</t>
  </si>
  <si>
    <t>Cope</t>
  </si>
  <si>
    <t>Kategoria 1: Shpenzimet Administrative Kapitale</t>
  </si>
  <si>
    <t>Stoku i mallrave rezerve shteti</t>
  </si>
  <si>
    <t>cope</t>
  </si>
  <si>
    <t>Kosto totale e produktit 4</t>
  </si>
  <si>
    <t>Shpenzimet Kapitale</t>
  </si>
  <si>
    <t>Blerje mallra Rezerve Shteti Ushqimore</t>
  </si>
  <si>
    <t>M170521</t>
  </si>
  <si>
    <t>Blerja  mallra ushqimore që do të përdoren në rast të situatave emergjente për ardhjen në ndihmë të njerëzve në nevojë.</t>
  </si>
  <si>
    <t>Kosto totale e produktit 5</t>
  </si>
  <si>
    <t>Produkti 6</t>
  </si>
  <si>
    <t>Blerje mallra Rezerve Shteti Industriale</t>
  </si>
  <si>
    <t>Produkti 7</t>
  </si>
  <si>
    <t>Kosto totale e produktit 7</t>
  </si>
  <si>
    <t>Produkti 4</t>
  </si>
  <si>
    <t>Produkti 5</t>
  </si>
  <si>
    <t>Kosto totale e produktit 6</t>
  </si>
  <si>
    <t xml:space="preserve">Produkti 8 </t>
  </si>
  <si>
    <t>Kosto totale e produktit 8</t>
  </si>
  <si>
    <t xml:space="preserve">Produkti 9 </t>
  </si>
  <si>
    <t>Kosto totale e produktit 9</t>
  </si>
  <si>
    <t>Produkti 10</t>
  </si>
  <si>
    <t>Kosto totale e produkti 10</t>
  </si>
  <si>
    <t>Produkti 11</t>
  </si>
  <si>
    <t>Kosto totale e produktit 11</t>
  </si>
  <si>
    <t>12</t>
  </si>
  <si>
    <t>m2</t>
  </si>
  <si>
    <t>Kodi i Projektit të Investimeve</t>
  </si>
  <si>
    <t xml:space="preserve">Produkti 1 </t>
  </si>
  <si>
    <t>Produkti 19</t>
  </si>
  <si>
    <t>Produkti 18</t>
  </si>
  <si>
    <t>Produkti 17</t>
  </si>
  <si>
    <t>Produkti 16</t>
  </si>
  <si>
    <t>Produkti 15</t>
  </si>
  <si>
    <t>Kosto totale e produktit 13</t>
  </si>
  <si>
    <t>Produkti 13</t>
  </si>
  <si>
    <t>Kosto totale e produktit 12</t>
  </si>
  <si>
    <t>Produkti 12</t>
  </si>
  <si>
    <t>Produkti 9</t>
  </si>
  <si>
    <t>Produkti 8</t>
  </si>
  <si>
    <t>Kosto totale e produkti 4</t>
  </si>
  <si>
    <t>Vlera Bazë</t>
  </si>
  <si>
    <t xml:space="preserve">Ky program përfshin shpenzimet buxhetore të cilat sigurojnë një force luftimi tokësore, detare dhe ajrore  operacionale, të mirë stërvitur, profesionale e të ndërveprueshme me NATO-n. </t>
  </si>
  <si>
    <t>Numer personeli</t>
  </si>
  <si>
    <t>Produktet për Objektivin 2</t>
  </si>
  <si>
    <t>Treguesit e Performancës për Objektivin 2</t>
  </si>
  <si>
    <t>Të organizojë aktivitete kulturore,artistike,sportive për personelin e FARSH,familjet e tyre dhe publikun e jashtëm me qëllim përmirësimin e ndërgjegjësimit publik. Të zhvillojë programet dhe planet e modernizimit në përmbushje të detyrave   të misionit ,detyrave themelore të Qendrës së Kulturës ,Medias,Botimeve të Mbrojtjes dhe Muzeut të Fa-së dhe objektivat e Kapaciteteve të miratuara.</t>
  </si>
  <si>
    <t>Qendra e Kultures funksionale</t>
  </si>
  <si>
    <t>Sigurimi i kapaciteteve të nevojshme për  mbështetjen  me shërbime të trupave të luftimit, të trupave të mbështetjes së luftimit dhe të komandave në kohë paqe,krize, e lufte në interes të  plotësimit të misionit të tyre,si dhe mbështetja në operacione humanitare dhe misione ndërkombëtare.</t>
  </si>
  <si>
    <t>e pandryshuar</t>
  </si>
  <si>
    <t>nr.sisteme</t>
  </si>
  <si>
    <t xml:space="preserve">Sistemi i automatizimit te Burimeve te Mbrojtjes (j-6) </t>
  </si>
  <si>
    <t>M170449</t>
  </si>
  <si>
    <t>Sisteme, pajisje dhe  makineri te ndryshme</t>
  </si>
  <si>
    <t>Nr. Sistemesh</t>
  </si>
  <si>
    <t>Mirembajtja e sistemeve te aparatit te Ministrise se Mbrojtjes</t>
  </si>
  <si>
    <t>Sisteme te mirembajtura</t>
  </si>
  <si>
    <t>Nr. Marreveshjesh</t>
  </si>
  <si>
    <t>Marreveshje te Ministrise se Mbrojtjes ne kuader te NATO, OKB, BE etj</t>
  </si>
  <si>
    <t>Marreveshje te realizuara</t>
  </si>
  <si>
    <t>KOMPLET</t>
  </si>
  <si>
    <t>nr. Aktesh</t>
  </si>
  <si>
    <t>Akte ligjore e nenligjore te pergatitura nga Ministria e Mbrojtjes</t>
  </si>
  <si>
    <t>Akte ligjore e nenligjore te pergatitura</t>
  </si>
  <si>
    <t>Nr. Marrëveshjesh të realizuara kundrejt planifikimit.</t>
  </si>
  <si>
    <t>Procese rekrutimi te kryera.</t>
  </si>
  <si>
    <t>Auditime të kryera kundrejt planifikimit,</t>
  </si>
  <si>
    <t>Akte ligjore e nënligjore të përgatitura kundrejt planifikimit</t>
  </si>
  <si>
    <t>Raporte vlerësimi të kryera,</t>
  </si>
  <si>
    <t>Staf i trajnuar kundrejt totalit,</t>
  </si>
  <si>
    <t>Treguesit e Performancës në nivel objektivi</t>
  </si>
  <si>
    <t xml:space="preserve">Menaxhimi me efiçence dhe efektivitet i burimeve njerëzore dhe financiare </t>
  </si>
  <si>
    <t xml:space="preserve">Gra të përfaqësuara në nivele drejtuese.
</t>
  </si>
  <si>
    <t xml:space="preserve">Raporti Femra/Meshkuj për program;
</t>
  </si>
  <si>
    <t xml:space="preserve">Rekomandime të zbatuara të auditimeve të kryera;
</t>
  </si>
  <si>
    <t>Të kontribuojë në mireadministrimin, menaxhimin efektiv te fondeve dhe permbyshjen e detyrimeve financiare per personelin e MM dhe SHPFA, Perfaqesite Ushtarake, Shtabet e NATO-s, sipas detyrimeve ligjore te perfshirjes ne iniciativat rajonale dhe organizatat nderkombetare.</t>
  </si>
  <si>
    <t>Te siguroje mbeshtetjen me burime financiare dhe materiale, infrastrukturen e duhur, kushtet normale per punen e aktivitetet e stafeve te MM, Shtabit te Pergjithshem te Forcave te Armatosura ,Formacioneve dhe Perfaqesuesve te Forcave te Armatosura shqiptare ne interes te realizimit te misionit.</t>
  </si>
  <si>
    <t>01110</t>
  </si>
  <si>
    <t>Planifikimi, Menaxhimi dhe Administrimi</t>
  </si>
  <si>
    <t>Arsimi Ushtarak</t>
  </si>
  <si>
    <t>Kosto totale Produktit 12</t>
  </si>
  <si>
    <t>Projekt per Blerje Protezash</t>
  </si>
  <si>
    <t>Kosto totale Produktit 11</t>
  </si>
  <si>
    <t>Kosto totale Produktit 10</t>
  </si>
  <si>
    <t>Kosto totale Produktit 8</t>
  </si>
  <si>
    <t xml:space="preserve">Furnizim vendosje Dritaresh per komplet SUT </t>
  </si>
  <si>
    <t>Ura Komunikuese per lidhje ndermjet Korpusit dhe godines se 3 kateshit te SUT per lehtesim te pacienteve , popullates si dhe per lehtesim te veprimeve qe duhen te kene sherbimet duke minimizuar kohen dhe rritje te fleksibilitetit te proceseve te punes nderbashkevepruese</t>
  </si>
  <si>
    <t xml:space="preserve">Ura Komunikuese per lidhje ndermjet Korpusit dhe godines se 3 kateshit te SUT </t>
  </si>
  <si>
    <t>dhoma</t>
  </si>
  <si>
    <t xml:space="preserve"> Furnizim Vendosje Instalim I linjes se O2 dhe Panele O2 per Kirurgjine dhe Ortopedite </t>
  </si>
  <si>
    <t xml:space="preserve"> Furnizim Vendosje Instalim I linjes se O2 dhe Panele O2 per Kirurgjine dhe Ortopedite e SUT</t>
  </si>
  <si>
    <t>m linear</t>
  </si>
  <si>
    <t xml:space="preserve">Kanalizime per shkarkime te ujerave te zeza </t>
  </si>
  <si>
    <t xml:space="preserve">m2  </t>
  </si>
  <si>
    <t xml:space="preserve">Kosto Totale e Produktit 2 </t>
  </si>
  <si>
    <t xml:space="preserve">Produkti 2 </t>
  </si>
  <si>
    <t>M1701519</t>
  </si>
  <si>
    <t>Rikonstruksion i Pavionit dhe ndërtimi i Sallave të Operacionit të Këmbës Diabetike” në SUT</t>
  </si>
  <si>
    <t>Permiresim i infrastruktures se spitalit te traumes</t>
  </si>
  <si>
    <t>Ne kuadrin e sistemit te patronazhimit dhe te kartelizimit bashkepunimi  I  personelit  mjekesor te specialiteteve te SUT per ardhjen  ne  ndihme pacienteve  te Spitaleve Rajonale.</t>
  </si>
  <si>
    <t>Mjeke te afruar per pacientet e spitaleve Rajonale.</t>
  </si>
  <si>
    <t xml:space="preserve">nr.pacientesh </t>
  </si>
  <si>
    <t xml:space="preserve">Mirembajtje infrastrukturore nenkuptohet aktivitete qe ushtrohen per mirembajtjen ndertimore , hoteleri si dhe me mirembajtje logjistike nenkuptohet mirembajtje per te qene ne gjendje pune dhe funksionale aparaturat mjekesore si scaner , rezonance ,eko, paisje laboratorike e operacionale  etj si dhe mjete e transportit qe jane autoambulancat ne funksion per tu afruar plotesimit te sherbimit shendetesor ndaj pacienteve. </t>
  </si>
  <si>
    <t>Mirembajtje Infrastrukturore  dhe Logjistike ne  funksion dhe ne gadishmeri  per  pacientet e trajtuar nga specialitetet mjekesore  te SUT.</t>
  </si>
  <si>
    <t xml:space="preserve">nr pacientesh </t>
  </si>
  <si>
    <t xml:space="preserve">Per arritjen e objektivit duhet furnizim I vazhdueshem  me kite laboratorike , astrupi imazheri , barna dhe materiale mjekimi per  te gjitha  specialitetet  mjeksore si Ortopedia , N/kirurgjia , Blloku Operator , Reanimacioni, Semundjet e Brendshme , ORL dhe Maxilofaciale , Kirurgjite e Pergjithshme dhe Plastike , Laboratoret Biokimike dhe Bakteriologjie ,Konsultat dhe Imazheria ,,etj </t>
  </si>
  <si>
    <t>Paciente te trajtuar ambulator dhe te shtruar sipas specialiteteve mjekesore.</t>
  </si>
  <si>
    <t>Mjeke te specializuar jashte vendit dhe te rikthyer ne Shqiperi</t>
  </si>
  <si>
    <t>rritje</t>
  </si>
  <si>
    <t xml:space="preserve">njesoj </t>
  </si>
  <si>
    <t xml:space="preserve">Dite qendrimi mesatar ne  spital </t>
  </si>
  <si>
    <t xml:space="preserve"> Nr Ekzaminime Laboratorike </t>
  </si>
  <si>
    <t xml:space="preserve"> Nr Ekzaminime Imazherike</t>
  </si>
  <si>
    <t>Numri I shtrimeve reanimatore</t>
  </si>
  <si>
    <t>Trajtimi shendetsor dhe spitalor ndaj pacienteve te afruara nga specialitetet mjekesore prane SUT</t>
  </si>
  <si>
    <t>Detajimi i Kostos Totale të Produktit 1 sipas Artikujve Ekonomikë</t>
  </si>
  <si>
    <t xml:space="preserve">numer pacientesh </t>
  </si>
  <si>
    <t>njesoj</t>
  </si>
  <si>
    <t>Pritja dhe trajtimi I  pacienteve te politraumatizuar  ne kohe reale prane Urgjences te SUT .</t>
  </si>
  <si>
    <t xml:space="preserve">ulje </t>
  </si>
  <si>
    <t xml:space="preserve">%  e  mortalitetit </t>
  </si>
  <si>
    <t>trend rrites</t>
  </si>
  <si>
    <t xml:space="preserve"> Numri  I pacienteve   te shtruar  te           planifikuar dhe urgjente ne SUT </t>
  </si>
  <si>
    <t xml:space="preserve"> Numri   Urgjencave te Kirurgjise dhe Terapise </t>
  </si>
  <si>
    <t>Treguesit e Performancës në Nivel Qëllimi</t>
  </si>
  <si>
    <t>Per nje sherbim shendetsor te specializuar mjekesor dhe spitalor  ne nivel Universitar  ne trajtimin ne rang Kombetar te Politraumave .</t>
  </si>
  <si>
    <t>07340</t>
  </si>
  <si>
    <t>Fatkeqesi natyrore te menaxhuara</t>
  </si>
  <si>
    <t>Buxheti 2020-2022</t>
  </si>
  <si>
    <t xml:space="preserve">MESHTETJE PER SHENDETSINE </t>
  </si>
  <si>
    <t>2020-2022</t>
  </si>
  <si>
    <t xml:space="preserve">Nr I operacioneve te planifikuara dhe urgjence </t>
  </si>
  <si>
    <t xml:space="preserve">Nr i I urgjencave te Kirurgjise  </t>
  </si>
  <si>
    <t xml:space="preserve">Nr I te shtruarve nepermjet Urgjences </t>
  </si>
  <si>
    <t xml:space="preserve">Nr I I operacioneve te  salles urgjences </t>
  </si>
  <si>
    <t xml:space="preserve">Nr I manipulimeve te ndryshme  kirurgjikale </t>
  </si>
  <si>
    <t xml:space="preserve">% e mortalitetit  ne urgjence </t>
  </si>
  <si>
    <t xml:space="preserve">e paperfillshme </t>
  </si>
  <si>
    <t xml:space="preserve"> Infrastrukture shendetesore , logjistike funksionale per trajtimin e  pacienteve  ambulator dhe te shtruar te urgjences 
</t>
  </si>
  <si>
    <t>Per Sherbimin  Pranim -Urgjence dhe Sallat e Urgjences, furnizim I vazhdueshem me barna &amp;materiale mjekimi , kite , materiale imazherike dhe laboratorike  si dhe  aktivitete qe ushtrohen per mirembajtjen ndertimore , hoteleri ,logjistiker per te qene ne gjendje pune dhe funksionale aparaturat mjekesore si scaner , rezonance ,eko, paisje laboratorike e operacionale  etj si dhe mjete e transportit qe jane autoambulancat ne funksion per  nje veprimtari normale te sherbimit ne fjale.</t>
  </si>
  <si>
    <t>Nr  Total I operacioneve sipas specialiteteve ne bllokun operator qe permban 10  salla operacioni.</t>
  </si>
  <si>
    <t xml:space="preserve"> Nr Vizitat Ambulatore ne poliklinike </t>
  </si>
  <si>
    <t xml:space="preserve">Koficienti I shfrytezimit te shtratit </t>
  </si>
  <si>
    <t>ul;je</t>
  </si>
  <si>
    <t>Numri  i Pacienteve    te Planifikuar  ne SUT</t>
  </si>
  <si>
    <t>Sasia  e Mbetjeve Spitalore qe trajtohen  ne dite dhe ne kg</t>
  </si>
  <si>
    <t xml:space="preserve">Kosto totale e produktit 2 </t>
  </si>
  <si>
    <t xml:space="preserve">Produkti 3 </t>
  </si>
  <si>
    <t xml:space="preserve">Kosto totale e produktit 3 </t>
  </si>
  <si>
    <t xml:space="preserve">nr mjekesh </t>
  </si>
  <si>
    <t xml:space="preserve">Rikonstruksion I Pavionit te Kembes Diabetike me parametra bashkekohore me qellim  afrimi I nje  sherbimi te re dhe modern shendetsor per   pacientet </t>
  </si>
  <si>
    <t>I8AZ812</t>
  </si>
  <si>
    <t xml:space="preserve">Blerje Proteza Mjekesore per sherbimin   mjekesor te ortopedise </t>
  </si>
  <si>
    <t xml:space="preserve">Rikonstruksioni I Ambienteve te pershtatshme per vendosje ne nje vend ,komplet  te Administrates se SUT </t>
  </si>
  <si>
    <t xml:space="preserve">Riorganizim te hapesirave ne pershtatje me organiken e SUT te organizuar sipas sektoreve te ndryshem , shtim tualetesh dhe nderhyrje ne tualetet ekzistuese , si dhe punime elektrike ,hidraulike  shembje muri , suvatime ,sistem ngrohje ,pra riorganizim dhe instalime te llojeve te ndryshme me parametrat bashkekohore per kete qellim per funksionimin dhe ecurine ne aktivitetin ditor te administrates. </t>
  </si>
  <si>
    <t xml:space="preserve">m2 </t>
  </si>
  <si>
    <t>Kosto Totale e Produktit 3</t>
  </si>
  <si>
    <t xml:space="preserve">Rehabilitimi I Rrjetit te Ujerave te Zeza </t>
  </si>
  <si>
    <t xml:space="preserve">m linear </t>
  </si>
  <si>
    <t>Kosto Totale e Produktit 4</t>
  </si>
  <si>
    <t xml:space="preserve">Furnizim vendosje Aparature radiografie , krah C me perfshirje edhe programe vaskulare </t>
  </si>
  <si>
    <t>Me instalimin  e sherbimit te kembes diabetike del nevojshmeri dhe paisja e SUT per pacientet qe do trajtohen me semundje te tille nje aparat diagnoze me te avancuar qe te perfshije dhe programe vaskulare pervec programeve baze te aparatures.</t>
  </si>
  <si>
    <t>Kosto Totale e Produktit 5</t>
  </si>
  <si>
    <t xml:space="preserve">Riorganizim I Recepsionit dhe Salles se pritjes te  Urgjences se SUT </t>
  </si>
  <si>
    <t xml:space="preserve">Zgjerim I hapesirave te brendshme te godines se urgjences ne menyre qe te rrisim kapacitetet e recepsionit dhe salles se pritjes te pacienteve per perballimin e fluksit ditor ne urgjencen e SUT </t>
  </si>
  <si>
    <t>Kosto Totale e Produktit 6</t>
  </si>
  <si>
    <t xml:space="preserve">Furnizim Vendosje Ashensoresh  </t>
  </si>
  <si>
    <t xml:space="preserve"> Furnizim Vendosje ashensori per komplet sherbimet mjekesore qe afron SUT per plotesimin e akreditimit eshte dhe ndarja e ashensoreve per perdorim pacientesh dhe per perdorim jo pacienteveve dhe per kete qellim duhen 5 ashensore ne total qe I perkasin sherbimit te urgjences , semundjeve te brendshme 1&amp;2  , kirurgjive 1&amp;2 ortopedive 1&amp;2&amp;3 dhe neurokirurgjise te SUT.</t>
  </si>
  <si>
    <t xml:space="preserve">nr copesh </t>
  </si>
  <si>
    <t>Kosto Totale e Produktit 7</t>
  </si>
  <si>
    <t>Rikonstruksion komplet të Godinës  3 (tre) katëshe ( si orientim konsulta , sb1 dhe sb2 )</t>
  </si>
  <si>
    <t>Rikonstruksion  komplet të godinës tre katëshe te SUT ( si orientim konsulta , sb1 dhe sb2 ) sipas standarteve bashkekohore</t>
  </si>
  <si>
    <t xml:space="preserve">Kosto totale Produktit 9 </t>
  </si>
  <si>
    <t>Rikonstruksion per Godinen e Poliklinikes se SUT dykateshe ( prane hyrjes se dyte kryesore te SUT)</t>
  </si>
  <si>
    <t>Rikonstruksion  komplet të godinës dy kateshe  poliklinike  te SUT ( si orientim prane hyrjes se dyte kryesore ) sipas standarteve bashkekohore</t>
  </si>
  <si>
    <t xml:space="preserve">Rehabilitim I rrjetit te furnizimit me uje </t>
  </si>
  <si>
    <t xml:space="preserve">Sigurimi I ujit pa nderprerje per SUT duhet rehabilitimi I rrjetit per aresye te amortizimit te saj </t>
  </si>
  <si>
    <t>Furnizim vendosje Dritaresh per komplet  objektet e SUT, me vendosjen dopio xham eleminohen zhurmat , kurseht energji si dhe uniformiteti ne strukturen e jashtme te SUT duke dhene dhe nje pamje vizive te qarte dhe te bukur te SUT .</t>
  </si>
  <si>
    <t>Kosto totale Produktit 13</t>
  </si>
  <si>
    <t xml:space="preserve">Produkti 14 </t>
  </si>
  <si>
    <t xml:space="preserve">Ndertime mbi truallin ekzistuesen per Qendren e Kombetare te protezimit dhe Ortezimit </t>
  </si>
  <si>
    <t xml:space="preserve">Per aresye te amortizimit te objektit e sherbimit te ortoprotezimit duhet ndertime mbi truallin ekzistues per te afruar kete sherbim me parametra bashkekohore </t>
  </si>
  <si>
    <t xml:space="preserve">Kosto totale Produktit 14 </t>
  </si>
  <si>
    <t xml:space="preserve">Shtese Kati mbi pavionin ORL dhe Neurokirurgjise </t>
  </si>
  <si>
    <t>Perpara rikonstruksionit te brendshme per pavionine Neurokirurgjise dhe orl se bashku nevojiten fillimisht shtese kati siper kesaj pavioni .</t>
  </si>
  <si>
    <t>Kosto totale Produktit 15</t>
  </si>
  <si>
    <t xml:space="preserve">Rikonstruksion I pavionit te Neurokirurgjisese bashku me ORL  sipas standarteve bashkekohore </t>
  </si>
  <si>
    <t>Rikonstruksion   spitalor komplet të te pavionit te Neurokirurgjise dhe ORL   sipas standartave bashkekohore.</t>
  </si>
  <si>
    <t>Kosto totale Produktit 16</t>
  </si>
  <si>
    <t xml:space="preserve">Rikonstruksioni  I Bodrumeve te Spitalit  </t>
  </si>
  <si>
    <t xml:space="preserve">Nderhyrje ne themelet e 4 bodrumeve ekzistuese ne SUT si dhe rikonstrukturime  dhe te kthimit ne gjendje funksionale </t>
  </si>
  <si>
    <t>Kosto totale Produktit 17</t>
  </si>
  <si>
    <t xml:space="preserve">Rikonstruksioni   dhe nderhyrje ne themelet e Imazherise  per eleminimin e lageshtires ( themele dhe kafaz themeli )  </t>
  </si>
  <si>
    <t xml:space="preserve">Nderhyrje ne themelet e sherbimit te imazherise ne lidhje me sherbimet  qe duhen per ti vene ne funksionim ate </t>
  </si>
  <si>
    <t>Kosto totale Produktit 18</t>
  </si>
  <si>
    <t>Instalim me Chiller per SB1&amp;2 , Kirurgji 1 &amp;2dhe Ortopedite 1&amp;2&amp;3</t>
  </si>
  <si>
    <t xml:space="preserve">Instalim me sistem ngrohje dhe ftohje per pavionet e SUT per ruajtje e nje temperature konstante </t>
  </si>
  <si>
    <t>1017139</t>
  </si>
  <si>
    <t>Mbrojtja e jetës , pasurisë,  gjesë së  gjallë trashigimisë kulturore dhe mjedisit nga fatkeqesitë të ndryshme dhe ardhja në ndihmë e popullatës në gjendje të jashtëzakonshme.</t>
  </si>
  <si>
    <t>Treguesit e Performancës në nivel Qëllimi*</t>
  </si>
  <si>
    <t xml:space="preserve">Plane emergjence civile tëplanifikuar në prefekturë </t>
  </si>
  <si>
    <t>Rezerva shteterore te krijuar.</t>
  </si>
  <si>
    <t>Zvoglelimi e humbjeve në jetë njerëzish, pasurisë, trashëgimisë kulturore dhe në mjedis.</t>
  </si>
  <si>
    <t>Treguesit e Performancës për Objektivin 1**</t>
  </si>
  <si>
    <t>Zbatimi I masave parandaluese ne objektet infrastrukturore</t>
  </si>
  <si>
    <t>art 604</t>
  </si>
  <si>
    <t>Rehabilitimi i  objekteve te demtuara</t>
  </si>
  <si>
    <t>Akordimi I ndihmes financiare per shtetasit e demtuar me banesa te demtuara nga forca madhore (fatekeqesite natyrore si: termet, permbytje, zjarr/djegje, rreshqitje toke etj…)</t>
  </si>
  <si>
    <t>Forcimi I bashkepunimit dhe plotesimi I detyrimeve institucionale ne kuadrin kombetar dhe nderkombetar (DPPI SEE)</t>
  </si>
  <si>
    <t>euro</t>
  </si>
  <si>
    <t xml:space="preserve">Nderhyrje operacionale te realizuara </t>
  </si>
  <si>
    <t>Shpenzimet Korrente</t>
  </si>
  <si>
    <t>Mbrojtja e jetës njerzore, pronës, gjesë së gjallë, trashigimisë kulturore dhe pyjeve ndaj zjarrit</t>
  </si>
  <si>
    <t>Orë pune</t>
  </si>
  <si>
    <t>2019</t>
  </si>
  <si>
    <t>2020</t>
  </si>
  <si>
    <t>2021</t>
  </si>
  <si>
    <t>2022</t>
  </si>
  <si>
    <t>Detajimi i Kostos Totale të Produktit 2 sipas Artikujve Ekonomikë</t>
  </si>
  <si>
    <t>Detajimi i Kostos Totale të Produktit 3 sipas Artikujve Ekonomikë</t>
  </si>
  <si>
    <t>Produkti 2(shto produkte sipas rastit)</t>
  </si>
  <si>
    <t>Emërtimi i Projektit të Investimeve</t>
  </si>
  <si>
    <t>xxxxx</t>
  </si>
  <si>
    <t xml:space="preserve">Shënim: Shpjegoni supozimet dhe llogaritjet për Produktin 1 </t>
  </si>
  <si>
    <t>18AZ901</t>
  </si>
  <si>
    <t xml:space="preserve">Menaxhimi I rasteve te paparashikuara te fatkeqesive natyrore </t>
  </si>
  <si>
    <t>TVSH ISHTE</t>
  </si>
  <si>
    <t>MF PROD 4</t>
  </si>
  <si>
    <t>Nr. Projektesh</t>
  </si>
  <si>
    <t>Detajimi i Kostos Totale të Produktit 4 sipas Artikujve Ekonomikë</t>
  </si>
  <si>
    <t xml:space="preserve">"Rritja e stokut ne mallra ushqimore e industriale dhe krijimi i kushteve optimale per mireadministrimin e mallrave të konsideruara si rezervë shtetërore"
</t>
  </si>
  <si>
    <t>STOKUT MALLRA USHQIMORE (REZERVE MATERIALE SHTETERORE)</t>
  </si>
  <si>
    <t>• Rritja e stokut ne mallra ushqimore me rreth 30 ton Përmirësimi dhe krijimi i kushteve  optimale për  ruajtjen dhe administrimin e mallrave rezervë shteti rreth 245 ton. 
• Kushte optimale në kapacitetet strehuese të mallrave RSH nëpërmjet kryerjes së analizave, rifreskimit manipulimit etj, Do të kemi një përmirësim të kushteve në masën 5.5%  krahasuar me vitin paraardhës .</t>
  </si>
  <si>
    <t>Detajimi i Kostos Totale të Produktit 5 sipas Artikujve Ekonomikë</t>
  </si>
  <si>
    <t>STOKUT MALLRA INDUSTRIAL (REZERVE MATERIALE SHTETERORE)</t>
  </si>
  <si>
    <t xml:space="preserve">• Rritja e stokut ne mallra Industrial  me 3187 cope mallra.  Përmirësimi dhe krijimi i kushteve  optimale për  ruajtjen dhe administrimin e mallrave rezervë shteti rreth 40 000 cope.
• Kushte optimale në kapacitetet strehuese të mallrave RSH nëpërmjet përmirësimit të infrastrukturës në magazina. Do të kemi një përmirësim të kushteve në masën 14.3 %  krahasuar me vitin paraardhës.
</t>
  </si>
  <si>
    <t>Detajimi i Kostos Totale të Produktit 6 sipas Artikujve Ekonomikë</t>
  </si>
  <si>
    <t>STOKUT MALLRA INDUSTRIAL DHE USHQIMORE (REZERVE MATERIALE SHTETERORE) TE KONFISKUARA</t>
  </si>
  <si>
    <t xml:space="preserve">• Administrimi, menaxhimi, manipulimi dhe tjetersimin nepermjet procedurave te shitjes me ankand te mallrave sekuestro te konfiskuara
•  Përmirësimi dhe krijimi i kushteve  optimale për ruajtjen dhe administrimin e mallrave sekuestro dhe te konfiskuara  rreth 38 000 cope nga shitja e te cilave do te sigurohen një rritje te  të ardhura ne buxhetin me rreth 4% krahasuar me vitin paraardhës.
</t>
  </si>
  <si>
    <t>Detajimi i Kostos Totale të Produktit 7 sipas Artikujve Ekonomikë</t>
  </si>
  <si>
    <t>Blerje pajisje zyre</t>
  </si>
  <si>
    <t>18BA101</t>
  </si>
  <si>
    <t>Mallra (batanije, çarçaf, jastek etj…) që do të përdoren në rast të situatave emergjente për ardhjen në ndihmë të njerëzve në nevojë.</t>
  </si>
  <si>
    <t>M170527</t>
  </si>
  <si>
    <t>Ambjente të rikostruktuara ne të cilat do të magazinohen mallra rezerve shteti                  ( sekuestro te konfiskuara ushqimore)</t>
  </si>
  <si>
    <r>
      <t>m</t>
    </r>
    <r>
      <rPr>
        <b/>
        <vertAlign val="superscript"/>
        <sz val="9"/>
        <rFont val="Garamond"/>
        <family val="1"/>
        <charset val="238"/>
      </rPr>
      <t>2</t>
    </r>
  </si>
  <si>
    <t>Blerje rafte per magazine</t>
  </si>
  <si>
    <t xml:space="preserve">Sistemimi i mallrave rezerve shteit sipas standarteve dhe cilesise. </t>
  </si>
  <si>
    <r>
      <t>m</t>
    </r>
    <r>
      <rPr>
        <b/>
        <vertAlign val="superscript"/>
        <sz val="11"/>
        <rFont val="Garamond"/>
        <family val="1"/>
      </rPr>
      <t>2</t>
    </r>
  </si>
  <si>
    <t>Detajimi i Kostos Totale të Produktit 8 sipas Artikujve Ekonomikë</t>
  </si>
  <si>
    <t xml:space="preserve">Blerje kamera sigurie </t>
  </si>
  <si>
    <t xml:space="preserve">Ambjente te survejuara  me sisteme monitorimi me kamera </t>
  </si>
  <si>
    <t>Detajimi i Kostos Totale të Produktit 13 sipas Artikujve Ekonomikë</t>
  </si>
  <si>
    <t>FORMATI 1: MISIONI I NJËSISË SË QEVERISJES QENDRORE</t>
  </si>
  <si>
    <t>Emërtimi i Njësisë së Qeverisjes Qendrore</t>
  </si>
  <si>
    <t>Ministria e Mbrojtjes</t>
  </si>
  <si>
    <t>Kodi i Njësisë së Qeverisjes Qendrore</t>
  </si>
  <si>
    <t>17</t>
  </si>
  <si>
    <t>Misioni i Njësisë së Qeverisjes Qendrore</t>
  </si>
  <si>
    <t>Programet Buxhetore</t>
  </si>
  <si>
    <t xml:space="preserve">Planifikimi, Menaxhimi, dhe Administrimi </t>
  </si>
  <si>
    <t xml:space="preserve">Forcat e Luftimit </t>
  </si>
  <si>
    <t xml:space="preserve"> Mbeshtetja e Luftimit </t>
  </si>
  <si>
    <t>Mbeshtetje Sociale per Ushtaraket</t>
  </si>
  <si>
    <t>Sigurimi dhe mbeshtetja financiare te ushtarakeve ne rezerve dhe ne lirim, trajtim te vecante te ushtarakeve te nendeteseve ne pension  dhe piloteve fluturues ne pension. Percaktimi, vleresimi dhe planifikimi i perfitueseve sipas ketyre kategorive.</t>
  </si>
  <si>
    <t xml:space="preserve">Mbështetje për Shëndetësine  </t>
  </si>
  <si>
    <t xml:space="preserve">Emergjencat Civile </t>
  </si>
  <si>
    <t xml:space="preserve">FORMAT 2: FORMATI STANDARD I PËRGATITJES SË KËRKESAVE BUXHETORE PBA 2020-2022 </t>
  </si>
  <si>
    <t xml:space="preserve">Produkti </t>
  </si>
  <si>
    <t>Artikujt</t>
  </si>
  <si>
    <t>Paga (600-601)</t>
  </si>
  <si>
    <t>Korente të Tjera (602-606)</t>
  </si>
  <si>
    <t>Kapitale (230-232) Të Brendshme</t>
  </si>
  <si>
    <t>Kapitale (230-232) Të Huaja</t>
  </si>
  <si>
    <t>Jashtë-buxhetore</t>
  </si>
  <si>
    <t>Totali</t>
  </si>
  <si>
    <t>Ministria e Mbrojtjes ka per mision ushtrimin e funksioneve dhe kompetencave te veta ne perputhje me Kushtetuten, Strategjine e Sigurise Kombetare, Politiken e Mbrojtjes, Strategjine Ushtarake dhe ligjet e tjera te Republikes se Shqiperise per hartimin dhe zbatimin e politikave sheterore qe sigurojne mbrojtjes e vendit.</t>
  </si>
  <si>
    <t xml:space="preserve">Programi "Mbeshtetje per Shendetsine " përfshin shpenzimet buxhetore që kryhen për Spitalin Universitar te Traumes  si nje Instuticion Shteteror Publik Kombetar Mjekimi, Mesimdhenie dhe Kerkimi Shkencor. Spitali Universitar I Traumes eshte pjese e rrjetit te integruar te sherbimeve mjekesore, spitalore dhe jep ndihme te specializuar ne trajtimin e politraumave ne nivel Kombetar . </t>
  </si>
  <si>
    <t>Përgatitja dhe mbështetja e FA me burime njerëzore të mirëarsimuara,  të mirëtrajnuara ushtarakisht e profesionalisht.
Mbështja dhe zhvillimi i doktrinave, të projekteve kërkimore dhe studimore, të vlerësimeve dhe analizave për çështjet e sigurisë dhe mbrojtjes, publikimin e botimeve doktrinarë, perfeksionimin e sistemit të mësimeve të nxjerra dhe vazhdimin e ndërtimit të kapaciteteve trajnuese të bazuara në simulim.</t>
  </si>
  <si>
    <t>Politikat Ekzistuese në Përputhje me Tavanet Indikative Buxhetore</t>
  </si>
  <si>
    <t>Per trajtim te vecante te ushtarakeve ne rezerve dhe ne lirim,trajtim te vecante te ushtarakeve te nendeteseve ne pension  dhe piloteve fluturues ne pension</t>
  </si>
  <si>
    <t>Trajtim te vecante te ushtarakeve te nendeteseve ne pension  dhe piloteve fluturues ne pension</t>
  </si>
  <si>
    <t xml:space="preserve">Programi "Mbeshtetje per Shendetsine " përfshin shpenzimet buxhetore që kryhen për Spitalin Universitar te Traumes  si nje Instuticion Shteteror Publik Kombetar Mjekimi, Mesimdhenie dhe Kerkimi Shkencor.           Spitali Universitar I Traumes eshte pjese e rrjetit te integruar te sherbimeve mjekesore, spitalore dhe jep ndihme te specializuar ne trajtimin e politraumave ne nivel Kombetar . </t>
  </si>
  <si>
    <t xml:space="preserve">Shpenzime Korente </t>
  </si>
  <si>
    <t xml:space="preserve">Buxheti sipas tavaneve perfundimtare </t>
  </si>
  <si>
    <r>
      <t>Permiresimi i kushteve te punes ne institucion (s</t>
    </r>
    <r>
      <rPr>
        <sz val="9"/>
        <rFont val="Garamond"/>
        <family val="1"/>
        <charset val="238"/>
      </rPr>
      <t>htimi dhe zëvendësimi i pajisjeve te zyres ne funksion te ecurisë se veprimtarisë se institucionit</t>
    </r>
    <r>
      <rPr>
        <sz val="9"/>
        <rFont val="Garamond"/>
        <family val="1"/>
      </rPr>
      <t>).</t>
    </r>
  </si>
  <si>
    <t>Trend rritës</t>
  </si>
  <si>
    <t>4</t>
  </si>
  <si>
    <t>5</t>
  </si>
  <si>
    <t>120</t>
  </si>
  <si>
    <t>40</t>
  </si>
  <si>
    <t>FORMAT 2: FORMATI STANDARD I PËRGATITJES SË KËRKESAVE BUXHETORE PBA 2020-2022</t>
  </si>
  <si>
    <t xml:space="preserve">Programi Mbeshtetja e Luftimit </t>
  </si>
  <si>
    <t>02150</t>
  </si>
  <si>
    <t>Mbështetja me logjistikë, inteligjencë strategjike, sherbimet operacionale të mbrojtjes civile, në luftën kundër korupsionit në Forcat e Armatosura, për siguri dhe stabilitet.</t>
  </si>
  <si>
    <t>Niveli i mbështetjes me shërbime për FA.</t>
  </si>
  <si>
    <t>Niveli i mbështetjes operacionale për FA.</t>
  </si>
  <si>
    <t>% e grave ne nivel drejtues</t>
  </si>
  <si>
    <t>trend rritës</t>
  </si>
  <si>
    <t>% e grave ushtarake dhe civile</t>
  </si>
  <si>
    <t>Sigurimi i logjistikes së  nevojshme si dhe mbështetja në operacione humanitare dhe misione ndërkombëtare.</t>
  </si>
  <si>
    <t>Emërtimi i Treguesit 1</t>
  </si>
  <si>
    <t>Vlera e Synuar</t>
  </si>
  <si>
    <t>% e Furnizimit në kohë dhe mbështetja logjistike e FA.</t>
  </si>
  <si>
    <t>Menaxhimi në kohë dhe profesional i operacioneve të EC dhe CIMIC.</t>
  </si>
  <si>
    <t>Dokumenta të procesuara dhe arkivuara sipas legjislacionit ne fuqi.</t>
  </si>
  <si>
    <t>130 ml</t>
  </si>
  <si>
    <t>Burime njerezore , mallra dhe sherbime qe sigurojne mbeshteteje logjistike ne FA. Përgatitjen e personelit për planizimin dhe kryerjen e operacioneve në mbështetje të EC, Fatkeqësive Natyrore, dhe operacioneve të kërkim shpëtimit në tokë.</t>
  </si>
  <si>
    <t>Kapacitete operacioanel për kryerjen e operacioneve EC, CIMIC, SAR</t>
  </si>
  <si>
    <t xml:space="preserve"> Përgatitjen e personelit për planizimin dhe kryerjen e operacioneve në mbështetje të EC, Fatkeqësive Natyrore, dhe operacioneve të kërkim shpëtimit në tokë.</t>
  </si>
  <si>
    <t>Kosto totale e produktit X</t>
  </si>
  <si>
    <t>Arkive funksionale</t>
  </si>
  <si>
    <t>Shërbimi arkivor ndaj  qytetarëve  institucioneve shtetërore e private si dhe shërbimi për interesa studimore.</t>
  </si>
  <si>
    <t>meter linear dokumentash</t>
  </si>
  <si>
    <t>Rekrutimin, administrimin  e dosjeve per trajtim financiar.</t>
  </si>
  <si>
    <t>Përgatitja e dokumentacionit per trajtim financiar per Drejtoria e Sigurimeve Shoqerore, Vertetim SHDUA dhe vertetim kariere.Rekrutim personeli.</t>
  </si>
  <si>
    <t>numer personash</t>
  </si>
  <si>
    <t>Sistem i Automatizuar Logjistik i Menaxhuar</t>
  </si>
  <si>
    <t xml:space="preserve">Mbështetje financiare me shpenzime personeli për pagën bazë, vështirsinë për natyrë të vecantë pune, për dëmshërinë e shëndetit, për shtesat e fuksioneve, për pagesat e sigurimeve shoqërore dhe shëndetësore, për shpenzime për mallra dhe shërbime dhe transfertat e ndryshme për rritjen e efektivitetit dhe eficensës për përmbushjen e detyrave të Qendrës së Menaxhimit të Materialeve. </t>
  </si>
  <si>
    <t>numer personeli</t>
  </si>
  <si>
    <t>Licenca import/eksporit te dhena</t>
  </si>
  <si>
    <t>Pajisja me liçensë importi / eksporti për mallrat ushtarak dhe mallra me perdorim te dyfishte si dhe lende plasese</t>
  </si>
  <si>
    <t>numer liçenca</t>
  </si>
  <si>
    <t>Harta  ushtarake  te prodhura</t>
  </si>
  <si>
    <t xml:space="preserve">Standartizimi i produketeve dhe shërbimit të ofruar në FA ,  përfundimi i ngritjes së Gjeodatabazës të vlefshme për sistemin e analizës së terrenit dhe në funksion të mbështetjes së FA , të kërkesave  për studim, projektim, standartizim, çertifikim të të gjitha objekteve  ekzistuese  dhe atyre  të prespektivës, të përmbushë me  sukses  të plotë  detyrat dhe misionin si Agjenci Hartografike Kombëtare  dhe Shërbim Gjeografik i një vendi anëtar të NATO-s. </t>
  </si>
  <si>
    <t>flete</t>
  </si>
  <si>
    <t>Ndërtimi objekti shume funksional Qafe Molle 2</t>
  </si>
  <si>
    <t>18AZ401</t>
  </si>
  <si>
    <r>
      <rPr>
        <b/>
        <sz val="10"/>
        <color rgb="FFFF0000"/>
        <rFont val="Times New Roman"/>
        <family val="1"/>
      </rPr>
      <t>Sqarim:</t>
    </r>
    <r>
      <rPr>
        <b/>
        <sz val="8"/>
        <color rgb="FFFF0000"/>
        <rFont val="Times New Roman"/>
        <family val="1"/>
      </rPr>
      <t xml:space="preserve"> Kodi i Projektit te listes se investime</t>
    </r>
    <r>
      <rPr>
        <sz val="8"/>
        <color theme="1"/>
        <rFont val="Times New Roman"/>
        <family val="1"/>
      </rPr>
      <t>, me metodologjine e re do te jete kodi i produktit per projektet e investimeve. 
* Ky kod duhet te plotesohet nga institucione per projektet ne vazhdim. 
* Te lihet bosh ne rast se kemi te bejme me projekt te ri investimi publik, te paspecifikuar ne listen e investimeve per buxhetin e vitit 2019.</t>
    </r>
  </si>
  <si>
    <t xml:space="preserve">Godina dhe depo te ndertuara dhe te rikonstruktuara per ruajtje dhe sitemim materialesh dhe per permiresimin e kushteve te punes. </t>
  </si>
  <si>
    <t>nr projektesh</t>
  </si>
  <si>
    <t>Mjete ,paisje dhe sisteme te moderizuara per rritjen e efektivitetit dhe eficences per permbushjen e detyrave.</t>
  </si>
  <si>
    <t>Sigurimi i inteligjencës strategjike te nevojshme dhe sipas standarteve të NATOS  për siguri dhe stabilitet .</t>
  </si>
  <si>
    <t xml:space="preserve">% e arritjes së përmushjes së objektivave të kapaciteteve në fushën e inteligjencës ushtarake dhe të NATO-s. </t>
  </si>
  <si>
    <t xml:space="preserve">trend rritës </t>
  </si>
  <si>
    <t>% e arritjes së kapaciteteve te nevojshme operacionale.</t>
  </si>
  <si>
    <t xml:space="preserve"> Inteligjenca ushtarake për autoritet e drejtimit dhe komandimit të FA</t>
  </si>
  <si>
    <t>Produkt gjithburimësh inteligjence, i saktë, në kohë dhe me cilësi.</t>
  </si>
  <si>
    <t>Kosto totale e produktit 10</t>
  </si>
  <si>
    <t>Pajisje per godinen e re</t>
  </si>
  <si>
    <t>Hapesires detare e monitoruar</t>
  </si>
  <si>
    <t>Vezhgimi I hapesires detare, evidentimi I zbatimit te ligjit.</t>
  </si>
  <si>
    <t>Polici ushtarake funksionale</t>
  </si>
  <si>
    <t xml:space="preserve">Mbeshtetje financiare me shpenzime personeli per pagen baze, veshtirsine per natyre te vecante pune, per demsherine e shednetit, per shtesat e fuksioneve, per pagesat e sigurimeve shoqerore dhe shendetsore, per shpenzime per mallra dhe sherbime dhe transfertat e ndryeshme per rritjen e efektivitetit dhe eficenses per permbushjen e detyrave te Policise Ushtarake. </t>
  </si>
  <si>
    <t>Objektivi 3 i Politikës së Programit</t>
  </si>
  <si>
    <t>Sigurimi dhe mbështeja e sistemeve të teknologjisë  brënda standarteve  të NATO-os.</t>
  </si>
  <si>
    <t>Treguesit e Performancës për Objektivin 3</t>
  </si>
  <si>
    <t>Niveli i mbajtjes ne gadishmeri te sistemeve  te komunikimit  (Radiokomunikim)</t>
  </si>
  <si>
    <t>Niveli i mbajtjes ne gadishmeri te  sisteme komunikimi dhe informacioni (Telekomunikacion, rrjete kompjuterike)</t>
  </si>
  <si>
    <t>Produktet për Objektivin 3</t>
  </si>
  <si>
    <t>Sistem funksional kontrolli per FA</t>
  </si>
  <si>
    <t>Sigurimi me sisteme komunikimi dhe informacioni (Radiokomunikim, Telekomunikacion, rrjete kompjuterike, VTC, BUE, PDSHD) në mbështetje të kërkesave të komandim-kontrollit të Forcave të Armatosura në nivelin strategjik, operacional dhe taktik në kohë paqe, krize dhe lufte.  Menaxhimi i Sistemit të Integruar te Automatizimit te Burimeve te Mbrojtjes  ne FA.</t>
  </si>
  <si>
    <t>Produkti 14</t>
  </si>
  <si>
    <t xml:space="preserve"> Objekte ne ruajtje dhe godina pushimi te ofruara</t>
  </si>
  <si>
    <t>Ruajtja e infrastruktures, sigurimi i elementeve te ceremonialit gjate pritjeve ceremoniale, sigurimin e mbeshtetje me transportë si dhe krijimi i kushteve per pushimin e personelit ushtarake dhe civil të FA.</t>
  </si>
  <si>
    <t>Kosto totale e produktit 14</t>
  </si>
  <si>
    <t>nr pajisjesh</t>
  </si>
  <si>
    <t>Kosto totale e produkti 2</t>
  </si>
  <si>
    <t>Produkti X (shto produkte sipas rastit)</t>
  </si>
  <si>
    <t xml:space="preserve">Kosto totale e projektit </t>
  </si>
  <si>
    <t>Blerje pajisje hardëare për rrjetet e paklasifikuara në FA</t>
  </si>
  <si>
    <t>18AZ501</t>
  </si>
  <si>
    <t xml:space="preserve">Kompletimi i rrjeteve kompjuterike te klasifikuar dhe paklsifikuar te strukturave te Forcave te Armatosura me pajisje harduerike sipas nevojes për kompletim. Rritjen e kapaciteteve të ruajtjes së të dhënave, transmetimit dhe sigurisë së informacionit.
Krijimi i kushteve normale tё punës gjate ushtrimit te detyres funksionale për personelin aktiv nё strukturat e FA-së nё rajonin e dislokimit.
</t>
  </si>
  <si>
    <t>Kosto totale e produktit 15</t>
  </si>
  <si>
    <t>Ndërtimin e sistemit të Telefonise VoIP &amp; VTC n ë FA(Radiorele Digitale) + FD</t>
  </si>
  <si>
    <t>18AZ502</t>
  </si>
  <si>
    <t xml:space="preserve">Ndërtimi i sistemit të Telefonisë VoIP &amp; VTC  në FA do te sjellë një risi në Forcat e Armatosura gjithashtu do të ofrojë komunikimin të sigurt në vidio dhe audio. Gjithashtu ndertimi i ketij sistemi na sjell nje perafrim me politikat dhe udhezimet e NATO duke qene se ne vendet aleate ky sistem eshte implementuar dhe ofron nje komunikim te sigurte. Duke u nisur nga ndryshimet strukturore gjatë viteve të fundit të Ministrisë së Mbrojtjes dhe Shtabit të Përgjithshëm të Forcave të Armatosura si dhe strukturave të tyre vartëse, lind nevoja e ndërtimit të sistemit telefonisë dhe VTC sipas standardeve bashkëkohore. Me ndertimin e ketij sistemi synojme dhe implementimin e OK E 5301 N- Communication and Information System
</t>
  </si>
  <si>
    <t>Kosto totale e produkti 16</t>
  </si>
  <si>
    <t>Sistemi i kapaciteteve operacionale per mbrojtjen kibernetike (CIRIC) dhe pamjes se perbashket operacionale</t>
  </si>
  <si>
    <t>18AZ503</t>
  </si>
  <si>
    <t xml:space="preserve">Kosto totale e produktit </t>
  </si>
  <si>
    <t>Pajisje te pergjithshme zyrash per Qendren e Ekselences</t>
  </si>
  <si>
    <t>18AZ601</t>
  </si>
  <si>
    <t>Kosto totale e produktit 18</t>
  </si>
  <si>
    <t>Sistemimi i infrastruktures se jashteme te Garnizonit Skenderbej</t>
  </si>
  <si>
    <t>M170518</t>
  </si>
  <si>
    <t>Permiresimi sistemimi i infrastruktures se jashteme te Garnizonit Skenderbej</t>
  </si>
  <si>
    <t>m²</t>
  </si>
  <si>
    <t>Kosto totale e produktit 19</t>
  </si>
  <si>
    <t>Produkti 20</t>
  </si>
  <si>
    <t>Permiresimi infrastrukturor ne Repartin Ushtarak nr.6630 filiali Durres</t>
  </si>
  <si>
    <t>18AZ702</t>
  </si>
  <si>
    <t>Kosto totale e produktit 20</t>
  </si>
  <si>
    <t>Produkti 21</t>
  </si>
  <si>
    <t>Rikonstruksion i Qendres se Ekselences</t>
  </si>
  <si>
    <t>18AZ703</t>
  </si>
  <si>
    <t>Kosto totale e produktit 21</t>
  </si>
  <si>
    <t xml:space="preserve">Programi Forca e Luftimit </t>
  </si>
  <si>
    <t>02120</t>
  </si>
  <si>
    <t xml:space="preserve">Për një forcë luftimi operacionale, të mirë stërvitur, profesionale edhe në përputhshmëri me standardet e NATO-s.  </t>
  </si>
  <si>
    <t>Niveli i aftësië mbrojtëse Kombëtare</t>
  </si>
  <si>
    <t>Emërtimi i Treguesit 2</t>
  </si>
  <si>
    <t>Emërtimi i Treguesit x (shto tregues sipas rastit)</t>
  </si>
  <si>
    <t>Mbajtaj në gadishmeri dhe përmiresimi i kapaciteteve Operacional të Forcës Toksore</t>
  </si>
  <si>
    <t>Trend rrites</t>
  </si>
  <si>
    <t>Niveli e kompletimit me personel</t>
  </si>
  <si>
    <t>Pe-3</t>
  </si>
  <si>
    <t>Pe-2</t>
  </si>
  <si>
    <t>Pj-3</t>
  </si>
  <si>
    <t>Pj-2</t>
  </si>
  <si>
    <t>Niveli i trajnimit</t>
  </si>
  <si>
    <t>S-2</t>
  </si>
  <si>
    <t>S-1</t>
  </si>
  <si>
    <t>Përqindja e grave në forcat tokësore</t>
  </si>
  <si>
    <t>Forca Toksore në gadishmëri dhe operacionale</t>
  </si>
  <si>
    <t>Numri i forcave, mjeteve dhe armatim në përdorim</t>
  </si>
  <si>
    <t>Numri personeli Forcave Toksore</t>
  </si>
  <si>
    <t>Kontigjent ushtarake në mision paqeruajtese jashte vendit</t>
  </si>
  <si>
    <t>Angazhimi i Forces te Armatosura ne misione paqeruajtese jashte vendit me personel, pajisje dhe armatim.</t>
  </si>
  <si>
    <t>nr. Personeli</t>
  </si>
  <si>
    <t xml:space="preserve">Modernizim i Forces Toksore
</t>
  </si>
  <si>
    <t>Armatim i Lehte, Municione dhe Aksesore, makineri e pajisje</t>
  </si>
  <si>
    <t>M170424</t>
  </si>
  <si>
    <t>Modernizimi i Forces Toksore me Armatim i Lehte, Municione dhe Aksesore, makineri e pajisje</t>
  </si>
  <si>
    <t>projekt</t>
  </si>
  <si>
    <t>Rikonstruksion i depove të kazermim-veshmbathjes qendër, 1004</t>
  </si>
  <si>
    <t>M170496</t>
  </si>
  <si>
    <t xml:space="preserve">Rikonstruksion i depove të kazermim-veshmbathjes qendër, 1004  </t>
  </si>
  <si>
    <t>Rikonstruksion i depove të A-M Zall Herr</t>
  </si>
  <si>
    <t>M170497</t>
  </si>
  <si>
    <t xml:space="preserve">Ndertim rrethimi te  1040,1050 dhe rikonstruksion i V/R </t>
  </si>
  <si>
    <t>M170498</t>
  </si>
  <si>
    <t>ml</t>
  </si>
  <si>
    <t xml:space="preserve">Pajisje te komunikimit taktik me radio(nje kanaleshe) per Grup-Batalionin  </t>
  </si>
  <si>
    <t>M170499</t>
  </si>
  <si>
    <t>komplet</t>
  </si>
  <si>
    <t xml:space="preserve">Ndwrtime dhe rikonstruksione
</t>
  </si>
  <si>
    <t>Rikonstruksion i parkut pwr mjetet e blindura</t>
  </si>
  <si>
    <t xml:space="preserve">Siperfaqe e ndwrtuar dhe e rikonstruktuar  </t>
  </si>
  <si>
    <t>Mbajtaj në gadishmeri dhe përmiresimi i kapaciteteve Operacional të Forcës Detare</t>
  </si>
  <si>
    <t>Kapacitete operacionale per Flotiljen Detare</t>
  </si>
  <si>
    <t>K2</t>
  </si>
  <si>
    <t>K1</t>
  </si>
  <si>
    <t>Kapacitete operacionale per Qendren e Vezhgimit</t>
  </si>
  <si>
    <t>Kapacitete operacionale per Sherbimin Hidrografik Shipetar</t>
  </si>
  <si>
    <t>Përqindja e grave në forcat detare</t>
  </si>
  <si>
    <t>Forca Detare në gadishmëri dhe operacionale</t>
  </si>
  <si>
    <t>Kontigjent ushtarake në mision paqeruajtese jashte vendit 1</t>
  </si>
  <si>
    <t>Sinjalistika detare dhe rilevim batimetrik detare.</t>
  </si>
  <si>
    <t>Sinjalistika detare dhe rilevimi batimetrik detare jane detyrim i Sherbimit Hidrografik Shipëtare te cilat shërbejne per sigurimin hidrolundrimore te trasposti detar si dhe nxjerrejn e me pas perpunimin e te dhenave per prodhimin e metejeshem te hartave detare.</t>
  </si>
  <si>
    <t xml:space="preserve">Modernizim i Forces Detare
</t>
  </si>
  <si>
    <t>Fond i ngrire (Permiresimi I SIHVD-se (Blerja e softit te menaxhimi te SIHVD)</t>
  </si>
  <si>
    <t>M170203</t>
  </si>
  <si>
    <t>sistem</t>
  </si>
  <si>
    <t>Rikonstruksioni I ish komandos</t>
  </si>
  <si>
    <t xml:space="preserve">Siperfaqe rikonstruktuar  </t>
  </si>
  <si>
    <t>Mbajtaj në gadishmeri dhe përmiresimi i kapaciteteve Operacional të Forcës Ajrore</t>
  </si>
  <si>
    <t>Plotesimi me personel, pajisje, trajnime, stërvitje e resurse të BAJ Farkë/nivel</t>
  </si>
  <si>
    <t>K3</t>
  </si>
  <si>
    <t>Plotesimi me personel, pajisje, trajnime, stërvitje e resurse të  QKR/nivel</t>
  </si>
  <si>
    <t>K5</t>
  </si>
  <si>
    <t>K4</t>
  </si>
  <si>
    <t>Forca Ajrore në gadishmëri dhe operacionale</t>
  </si>
  <si>
    <t>nr.personeli</t>
  </si>
  <si>
    <t xml:space="preserve">Modernizim i Forces Ajrore
</t>
  </si>
  <si>
    <t>Hangare per helikopteret Farke</t>
  </si>
  <si>
    <t>M170327</t>
  </si>
  <si>
    <t>Sistemi i integruar I vëzhgimit te hapsires ajrore RSH (SIVHA)</t>
  </si>
  <si>
    <t>M170489</t>
  </si>
  <si>
    <t>Kontrolli</t>
  </si>
  <si>
    <t>Sistemi G-A-G ( Toke Ajer Toke)</t>
  </si>
  <si>
    <t>M170508</t>
  </si>
  <si>
    <t>Kosto totale e produktit 17</t>
  </si>
  <si>
    <t>Modernizimi I Forces Ajrore</t>
  </si>
  <si>
    <t>KIT Medevac për helikopterët  COUGAR</t>
  </si>
  <si>
    <t>M170509</t>
  </si>
  <si>
    <t>Paisje  individuale ekuipazhi fluturus (helmeta ,NVG, Setmbijetese ,jelek etj)</t>
  </si>
  <si>
    <t>M170510</t>
  </si>
  <si>
    <t>Infrastruktura ne venddislokimin e radarit (Maja e Mides)</t>
  </si>
  <si>
    <t>M170511</t>
  </si>
  <si>
    <t>PTransponderi ushtarak IFF Mod 5</t>
  </si>
  <si>
    <t xml:space="preserve">Paisje  individuale </t>
  </si>
  <si>
    <t>Produkti 22</t>
  </si>
  <si>
    <t>kapacitete te ofruara ne modernizim</t>
  </si>
  <si>
    <t>Kapacitete te NATOS te plotesuara</t>
  </si>
  <si>
    <t>Kosto totale e produktit 22</t>
  </si>
  <si>
    <t>Totali i shpenzimeve të Programit sipas produkteve</t>
  </si>
  <si>
    <t>Totali i shpenzimeve të Programit sipas artikujve</t>
  </si>
  <si>
    <t>Arsimimi Ushtarak</t>
  </si>
  <si>
    <t xml:space="preserve"> 09430</t>
  </si>
  <si>
    <t xml:space="preserve">Përgatitja dhe mbështetja e FA me burime njerëzore të mirë arsimuara,  të mirë trajnuara ushtarakisht e profesionalisht.
Mbështetja dhe zhvillimi i doktrinave, të projekteve kërkimore dhe studimore, të vlerësimeve dhe analizave për çështjet e sigurisë dhe mbrojtjes, publikimin e botimeve doktrinarë, perfeksionimin e sistemit të mësimeve të nxjerra dhe vazhdimin e ndërtimit të kapaciteteve trajnuese të bazuara në simulim.
</t>
  </si>
  <si>
    <t xml:space="preserve">Arsimimin, trajnimin, stërvitjen dhe përgatitjen e personelit ushtarak dhe civil të FA, për të përmbushur detyrimin kushtetues të sigurimit të pavarësisë së vendit, pjesëmarrje aktive në misionet ushtarake të NATO-s  si dhe në përballimin e emergjencave civile.
</t>
  </si>
  <si>
    <t xml:space="preserve">Personel femra në uniformë </t>
  </si>
  <si>
    <t>Personel i përgatitur dhe arsimuar sipas kritereve dhe standardeve të NATO-s, të aftë për mbrojtjen territoriale dhe pavarësisë së vendit, etj.</t>
  </si>
  <si>
    <t xml:space="preserve">Rritja e kapaciteteve të burimeve njerëzore dhe transformimi i sistemit të edukimit ushtarak e civil nëpërmjet programeve të integruara dhe gjithëpërfshirëse në përputhje me standardet e NATO-s
</t>
  </si>
  <si>
    <t>Vitet</t>
  </si>
  <si>
    <t xml:space="preserve">Numër personeli i trajnuar/stërvitur
</t>
  </si>
  <si>
    <t xml:space="preserve">Numër ushtarakësh të rinj të trajnuar dhe pranuar kundrejt numrit të aplikimeve
</t>
  </si>
  <si>
    <t xml:space="preserve">Numër personeli që përfundojnë trajnimet dhe kalojnë testet.
</t>
  </si>
  <si>
    <t xml:space="preserve">Numër manualesh të botuara kundrejt planifikimit.
</t>
  </si>
  <si>
    <t xml:space="preserve">Numër kërkimesh shkencore të publikuara kundrejt planifikimit.
</t>
  </si>
  <si>
    <t xml:space="preserve">Numër studimesh të zhvilluara për standardizimin e FA-ve.
</t>
  </si>
  <si>
    <t xml:space="preserve">Numër personeli ushtarakë të gjinisë femra të pranuara në FA.
</t>
  </si>
  <si>
    <t>Kapacitete të afta për trajnimin dhe arsimimin cilësor në Forcat e Armatosura</t>
  </si>
  <si>
    <t>Krijimi i kushteve të përshtatshme për arsimimin, trajnimin, stërvitjen dhe përgatitjen e personelit ushtarak dhe civil të Forcave të Armatosura, përpilimi i bazës mësimore dhe përmirësimi i saj duke u bazuar në doktrinat standarde të aleancës, me qëllim zhvillimin dhe përgatitjen e personelit për të përmbushur misionin kushtetues të Forcave të Armatosura</t>
  </si>
  <si>
    <t>Numër personeli</t>
  </si>
  <si>
    <t>Mbeshtetje Sociale për Ushtarakët</t>
  </si>
  <si>
    <t>10270</t>
  </si>
  <si>
    <t>Planifikimi, menaxhimi dhe administrimi i detyrimeve financiare per Aministraten e Ministrise se Mbrojtjes, Shtabin i Pergjithshem i Forcave te Armatosura, Atashete Ushtarake, Misioni Ushtarak ne Bruksel, Inisiativat rajonale, Shtabet multinacionale te NATO-s, Stervitjet dhe Aktivitetet e perbashketa, sipas standarteve te  NATO-S</t>
  </si>
  <si>
    <t>Total</t>
  </si>
  <si>
    <r>
      <rPr>
        <sz val="8"/>
        <rFont val="Times New Roman"/>
        <family val="1"/>
      </rPr>
      <t xml:space="preserve">Sistemi i automatizimit te Burimeve te Mbrojtjes (j-6) </t>
    </r>
    <r>
      <rPr>
        <b/>
        <sz val="8"/>
        <rFont val="Garamond"/>
        <family val="1"/>
      </rPr>
      <t xml:space="preserve">
</t>
    </r>
  </si>
  <si>
    <r>
      <rPr>
        <b/>
        <sz val="9"/>
        <rFont val="Garamond"/>
        <family val="1"/>
      </rPr>
      <t>Produkti 3</t>
    </r>
    <r>
      <rPr>
        <sz val="9"/>
        <rFont val="Garamond"/>
        <family val="1"/>
      </rPr>
      <t>(shto produkte sipas rastit)</t>
    </r>
  </si>
  <si>
    <t>Detajimi i Kostos Totale të Produktit X sipas Artikujve Ekonomikë</t>
  </si>
  <si>
    <t>Detajimi i Kostos Totale të Produktit 1&amp;2 …X sipas Artikujve Ekonomikë</t>
  </si>
  <si>
    <r>
      <t>m</t>
    </r>
    <r>
      <rPr>
        <sz val="9"/>
        <rFont val="Garamond"/>
        <family val="1"/>
        <charset val="238"/>
      </rPr>
      <t>²</t>
    </r>
  </si>
  <si>
    <t>Detajimi i Kostos Totale të Produktit 9 sipas Artikujve Ekonomikë</t>
  </si>
  <si>
    <t>Detajimi i Kostos Totale të Produktit 10 sipas Artikujve Ekonomikë</t>
  </si>
  <si>
    <t>Detajimi i Kostos Totale të Produktit 11 sipas Artikujve Ekonomikë</t>
  </si>
  <si>
    <t>Detajimi i Kostos Totale të Produktit 12 sipas Artikujve Ekonomikë</t>
  </si>
  <si>
    <t>Detajimi i Kostos Totale të Produktit 14 sipas Artikujve Ekonomikë</t>
  </si>
  <si>
    <t>Detajimi i Kostos Totale të Produktit 15 sipas Artikujve Ekonomikë</t>
  </si>
  <si>
    <t>Detajimi i Kostos Totale të Produktit 16 sipas Artikujve Ekonomikë</t>
  </si>
  <si>
    <t>Detajimi i Kostos Totale të Produktit 17 sipas Artikujve Ekonomikë</t>
  </si>
  <si>
    <t>Detajimi i Kostos Totale të Produktit 18 sipas Artikujve Ekonomikë</t>
  </si>
  <si>
    <t>Detajimi i Kostos Totale të Produktit 19 sipas Artikujve Ekonomikë</t>
  </si>
  <si>
    <t>Detajimi i Kostos Totale të Produktit 20 sipas Artikujve Ekonomikë</t>
  </si>
  <si>
    <t>Detajimi i Kostos Totale të Produktit  21 sipas Artikujve Ekonomikë</t>
  </si>
  <si>
    <t>Detajimi i Kostos Totale të Produktit 22 sipas Artikujve Ekonomikë</t>
  </si>
  <si>
    <r>
      <rPr>
        <b/>
        <sz val="8"/>
        <rFont val="Garamond"/>
        <family val="1"/>
      </rPr>
      <t>Produkti 2</t>
    </r>
    <r>
      <rPr>
        <sz val="8"/>
        <rFont val="Garamond"/>
        <family val="1"/>
      </rPr>
      <t>(shto produkte sipas rastit)</t>
    </r>
  </si>
  <si>
    <t>Detajimi i Kostos Totale të Produktit 21 sipas Artikujve Ekonomikë</t>
  </si>
  <si>
    <t>Detajimi i Kostos Totale të Produktit 2  sipas Artikujve Ekonomikë</t>
  </si>
  <si>
    <t>Detajimi i Kostos Totale të Produktit 3   sipas Artikujve Ekonomikë</t>
  </si>
  <si>
    <t>Detajimi i Kostos Totale të Produktit 4  sipas Artikujve Ekonomikë</t>
  </si>
  <si>
    <t>Detajimi i Kostos Totale të Produkti 2 sipas Artikujve Ekonomikë</t>
  </si>
  <si>
    <t>Detajimi i Kostos Totale të Produkti 3  sipas Artikujve Ekonomikë</t>
  </si>
  <si>
    <t>Detajimi i Kostos Totale të Produkti 4 sipas Artikujve Ekonomikë</t>
  </si>
  <si>
    <t>Detajimi i Kostos Totale të Produkti 5  sipas Artikujve Ekonomikë</t>
  </si>
  <si>
    <t>Detajimi i Kostos Totale të Produkti 6 sipas Artikujve Ekonomikë</t>
  </si>
  <si>
    <t>Detajimi i Kostos Totale të Produkti 7 sipas Artikujve Ekonomikë</t>
  </si>
  <si>
    <t>Detajimi i Kostos Totale të Produkti 8 sipas Artikujve Ekonomikë</t>
  </si>
  <si>
    <t>Detajimi i Kostos Totale të Produkti  9 sipas Artikujve Ekonomikë</t>
  </si>
  <si>
    <t>Detajimi i Kostos Totale të Produkti 10  sipas Artikujve Ekonomikë</t>
  </si>
  <si>
    <t>Detajimi i Kostos Totale të Produkti 11 sipas Artikujve Ekonomikë</t>
  </si>
  <si>
    <t>Detajimi i Kostos Totale të Produkti 12 sipas Artikujve Ekonomikë</t>
  </si>
  <si>
    <t>Detajimi i Kostos Totale të Produkti 13 sipas Artikujve Ekonomikë</t>
  </si>
  <si>
    <t>Detajimi i Kostos Totale të Produkti 14 sipas Artikujve Ekonomikë</t>
  </si>
  <si>
    <t>Detajimi i Kostos Totale të Produkti 15 sipas Artikujve Ekonomikë</t>
  </si>
  <si>
    <t>Detajimi i Kostos Totale të Produkti 16 sipas Artikujve Ekonomikë</t>
  </si>
  <si>
    <t>Detajimi i Kostos Totale të Produkti 17  sipas Artikujve Ekonomikë</t>
  </si>
  <si>
    <t>Detajimi i Kostos Totale të Produkti 18  sipas Artikujve Ekonomikë</t>
  </si>
  <si>
    <t>Detajimi i Kostos Totale të Produkti 19  sipas Artikujve Ekonomikë</t>
  </si>
  <si>
    <t>MINISTRIA E MBROJTJES</t>
  </si>
  <si>
    <t>Mbeshtetja  financiare te ushtarakeve ne rezerve dhe ne lirim</t>
  </si>
  <si>
    <t>Trajtim te vecante te ushtarakeve te ushtarakeve ne rezerve dhe ne lirim</t>
  </si>
  <si>
    <t>Kapacitete Operacionale që sigurojnë mbështetjen logjistike të FARSH dhe  kryerjen e operacioneve EC, CIMIC, SAR</t>
  </si>
  <si>
    <t>Sigurimi dhe mbeshtetja financiare e ushtarakeve</t>
  </si>
  <si>
    <t>Transferta te brendshme per perballimin e pensioneve te ushtarakeve</t>
  </si>
  <si>
    <t>nr ushtarakesh qe perfitojne trajtim</t>
  </si>
  <si>
    <t>Rikostruksion i ambjenteve magazinuese Rezerve Shteti Depo Nr 13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</si>
</sst>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43" formatCode="_(* #,##0.00_);_(* \(#,##0.00\);_(* &quot;-&quot;??_);_(@_)"/>
    <numFmt numFmtId="164" formatCode="0.0%"/>
    <numFmt numFmtId="165" formatCode="_(* #,##0_);_(* \(#,##0\);_(* &quot;-&quot;??_);_(@_)"/>
    <numFmt numFmtId="166" formatCode="_-* #,##0\ _L_e_k_ë_-;\-* #,##0\ _L_e_k_ë_-;_-* &quot;-&quot;\ _L_e_k_ë_-;_-@_-"/>
    <numFmt numFmtId="167" formatCode="_-* #,##0.00\ _L_e_k_ë_-;\-* #,##0.00\ _L_e_k_ë_-;_-* &quot;-&quot;??\ _L_e_k_ë_-;_-@_-"/>
    <numFmt numFmtId="168" formatCode="#,##0.0"/>
    <numFmt numFmtId="169" formatCode="mmmm\ d\,\ yyyy"/>
    <numFmt numFmtId="170" formatCode="_-* #,##0.00_L_e_k_-;\-* #,##0.00_L_e_k_-;_-* &quot;-&quot;??_L_e_k_-;_-@_-"/>
    <numFmt numFmtId="171" formatCode="0.0"/>
  </numFmts>
  <fonts count="8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Garamond"/>
      <family val="1"/>
    </font>
    <font>
      <b/>
      <sz val="9"/>
      <color theme="1"/>
      <name val="Garamond"/>
      <family val="1"/>
    </font>
    <font>
      <i/>
      <sz val="8"/>
      <color theme="1"/>
      <name val="Garamond"/>
      <family val="1"/>
    </font>
    <font>
      <sz val="9"/>
      <color theme="1"/>
      <name val="Garamond"/>
      <family val="1"/>
    </font>
    <font>
      <sz val="10"/>
      <name val="Arial"/>
      <family val="2"/>
    </font>
    <font>
      <b/>
      <sz val="11"/>
      <color rgb="FFFF0000"/>
      <name val="Calibri"/>
      <family val="2"/>
      <scheme val="minor"/>
    </font>
    <font>
      <sz val="12"/>
      <color theme="1"/>
      <name val="Calibri"/>
      <family val="2"/>
      <scheme val="minor"/>
    </font>
    <font>
      <sz val="8"/>
      <color theme="1"/>
      <name val="Calibri"/>
      <family val="2"/>
      <scheme val="minor"/>
    </font>
    <font>
      <sz val="8"/>
      <name val="Garamond"/>
      <family val="1"/>
    </font>
    <font>
      <sz val="8"/>
      <color theme="1"/>
      <name val="Times New Roman"/>
      <family val="1"/>
    </font>
    <font>
      <b/>
      <sz val="8"/>
      <color rgb="FFFF0000"/>
      <name val="Times New Roman"/>
      <family val="1"/>
    </font>
    <font>
      <sz val="8"/>
      <name val="Times New Roman"/>
      <family val="1"/>
    </font>
    <font>
      <sz val="9"/>
      <color indexed="81"/>
      <name val="Tahoma"/>
      <family val="2"/>
    </font>
    <font>
      <b/>
      <sz val="9"/>
      <color indexed="81"/>
      <name val="Tahoma"/>
      <family val="2"/>
    </font>
    <font>
      <b/>
      <sz val="8"/>
      <name val="Garamond"/>
      <family val="1"/>
    </font>
    <font>
      <b/>
      <sz val="11"/>
      <name val="Garamond"/>
      <family val="1"/>
    </font>
    <font>
      <i/>
      <sz val="8"/>
      <name val="Garamond"/>
      <family val="1"/>
    </font>
    <font>
      <sz val="8"/>
      <name val="Garamond"/>
      <family val="1"/>
      <charset val="238"/>
    </font>
    <font>
      <sz val="9"/>
      <name val="Garamond"/>
      <family val="1"/>
    </font>
    <font>
      <b/>
      <sz val="18"/>
      <name val="Arial"/>
      <family val="2"/>
    </font>
    <font>
      <b/>
      <sz val="12"/>
      <name val="Arial"/>
      <family val="2"/>
    </font>
    <font>
      <sz val="11"/>
      <color theme="1"/>
      <name val="Times New Roman"/>
      <family val="1"/>
    </font>
    <font>
      <b/>
      <sz val="9"/>
      <name val="Times New Roman"/>
      <family val="1"/>
    </font>
    <font>
      <b/>
      <sz val="8"/>
      <name val="Times New Roman"/>
      <family val="1"/>
    </font>
    <font>
      <sz val="9"/>
      <name val="Times New Roman"/>
      <family val="1"/>
    </font>
    <font>
      <b/>
      <sz val="11"/>
      <color theme="1"/>
      <name val="Times New Roman"/>
      <family val="1"/>
    </font>
    <font>
      <sz val="10"/>
      <name val="Arial"/>
      <family val="2"/>
      <charset val="238"/>
    </font>
    <font>
      <sz val="11"/>
      <color theme="1"/>
      <name val="Calibri"/>
      <family val="2"/>
      <charset val="238"/>
      <scheme val="minor"/>
    </font>
    <font>
      <sz val="8"/>
      <name val="Calibri"/>
      <family val="2"/>
      <scheme val="minor"/>
    </font>
    <font>
      <b/>
      <sz val="9"/>
      <name val="Calibri"/>
      <family val="2"/>
      <scheme val="minor"/>
    </font>
    <font>
      <sz val="9"/>
      <name val="Calibri"/>
      <family val="2"/>
      <scheme val="minor"/>
    </font>
    <font>
      <b/>
      <sz val="9"/>
      <color theme="1"/>
      <name val="Times"/>
      <family val="1"/>
      <charset val="238"/>
    </font>
    <font>
      <sz val="9"/>
      <name val="Times"/>
      <family val="1"/>
      <charset val="238"/>
    </font>
    <font>
      <i/>
      <sz val="9"/>
      <name val="Times"/>
      <family val="1"/>
      <charset val="238"/>
    </font>
    <font>
      <b/>
      <sz val="11"/>
      <name val="Calibri"/>
      <family val="2"/>
      <scheme val="minor"/>
    </font>
    <font>
      <b/>
      <i/>
      <sz val="9"/>
      <name val="Times"/>
      <family val="1"/>
      <charset val="238"/>
    </font>
    <font>
      <b/>
      <sz val="9"/>
      <name val="Times"/>
      <family val="1"/>
      <charset val="238"/>
    </font>
    <font>
      <i/>
      <sz val="9"/>
      <name val="Garamond"/>
      <family val="1"/>
    </font>
    <font>
      <b/>
      <sz val="9"/>
      <name val="Garamond"/>
      <family val="1"/>
    </font>
    <font>
      <b/>
      <sz val="9"/>
      <name val="Garamond"/>
      <family val="1"/>
      <charset val="238"/>
    </font>
    <font>
      <sz val="9"/>
      <color rgb="FFFF0000"/>
      <name val="Calibri"/>
      <family val="2"/>
      <scheme val="minor"/>
    </font>
    <font>
      <b/>
      <sz val="8"/>
      <name val="Calibri"/>
      <family val="2"/>
      <scheme val="minor"/>
    </font>
    <font>
      <i/>
      <sz val="9"/>
      <color rgb="FFFF0000"/>
      <name val="Garamond"/>
      <family val="1"/>
    </font>
    <font>
      <b/>
      <i/>
      <sz val="9"/>
      <color theme="1"/>
      <name val="Garamond"/>
      <family val="1"/>
    </font>
    <font>
      <b/>
      <sz val="10"/>
      <name val="Garamond"/>
      <family val="1"/>
    </font>
    <font>
      <b/>
      <i/>
      <sz val="9"/>
      <name val="Garamond"/>
      <family val="1"/>
    </font>
    <font>
      <b/>
      <vertAlign val="superscript"/>
      <sz val="9"/>
      <name val="Garamond"/>
      <family val="1"/>
      <charset val="238"/>
    </font>
    <font>
      <b/>
      <vertAlign val="superscript"/>
      <sz val="11"/>
      <name val="Garamond"/>
      <family val="1"/>
    </font>
    <font>
      <b/>
      <sz val="10"/>
      <color indexed="8"/>
      <name val="Time new roman"/>
    </font>
    <font>
      <sz val="10"/>
      <color theme="1"/>
      <name val="Time new roman"/>
    </font>
    <font>
      <b/>
      <sz val="10"/>
      <name val="Time new roman"/>
    </font>
    <font>
      <sz val="10"/>
      <name val="Time new roman"/>
    </font>
    <font>
      <sz val="10"/>
      <name val="Garamond"/>
      <family val="1"/>
    </font>
    <font>
      <b/>
      <sz val="11"/>
      <name val="Times"/>
      <family val="1"/>
      <charset val="238"/>
    </font>
    <font>
      <sz val="9"/>
      <name val="Garamond"/>
      <family val="1"/>
      <charset val="238"/>
    </font>
    <font>
      <b/>
      <sz val="10"/>
      <color rgb="FFFF0000"/>
      <name val="Times New Roman"/>
      <family val="1"/>
    </font>
    <font>
      <sz val="11"/>
      <name val="Calibri"/>
      <family val="2"/>
      <scheme val="minor"/>
    </font>
    <font>
      <b/>
      <sz val="9"/>
      <color indexed="81"/>
      <name val="Tahoma"/>
      <family val="2"/>
      <charset val="238"/>
    </font>
    <font>
      <sz val="9"/>
      <color indexed="81"/>
      <name val="Tahoma"/>
      <family val="2"/>
      <charset val="238"/>
    </font>
    <font>
      <i/>
      <sz val="9"/>
      <name val="Times New Roman"/>
      <family val="1"/>
    </font>
    <font>
      <b/>
      <sz val="8"/>
      <name val="Garamond"/>
      <family val="1"/>
      <charset val="238"/>
    </font>
    <font>
      <b/>
      <sz val="10"/>
      <name val="Times New Roman"/>
      <family val="1"/>
    </font>
    <font>
      <i/>
      <sz val="8"/>
      <name val="Times New Roman"/>
      <family val="1"/>
    </font>
    <font>
      <b/>
      <i/>
      <sz val="9"/>
      <name val="Times New Roman"/>
      <family val="1"/>
    </font>
    <font>
      <sz val="10"/>
      <name val="Times New Roman"/>
      <family val="1"/>
    </font>
    <font>
      <sz val="11"/>
      <name val="Times New Roman"/>
      <family val="1"/>
    </font>
    <font>
      <b/>
      <sz val="12"/>
      <name val="Calibri"/>
      <family val="2"/>
      <scheme val="minor"/>
    </font>
    <font>
      <b/>
      <sz val="18"/>
      <name val="Calibri"/>
      <family val="2"/>
      <scheme val="minor"/>
    </font>
    <font>
      <b/>
      <sz val="14"/>
      <name val="Times New Roman"/>
      <family val="1"/>
    </font>
    <font>
      <b/>
      <sz val="8"/>
      <name val="Times"/>
      <family val="1"/>
      <charset val="23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indexed="9"/>
        <bgColor indexed="64"/>
      </patternFill>
    </fill>
    <fill>
      <patternFill patternType="solid">
        <fgColor rgb="FF66FFFF"/>
        <bgColor indexed="64"/>
      </patternFill>
    </fill>
    <fill>
      <patternFill patternType="solid">
        <fgColor theme="6" tint="0.59999389629810485"/>
        <bgColor indexed="64"/>
      </patternFill>
    </fill>
    <fill>
      <patternFill patternType="solid">
        <fgColor theme="9" tint="0.59999389629810485"/>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2E74B5"/>
      </left>
      <right style="medium">
        <color rgb="FF2E74B5"/>
      </right>
      <top style="medium">
        <color rgb="FF2E74B5"/>
      </top>
      <bottom style="thin">
        <color indexed="6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rgb="FF2E74B5"/>
      </left>
      <right/>
      <top/>
      <bottom style="medium">
        <color rgb="FF2E74B5"/>
      </bottom>
      <diagonal/>
    </border>
    <border>
      <left/>
      <right/>
      <top/>
      <bottom style="medium">
        <color rgb="FF2E74B5"/>
      </bottom>
      <diagonal/>
    </border>
    <border>
      <left/>
      <right style="medium">
        <color rgb="FF2E74B5"/>
      </right>
      <top style="thin">
        <color indexed="64"/>
      </top>
      <bottom style="medium">
        <color rgb="FF2E74B5"/>
      </bottom>
      <diagonal/>
    </border>
    <border>
      <left/>
      <right/>
      <top style="thin">
        <color indexed="64"/>
      </top>
      <bottom style="medium">
        <color rgb="FF2E74B5"/>
      </bottom>
      <diagonal/>
    </border>
    <border>
      <left style="medium">
        <color rgb="FF2E74B5"/>
      </left>
      <right/>
      <top style="thin">
        <color indexed="64"/>
      </top>
      <bottom style="medium">
        <color rgb="FF2E74B5"/>
      </bottom>
      <diagonal/>
    </border>
    <border>
      <left style="medium">
        <color rgb="FF2E74B5"/>
      </left>
      <right/>
      <top/>
      <bottom/>
      <diagonal/>
    </border>
    <border>
      <left/>
      <right style="medium">
        <color rgb="FF2E74B5"/>
      </right>
      <top style="medium">
        <color rgb="FF2E74B5"/>
      </top>
      <bottom/>
      <diagonal/>
    </border>
    <border>
      <left style="medium">
        <color rgb="FF2E74B5"/>
      </left>
      <right/>
      <top style="medium">
        <color rgb="FF2E74B5"/>
      </top>
      <bottom/>
      <diagonal/>
    </border>
    <border>
      <left/>
      <right/>
      <top style="double">
        <color indexed="64"/>
      </top>
      <bottom/>
      <diagonal/>
    </border>
    <border>
      <left style="medium">
        <color rgb="FF2E74B5"/>
      </left>
      <right style="thin">
        <color theme="4" tint="-0.249977111117893"/>
      </right>
      <top style="medium">
        <color rgb="FF2E74B5"/>
      </top>
      <bottom style="medium">
        <color rgb="FF2E74B5"/>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thin">
        <color indexed="64"/>
      </left>
      <right style="thin">
        <color indexed="64"/>
      </right>
      <top style="thin">
        <color theme="4" tint="-0.249977111117893"/>
      </top>
      <bottom/>
      <diagonal/>
    </border>
    <border>
      <left style="medium">
        <color rgb="FF2E74B5"/>
      </left>
      <right style="medium">
        <color rgb="FF2E74B5"/>
      </right>
      <top style="medium">
        <color rgb="FF2E74B5"/>
      </top>
      <bottom style="thin">
        <color theme="4" tint="-0.249977111117893"/>
      </bottom>
      <diagonal/>
    </border>
    <border>
      <left/>
      <right style="medium">
        <color rgb="FF2E74B5"/>
      </right>
      <top/>
      <bottom style="thin">
        <color theme="4" tint="-0.249977111117893"/>
      </bottom>
      <diagonal/>
    </border>
    <border>
      <left style="medium">
        <color rgb="FF0070C0"/>
      </left>
      <right style="medium">
        <color rgb="FF2E74B5"/>
      </right>
      <top style="medium">
        <color rgb="FF0070C0"/>
      </top>
      <bottom/>
      <diagonal/>
    </border>
    <border>
      <left/>
      <right style="medium">
        <color rgb="FF2E74B5"/>
      </right>
      <top style="medium">
        <color rgb="FF0070C0"/>
      </top>
      <bottom/>
      <diagonal/>
    </border>
    <border>
      <left style="medium">
        <color rgb="FF2E74B5"/>
      </left>
      <right style="medium">
        <color rgb="FF2E74B5"/>
      </right>
      <top style="medium">
        <color rgb="FF0070C0"/>
      </top>
      <bottom/>
      <diagonal/>
    </border>
    <border>
      <left style="medium">
        <color rgb="FF2E74B5"/>
      </left>
      <right style="medium">
        <color rgb="FF0070C0"/>
      </right>
      <top style="medium">
        <color rgb="FF0070C0"/>
      </top>
      <bottom/>
      <diagonal/>
    </border>
    <border>
      <left style="medium">
        <color rgb="FF0070C0"/>
      </left>
      <right style="medium">
        <color rgb="FF0070C0"/>
      </right>
      <top style="medium">
        <color rgb="FF0070C0"/>
      </top>
      <bottom style="medium">
        <color rgb="FF0070C0"/>
      </bottom>
      <diagonal/>
    </border>
    <border>
      <left/>
      <right/>
      <top style="medium">
        <color rgb="FF2E74B5"/>
      </top>
      <bottom style="medium">
        <color rgb="FF0070C0"/>
      </bottom>
      <diagonal/>
    </border>
    <border>
      <left style="medium">
        <color rgb="FF0070C0"/>
      </left>
      <right/>
      <top style="medium">
        <color rgb="FF0070C0"/>
      </top>
      <bottom style="medium">
        <color rgb="FF0070C0"/>
      </bottom>
      <diagonal/>
    </border>
    <border>
      <left/>
      <right/>
      <top style="thin">
        <color theme="4" tint="-0.249977111117893"/>
      </top>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medium">
        <color indexed="49"/>
      </left>
      <right style="medium">
        <color indexed="49"/>
      </right>
      <top style="medium">
        <color indexed="49"/>
      </top>
      <bottom style="medium">
        <color indexed="49"/>
      </bottom>
      <diagonal/>
    </border>
    <border>
      <left style="medium">
        <color indexed="49"/>
      </left>
      <right/>
      <top style="medium">
        <color indexed="49"/>
      </top>
      <bottom style="medium">
        <color indexed="49"/>
      </bottom>
      <diagonal/>
    </border>
    <border>
      <left/>
      <right/>
      <top style="medium">
        <color indexed="49"/>
      </top>
      <bottom style="medium">
        <color indexed="49"/>
      </bottom>
      <diagonal/>
    </border>
    <border>
      <left/>
      <right style="medium">
        <color indexed="49"/>
      </right>
      <top style="medium">
        <color indexed="49"/>
      </top>
      <bottom style="medium">
        <color indexed="49"/>
      </bottom>
      <diagonal/>
    </border>
    <border>
      <left/>
      <right/>
      <top/>
      <bottom style="medium">
        <color indexed="64"/>
      </bottom>
      <diagonal/>
    </border>
    <border>
      <left style="thin">
        <color indexed="0"/>
      </left>
      <right style="thin">
        <color indexed="0"/>
      </right>
      <top style="thin">
        <color indexed="0"/>
      </top>
      <bottom style="thin">
        <color indexed="0"/>
      </bottom>
      <diagonal/>
    </border>
    <border>
      <left style="medium">
        <color indexed="64"/>
      </left>
      <right/>
      <top style="medium">
        <color indexed="64"/>
      </top>
      <bottom/>
      <diagonal/>
    </border>
    <border>
      <left style="thin">
        <color indexed="0"/>
      </left>
      <right style="thin">
        <color indexed="0"/>
      </right>
      <top style="medium">
        <color indexed="64"/>
      </top>
      <bottom style="thin">
        <color indexed="0"/>
      </bottom>
      <diagonal/>
    </border>
    <border>
      <left style="thin">
        <color indexed="0"/>
      </left>
      <right style="medium">
        <color indexed="64"/>
      </right>
      <top style="medium">
        <color indexed="64"/>
      </top>
      <bottom style="thin">
        <color indexed="0"/>
      </bottom>
      <diagonal/>
    </border>
    <border>
      <left style="medium">
        <color indexed="64"/>
      </left>
      <right style="thin">
        <color indexed="0"/>
      </right>
      <top style="thin">
        <color indexed="0"/>
      </top>
      <bottom style="thin">
        <color indexed="0"/>
      </bottom>
      <diagonal/>
    </border>
    <border>
      <left style="thin">
        <color indexed="0"/>
      </left>
      <right style="medium">
        <color indexed="64"/>
      </right>
      <top style="thin">
        <color indexed="0"/>
      </top>
      <bottom style="thin">
        <color indexed="0"/>
      </bottom>
      <diagonal/>
    </border>
    <border>
      <left style="medium">
        <color indexed="64"/>
      </left>
      <right style="thin">
        <color indexed="0"/>
      </right>
      <top style="thin">
        <color indexed="0"/>
      </top>
      <bottom style="medium">
        <color indexed="64"/>
      </bottom>
      <diagonal/>
    </border>
    <border>
      <left style="thin">
        <color indexed="0"/>
      </left>
      <right style="thin">
        <color indexed="0"/>
      </right>
      <top style="thin">
        <color indexed="0"/>
      </top>
      <bottom style="medium">
        <color indexed="64"/>
      </bottom>
      <diagonal/>
    </border>
    <border>
      <left style="thin">
        <color indexed="0"/>
      </left>
      <right style="medium">
        <color indexed="64"/>
      </right>
      <top style="thin">
        <color indexed="0"/>
      </top>
      <bottom style="medium">
        <color indexed="64"/>
      </bottom>
      <diagonal/>
    </border>
    <border>
      <left/>
      <right style="medium">
        <color indexed="64"/>
      </right>
      <top style="medium">
        <color rgb="FF2E74B5"/>
      </top>
      <bottom style="medium">
        <color rgb="FF2E74B5"/>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4"/>
      </left>
      <right style="thin">
        <color theme="4"/>
      </right>
      <top style="thin">
        <color theme="4"/>
      </top>
      <bottom style="thin">
        <color theme="4"/>
      </bottom>
      <diagonal/>
    </border>
    <border>
      <left style="dotted">
        <color indexed="64"/>
      </left>
      <right style="dotted">
        <color indexed="64"/>
      </right>
      <top/>
      <bottom/>
      <diagonal/>
    </border>
  </borders>
  <cellStyleXfs count="7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9" fontId="1" fillId="0" borderId="0" applyFont="0" applyFill="0" applyBorder="0" applyAlignment="0" applyProtection="0"/>
    <xf numFmtId="0" fontId="24" fillId="0" borderId="0"/>
    <xf numFmtId="166" fontId="1" fillId="0" borderId="0" applyFont="0" applyFill="0" applyBorder="0" applyAlignment="0" applyProtection="0"/>
    <xf numFmtId="167" fontId="1" fillId="0" borderId="0" applyFont="0" applyFill="0" applyBorder="0" applyAlignment="0" applyProtection="0"/>
    <xf numFmtId="168" fontId="22" fillId="0" borderId="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8" fontId="22" fillId="0" borderId="0" applyFill="0" applyBorder="0" applyAlignment="0" applyProtection="0"/>
    <xf numFmtId="168" fontId="22" fillId="0" borderId="0" applyFill="0" applyBorder="0" applyAlignment="0" applyProtection="0"/>
    <xf numFmtId="3" fontId="22" fillId="0" borderId="0" applyFill="0" applyBorder="0" applyAlignment="0" applyProtection="0"/>
    <xf numFmtId="3" fontId="22" fillId="0" borderId="0" applyFill="0" applyBorder="0" applyAlignment="0" applyProtection="0"/>
    <xf numFmtId="7" fontId="22" fillId="0" borderId="0" applyFill="0" applyBorder="0" applyAlignment="0" applyProtection="0"/>
    <xf numFmtId="5" fontId="22" fillId="0" borderId="0" applyFill="0" applyBorder="0" applyAlignment="0" applyProtection="0"/>
    <xf numFmtId="5" fontId="22" fillId="0" borderId="0" applyFill="0" applyBorder="0" applyAlignment="0" applyProtection="0"/>
    <xf numFmtId="169" fontId="22" fillId="0" borderId="0" applyFill="0" applyBorder="0" applyAlignment="0" applyProtection="0"/>
    <xf numFmtId="169" fontId="22" fillId="0" borderId="0" applyFill="0" applyBorder="0" applyAlignment="0" applyProtection="0"/>
    <xf numFmtId="2" fontId="22" fillId="0" borderId="0" applyFill="0" applyBorder="0" applyAlignment="0" applyProtection="0"/>
    <xf numFmtId="2" fontId="22" fillId="0" borderId="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22" fillId="0" borderId="0"/>
    <xf numFmtId="0" fontId="22" fillId="0" borderId="35" applyNumberFormat="0" applyFill="0" applyAlignment="0" applyProtection="0"/>
    <xf numFmtId="0" fontId="44" fillId="0" borderId="0"/>
    <xf numFmtId="0" fontId="45" fillId="26" borderId="0" applyNumberFormat="0" applyBorder="0" applyAlignment="0" applyProtection="0"/>
    <xf numFmtId="168" fontId="22" fillId="0" borderId="0" applyFill="0" applyBorder="0" applyAlignment="0" applyProtection="0"/>
    <xf numFmtId="170" fontId="45" fillId="0" borderId="0" applyFont="0" applyFill="0" applyBorder="0" applyAlignment="0" applyProtection="0"/>
    <xf numFmtId="43" fontId="22" fillId="0" borderId="0" applyFont="0" applyFill="0" applyBorder="0" applyAlignment="0" applyProtection="0"/>
    <xf numFmtId="168" fontId="22" fillId="0" borderId="0" applyFill="0" applyBorder="0" applyAlignment="0" applyProtection="0"/>
    <xf numFmtId="43" fontId="22" fillId="0" borderId="0" applyFont="0" applyFill="0" applyBorder="0" applyAlignment="0" applyProtection="0"/>
    <xf numFmtId="0" fontId="22" fillId="0" borderId="0"/>
    <xf numFmtId="10" fontId="22" fillId="0" borderId="0" applyFill="0" applyBorder="0" applyAlignment="0" applyProtection="0"/>
    <xf numFmtId="43" fontId="1" fillId="0" borderId="0" applyFont="0" applyFill="0" applyBorder="0" applyAlignment="0" applyProtection="0"/>
  </cellStyleXfs>
  <cellXfs count="873">
    <xf numFmtId="0" fontId="0" fillId="0" borderId="0" xfId="0"/>
    <xf numFmtId="4" fontId="0" fillId="0" borderId="0" xfId="0" applyNumberFormat="1"/>
    <xf numFmtId="3" fontId="0" fillId="0" borderId="0" xfId="0" applyNumberFormat="1"/>
    <xf numFmtId="3" fontId="20" fillId="0" borderId="14" xfId="0" applyNumberFormat="1" applyFont="1" applyBorder="1" applyAlignment="1">
      <alignment horizontal="center" vertical="center"/>
    </xf>
    <xf numFmtId="164" fontId="0" fillId="0" borderId="0" xfId="43" applyNumberFormat="1" applyFont="1"/>
    <xf numFmtId="3" fontId="18" fillId="0" borderId="15" xfId="0" applyNumberFormat="1" applyFont="1" applyFill="1" applyBorder="1" applyAlignment="1">
      <alignment horizontal="center" vertical="center" wrapText="1"/>
    </xf>
    <xf numFmtId="3" fontId="18" fillId="0" borderId="14" xfId="0" applyNumberFormat="1" applyFont="1" applyFill="1" applyBorder="1" applyAlignment="1">
      <alignment horizontal="center" vertical="center"/>
    </xf>
    <xf numFmtId="0" fontId="0" fillId="0" borderId="0" xfId="0"/>
    <xf numFmtId="3" fontId="34" fillId="0" borderId="14" xfId="0" applyNumberFormat="1" applyFont="1" applyFill="1" applyBorder="1" applyAlignment="1">
      <alignment horizontal="center" vertical="center"/>
    </xf>
    <xf numFmtId="3" fontId="26" fillId="0" borderId="14" xfId="0" applyNumberFormat="1" applyFont="1" applyFill="1" applyBorder="1" applyAlignment="1">
      <alignment horizontal="center" vertical="center"/>
    </xf>
    <xf numFmtId="1" fontId="0" fillId="0" borderId="0" xfId="0" applyNumberFormat="1"/>
    <xf numFmtId="0" fontId="39" fillId="0" borderId="0" xfId="0" applyFont="1"/>
    <xf numFmtId="0" fontId="46" fillId="0" borderId="0" xfId="0" applyFont="1" applyFill="1"/>
    <xf numFmtId="0" fontId="48" fillId="0" borderId="0" xfId="0" applyFont="1" applyFill="1"/>
    <xf numFmtId="43" fontId="48" fillId="0" borderId="0" xfId="75" applyFont="1" applyFill="1"/>
    <xf numFmtId="3" fontId="48" fillId="0" borderId="0" xfId="0" applyNumberFormat="1" applyFont="1" applyFill="1"/>
    <xf numFmtId="3" fontId="18" fillId="38" borderId="15" xfId="0" applyNumberFormat="1" applyFont="1" applyFill="1" applyBorder="1" applyAlignment="1">
      <alignment horizontal="center" vertical="center" wrapText="1"/>
    </xf>
    <xf numFmtId="3" fontId="49" fillId="38" borderId="15" xfId="0" applyNumberFormat="1" applyFont="1" applyFill="1" applyBorder="1" applyAlignment="1">
      <alignment horizontal="center" vertical="center" wrapText="1"/>
    </xf>
    <xf numFmtId="0" fontId="50" fillId="0" borderId="15" xfId="0" applyFont="1" applyFill="1" applyBorder="1" applyAlignment="1">
      <alignment horizontal="left" vertical="center" wrapText="1" indent="1"/>
    </xf>
    <xf numFmtId="49" fontId="48" fillId="0" borderId="0" xfId="0" applyNumberFormat="1" applyFont="1" applyFill="1"/>
    <xf numFmtId="165" fontId="48" fillId="0" borderId="0" xfId="75" applyNumberFormat="1" applyFont="1" applyFill="1"/>
    <xf numFmtId="165" fontId="46" fillId="0" borderId="0" xfId="75" applyNumberFormat="1" applyFont="1" applyFill="1"/>
    <xf numFmtId="0" fontId="52" fillId="0" borderId="0" xfId="0" applyFont="1" applyFill="1"/>
    <xf numFmtId="165" fontId="52" fillId="0" borderId="0" xfId="75" applyNumberFormat="1" applyFont="1" applyFill="1"/>
    <xf numFmtId="0" fontId="53" fillId="0" borderId="19" xfId="0" applyFont="1" applyFill="1" applyBorder="1" applyAlignment="1">
      <alignment horizontal="left" vertical="center" wrapText="1" indent="1"/>
    </xf>
    <xf numFmtId="0" fontId="54" fillId="0" borderId="15" xfId="0" applyFont="1" applyFill="1" applyBorder="1" applyAlignment="1">
      <alignment vertical="center" wrapText="1"/>
    </xf>
    <xf numFmtId="3" fontId="52" fillId="0" borderId="0" xfId="0" applyNumberFormat="1" applyFont="1" applyFill="1"/>
    <xf numFmtId="3" fontId="47" fillId="0" borderId="0" xfId="0" applyNumberFormat="1" applyFont="1" applyFill="1"/>
    <xf numFmtId="0" fontId="36" fillId="0" borderId="15" xfId="0" applyFont="1" applyFill="1" applyBorder="1" applyAlignment="1">
      <alignment horizontal="left" vertical="center" wrapText="1" indent="1"/>
    </xf>
    <xf numFmtId="0" fontId="55" fillId="0" borderId="15" xfId="0" applyFont="1" applyFill="1" applyBorder="1" applyAlignment="1">
      <alignment horizontal="left" vertical="center" wrapText="1" indent="1"/>
    </xf>
    <xf numFmtId="0" fontId="56" fillId="0" borderId="15" xfId="0" applyFont="1" applyFill="1" applyBorder="1" applyAlignment="1">
      <alignment vertical="center" wrapText="1"/>
    </xf>
    <xf numFmtId="0" fontId="32" fillId="37" borderId="15" xfId="0" applyFont="1" applyFill="1" applyBorder="1" applyAlignment="1">
      <alignment vertical="center" wrapText="1"/>
    </xf>
    <xf numFmtId="0" fontId="26" fillId="37" borderId="15" xfId="0" applyFont="1" applyFill="1" applyBorder="1" applyAlignment="1">
      <alignment horizontal="left" vertical="center" wrapText="1"/>
    </xf>
    <xf numFmtId="0" fontId="32" fillId="37" borderId="16" xfId="0" applyFont="1" applyFill="1" applyBorder="1" applyAlignment="1">
      <alignment horizontal="center" vertical="center" wrapText="1"/>
    </xf>
    <xf numFmtId="0" fontId="32" fillId="37" borderId="14" xfId="0" applyFont="1" applyFill="1" applyBorder="1" applyAlignment="1">
      <alignment horizontal="center" vertical="center" wrapText="1"/>
    </xf>
    <xf numFmtId="3" fontId="26" fillId="37" borderId="15" xfId="0" applyNumberFormat="1" applyFont="1" applyFill="1" applyBorder="1" applyAlignment="1">
      <alignment horizontal="center" vertical="center" wrapText="1"/>
    </xf>
    <xf numFmtId="164" fontId="26" fillId="37" borderId="14" xfId="0" applyNumberFormat="1" applyFont="1" applyFill="1" applyBorder="1" applyAlignment="1">
      <alignment horizontal="center" vertical="center"/>
    </xf>
    <xf numFmtId="0" fontId="32" fillId="0" borderId="16" xfId="0" applyFont="1" applyFill="1" applyBorder="1" applyAlignment="1">
      <alignment horizontal="center" vertical="center" wrapText="1"/>
    </xf>
    <xf numFmtId="0" fontId="32" fillId="0" borderId="14" xfId="0" applyFont="1" applyFill="1" applyBorder="1" applyAlignment="1">
      <alignment horizontal="center" vertical="center" wrapText="1"/>
    </xf>
    <xf numFmtId="1" fontId="34" fillId="0" borderId="14" xfId="0" applyNumberFormat="1" applyFont="1" applyFill="1" applyBorder="1" applyAlignment="1">
      <alignment horizontal="center" vertical="center"/>
    </xf>
    <xf numFmtId="164" fontId="34" fillId="0" borderId="14" xfId="0" applyNumberFormat="1" applyFont="1" applyFill="1" applyBorder="1" applyAlignment="1">
      <alignment horizontal="center" vertical="center"/>
    </xf>
    <xf numFmtId="0" fontId="36" fillId="37" borderId="15" xfId="0" applyFont="1" applyFill="1" applyBorder="1" applyAlignment="1">
      <alignment horizontal="left" vertical="center" wrapText="1" indent="1"/>
    </xf>
    <xf numFmtId="3" fontId="34" fillId="37" borderId="14" xfId="0" applyNumberFormat="1" applyFont="1" applyFill="1" applyBorder="1" applyAlignment="1">
      <alignment horizontal="center" vertical="center"/>
    </xf>
    <xf numFmtId="0" fontId="56" fillId="0" borderId="19" xfId="0" applyFont="1" applyFill="1" applyBorder="1" applyAlignment="1">
      <alignment horizontal="left" vertical="center" wrapText="1" indent="1"/>
    </xf>
    <xf numFmtId="3" fontId="32" fillId="0" borderId="14" xfId="0" applyNumberFormat="1" applyFont="1" applyFill="1" applyBorder="1" applyAlignment="1">
      <alignment horizontal="center" vertical="center"/>
    </xf>
    <xf numFmtId="0" fontId="50" fillId="0" borderId="15" xfId="0" applyFont="1" applyFill="1" applyBorder="1" applyAlignment="1">
      <alignment horizontal="left" vertical="center" wrapText="1"/>
    </xf>
    <xf numFmtId="0" fontId="54" fillId="0" borderId="15" xfId="0" applyFont="1" applyFill="1" applyBorder="1" applyAlignment="1">
      <alignment horizontal="left" vertical="center" wrapText="1"/>
    </xf>
    <xf numFmtId="0" fontId="54" fillId="0" borderId="16" xfId="0" applyFont="1" applyFill="1" applyBorder="1" applyAlignment="1">
      <alignment horizontal="center" vertical="center" wrapText="1"/>
    </xf>
    <xf numFmtId="0" fontId="54" fillId="0" borderId="14" xfId="0" applyFont="1" applyFill="1" applyBorder="1" applyAlignment="1">
      <alignment horizontal="center" vertical="center" wrapText="1"/>
    </xf>
    <xf numFmtId="3" fontId="50" fillId="0" borderId="15" xfId="0" applyNumberFormat="1" applyFont="1" applyFill="1" applyBorder="1" applyAlignment="1">
      <alignment horizontal="center" vertical="center" wrapText="1"/>
    </xf>
    <xf numFmtId="164" fontId="50" fillId="0" borderId="14" xfId="0" applyNumberFormat="1" applyFont="1" applyFill="1" applyBorder="1" applyAlignment="1">
      <alignment horizontal="center" vertical="center"/>
    </xf>
    <xf numFmtId="3" fontId="50" fillId="0" borderId="14" xfId="0" applyNumberFormat="1" applyFont="1" applyFill="1" applyBorder="1" applyAlignment="1">
      <alignment horizontal="center" vertical="center"/>
    </xf>
    <xf numFmtId="3" fontId="51" fillId="0" borderId="14" xfId="0" applyNumberFormat="1" applyFont="1" applyFill="1" applyBorder="1" applyAlignment="1">
      <alignment horizontal="center" vertical="center"/>
    </xf>
    <xf numFmtId="0" fontId="59" fillId="0" borderId="0" xfId="0" applyFont="1" applyFill="1"/>
    <xf numFmtId="0" fontId="47" fillId="0" borderId="0" xfId="0" applyFont="1" applyFill="1"/>
    <xf numFmtId="3" fontId="61" fillId="33" borderId="23" xfId="0" applyNumberFormat="1" applyFont="1" applyFill="1" applyBorder="1" applyAlignment="1">
      <alignment horizontal="center" vertical="center"/>
    </xf>
    <xf numFmtId="3" fontId="21" fillId="39" borderId="15" xfId="0" applyNumberFormat="1" applyFont="1" applyFill="1" applyBorder="1" applyAlignment="1">
      <alignment horizontal="center" vertical="center" wrapText="1"/>
    </xf>
    <xf numFmtId="3" fontId="21" fillId="39" borderId="23" xfId="0" applyNumberFormat="1" applyFont="1" applyFill="1" applyBorder="1" applyAlignment="1">
      <alignment horizontal="center" vertical="center" wrapText="1"/>
    </xf>
    <xf numFmtId="3" fontId="36" fillId="39" borderId="23" xfId="0" applyNumberFormat="1" applyFont="1" applyFill="1" applyBorder="1" applyAlignment="1">
      <alignment horizontal="center" vertical="center" wrapText="1"/>
    </xf>
    <xf numFmtId="3" fontId="19" fillId="39" borderId="23" xfId="0" applyNumberFormat="1" applyFont="1" applyFill="1" applyBorder="1" applyAlignment="1">
      <alignment horizontal="center" vertical="center"/>
    </xf>
    <xf numFmtId="3" fontId="46" fillId="0" borderId="0" xfId="0" applyNumberFormat="1" applyFont="1" applyFill="1"/>
    <xf numFmtId="165" fontId="46" fillId="0" borderId="0" xfId="75" applyNumberFormat="1" applyFont="1" applyFill="1" applyBorder="1"/>
    <xf numFmtId="0" fontId="46" fillId="0" borderId="0" xfId="0" applyFont="1" applyFill="1" applyBorder="1"/>
    <xf numFmtId="165" fontId="48" fillId="0" borderId="0" xfId="0" applyNumberFormat="1" applyFont="1" applyFill="1"/>
    <xf numFmtId="0" fontId="32" fillId="0" borderId="0" xfId="0" applyFont="1" applyFill="1" applyBorder="1" applyAlignment="1">
      <alignment horizontal="center"/>
    </xf>
    <xf numFmtId="3" fontId="32" fillId="0" borderId="0" xfId="0" applyNumberFormat="1" applyFont="1" applyFill="1" applyBorder="1"/>
    <xf numFmtId="0" fontId="26" fillId="0" borderId="0" xfId="0" applyFont="1" applyFill="1" applyBorder="1"/>
    <xf numFmtId="3" fontId="26" fillId="0" borderId="0" xfId="0" applyNumberFormat="1" applyFont="1" applyFill="1" applyBorder="1"/>
    <xf numFmtId="168" fontId="26" fillId="0" borderId="0" xfId="0" applyNumberFormat="1" applyFont="1" applyFill="1" applyBorder="1"/>
    <xf numFmtId="0" fontId="32" fillId="0" borderId="0" xfId="0" applyFont="1" applyFill="1" applyBorder="1"/>
    <xf numFmtId="168" fontId="48" fillId="0" borderId="0" xfId="0" applyNumberFormat="1" applyFont="1" applyFill="1"/>
    <xf numFmtId="0" fontId="67" fillId="0" borderId="0" xfId="0" applyFont="1"/>
    <xf numFmtId="0" fontId="66" fillId="40" borderId="51" xfId="0" applyFont="1" applyFill="1" applyBorder="1" applyAlignment="1">
      <alignment horizontal="center" vertical="center" wrapText="1"/>
    </xf>
    <xf numFmtId="0" fontId="42" fillId="33" borderId="38" xfId="0" applyFont="1" applyFill="1" applyBorder="1" applyAlignment="1">
      <alignment vertical="center"/>
    </xf>
    <xf numFmtId="0" fontId="41" fillId="33" borderId="20" xfId="0" applyFont="1" applyFill="1" applyBorder="1" applyAlignment="1">
      <alignment vertical="center" wrapText="1"/>
    </xf>
    <xf numFmtId="0" fontId="56" fillId="33" borderId="56" xfId="0" applyFont="1" applyFill="1" applyBorder="1"/>
    <xf numFmtId="0" fontId="56" fillId="33" borderId="56" xfId="0" applyFont="1" applyFill="1" applyBorder="1" applyAlignment="1">
      <alignment horizontal="center"/>
    </xf>
    <xf numFmtId="0" fontId="36" fillId="33" borderId="56" xfId="0" applyFont="1" applyFill="1" applyBorder="1"/>
    <xf numFmtId="3" fontId="56" fillId="33" borderId="56" xfId="0" applyNumberFormat="1" applyFont="1" applyFill="1" applyBorder="1"/>
    <xf numFmtId="3" fontId="36" fillId="33" borderId="56" xfId="0" applyNumberFormat="1" applyFont="1" applyFill="1" applyBorder="1"/>
    <xf numFmtId="168" fontId="36" fillId="33" borderId="56" xfId="0" applyNumberFormat="1" applyFont="1" applyFill="1" applyBorder="1"/>
    <xf numFmtId="0" fontId="56" fillId="41" borderId="56" xfId="0" applyFont="1" applyFill="1" applyBorder="1"/>
    <xf numFmtId="3" fontId="56" fillId="41" borderId="56" xfId="0" applyNumberFormat="1" applyFont="1" applyFill="1" applyBorder="1"/>
    <xf numFmtId="0" fontId="67" fillId="0" borderId="0" xfId="0" applyFont="1" applyAlignment="1">
      <alignment wrapText="1"/>
    </xf>
    <xf numFmtId="0" fontId="16" fillId="0" borderId="0" xfId="0" applyFont="1" applyAlignment="1">
      <alignment horizontal="center"/>
    </xf>
    <xf numFmtId="0" fontId="0" fillId="0" borderId="0" xfId="0"/>
    <xf numFmtId="3" fontId="18" fillId="33" borderId="19" xfId="0" applyNumberFormat="1" applyFont="1" applyFill="1" applyBorder="1" applyAlignment="1">
      <alignment horizontal="center" vertical="center" wrapText="1"/>
    </xf>
    <xf numFmtId="165" fontId="0" fillId="0" borderId="0" xfId="75" applyNumberFormat="1" applyFont="1"/>
    <xf numFmtId="49" fontId="69" fillId="40" borderId="51" xfId="0" applyNumberFormat="1" applyFont="1" applyFill="1" applyBorder="1" applyAlignment="1">
      <alignment horizontal="center" vertical="center" wrapText="1"/>
    </xf>
    <xf numFmtId="3" fontId="60" fillId="0" borderId="14" xfId="0" applyNumberFormat="1" applyFont="1" applyBorder="1" applyAlignment="1">
      <alignment horizontal="center" vertical="center"/>
    </xf>
    <xf numFmtId="0" fontId="36" fillId="33" borderId="56" xfId="0" applyFont="1" applyFill="1" applyBorder="1" applyAlignment="1">
      <alignment wrapText="1"/>
    </xf>
    <xf numFmtId="0" fontId="36" fillId="33" borderId="0" xfId="0" applyFont="1" applyFill="1" applyBorder="1"/>
    <xf numFmtId="0" fontId="48" fillId="0" borderId="0" xfId="0" applyFont="1" applyFill="1" applyBorder="1"/>
    <xf numFmtId="0" fontId="56" fillId="0" borderId="23" xfId="0" applyFont="1" applyFill="1" applyBorder="1" applyAlignment="1">
      <alignment horizontal="left" vertical="center" wrapText="1"/>
    </xf>
    <xf numFmtId="0" fontId="54" fillId="0" borderId="18" xfId="0" applyFont="1" applyFill="1" applyBorder="1" applyAlignment="1">
      <alignment vertical="center" wrapText="1"/>
    </xf>
    <xf numFmtId="0" fontId="50" fillId="0" borderId="14" xfId="0" applyFont="1" applyFill="1" applyBorder="1" applyAlignment="1">
      <alignment horizontal="center" vertical="center" wrapText="1"/>
    </xf>
    <xf numFmtId="0" fontId="26" fillId="0" borderId="18" xfId="0" applyFont="1" applyFill="1" applyBorder="1" applyAlignment="1">
      <alignment vertical="center" wrapText="1"/>
    </xf>
    <xf numFmtId="49" fontId="26" fillId="0" borderId="18" xfId="0" applyNumberFormat="1" applyFont="1" applyFill="1" applyBorder="1" applyAlignment="1">
      <alignment horizontal="center" vertical="center"/>
    </xf>
    <xf numFmtId="9" fontId="26" fillId="0" borderId="18" xfId="0" applyNumberFormat="1" applyFont="1" applyFill="1" applyBorder="1" applyAlignment="1">
      <alignment horizontal="center" vertical="center"/>
    </xf>
    <xf numFmtId="0" fontId="50" fillId="0" borderId="18" xfId="0" applyFont="1" applyFill="1" applyBorder="1" applyAlignment="1">
      <alignment horizontal="left" vertical="center" wrapText="1"/>
    </xf>
    <xf numFmtId="0" fontId="50" fillId="33" borderId="18" xfId="0" applyFont="1" applyFill="1" applyBorder="1" applyAlignment="1">
      <alignment horizontal="left" vertical="center" wrapText="1"/>
    </xf>
    <xf numFmtId="0" fontId="50" fillId="33" borderId="15" xfId="0" applyFont="1" applyFill="1" applyBorder="1" applyAlignment="1">
      <alignment vertical="center" wrapText="1"/>
    </xf>
    <xf numFmtId="3" fontId="26" fillId="0" borderId="15" xfId="0" applyNumberFormat="1" applyFont="1" applyFill="1" applyBorder="1" applyAlignment="1">
      <alignment horizontal="center" vertical="center" wrapText="1"/>
    </xf>
    <xf numFmtId="3" fontId="54" fillId="0" borderId="14" xfId="0" applyNumberFormat="1" applyFont="1" applyFill="1" applyBorder="1" applyAlignment="1">
      <alignment horizontal="center" vertical="center"/>
    </xf>
    <xf numFmtId="0" fontId="26" fillId="0" borderId="15" xfId="0" applyFont="1" applyFill="1" applyBorder="1" applyAlignment="1">
      <alignment horizontal="left" vertical="center" wrapText="1"/>
    </xf>
    <xf numFmtId="3" fontId="36" fillId="33" borderId="23" xfId="0" applyNumberFormat="1" applyFont="1" applyFill="1" applyBorder="1" applyAlignment="1">
      <alignment horizontal="center" vertical="center" wrapText="1"/>
    </xf>
    <xf numFmtId="164" fontId="36" fillId="33" borderId="23" xfId="0" applyNumberFormat="1" applyFont="1" applyFill="1" applyBorder="1" applyAlignment="1">
      <alignment horizontal="center" vertical="center"/>
    </xf>
    <xf numFmtId="0" fontId="56" fillId="33" borderId="23" xfId="0" applyFont="1" applyFill="1" applyBorder="1" applyAlignment="1">
      <alignment horizontal="left" vertical="center" wrapText="1" indent="1"/>
    </xf>
    <xf numFmtId="3" fontId="56" fillId="33" borderId="23" xfId="0" applyNumberFormat="1" applyFont="1" applyFill="1" applyBorder="1" applyAlignment="1">
      <alignment horizontal="center" vertical="center"/>
    </xf>
    <xf numFmtId="0" fontId="55" fillId="33" borderId="23" xfId="0" applyFont="1" applyFill="1" applyBorder="1" applyAlignment="1">
      <alignment horizontal="left" vertical="center" wrapText="1" indent="1"/>
    </xf>
    <xf numFmtId="3" fontId="36" fillId="33" borderId="23" xfId="0" applyNumberFormat="1" applyFont="1" applyFill="1" applyBorder="1" applyAlignment="1">
      <alignment horizontal="center" vertical="center"/>
    </xf>
    <xf numFmtId="3" fontId="63" fillId="33" borderId="23" xfId="0" applyNumberFormat="1" applyFont="1" applyFill="1" applyBorder="1" applyAlignment="1">
      <alignment horizontal="center" vertical="center"/>
    </xf>
    <xf numFmtId="3" fontId="36" fillId="33" borderId="14" xfId="0" applyNumberFormat="1" applyFont="1" applyFill="1" applyBorder="1" applyAlignment="1">
      <alignment horizontal="center" vertical="center"/>
    </xf>
    <xf numFmtId="3" fontId="55" fillId="33" borderId="23" xfId="0" applyNumberFormat="1" applyFont="1" applyFill="1" applyBorder="1" applyAlignment="1">
      <alignment horizontal="center" vertical="center"/>
    </xf>
    <xf numFmtId="0" fontId="63" fillId="33" borderId="23" xfId="0" applyFont="1" applyFill="1" applyBorder="1" applyAlignment="1">
      <alignment horizontal="left" vertical="center" wrapText="1" indent="1"/>
    </xf>
    <xf numFmtId="0" fontId="26" fillId="0" borderId="23" xfId="0" applyFont="1" applyFill="1" applyBorder="1" applyAlignment="1">
      <alignment vertical="center" wrapText="1"/>
    </xf>
    <xf numFmtId="3" fontId="26" fillId="0" borderId="23" xfId="0" applyNumberFormat="1" applyFont="1" applyFill="1" applyBorder="1" applyAlignment="1">
      <alignment horizontal="center" vertical="center" wrapText="1"/>
    </xf>
    <xf numFmtId="3" fontId="26" fillId="0" borderId="23" xfId="43" applyNumberFormat="1" applyFont="1" applyFill="1" applyBorder="1" applyAlignment="1">
      <alignment horizontal="center" vertical="center"/>
    </xf>
    <xf numFmtId="0" fontId="56" fillId="0" borderId="23" xfId="0" applyFont="1" applyFill="1" applyBorder="1" applyAlignment="1">
      <alignment vertical="center" wrapText="1"/>
    </xf>
    <xf numFmtId="3" fontId="56" fillId="0" borderId="23" xfId="0" applyNumberFormat="1" applyFont="1" applyFill="1" applyBorder="1" applyAlignment="1">
      <alignment horizontal="center" vertical="center"/>
    </xf>
    <xf numFmtId="0" fontId="36" fillId="0" borderId="23" xfId="0" applyFont="1" applyFill="1" applyBorder="1" applyAlignment="1">
      <alignment horizontal="left" vertical="center" wrapText="1" indent="1"/>
    </xf>
    <xf numFmtId="0" fontId="55" fillId="0" borderId="23" xfId="0" applyFont="1" applyFill="1" applyBorder="1" applyAlignment="1">
      <alignment horizontal="left" vertical="center" wrapText="1" indent="1"/>
    </xf>
    <xf numFmtId="3" fontId="55" fillId="0" borderId="23" xfId="0" applyNumberFormat="1" applyFont="1" applyFill="1" applyBorder="1" applyAlignment="1">
      <alignment horizontal="center" vertical="center"/>
    </xf>
    <xf numFmtId="3" fontId="36" fillId="0" borderId="23" xfId="0" applyNumberFormat="1" applyFont="1" applyFill="1" applyBorder="1" applyAlignment="1">
      <alignment horizontal="center" vertical="center"/>
    </xf>
    <xf numFmtId="0" fontId="48" fillId="34" borderId="0" xfId="0" applyFont="1" applyFill="1"/>
    <xf numFmtId="3" fontId="48" fillId="34" borderId="0" xfId="0" applyNumberFormat="1" applyFont="1" applyFill="1"/>
    <xf numFmtId="0" fontId="58" fillId="34" borderId="0" xfId="0" applyFont="1" applyFill="1"/>
    <xf numFmtId="0" fontId="47" fillId="34" borderId="0" xfId="0" applyFont="1" applyFill="1"/>
    <xf numFmtId="3" fontId="25" fillId="0" borderId="0" xfId="0" applyNumberFormat="1" applyFont="1"/>
    <xf numFmtId="0" fontId="25" fillId="33" borderId="57" xfId="0" applyFont="1" applyFill="1" applyBorder="1"/>
    <xf numFmtId="0" fontId="32" fillId="33" borderId="58" xfId="0" applyFont="1" applyFill="1" applyBorder="1" applyAlignment="1">
      <alignment horizontal="center"/>
    </xf>
    <xf numFmtId="0" fontId="32" fillId="33" borderId="59" xfId="0" applyFont="1" applyFill="1" applyBorder="1" applyAlignment="1">
      <alignment horizontal="center"/>
    </xf>
    <xf numFmtId="0" fontId="26" fillId="33" borderId="60" xfId="0" applyFont="1" applyFill="1" applyBorder="1"/>
    <xf numFmtId="3" fontId="32" fillId="33" borderId="56" xfId="0" applyNumberFormat="1" applyFont="1" applyFill="1" applyBorder="1"/>
    <xf numFmtId="3" fontId="32" fillId="33" borderId="61" xfId="0" applyNumberFormat="1" applyFont="1" applyFill="1" applyBorder="1"/>
    <xf numFmtId="3" fontId="26" fillId="33" borderId="56" xfId="0" applyNumberFormat="1" applyFont="1" applyFill="1" applyBorder="1"/>
    <xf numFmtId="3" fontId="26" fillId="33" borderId="61" xfId="0" applyNumberFormat="1" applyFont="1" applyFill="1" applyBorder="1"/>
    <xf numFmtId="0" fontId="26" fillId="33" borderId="60" xfId="0" applyFont="1" applyFill="1" applyBorder="1" applyAlignment="1">
      <alignment wrapText="1"/>
    </xf>
    <xf numFmtId="168" fontId="26" fillId="33" borderId="56" xfId="0" applyNumberFormat="1" applyFont="1" applyFill="1" applyBorder="1"/>
    <xf numFmtId="168" fontId="26" fillId="33" borderId="61" xfId="0" applyNumberFormat="1" applyFont="1" applyFill="1" applyBorder="1"/>
    <xf numFmtId="0" fontId="32" fillId="33" borderId="62" xfId="0" applyFont="1" applyFill="1" applyBorder="1"/>
    <xf numFmtId="3" fontId="32" fillId="33" borderId="63" xfId="0" applyNumberFormat="1" applyFont="1" applyFill="1" applyBorder="1"/>
    <xf numFmtId="3" fontId="32" fillId="33" borderId="64" xfId="0" applyNumberFormat="1" applyFont="1" applyFill="1" applyBorder="1"/>
    <xf numFmtId="0" fontId="16" fillId="0" borderId="0" xfId="0" applyFont="1" applyAlignment="1">
      <alignment horizontal="center"/>
    </xf>
    <xf numFmtId="0" fontId="26" fillId="0" borderId="15" xfId="0" applyFont="1" applyFill="1" applyBorder="1" applyAlignment="1">
      <alignment vertical="center" wrapText="1"/>
    </xf>
    <xf numFmtId="9" fontId="26" fillId="0" borderId="14" xfId="0" applyNumberFormat="1" applyFont="1" applyFill="1" applyBorder="1" applyAlignment="1">
      <alignment horizontal="center" vertical="center"/>
    </xf>
    <xf numFmtId="0" fontId="23" fillId="0" borderId="0" xfId="0" applyFont="1"/>
    <xf numFmtId="0" fontId="26" fillId="33" borderId="15" xfId="0" applyFont="1" applyFill="1" applyBorder="1" applyAlignment="1">
      <alignment vertical="center" wrapText="1"/>
    </xf>
    <xf numFmtId="0" fontId="26" fillId="0" borderId="14" xfId="0" applyNumberFormat="1" applyFont="1" applyFill="1" applyBorder="1" applyAlignment="1">
      <alignment horizontal="center" vertical="center"/>
    </xf>
    <xf numFmtId="0" fontId="25" fillId="0" borderId="0" xfId="0" applyFont="1" applyAlignment="1">
      <alignment wrapText="1"/>
    </xf>
    <xf numFmtId="0" fontId="36" fillId="0" borderId="20" xfId="44" applyFont="1" applyFill="1" applyBorder="1" applyAlignment="1">
      <alignment horizontal="left" vertical="center" wrapText="1"/>
    </xf>
    <xf numFmtId="3" fontId="18" fillId="0" borderId="0" xfId="0" applyNumberFormat="1" applyFont="1" applyFill="1" applyBorder="1" applyAlignment="1">
      <alignment horizontal="center" vertical="center"/>
    </xf>
    <xf numFmtId="0" fontId="26" fillId="33" borderId="15" xfId="0" applyFont="1" applyFill="1" applyBorder="1" applyAlignment="1">
      <alignment horizontal="left" vertical="center" wrapText="1"/>
    </xf>
    <xf numFmtId="3" fontId="26" fillId="33" borderId="14" xfId="43" applyNumberFormat="1" applyFont="1" applyFill="1" applyBorder="1" applyAlignment="1">
      <alignment horizontal="center" vertical="center"/>
    </xf>
    <xf numFmtId="9" fontId="26" fillId="33" borderId="14" xfId="0" applyNumberFormat="1" applyFont="1" applyFill="1" applyBorder="1" applyAlignment="1">
      <alignment horizontal="center" vertical="center"/>
    </xf>
    <xf numFmtId="0" fontId="26" fillId="34" borderId="15" xfId="0" applyFont="1" applyFill="1" applyBorder="1" applyAlignment="1">
      <alignment horizontal="left" vertical="center" wrapText="1"/>
    </xf>
    <xf numFmtId="0" fontId="74" fillId="0" borderId="0" xfId="0" applyFont="1"/>
    <xf numFmtId="0" fontId="25" fillId="0" borderId="0" xfId="0" applyFont="1" applyFill="1"/>
    <xf numFmtId="0" fontId="25" fillId="33" borderId="0" xfId="0" applyFont="1" applyFill="1"/>
    <xf numFmtId="0" fontId="36" fillId="0" borderId="15" xfId="0" applyFont="1" applyFill="1" applyBorder="1" applyAlignment="1">
      <alignment vertical="center" wrapText="1"/>
    </xf>
    <xf numFmtId="9" fontId="36" fillId="0" borderId="14" xfId="0" applyNumberFormat="1" applyFont="1" applyFill="1" applyBorder="1" applyAlignment="1">
      <alignment horizontal="center" vertical="center"/>
    </xf>
    <xf numFmtId="3" fontId="55" fillId="0" borderId="14" xfId="0" applyNumberFormat="1" applyFont="1" applyFill="1" applyBorder="1" applyAlignment="1">
      <alignment horizontal="center" vertical="center"/>
    </xf>
    <xf numFmtId="3" fontId="55" fillId="33" borderId="14" xfId="0" applyNumberFormat="1" applyFont="1" applyFill="1" applyBorder="1" applyAlignment="1">
      <alignment horizontal="center" vertical="center"/>
    </xf>
    <xf numFmtId="0" fontId="56" fillId="33" borderId="15" xfId="0" applyFont="1" applyFill="1" applyBorder="1" applyAlignment="1">
      <alignment horizontal="left" vertical="center" wrapText="1"/>
    </xf>
    <xf numFmtId="3" fontId="56" fillId="0" borderId="73" xfId="0" applyNumberFormat="1" applyFont="1" applyFill="1" applyBorder="1" applyAlignment="1">
      <alignment horizontal="center" vertical="center" wrapText="1"/>
    </xf>
    <xf numFmtId="3" fontId="56" fillId="33" borderId="73" xfId="0" applyNumberFormat="1" applyFont="1" applyFill="1" applyBorder="1" applyAlignment="1">
      <alignment horizontal="center" vertical="center" wrapText="1"/>
    </xf>
    <xf numFmtId="1" fontId="36" fillId="33" borderId="14" xfId="45" applyNumberFormat="1" applyFont="1" applyFill="1" applyBorder="1" applyAlignment="1">
      <alignment horizontal="center" vertical="center"/>
    </xf>
    <xf numFmtId="1" fontId="55" fillId="33" borderId="14" xfId="45" applyNumberFormat="1" applyFont="1" applyFill="1" applyBorder="1" applyAlignment="1">
      <alignment horizontal="center" vertical="center"/>
    </xf>
    <xf numFmtId="3" fontId="36" fillId="33" borderId="15" xfId="0" applyNumberFormat="1" applyFont="1" applyFill="1" applyBorder="1" applyAlignment="1">
      <alignment horizontal="center" vertical="center" wrapText="1"/>
    </xf>
    <xf numFmtId="165" fontId="77" fillId="0" borderId="20" xfId="46" applyNumberFormat="1" applyFont="1" applyFill="1" applyBorder="1" applyAlignment="1">
      <alignment horizontal="right" wrapText="1"/>
    </xf>
    <xf numFmtId="165" fontId="77" fillId="33" borderId="20" xfId="46" applyNumberFormat="1" applyFont="1" applyFill="1" applyBorder="1" applyAlignment="1">
      <alignment horizontal="right" wrapText="1"/>
    </xf>
    <xf numFmtId="0" fontId="42" fillId="34" borderId="15" xfId="0" applyFont="1" applyFill="1" applyBorder="1" applyAlignment="1">
      <alignment horizontal="left" vertical="center" wrapText="1"/>
    </xf>
    <xf numFmtId="3" fontId="56" fillId="0" borderId="16" xfId="0" applyNumberFormat="1" applyFont="1" applyFill="1" applyBorder="1" applyAlignment="1">
      <alignment horizontal="center" vertical="center"/>
    </xf>
    <xf numFmtId="0" fontId="16" fillId="0" borderId="0" xfId="0" applyFont="1" applyAlignment="1"/>
    <xf numFmtId="165" fontId="0" fillId="0" borderId="0" xfId="0" applyNumberFormat="1"/>
    <xf numFmtId="0" fontId="56" fillId="34" borderId="15" xfId="0" applyFont="1" applyFill="1" applyBorder="1" applyAlignment="1">
      <alignment vertical="center" wrapText="1"/>
    </xf>
    <xf numFmtId="3" fontId="56" fillId="34" borderId="14" xfId="0" applyNumberFormat="1" applyFont="1" applyFill="1" applyBorder="1" applyAlignment="1">
      <alignment horizontal="center" vertical="center"/>
    </xf>
    <xf numFmtId="1" fontId="26" fillId="33" borderId="15" xfId="0" applyNumberFormat="1" applyFont="1" applyFill="1" applyBorder="1" applyAlignment="1">
      <alignment horizontal="center" vertical="center" wrapText="1"/>
    </xf>
    <xf numFmtId="3" fontId="26" fillId="33" borderId="15" xfId="0" applyNumberFormat="1" applyFont="1" applyFill="1" applyBorder="1" applyAlignment="1">
      <alignment horizontal="center" vertical="center" wrapText="1"/>
    </xf>
    <xf numFmtId="164" fontId="26" fillId="33" borderId="14" xfId="0" applyNumberFormat="1" applyFont="1" applyFill="1" applyBorder="1" applyAlignment="1">
      <alignment horizontal="center" vertical="center"/>
    </xf>
    <xf numFmtId="0" fontId="32" fillId="33" borderId="16" xfId="0" applyFont="1" applyFill="1" applyBorder="1" applyAlignment="1">
      <alignment horizontal="center" vertical="center" wrapText="1"/>
    </xf>
    <xf numFmtId="0" fontId="32" fillId="33" borderId="14" xfId="0" applyFont="1" applyFill="1" applyBorder="1" applyAlignment="1">
      <alignment horizontal="center" vertical="center" wrapText="1"/>
    </xf>
    <xf numFmtId="0" fontId="36" fillId="33" borderId="15" xfId="0" applyFont="1" applyFill="1" applyBorder="1" applyAlignment="1">
      <alignment horizontal="left" vertical="center" wrapText="1" indent="1"/>
    </xf>
    <xf numFmtId="3" fontId="26" fillId="33" borderId="14" xfId="0" applyNumberFormat="1" applyFont="1" applyFill="1" applyBorder="1" applyAlignment="1">
      <alignment horizontal="center" vertical="center"/>
    </xf>
    <xf numFmtId="0" fontId="55" fillId="33" borderId="15" xfId="0" applyFont="1" applyFill="1" applyBorder="1" applyAlignment="1">
      <alignment horizontal="left" vertical="center" wrapText="1" indent="1"/>
    </xf>
    <xf numFmtId="3" fontId="34" fillId="33" borderId="14" xfId="0" applyNumberFormat="1" applyFont="1" applyFill="1" applyBorder="1" applyAlignment="1">
      <alignment horizontal="center" vertical="center"/>
    </xf>
    <xf numFmtId="164" fontId="34" fillId="33" borderId="14" xfId="0" applyNumberFormat="1" applyFont="1" applyFill="1" applyBorder="1" applyAlignment="1">
      <alignment horizontal="center" vertical="center"/>
    </xf>
    <xf numFmtId="0" fontId="56" fillId="33" borderId="18" xfId="0" applyFont="1" applyFill="1" applyBorder="1" applyAlignment="1">
      <alignment horizontal="left" vertical="center" wrapText="1" indent="1"/>
    </xf>
    <xf numFmtId="0" fontId="56" fillId="33" borderId="15" xfId="0" applyFont="1" applyFill="1" applyBorder="1" applyAlignment="1">
      <alignment vertical="center" wrapText="1"/>
    </xf>
    <xf numFmtId="3" fontId="32" fillId="33" borderId="14" xfId="0" applyNumberFormat="1" applyFont="1" applyFill="1" applyBorder="1" applyAlignment="1">
      <alignment horizontal="center" vertical="center"/>
    </xf>
    <xf numFmtId="164" fontId="55" fillId="33" borderId="23" xfId="0" applyNumberFormat="1" applyFont="1" applyFill="1" applyBorder="1" applyAlignment="1">
      <alignment horizontal="center" vertical="center"/>
    </xf>
    <xf numFmtId="9" fontId="36" fillId="33" borderId="23" xfId="43" applyFont="1" applyFill="1" applyBorder="1" applyAlignment="1">
      <alignment horizontal="center" vertical="center"/>
    </xf>
    <xf numFmtId="164" fontId="36" fillId="33" borderId="23" xfId="43" applyNumberFormat="1" applyFont="1" applyFill="1" applyBorder="1" applyAlignment="1">
      <alignment horizontal="center" vertical="center"/>
    </xf>
    <xf numFmtId="0" fontId="56" fillId="33" borderId="23" xfId="0" applyFont="1" applyFill="1" applyBorder="1" applyAlignment="1">
      <alignment vertical="center" wrapText="1"/>
    </xf>
    <xf numFmtId="0" fontId="56" fillId="33" borderId="23" xfId="0" applyFont="1" applyFill="1" applyBorder="1" applyAlignment="1">
      <alignment horizontal="left" vertical="center" wrapText="1"/>
    </xf>
    <xf numFmtId="0" fontId="56" fillId="33" borderId="23" xfId="0" applyFont="1" applyFill="1" applyBorder="1" applyAlignment="1">
      <alignment horizontal="left" vertical="center"/>
    </xf>
    <xf numFmtId="0" fontId="62" fillId="33" borderId="23" xfId="0" applyFont="1" applyFill="1" applyBorder="1" applyAlignment="1">
      <alignment vertical="center" wrapText="1"/>
    </xf>
    <xf numFmtId="0" fontId="50" fillId="33" borderId="15" xfId="0" applyFont="1" applyFill="1" applyBorder="1" applyAlignment="1">
      <alignment horizontal="left" vertical="center" wrapText="1"/>
    </xf>
    <xf numFmtId="0" fontId="54" fillId="33" borderId="14" xfId="0" applyFont="1" applyFill="1" applyBorder="1" applyAlignment="1">
      <alignment horizontal="center" vertical="center" wrapText="1"/>
    </xf>
    <xf numFmtId="3" fontId="50" fillId="33" borderId="15" xfId="0" applyNumberFormat="1" applyFont="1" applyFill="1" applyBorder="1" applyAlignment="1">
      <alignment horizontal="center" vertical="center" wrapText="1"/>
    </xf>
    <xf numFmtId="164" fontId="50" fillId="33" borderId="14" xfId="0" applyNumberFormat="1" applyFont="1" applyFill="1" applyBorder="1" applyAlignment="1">
      <alignment horizontal="center" vertical="center"/>
    </xf>
    <xf numFmtId="0" fontId="50" fillId="33" borderId="16" xfId="0" applyFont="1" applyFill="1" applyBorder="1" applyAlignment="1">
      <alignment horizontal="center" vertical="center" wrapText="1"/>
    </xf>
    <xf numFmtId="0" fontId="50" fillId="33" borderId="15" xfId="0" applyFont="1" applyFill="1" applyBorder="1" applyAlignment="1">
      <alignment horizontal="left" vertical="center" wrapText="1" indent="1"/>
    </xf>
    <xf numFmtId="3" fontId="50" fillId="33" borderId="14" xfId="0" applyNumberFormat="1" applyFont="1" applyFill="1" applyBorder="1" applyAlignment="1">
      <alignment horizontal="center" vertical="center"/>
    </xf>
    <xf numFmtId="0" fontId="51" fillId="33" borderId="15" xfId="0" applyFont="1" applyFill="1" applyBorder="1" applyAlignment="1">
      <alignment horizontal="left" vertical="center" wrapText="1" indent="1"/>
    </xf>
    <xf numFmtId="3" fontId="51" fillId="33" borderId="14" xfId="0" applyNumberFormat="1" applyFont="1" applyFill="1" applyBorder="1" applyAlignment="1">
      <alignment horizontal="center" vertical="center"/>
    </xf>
    <xf numFmtId="0" fontId="53" fillId="33" borderId="19" xfId="0" applyFont="1" applyFill="1" applyBorder="1" applyAlignment="1">
      <alignment horizontal="left" vertical="center" wrapText="1" indent="1"/>
    </xf>
    <xf numFmtId="3" fontId="54" fillId="33" borderId="15" xfId="0" applyNumberFormat="1" applyFont="1" applyFill="1" applyBorder="1" applyAlignment="1">
      <alignment horizontal="center" vertical="center" wrapText="1"/>
    </xf>
    <xf numFmtId="0" fontId="54" fillId="33" borderId="15" xfId="0" applyFont="1" applyFill="1" applyBorder="1" applyAlignment="1">
      <alignment vertical="center" wrapText="1"/>
    </xf>
    <xf numFmtId="3" fontId="54" fillId="33" borderId="14" xfId="0" applyNumberFormat="1" applyFont="1" applyFill="1" applyBorder="1" applyAlignment="1">
      <alignment horizontal="center" vertical="center"/>
    </xf>
    <xf numFmtId="0" fontId="67" fillId="0" borderId="0" xfId="0" applyFont="1" applyAlignment="1">
      <alignment horizontal="center"/>
    </xf>
    <xf numFmtId="0" fontId="26" fillId="33" borderId="10" xfId="0" applyFont="1" applyFill="1" applyBorder="1" applyAlignment="1">
      <alignment horizontal="center" vertical="center"/>
    </xf>
    <xf numFmtId="0" fontId="26" fillId="33" borderId="11" xfId="0" applyFont="1" applyFill="1" applyBorder="1" applyAlignment="1">
      <alignment horizontal="center" vertical="center"/>
    </xf>
    <xf numFmtId="0" fontId="26" fillId="33" borderId="13" xfId="0" applyFont="1" applyFill="1" applyBorder="1" applyAlignment="1">
      <alignment horizontal="center" vertical="center"/>
    </xf>
    <xf numFmtId="0" fontId="36" fillId="33" borderId="23" xfId="0" applyFont="1" applyFill="1" applyBorder="1" applyAlignment="1">
      <alignment horizontal="center" vertical="center" wrapText="1"/>
    </xf>
    <xf numFmtId="0" fontId="56" fillId="33" borderId="23" xfId="0" applyFont="1" applyFill="1" applyBorder="1" applyAlignment="1">
      <alignment horizontal="center" vertical="center" wrapText="1"/>
    </xf>
    <xf numFmtId="0" fontId="36" fillId="33" borderId="23" xfId="0" applyFont="1" applyFill="1" applyBorder="1" applyAlignment="1">
      <alignment horizontal="left" vertical="center" wrapText="1"/>
    </xf>
    <xf numFmtId="0" fontId="26" fillId="33" borderId="15" xfId="0" applyFont="1" applyFill="1" applyBorder="1" applyAlignment="1">
      <alignment horizontal="center" vertical="center" wrapText="1"/>
    </xf>
    <xf numFmtId="0" fontId="26" fillId="37" borderId="15" xfId="0" applyFont="1" applyFill="1" applyBorder="1" applyAlignment="1">
      <alignment horizontal="center" vertical="center" wrapText="1"/>
    </xf>
    <xf numFmtId="0" fontId="50" fillId="33" borderId="15"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0" fillId="0" borderId="20" xfId="0" applyBorder="1"/>
    <xf numFmtId="3" fontId="0" fillId="0" borderId="20" xfId="0" applyNumberFormat="1" applyBorder="1"/>
    <xf numFmtId="3" fontId="16" fillId="0" borderId="20" xfId="0" applyNumberFormat="1" applyFont="1" applyBorder="1"/>
    <xf numFmtId="0" fontId="62" fillId="33" borderId="18" xfId="0" applyFont="1" applyFill="1" applyBorder="1" applyAlignment="1">
      <alignment horizontal="left" vertical="center" wrapText="1"/>
    </xf>
    <xf numFmtId="0" fontId="62" fillId="34" borderId="18" xfId="0" applyFont="1" applyFill="1" applyBorder="1" applyAlignment="1">
      <alignment vertical="center" wrapText="1"/>
    </xf>
    <xf numFmtId="0" fontId="26" fillId="33" borderId="16"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32" fillId="34" borderId="15" xfId="0" applyFont="1" applyFill="1" applyBorder="1" applyAlignment="1">
      <alignment horizontal="left" vertical="center" wrapText="1"/>
    </xf>
    <xf numFmtId="0" fontId="36" fillId="0" borderId="15" xfId="0" applyFont="1" applyBorder="1" applyAlignment="1">
      <alignment horizontal="left" vertical="center" wrapText="1" indent="1"/>
    </xf>
    <xf numFmtId="0" fontId="55" fillId="0" borderId="15" xfId="0" applyFont="1" applyBorder="1" applyAlignment="1">
      <alignment horizontal="left" vertical="center" wrapText="1" indent="1"/>
    </xf>
    <xf numFmtId="3" fontId="34" fillId="0" borderId="14" xfId="0" applyNumberFormat="1" applyFont="1" applyBorder="1" applyAlignment="1">
      <alignment horizontal="center" vertical="center"/>
    </xf>
    <xf numFmtId="3" fontId="26" fillId="0" borderId="14" xfId="0" applyNumberFormat="1" applyFont="1" applyBorder="1" applyAlignment="1">
      <alignment horizontal="center" vertical="center"/>
    </xf>
    <xf numFmtId="1" fontId="26" fillId="0" borderId="14" xfId="43" applyNumberFormat="1" applyFont="1" applyBorder="1" applyAlignment="1">
      <alignment horizontal="center" vertical="center"/>
    </xf>
    <xf numFmtId="164" fontId="26" fillId="0" borderId="14" xfId="43" applyNumberFormat="1" applyFont="1" applyFill="1" applyBorder="1" applyAlignment="1">
      <alignment horizontal="center" vertical="center"/>
    </xf>
    <xf numFmtId="9" fontId="26" fillId="0" borderId="14" xfId="43" applyFont="1" applyBorder="1" applyAlignment="1">
      <alignment horizontal="center" vertical="center"/>
    </xf>
    <xf numFmtId="0" fontId="63" fillId="0" borderId="19" xfId="0" applyFont="1" applyBorder="1" applyAlignment="1">
      <alignment horizontal="left" vertical="center" wrapText="1" indent="1"/>
    </xf>
    <xf numFmtId="0" fontId="56" fillId="35" borderId="15" xfId="0" applyFont="1" applyFill="1" applyBorder="1" applyAlignment="1">
      <alignment vertical="center" wrapText="1"/>
    </xf>
    <xf numFmtId="3" fontId="32" fillId="35" borderId="14" xfId="0" applyNumberFormat="1" applyFont="1" applyFill="1" applyBorder="1" applyAlignment="1">
      <alignment horizontal="center" vertical="center"/>
    </xf>
    <xf numFmtId="0" fontId="32" fillId="34" borderId="15" xfId="0" applyFont="1" applyFill="1" applyBorder="1" applyAlignment="1">
      <alignment vertical="center" wrapText="1"/>
    </xf>
    <xf numFmtId="164" fontId="34" fillId="0" borderId="14" xfId="0" applyNumberFormat="1" applyFont="1" applyBorder="1" applyAlignment="1">
      <alignment horizontal="center" vertical="center"/>
    </xf>
    <xf numFmtId="0" fontId="56" fillId="0" borderId="19" xfId="0" applyFont="1" applyBorder="1" applyAlignment="1">
      <alignment horizontal="left" vertical="center" wrapText="1" indent="1"/>
    </xf>
    <xf numFmtId="0" fontId="32" fillId="0" borderId="15" xfId="0" applyFont="1" applyFill="1" applyBorder="1" applyAlignment="1">
      <alignment horizontal="left" vertical="center" wrapText="1"/>
    </xf>
    <xf numFmtId="9" fontId="32" fillId="34" borderId="18" xfId="0" applyNumberFormat="1" applyFont="1" applyFill="1" applyBorder="1" applyAlignment="1">
      <alignment horizontal="center" vertical="center" wrapText="1"/>
    </xf>
    <xf numFmtId="0" fontId="63" fillId="0" borderId="22" xfId="0" applyFont="1" applyBorder="1" applyAlignment="1">
      <alignment horizontal="left" vertical="center" wrapText="1" indent="1"/>
    </xf>
    <xf numFmtId="0" fontId="56" fillId="36" borderId="15" xfId="0" applyFont="1" applyFill="1" applyBorder="1" applyAlignment="1">
      <alignment vertical="center" wrapText="1"/>
    </xf>
    <xf numFmtId="3" fontId="32" fillId="36" borderId="14" xfId="0" applyNumberFormat="1" applyFont="1" applyFill="1" applyBorder="1" applyAlignment="1">
      <alignment horizontal="center" vertical="center"/>
    </xf>
    <xf numFmtId="3" fontId="32" fillId="34" borderId="14" xfId="0" applyNumberFormat="1" applyFont="1" applyFill="1" applyBorder="1" applyAlignment="1">
      <alignment horizontal="center" vertical="center"/>
    </xf>
    <xf numFmtId="3" fontId="32" fillId="0" borderId="14" xfId="0" applyNumberFormat="1" applyFont="1" applyBorder="1" applyAlignment="1">
      <alignment horizontal="center" vertical="center"/>
    </xf>
    <xf numFmtId="0" fontId="29" fillId="0" borderId="15" xfId="0" applyFont="1" applyFill="1" applyBorder="1" applyAlignment="1">
      <alignment horizontal="left" vertical="center" wrapText="1"/>
    </xf>
    <xf numFmtId="9" fontId="26" fillId="0" borderId="14" xfId="43" applyNumberFormat="1" applyFont="1" applyFill="1" applyBorder="1" applyAlignment="1">
      <alignment horizontal="center" vertical="center"/>
    </xf>
    <xf numFmtId="1" fontId="26" fillId="0" borderId="14" xfId="43" applyNumberFormat="1" applyFont="1" applyFill="1" applyBorder="1" applyAlignment="1">
      <alignment horizontal="center" vertical="center"/>
    </xf>
    <xf numFmtId="1" fontId="26" fillId="0" borderId="14" xfId="0" applyNumberFormat="1" applyFont="1" applyFill="1" applyBorder="1" applyAlignment="1">
      <alignment horizontal="center" vertical="center"/>
    </xf>
    <xf numFmtId="0" fontId="56" fillId="0" borderId="18" xfId="0" applyFont="1" applyFill="1" applyBorder="1" applyAlignment="1">
      <alignment horizontal="left" vertical="center" wrapText="1"/>
    </xf>
    <xf numFmtId="0" fontId="56" fillId="0" borderId="18" xfId="0" applyFont="1" applyFill="1" applyBorder="1" applyAlignment="1">
      <alignment vertical="center" wrapText="1"/>
    </xf>
    <xf numFmtId="0" fontId="36" fillId="0" borderId="16"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15" xfId="0" applyFont="1" applyFill="1" applyBorder="1" applyAlignment="1">
      <alignment horizontal="left" vertical="center" wrapText="1"/>
    </xf>
    <xf numFmtId="3" fontId="36" fillId="0" borderId="14" xfId="43" applyNumberFormat="1" applyFont="1" applyFill="1" applyBorder="1" applyAlignment="1">
      <alignment horizontal="center" vertical="center"/>
    </xf>
    <xf numFmtId="0" fontId="56" fillId="0" borderId="15" xfId="0" applyFont="1" applyFill="1" applyBorder="1" applyAlignment="1">
      <alignment horizontal="left" vertical="center" wrapText="1"/>
    </xf>
    <xf numFmtId="0" fontId="56" fillId="0" borderId="16" xfId="0" applyFont="1" applyFill="1" applyBorder="1" applyAlignment="1">
      <alignment horizontal="center" vertical="center" wrapText="1"/>
    </xf>
    <xf numFmtId="0" fontId="56" fillId="0" borderId="14" xfId="0" applyFont="1" applyFill="1" applyBorder="1" applyAlignment="1">
      <alignment horizontal="center" vertical="center" wrapText="1"/>
    </xf>
    <xf numFmtId="3" fontId="36" fillId="0" borderId="15" xfId="0" applyNumberFormat="1" applyFont="1" applyFill="1" applyBorder="1" applyAlignment="1">
      <alignment horizontal="center" vertical="center" wrapText="1"/>
    </xf>
    <xf numFmtId="3" fontId="55" fillId="42" borderId="14" xfId="0" applyNumberFormat="1" applyFont="1" applyFill="1" applyBorder="1" applyAlignment="1">
      <alignment horizontal="center" vertical="center"/>
    </xf>
    <xf numFmtId="0" fontId="36" fillId="0" borderId="15" xfId="0" applyFont="1" applyFill="1" applyBorder="1" applyAlignment="1">
      <alignment horizontal="center" vertical="center" wrapText="1"/>
    </xf>
    <xf numFmtId="164" fontId="36" fillId="0" borderId="14" xfId="0" applyNumberFormat="1" applyFont="1" applyFill="1" applyBorder="1" applyAlignment="1">
      <alignment horizontal="center" vertical="center"/>
    </xf>
    <xf numFmtId="3" fontId="36" fillId="0" borderId="14" xfId="0" applyNumberFormat="1" applyFont="1" applyFill="1" applyBorder="1" applyAlignment="1">
      <alignment horizontal="center" vertical="center"/>
    </xf>
    <xf numFmtId="164" fontId="55" fillId="33" borderId="14" xfId="0" applyNumberFormat="1" applyFont="1" applyFill="1" applyBorder="1" applyAlignment="1">
      <alignment horizontal="center" vertical="center"/>
    </xf>
    <xf numFmtId="164" fontId="36" fillId="0" borderId="14" xfId="43" applyNumberFormat="1" applyFont="1" applyFill="1" applyBorder="1" applyAlignment="1">
      <alignment horizontal="center" vertical="center"/>
    </xf>
    <xf numFmtId="9" fontId="36" fillId="0" borderId="14" xfId="43" applyFont="1" applyFill="1" applyBorder="1" applyAlignment="1">
      <alignment horizontal="center" vertical="center"/>
    </xf>
    <xf numFmtId="0" fontId="63" fillId="0" borderId="19" xfId="0" applyFont="1" applyFill="1" applyBorder="1" applyAlignment="1">
      <alignment horizontal="left" vertical="center" wrapText="1" indent="1"/>
    </xf>
    <xf numFmtId="3" fontId="56" fillId="0" borderId="14" xfId="0" applyNumberFormat="1" applyFont="1" applyFill="1" applyBorder="1" applyAlignment="1">
      <alignment horizontal="center" vertical="center"/>
    </xf>
    <xf numFmtId="0" fontId="36" fillId="33" borderId="15" xfId="0" applyFont="1" applyFill="1" applyBorder="1" applyAlignment="1">
      <alignment horizontal="left" vertical="center" wrapText="1"/>
    </xf>
    <xf numFmtId="0" fontId="56" fillId="33" borderId="16" xfId="0" applyFont="1" applyFill="1" applyBorder="1" applyAlignment="1">
      <alignment horizontal="center" vertical="center" wrapText="1"/>
    </xf>
    <xf numFmtId="0" fontId="56" fillId="33" borderId="14" xfId="0" applyFont="1" applyFill="1" applyBorder="1" applyAlignment="1">
      <alignment horizontal="center" vertical="center" wrapText="1"/>
    </xf>
    <xf numFmtId="0" fontId="36" fillId="33" borderId="15" xfId="0" applyFont="1" applyFill="1" applyBorder="1" applyAlignment="1">
      <alignment horizontal="center" vertical="center" wrapText="1"/>
    </xf>
    <xf numFmtId="164" fontId="36" fillId="33" borderId="14" xfId="0" applyNumberFormat="1" applyFont="1" applyFill="1" applyBorder="1" applyAlignment="1">
      <alignment horizontal="center" vertical="center"/>
    </xf>
    <xf numFmtId="0" fontId="56" fillId="33" borderId="19" xfId="0" applyFont="1" applyFill="1" applyBorder="1" applyAlignment="1">
      <alignment horizontal="left" vertical="center" wrapText="1" indent="1"/>
    </xf>
    <xf numFmtId="164" fontId="55" fillId="0" borderId="14" xfId="0" applyNumberFormat="1" applyFont="1" applyFill="1" applyBorder="1" applyAlignment="1">
      <alignment horizontal="center" vertical="center"/>
    </xf>
    <xf numFmtId="9" fontId="56" fillId="0" borderId="18" xfId="0" applyNumberFormat="1" applyFont="1" applyFill="1" applyBorder="1" applyAlignment="1">
      <alignment horizontal="center" vertical="center" wrapText="1"/>
    </xf>
    <xf numFmtId="0" fontId="56" fillId="0" borderId="15" xfId="0" applyFont="1" applyFill="1" applyBorder="1" applyAlignment="1">
      <alignment horizontal="left" vertical="center"/>
    </xf>
    <xf numFmtId="0" fontId="63" fillId="0" borderId="22" xfId="0" applyFont="1" applyFill="1" applyBorder="1" applyAlignment="1">
      <alignment horizontal="left" vertical="center" wrapText="1" indent="1"/>
    </xf>
    <xf numFmtId="0" fontId="36" fillId="0" borderId="10" xfId="0" applyFont="1" applyFill="1" applyBorder="1" applyAlignment="1">
      <alignment vertical="center"/>
    </xf>
    <xf numFmtId="0" fontId="36" fillId="0" borderId="11" xfId="0" applyFont="1" applyFill="1" applyBorder="1" applyAlignment="1">
      <alignment vertical="center"/>
    </xf>
    <xf numFmtId="0" fontId="36" fillId="0" borderId="13" xfId="0" applyFont="1" applyFill="1" applyBorder="1" applyAlignment="1">
      <alignment vertical="center"/>
    </xf>
    <xf numFmtId="165" fontId="42" fillId="33" borderId="20" xfId="46" applyNumberFormat="1" applyFont="1" applyFill="1" applyBorder="1" applyAlignment="1">
      <alignment horizontal="center"/>
    </xf>
    <xf numFmtId="165" fontId="42" fillId="0" borderId="20" xfId="46" applyNumberFormat="1" applyFont="1" applyFill="1" applyBorder="1" applyAlignment="1">
      <alignment horizontal="center"/>
    </xf>
    <xf numFmtId="3" fontId="40" fillId="33" borderId="20" xfId="47" applyNumberFormat="1" applyFont="1" applyFill="1" applyBorder="1" applyAlignment="1">
      <alignment horizontal="left" vertical="center" wrapText="1"/>
    </xf>
    <xf numFmtId="0" fontId="36" fillId="33" borderId="15" xfId="0" applyFont="1" applyFill="1" applyBorder="1" applyAlignment="1">
      <alignment vertical="center" wrapText="1"/>
    </xf>
    <xf numFmtId="165" fontId="42" fillId="0" borderId="20" xfId="46" applyNumberFormat="1" applyFont="1" applyFill="1" applyBorder="1" applyAlignment="1"/>
    <xf numFmtId="165" fontId="42" fillId="33" borderId="20" xfId="46" applyNumberFormat="1" applyFont="1" applyFill="1" applyBorder="1" applyAlignment="1"/>
    <xf numFmtId="3" fontId="36" fillId="0" borderId="15" xfId="0" applyNumberFormat="1" applyFont="1" applyFill="1" applyBorder="1" applyAlignment="1">
      <alignment vertical="center" wrapText="1"/>
    </xf>
    <xf numFmtId="1" fontId="36" fillId="0" borderId="15" xfId="0" applyNumberFormat="1" applyFont="1" applyFill="1" applyBorder="1" applyAlignment="1">
      <alignment vertical="center" wrapText="1"/>
    </xf>
    <xf numFmtId="164" fontId="36" fillId="0" borderId="14" xfId="0" applyNumberFormat="1" applyFont="1" applyFill="1" applyBorder="1" applyAlignment="1">
      <alignment vertical="center"/>
    </xf>
    <xf numFmtId="0" fontId="56" fillId="33" borderId="10" xfId="0" applyFont="1" applyFill="1" applyBorder="1" applyAlignment="1">
      <alignment vertical="center" wrapText="1"/>
    </xf>
    <xf numFmtId="1" fontId="36" fillId="0" borderId="15" xfId="0" applyNumberFormat="1" applyFont="1" applyFill="1" applyBorder="1" applyAlignment="1">
      <alignment horizontal="center" vertical="center" wrapText="1"/>
    </xf>
    <xf numFmtId="165" fontId="42" fillId="0" borderId="20" xfId="46" applyNumberFormat="1" applyFont="1" applyFill="1" applyBorder="1" applyAlignment="1">
      <alignment horizontal="right"/>
    </xf>
    <xf numFmtId="165" fontId="42" fillId="33" borderId="20" xfId="46" applyNumberFormat="1" applyFont="1" applyFill="1" applyBorder="1" applyAlignment="1">
      <alignment horizontal="right"/>
    </xf>
    <xf numFmtId="0" fontId="72" fillId="0" borderId="15" xfId="0" applyFont="1" applyFill="1" applyBorder="1" applyAlignment="1">
      <alignment horizontal="left" vertical="center" wrapText="1" indent="1"/>
    </xf>
    <xf numFmtId="171" fontId="36" fillId="0" borderId="15" xfId="0" applyNumberFormat="1" applyFont="1" applyFill="1" applyBorder="1" applyAlignment="1">
      <alignment horizontal="center" vertical="center" wrapText="1"/>
    </xf>
    <xf numFmtId="0" fontId="56" fillId="33" borderId="18" xfId="0" applyFont="1" applyFill="1" applyBorder="1" applyAlignment="1">
      <alignment vertical="center" wrapText="1"/>
    </xf>
    <xf numFmtId="0" fontId="36" fillId="33" borderId="13" xfId="0" applyFont="1" applyFill="1" applyBorder="1" applyAlignment="1">
      <alignment vertical="center"/>
    </xf>
    <xf numFmtId="165" fontId="42" fillId="33" borderId="21" xfId="46" applyNumberFormat="1" applyFont="1" applyFill="1" applyBorder="1" applyAlignment="1">
      <alignment horizontal="right"/>
    </xf>
    <xf numFmtId="3" fontId="36" fillId="33" borderId="23" xfId="0" applyNumberFormat="1" applyFont="1" applyFill="1" applyBorder="1" applyAlignment="1">
      <alignment vertical="center" wrapText="1"/>
    </xf>
    <xf numFmtId="171" fontId="36" fillId="33" borderId="15" xfId="0" applyNumberFormat="1" applyFont="1" applyFill="1" applyBorder="1" applyAlignment="1">
      <alignment horizontal="center" vertical="center" wrapText="1"/>
    </xf>
    <xf numFmtId="0" fontId="57" fillId="33" borderId="15" xfId="0" applyFont="1" applyFill="1" applyBorder="1" applyAlignment="1">
      <alignment horizontal="left" vertical="center" wrapText="1" indent="1"/>
    </xf>
    <xf numFmtId="0" fontId="56" fillId="43" borderId="15" xfId="0" applyFont="1" applyFill="1" applyBorder="1" applyAlignment="1">
      <alignment vertical="center" wrapText="1"/>
    </xf>
    <xf numFmtId="1" fontId="36" fillId="33" borderId="15" xfId="0" applyNumberFormat="1" applyFont="1" applyFill="1" applyBorder="1" applyAlignment="1">
      <alignment horizontal="center" vertical="center" wrapText="1"/>
    </xf>
    <xf numFmtId="164" fontId="36" fillId="33" borderId="14" xfId="43" applyNumberFormat="1" applyFont="1" applyFill="1" applyBorder="1" applyAlignment="1">
      <alignment horizontal="center" vertical="center"/>
    </xf>
    <xf numFmtId="9" fontId="36" fillId="33" borderId="14" xfId="43" applyFont="1" applyFill="1" applyBorder="1" applyAlignment="1">
      <alignment horizontal="center" vertical="center"/>
    </xf>
    <xf numFmtId="3" fontId="56" fillId="33" borderId="14" xfId="0" applyNumberFormat="1" applyFont="1" applyFill="1" applyBorder="1" applyAlignment="1">
      <alignment horizontal="center" vertical="center"/>
    </xf>
    <xf numFmtId="1" fontId="36" fillId="0" borderId="14" xfId="0" applyNumberFormat="1" applyFont="1" applyFill="1" applyBorder="1" applyAlignment="1">
      <alignment horizontal="center" vertical="center"/>
    </xf>
    <xf numFmtId="164" fontId="36" fillId="0" borderId="15" xfId="0" applyNumberFormat="1" applyFont="1" applyFill="1" applyBorder="1" applyAlignment="1">
      <alignment horizontal="center" vertical="center" wrapText="1"/>
    </xf>
    <xf numFmtId="0" fontId="63" fillId="33" borderId="22" xfId="0" applyFont="1" applyFill="1" applyBorder="1" applyAlignment="1">
      <alignment horizontal="left" vertical="center" wrapText="1" indent="1"/>
    </xf>
    <xf numFmtId="165" fontId="36" fillId="33" borderId="15" xfId="75" applyNumberFormat="1" applyFont="1" applyFill="1" applyBorder="1" applyAlignment="1">
      <alignment vertical="center" wrapText="1"/>
    </xf>
    <xf numFmtId="165" fontId="42" fillId="33" borderId="21" xfId="46" applyNumberFormat="1" applyFont="1" applyFill="1" applyBorder="1" applyAlignment="1"/>
    <xf numFmtId="165" fontId="42" fillId="33" borderId="21" xfId="46" applyNumberFormat="1" applyFont="1" applyFill="1" applyBorder="1" applyAlignment="1">
      <alignment horizontal="center"/>
    </xf>
    <xf numFmtId="3" fontId="55" fillId="0" borderId="0" xfId="0" applyNumberFormat="1" applyFont="1" applyFill="1" applyBorder="1" applyAlignment="1">
      <alignment horizontal="center" vertical="center"/>
    </xf>
    <xf numFmtId="3" fontId="55" fillId="0" borderId="16" xfId="0" applyNumberFormat="1" applyFont="1" applyFill="1" applyBorder="1" applyAlignment="1">
      <alignment horizontal="center" vertical="center"/>
    </xf>
    <xf numFmtId="0" fontId="56" fillId="0" borderId="20" xfId="0" applyFont="1" applyFill="1" applyBorder="1" applyAlignment="1">
      <alignment horizontal="left" vertical="center" wrapText="1"/>
    </xf>
    <xf numFmtId="0" fontId="56" fillId="0" borderId="20" xfId="0" applyFont="1" applyFill="1" applyBorder="1" applyAlignment="1">
      <alignment vertical="center" wrapText="1"/>
    </xf>
    <xf numFmtId="0" fontId="36" fillId="0" borderId="20" xfId="0" applyFont="1" applyFill="1" applyBorder="1" applyAlignment="1">
      <alignment vertical="center"/>
    </xf>
    <xf numFmtId="0" fontId="72" fillId="33" borderId="15" xfId="0" applyFont="1" applyFill="1" applyBorder="1" applyAlignment="1">
      <alignment horizontal="left" vertical="center" wrapText="1" indent="1"/>
    </xf>
    <xf numFmtId="0" fontId="57" fillId="0" borderId="15" xfId="0" applyFont="1" applyFill="1" applyBorder="1" applyAlignment="1">
      <alignment horizontal="left" vertical="center" wrapText="1" indent="1"/>
    </xf>
    <xf numFmtId="0" fontId="56" fillId="34" borderId="15" xfId="0" applyFont="1" applyFill="1" applyBorder="1" applyAlignment="1">
      <alignment horizontal="left" vertical="center" wrapText="1"/>
    </xf>
    <xf numFmtId="9" fontId="56" fillId="34" borderId="18" xfId="0" applyNumberFormat="1" applyFont="1" applyFill="1" applyBorder="1" applyAlignment="1">
      <alignment horizontal="center" vertical="center" wrapText="1"/>
    </xf>
    <xf numFmtId="3" fontId="36" fillId="0" borderId="14" xfId="0" applyNumberFormat="1" applyFont="1" applyBorder="1" applyAlignment="1">
      <alignment horizontal="center" vertical="center"/>
    </xf>
    <xf numFmtId="3" fontId="55" fillId="0" borderId="14" xfId="0" applyNumberFormat="1" applyFont="1" applyBorder="1" applyAlignment="1">
      <alignment horizontal="center" vertical="center"/>
    </xf>
    <xf numFmtId="3" fontId="56" fillId="36" borderId="14" xfId="0" applyNumberFormat="1" applyFont="1" applyFill="1" applyBorder="1" applyAlignment="1">
      <alignment horizontal="center" vertical="center"/>
    </xf>
    <xf numFmtId="0" fontId="55" fillId="0" borderId="27" xfId="0" applyFont="1" applyFill="1" applyBorder="1" applyAlignment="1">
      <alignment horizontal="left" vertical="center" wrapText="1" indent="1"/>
    </xf>
    <xf numFmtId="165" fontId="48" fillId="0" borderId="20" xfId="0" applyNumberFormat="1" applyFont="1" applyFill="1" applyBorder="1" applyAlignment="1">
      <alignment horizontal="center"/>
    </xf>
    <xf numFmtId="165" fontId="42" fillId="0" borderId="21" xfId="46" applyNumberFormat="1" applyFont="1" applyFill="1" applyBorder="1" applyAlignment="1">
      <alignment horizontal="right"/>
    </xf>
    <xf numFmtId="164" fontId="26" fillId="0" borderId="14" xfId="43" applyNumberFormat="1" applyFont="1" applyBorder="1" applyAlignment="1">
      <alignment horizontal="center" vertical="center"/>
    </xf>
    <xf numFmtId="0" fontId="26" fillId="34" borderId="15" xfId="0" applyFont="1" applyFill="1" applyBorder="1" applyAlignment="1">
      <alignment vertical="center" wrapText="1"/>
    </xf>
    <xf numFmtId="1" fontId="34" fillId="0" borderId="14" xfId="0" applyNumberFormat="1" applyFont="1" applyBorder="1" applyAlignment="1">
      <alignment horizontal="center" vertical="center"/>
    </xf>
    <xf numFmtId="0" fontId="32" fillId="34" borderId="18" xfId="0" applyFont="1" applyFill="1" applyBorder="1" applyAlignment="1">
      <alignment vertical="center" wrapText="1"/>
    </xf>
    <xf numFmtId="0" fontId="32" fillId="34" borderId="15" xfId="0" applyFont="1" applyFill="1" applyBorder="1" applyAlignment="1">
      <alignment horizontal="left" vertical="center"/>
    </xf>
    <xf numFmtId="0" fontId="29" fillId="33" borderId="15" xfId="0" applyFont="1" applyFill="1" applyBorder="1" applyAlignment="1">
      <alignment horizontal="left" vertical="center" wrapText="1"/>
    </xf>
    <xf numFmtId="9" fontId="29" fillId="33" borderId="14" xfId="0" applyNumberFormat="1" applyFont="1" applyFill="1" applyBorder="1" applyAlignment="1">
      <alignment horizontal="right" vertical="center"/>
    </xf>
    <xf numFmtId="0" fontId="29" fillId="33" borderId="15" xfId="0" applyFont="1" applyFill="1" applyBorder="1" applyAlignment="1">
      <alignment vertical="center" wrapText="1"/>
    </xf>
    <xf numFmtId="0" fontId="26" fillId="34" borderId="10" xfId="0" applyFont="1" applyFill="1" applyBorder="1" applyAlignment="1">
      <alignment vertical="center"/>
    </xf>
    <xf numFmtId="0" fontId="26" fillId="34" borderId="11" xfId="0" applyFont="1" applyFill="1" applyBorder="1" applyAlignment="1">
      <alignment vertical="center"/>
    </xf>
    <xf numFmtId="0" fontId="26" fillId="34" borderId="13" xfId="0" applyFont="1" applyFill="1" applyBorder="1" applyAlignment="1">
      <alignment vertical="center"/>
    </xf>
    <xf numFmtId="0" fontId="32" fillId="34" borderId="18" xfId="0" applyFont="1" applyFill="1" applyBorder="1" applyAlignment="1">
      <alignment horizontal="left" vertical="center" wrapText="1"/>
    </xf>
    <xf numFmtId="0" fontId="26" fillId="34" borderId="10" xfId="0" applyFont="1" applyFill="1" applyBorder="1" applyAlignment="1">
      <alignment vertical="center" wrapText="1"/>
    </xf>
    <xf numFmtId="0" fontId="26" fillId="0" borderId="72" xfId="44" applyFont="1" applyBorder="1" applyAlignment="1">
      <alignment horizontal="justify" vertical="center" wrapText="1"/>
    </xf>
    <xf numFmtId="1" fontId="36" fillId="0" borderId="14" xfId="43" applyNumberFormat="1" applyFont="1" applyFill="1" applyBorder="1" applyAlignment="1">
      <alignment horizontal="center" vertical="center"/>
    </xf>
    <xf numFmtId="0" fontId="56" fillId="33" borderId="18" xfId="0" applyFont="1" applyFill="1" applyBorder="1" applyAlignment="1">
      <alignment horizontal="left" vertical="center" wrapText="1"/>
    </xf>
    <xf numFmtId="0" fontId="56" fillId="34" borderId="18" xfId="0" applyFont="1" applyFill="1" applyBorder="1" applyAlignment="1">
      <alignment vertical="center" wrapText="1"/>
    </xf>
    <xf numFmtId="0" fontId="36" fillId="33" borderId="14" xfId="0" applyFont="1" applyFill="1" applyBorder="1" applyAlignment="1">
      <alignment horizontal="center" vertical="center" wrapText="1"/>
    </xf>
    <xf numFmtId="0" fontId="56" fillId="33" borderId="20" xfId="0" applyFont="1" applyFill="1" applyBorder="1" applyAlignment="1">
      <alignment horizontal="center" vertical="center" wrapText="1"/>
    </xf>
    <xf numFmtId="165" fontId="36" fillId="0" borderId="14" xfId="75" applyNumberFormat="1" applyFont="1" applyBorder="1" applyAlignment="1">
      <alignment horizontal="center" vertical="center"/>
    </xf>
    <xf numFmtId="165" fontId="55" fillId="0" borderId="14" xfId="75" applyNumberFormat="1" applyFont="1" applyBorder="1" applyAlignment="1">
      <alignment horizontal="center" vertical="center"/>
    </xf>
    <xf numFmtId="1" fontId="55" fillId="0" borderId="14" xfId="0" applyNumberFormat="1" applyFont="1" applyBorder="1" applyAlignment="1">
      <alignment horizontal="center" vertical="center"/>
    </xf>
    <xf numFmtId="1" fontId="36" fillId="0" borderId="14" xfId="0" applyNumberFormat="1" applyFont="1" applyBorder="1" applyAlignment="1">
      <alignment horizontal="center" vertical="center"/>
    </xf>
    <xf numFmtId="3" fontId="56" fillId="35" borderId="14" xfId="0" applyNumberFormat="1" applyFont="1" applyFill="1" applyBorder="1" applyAlignment="1">
      <alignment horizontal="center" vertical="center"/>
    </xf>
    <xf numFmtId="3" fontId="56" fillId="0" borderId="14" xfId="0" applyNumberFormat="1" applyFont="1" applyBorder="1" applyAlignment="1">
      <alignment horizontal="center" vertical="center"/>
    </xf>
    <xf numFmtId="0" fontId="48" fillId="0" borderId="0" xfId="0" applyFont="1"/>
    <xf numFmtId="0" fontId="42" fillId="0" borderId="0" xfId="0" applyFont="1"/>
    <xf numFmtId="0" fontId="40" fillId="33" borderId="18" xfId="0" applyFont="1" applyFill="1" applyBorder="1" applyAlignment="1">
      <alignment horizontal="left" vertical="center" wrapText="1"/>
    </xf>
    <xf numFmtId="0" fontId="40" fillId="34" borderId="18" xfId="0" applyFont="1" applyFill="1" applyBorder="1" applyAlignment="1">
      <alignment vertical="center" wrapText="1"/>
    </xf>
    <xf numFmtId="0" fontId="40" fillId="33" borderId="16" xfId="0" applyFont="1" applyFill="1" applyBorder="1" applyAlignment="1">
      <alignment horizontal="center" vertical="center" wrapText="1"/>
    </xf>
    <xf numFmtId="0" fontId="40" fillId="33" borderId="14" xfId="0" applyFont="1" applyFill="1" applyBorder="1" applyAlignment="1">
      <alignment horizontal="center" vertical="center" wrapText="1"/>
    </xf>
    <xf numFmtId="165" fontId="29" fillId="33" borderId="14" xfId="47" applyNumberFormat="1" applyFont="1" applyFill="1" applyBorder="1" applyAlignment="1">
      <alignment horizontal="center" vertical="center"/>
    </xf>
    <xf numFmtId="9" fontId="29" fillId="33" borderId="14" xfId="0" applyNumberFormat="1" applyFont="1" applyFill="1" applyBorder="1" applyAlignment="1">
      <alignment horizontal="center" vertical="center"/>
    </xf>
    <xf numFmtId="10" fontId="29" fillId="33" borderId="14" xfId="74" applyNumberFormat="1" applyFont="1" applyFill="1" applyBorder="1" applyAlignment="1">
      <alignment horizontal="right" vertical="center"/>
    </xf>
    <xf numFmtId="0" fontId="40" fillId="34" borderId="19" xfId="0" applyFont="1" applyFill="1" applyBorder="1" applyAlignment="1">
      <alignment vertical="center" wrapText="1"/>
    </xf>
    <xf numFmtId="0" fontId="42" fillId="33" borderId="37" xfId="0" applyFont="1" applyFill="1" applyBorder="1" applyAlignment="1">
      <alignment vertical="center" wrapText="1"/>
    </xf>
    <xf numFmtId="165" fontId="42" fillId="33" borderId="40" xfId="47" applyNumberFormat="1" applyFont="1" applyFill="1" applyBorder="1" applyAlignment="1">
      <alignment horizontal="center" vertical="center"/>
    </xf>
    <xf numFmtId="9" fontId="42" fillId="33" borderId="40" xfId="0" applyNumberFormat="1" applyFont="1" applyFill="1" applyBorder="1" applyAlignment="1">
      <alignment horizontal="center" vertical="center"/>
    </xf>
    <xf numFmtId="165" fontId="42" fillId="33" borderId="14" xfId="47" applyNumberFormat="1" applyFont="1" applyFill="1" applyBorder="1" applyAlignment="1">
      <alignment horizontal="center" vertical="center"/>
    </xf>
    <xf numFmtId="9" fontId="42" fillId="33" borderId="14" xfId="0" applyNumberFormat="1" applyFont="1" applyFill="1" applyBorder="1" applyAlignment="1">
      <alignment horizontal="center" vertical="center"/>
    </xf>
    <xf numFmtId="165" fontId="42" fillId="33" borderId="14" xfId="47" applyNumberFormat="1" applyFont="1" applyFill="1" applyBorder="1" applyAlignment="1">
      <alignment vertical="center"/>
    </xf>
    <xf numFmtId="0" fontId="41" fillId="34" borderId="15" xfId="0" applyFont="1" applyFill="1" applyBorder="1" applyAlignment="1">
      <alignment horizontal="left" vertical="center" wrapText="1"/>
    </xf>
    <xf numFmtId="0" fontId="29" fillId="33" borderId="15" xfId="0" applyFont="1" applyFill="1" applyBorder="1" applyAlignment="1">
      <alignment horizontal="left" vertical="top" wrapText="1"/>
    </xf>
    <xf numFmtId="3" fontId="29" fillId="33" borderId="15" xfId="0" applyNumberFormat="1" applyFont="1" applyFill="1" applyBorder="1" applyAlignment="1">
      <alignment horizontal="center" vertical="center" wrapText="1"/>
    </xf>
    <xf numFmtId="0" fontId="29" fillId="33" borderId="15" xfId="0" applyFont="1" applyFill="1" applyBorder="1" applyAlignment="1">
      <alignment horizontal="center" vertical="center" wrapText="1"/>
    </xf>
    <xf numFmtId="164" fontId="29" fillId="33" borderId="14" xfId="0" applyNumberFormat="1" applyFont="1" applyFill="1" applyBorder="1" applyAlignment="1">
      <alignment horizontal="center" vertical="center"/>
    </xf>
    <xf numFmtId="0" fontId="42" fillId="0" borderId="15" xfId="0" applyFont="1" applyBorder="1" applyAlignment="1">
      <alignment horizontal="left" vertical="center" wrapText="1" indent="1"/>
    </xf>
    <xf numFmtId="3" fontId="29" fillId="0" borderId="14" xfId="0" applyNumberFormat="1" applyFont="1" applyBorder="1" applyAlignment="1">
      <alignment horizontal="center" vertical="center"/>
    </xf>
    <xf numFmtId="0" fontId="77" fillId="0" borderId="15" xfId="0" applyFont="1" applyBorder="1" applyAlignment="1">
      <alignment horizontal="left" vertical="center" wrapText="1" indent="1"/>
    </xf>
    <xf numFmtId="3" fontId="80" fillId="0" borderId="14" xfId="0" applyNumberFormat="1" applyFont="1" applyBorder="1" applyAlignment="1">
      <alignment horizontal="center" vertical="center"/>
    </xf>
    <xf numFmtId="164" fontId="80" fillId="0" borderId="14" xfId="0" applyNumberFormat="1" applyFont="1" applyBorder="1" applyAlignment="1">
      <alignment horizontal="center" vertical="center"/>
    </xf>
    <xf numFmtId="0" fontId="29" fillId="0" borderId="14" xfId="74" applyNumberFormat="1" applyFont="1" applyBorder="1" applyAlignment="1">
      <alignment horizontal="center" vertical="center"/>
    </xf>
    <xf numFmtId="164" fontId="29" fillId="0" borderId="14" xfId="74" applyNumberFormat="1" applyFont="1" applyBorder="1" applyAlignment="1">
      <alignment horizontal="center" vertical="center"/>
    </xf>
    <xf numFmtId="10" fontId="29" fillId="0" borderId="14" xfId="74" applyFont="1" applyBorder="1" applyAlignment="1">
      <alignment horizontal="center" vertical="center"/>
    </xf>
    <xf numFmtId="0" fontId="81" fillId="0" borderId="19" xfId="0" applyFont="1" applyBorder="1" applyAlignment="1">
      <alignment horizontal="left" vertical="center" wrapText="1" indent="1"/>
    </xf>
    <xf numFmtId="0" fontId="40" fillId="35" borderId="15" xfId="0" applyFont="1" applyFill="1" applyBorder="1" applyAlignment="1">
      <alignment vertical="center" wrapText="1"/>
    </xf>
    <xf numFmtId="3" fontId="41" fillId="35" borderId="14" xfId="0" applyNumberFormat="1" applyFont="1" applyFill="1" applyBorder="1" applyAlignment="1">
      <alignment horizontal="center" vertical="center"/>
    </xf>
    <xf numFmtId="0" fontId="40" fillId="34" borderId="15" xfId="0" applyFont="1" applyFill="1" applyBorder="1" applyAlignment="1">
      <alignment vertical="center" wrapText="1"/>
    </xf>
    <xf numFmtId="0" fontId="42" fillId="33" borderId="15" xfId="0" applyFont="1" applyFill="1" applyBorder="1" applyAlignment="1">
      <alignment vertical="center" wrapText="1"/>
    </xf>
    <xf numFmtId="0" fontId="42" fillId="33" borderId="15" xfId="0" applyFont="1" applyFill="1" applyBorder="1" applyAlignment="1">
      <alignment horizontal="left" vertical="center" wrapText="1"/>
    </xf>
    <xf numFmtId="0" fontId="42" fillId="33" borderId="39" xfId="0" applyFont="1" applyFill="1" applyBorder="1" applyAlignment="1">
      <alignment horizontal="left" vertical="center" wrapText="1"/>
    </xf>
    <xf numFmtId="165" fontId="42" fillId="33" borderId="14" xfId="47" applyNumberFormat="1" applyFont="1" applyFill="1" applyBorder="1" applyAlignment="1">
      <alignment horizontal="right" vertical="center"/>
    </xf>
    <xf numFmtId="0" fontId="42" fillId="33" borderId="37" xfId="0" applyFont="1" applyFill="1" applyBorder="1" applyAlignment="1">
      <alignment wrapText="1"/>
    </xf>
    <xf numFmtId="9" fontId="42" fillId="33" borderId="36" xfId="0" applyNumberFormat="1" applyFont="1" applyFill="1" applyBorder="1" applyAlignment="1">
      <alignment horizontal="center" vertical="center"/>
    </xf>
    <xf numFmtId="0" fontId="41" fillId="34" borderId="15" xfId="0" applyFont="1" applyFill="1" applyBorder="1" applyAlignment="1">
      <alignment vertical="center" wrapText="1"/>
    </xf>
    <xf numFmtId="3" fontId="29" fillId="0" borderId="15" xfId="0" applyNumberFormat="1" applyFont="1" applyFill="1" applyBorder="1" applyAlignment="1">
      <alignment horizontal="center" vertical="center" wrapText="1"/>
    </xf>
    <xf numFmtId="0" fontId="40" fillId="0" borderId="19" xfId="0" applyFont="1" applyBorder="1" applyAlignment="1">
      <alignment horizontal="left" vertical="center" wrapText="1" indent="1"/>
    </xf>
    <xf numFmtId="0" fontId="41" fillId="33" borderId="16" xfId="0" applyFont="1" applyFill="1" applyBorder="1" applyAlignment="1">
      <alignment horizontal="center" vertical="center" wrapText="1"/>
    </xf>
    <xf numFmtId="0" fontId="41" fillId="33" borderId="14" xfId="0" applyFont="1" applyFill="1" applyBorder="1" applyAlignment="1">
      <alignment horizontal="center" vertical="center" wrapText="1"/>
    </xf>
    <xf numFmtId="3" fontId="29" fillId="0" borderId="14" xfId="0" applyNumberFormat="1" applyFont="1" applyFill="1" applyBorder="1" applyAlignment="1">
      <alignment horizontal="center" vertical="center"/>
    </xf>
    <xf numFmtId="0" fontId="40" fillId="35" borderId="27" xfId="0" applyFont="1" applyFill="1" applyBorder="1" applyAlignment="1">
      <alignment vertical="center" wrapText="1"/>
    </xf>
    <xf numFmtId="3" fontId="41" fillId="35" borderId="28" xfId="0" applyNumberFormat="1" applyFont="1" applyFill="1" applyBorder="1" applyAlignment="1">
      <alignment horizontal="center" vertical="center"/>
    </xf>
    <xf numFmtId="0" fontId="41" fillId="34" borderId="10" xfId="0" applyFont="1" applyFill="1" applyBorder="1" applyAlignment="1">
      <alignment vertical="center" wrapText="1"/>
    </xf>
    <xf numFmtId="0" fontId="41" fillId="34" borderId="18" xfId="0" applyFont="1" applyFill="1" applyBorder="1" applyAlignment="1">
      <alignment vertical="center" wrapText="1"/>
    </xf>
    <xf numFmtId="3" fontId="80" fillId="0" borderId="16" xfId="0" applyNumberFormat="1" applyFont="1" applyBorder="1" applyAlignment="1">
      <alignment horizontal="center" vertical="center"/>
    </xf>
    <xf numFmtId="3" fontId="29" fillId="0" borderId="16" xfId="0" applyNumberFormat="1" applyFont="1" applyBorder="1" applyAlignment="1">
      <alignment horizontal="center" vertical="center"/>
    </xf>
    <xf numFmtId="0" fontId="81" fillId="0" borderId="34" xfId="0" applyFont="1" applyBorder="1" applyAlignment="1">
      <alignment horizontal="left" vertical="center" wrapText="1" indent="1"/>
    </xf>
    <xf numFmtId="3" fontId="80" fillId="0" borderId="41" xfId="0" applyNumberFormat="1" applyFont="1" applyBorder="1" applyAlignment="1">
      <alignment horizontal="center" vertical="center"/>
    </xf>
    <xf numFmtId="3" fontId="80" fillId="0" borderId="42" xfId="0" applyNumberFormat="1" applyFont="1" applyBorder="1" applyAlignment="1">
      <alignment horizontal="center" vertical="center"/>
    </xf>
    <xf numFmtId="3" fontId="80" fillId="0" borderId="43" xfId="0" applyNumberFormat="1" applyFont="1" applyBorder="1" applyAlignment="1">
      <alignment horizontal="center" vertical="center"/>
    </xf>
    <xf numFmtId="3" fontId="80" fillId="0" borderId="44" xfId="0" applyNumberFormat="1" applyFont="1" applyBorder="1" applyAlignment="1">
      <alignment horizontal="center" vertical="center"/>
    </xf>
    <xf numFmtId="0" fontId="41" fillId="34" borderId="45" xfId="0" applyFont="1" applyFill="1" applyBorder="1" applyAlignment="1">
      <alignment horizontal="left" vertical="center" wrapText="1"/>
    </xf>
    <xf numFmtId="3" fontId="40" fillId="0" borderId="45" xfId="69" applyNumberFormat="1" applyFont="1" applyFill="1" applyBorder="1" applyAlignment="1">
      <alignment horizontal="center" vertical="center" wrapText="1"/>
    </xf>
    <xf numFmtId="0" fontId="41" fillId="34" borderId="46" xfId="0" applyFont="1" applyFill="1" applyBorder="1" applyAlignment="1">
      <alignment vertical="center" wrapText="1"/>
    </xf>
    <xf numFmtId="3" fontId="41" fillId="0" borderId="45" xfId="0" applyNumberFormat="1" applyFont="1" applyBorder="1" applyAlignment="1">
      <alignment horizontal="center" vertical="center"/>
    </xf>
    <xf numFmtId="3" fontId="80" fillId="0" borderId="45" xfId="0" applyNumberFormat="1" applyFont="1" applyBorder="1" applyAlignment="1">
      <alignment horizontal="center" vertical="center"/>
    </xf>
    <xf numFmtId="0" fontId="81" fillId="0" borderId="15" xfId="0" applyFont="1" applyBorder="1" applyAlignment="1">
      <alignment horizontal="left" vertical="center" wrapText="1" indent="1"/>
    </xf>
    <xf numFmtId="0" fontId="41" fillId="33" borderId="45" xfId="0" applyFont="1" applyFill="1" applyBorder="1" applyAlignment="1">
      <alignment horizontal="left" vertical="center" wrapText="1"/>
    </xf>
    <xf numFmtId="3" fontId="40" fillId="33" borderId="45" xfId="69" applyNumberFormat="1" applyFont="1" applyFill="1" applyBorder="1" applyAlignment="1">
      <alignment horizontal="left" vertical="center" wrapText="1"/>
    </xf>
    <xf numFmtId="3" fontId="40" fillId="0" borderId="45" xfId="69" applyNumberFormat="1" applyFont="1" applyFill="1" applyBorder="1" applyAlignment="1">
      <alignment horizontal="left" vertical="center" wrapText="1"/>
    </xf>
    <xf numFmtId="0" fontId="41" fillId="33" borderId="47" xfId="0" applyFont="1" applyFill="1" applyBorder="1" applyAlignment="1">
      <alignment horizontal="left" vertical="center" wrapText="1"/>
    </xf>
    <xf numFmtId="3" fontId="40" fillId="33" borderId="20" xfId="69" applyNumberFormat="1" applyFont="1" applyFill="1" applyBorder="1" applyAlignment="1">
      <alignment horizontal="left" vertical="center" wrapText="1"/>
    </xf>
    <xf numFmtId="3" fontId="41" fillId="0" borderId="20" xfId="69" applyNumberFormat="1" applyFont="1" applyFill="1" applyBorder="1" applyAlignment="1">
      <alignment horizontal="left" vertical="center" wrapText="1"/>
    </xf>
    <xf numFmtId="3" fontId="40" fillId="0" borderId="20" xfId="69" applyNumberFormat="1" applyFont="1" applyFill="1" applyBorder="1" applyAlignment="1">
      <alignment horizontal="left" vertical="center" wrapText="1"/>
    </xf>
    <xf numFmtId="0" fontId="29" fillId="33" borderId="15" xfId="0" applyFont="1" applyFill="1" applyBorder="1" applyAlignment="1">
      <alignment horizontal="right" vertical="center" wrapText="1"/>
    </xf>
    <xf numFmtId="0" fontId="41" fillId="34" borderId="18" xfId="0" applyFont="1" applyFill="1" applyBorder="1" applyAlignment="1">
      <alignment horizontal="left" vertical="center" wrapText="1"/>
    </xf>
    <xf numFmtId="0" fontId="40" fillId="36" borderId="15" xfId="0" applyFont="1" applyFill="1" applyBorder="1" applyAlignment="1">
      <alignment vertical="center" wrapText="1"/>
    </xf>
    <xf numFmtId="3" fontId="41" fillId="36" borderId="14" xfId="0" applyNumberFormat="1" applyFont="1" applyFill="1" applyBorder="1" applyAlignment="1">
      <alignment horizontal="center" vertical="center"/>
    </xf>
    <xf numFmtId="3" fontId="79" fillId="34" borderId="14" xfId="0" applyNumberFormat="1" applyFont="1" applyFill="1" applyBorder="1" applyAlignment="1">
      <alignment horizontal="center" vertical="center"/>
    </xf>
    <xf numFmtId="0" fontId="40" fillId="0" borderId="15" xfId="0" applyFont="1" applyBorder="1" applyAlignment="1">
      <alignment horizontal="left" vertical="center" wrapText="1" indent="1"/>
    </xf>
    <xf numFmtId="3" fontId="79" fillId="0" borderId="14" xfId="0" applyNumberFormat="1" applyFont="1" applyBorder="1" applyAlignment="1">
      <alignment horizontal="center" vertical="center"/>
    </xf>
    <xf numFmtId="3" fontId="41" fillId="0" borderId="14" xfId="0" applyNumberFormat="1" applyFont="1" applyBorder="1" applyAlignment="1">
      <alignment horizontal="center" vertical="center"/>
    </xf>
    <xf numFmtId="3" fontId="82" fillId="0" borderId="14" xfId="0" applyNumberFormat="1" applyFont="1" applyBorder="1" applyAlignment="1">
      <alignment horizontal="center" vertical="center"/>
    </xf>
    <xf numFmtId="0" fontId="83" fillId="0" borderId="0" xfId="0" applyFont="1"/>
    <xf numFmtId="9" fontId="26" fillId="33" borderId="15" xfId="0" applyNumberFormat="1" applyFont="1" applyFill="1" applyBorder="1" applyAlignment="1">
      <alignment vertical="center" wrapText="1"/>
    </xf>
    <xf numFmtId="9" fontId="34" fillId="0" borderId="14" xfId="43" applyFont="1" applyBorder="1" applyAlignment="1">
      <alignment horizontal="center" vertical="center"/>
    </xf>
    <xf numFmtId="3" fontId="32" fillId="36" borderId="28" xfId="0" applyNumberFormat="1" applyFont="1" applyFill="1" applyBorder="1" applyAlignment="1">
      <alignment horizontal="center" vertical="center"/>
    </xf>
    <xf numFmtId="9" fontId="26" fillId="0" borderId="15" xfId="0" applyNumberFormat="1" applyFont="1" applyFill="1" applyBorder="1" applyAlignment="1">
      <alignment vertical="center" wrapText="1"/>
    </xf>
    <xf numFmtId="0" fontId="66" fillId="0" borderId="0" xfId="0" applyFont="1" applyFill="1"/>
    <xf numFmtId="0" fontId="67" fillId="0" borderId="0" xfId="0" applyFont="1" applyFill="1" applyAlignment="1">
      <alignment horizontal="center"/>
    </xf>
    <xf numFmtId="0" fontId="67" fillId="0" borderId="0" xfId="0" applyFont="1" applyFill="1"/>
    <xf numFmtId="0" fontId="66" fillId="0" borderId="51" xfId="0" applyFont="1" applyFill="1" applyBorder="1" applyAlignment="1">
      <alignment horizontal="center" vertical="center" wrapText="1"/>
    </xf>
    <xf numFmtId="0" fontId="68" fillId="0" borderId="51" xfId="0" applyFont="1" applyFill="1" applyBorder="1" applyAlignment="1">
      <alignment horizontal="center" vertical="center" wrapText="1"/>
    </xf>
    <xf numFmtId="49" fontId="69" fillId="0" borderId="51" xfId="0" applyNumberFormat="1" applyFont="1" applyFill="1" applyBorder="1" applyAlignment="1">
      <alignment horizontal="center" vertical="center" wrapText="1"/>
    </xf>
    <xf numFmtId="0" fontId="47" fillId="0" borderId="0" xfId="0" applyFont="1" applyFill="1" applyAlignment="1"/>
    <xf numFmtId="0" fontId="69" fillId="40" borderId="52" xfId="0" applyFont="1" applyFill="1" applyBorder="1" applyAlignment="1">
      <alignment horizontal="left" vertical="center" wrapText="1"/>
    </xf>
    <xf numFmtId="0" fontId="69" fillId="40" borderId="53" xfId="0" applyFont="1" applyFill="1" applyBorder="1" applyAlignment="1">
      <alignment horizontal="left" vertical="center" wrapText="1"/>
    </xf>
    <xf numFmtId="0" fontId="69" fillId="40" borderId="54" xfId="0" applyFont="1" applyFill="1" applyBorder="1" applyAlignment="1">
      <alignment horizontal="left" vertical="center" wrapText="1"/>
    </xf>
    <xf numFmtId="0" fontId="69" fillId="0" borderId="52" xfId="0" applyFont="1" applyFill="1" applyBorder="1" applyAlignment="1">
      <alignment horizontal="left" vertical="center" wrapText="1"/>
    </xf>
    <xf numFmtId="0" fontId="69" fillId="0" borderId="53" xfId="0" applyFont="1" applyFill="1" applyBorder="1" applyAlignment="1">
      <alignment horizontal="left" vertical="center" wrapText="1"/>
    </xf>
    <xf numFmtId="0" fontId="69" fillId="0" borderId="54" xfId="0" applyFont="1" applyFill="1" applyBorder="1" applyAlignment="1">
      <alignment horizontal="left" vertical="center" wrapText="1"/>
    </xf>
    <xf numFmtId="0" fontId="69" fillId="40" borderId="52" xfId="0" applyFont="1" applyFill="1" applyBorder="1" applyAlignment="1">
      <alignment vertical="center" wrapText="1"/>
    </xf>
    <xf numFmtId="0" fontId="69" fillId="40" borderId="53" xfId="0" applyFont="1" applyFill="1" applyBorder="1" applyAlignment="1">
      <alignment vertical="center" wrapText="1"/>
    </xf>
    <xf numFmtId="0" fontId="69" fillId="40" borderId="54" xfId="0" applyFont="1" applyFill="1" applyBorder="1" applyAlignment="1">
      <alignment vertical="center" wrapText="1"/>
    </xf>
    <xf numFmtId="0" fontId="66" fillId="0" borderId="52" xfId="0" applyFont="1" applyFill="1" applyBorder="1" applyAlignment="1">
      <alignment horizontal="center" vertical="center" wrapText="1"/>
    </xf>
    <xf numFmtId="0" fontId="66" fillId="0" borderId="53" xfId="0" applyFont="1" applyFill="1" applyBorder="1" applyAlignment="1">
      <alignment horizontal="center" vertical="center" wrapText="1"/>
    </xf>
    <xf numFmtId="0" fontId="66" fillId="0" borderId="54" xfId="0" applyFont="1" applyFill="1" applyBorder="1" applyAlignment="1">
      <alignment horizontal="center" vertical="center" wrapText="1"/>
    </xf>
    <xf numFmtId="49" fontId="66" fillId="0" borderId="52" xfId="0" applyNumberFormat="1" applyFont="1" applyFill="1" applyBorder="1" applyAlignment="1">
      <alignment horizontal="center" vertical="center" wrapText="1"/>
    </xf>
    <xf numFmtId="49" fontId="66" fillId="0" borderId="53" xfId="0" applyNumberFormat="1" applyFont="1" applyFill="1" applyBorder="1" applyAlignment="1">
      <alignment horizontal="center" vertical="center" wrapText="1"/>
    </xf>
    <xf numFmtId="49" fontId="66" fillId="0" borderId="54" xfId="0" applyNumberFormat="1" applyFont="1" applyFill="1" applyBorder="1" applyAlignment="1">
      <alignment horizontal="center" vertical="center" wrapText="1"/>
    </xf>
    <xf numFmtId="0" fontId="69" fillId="0" borderId="52" xfId="0" applyFont="1" applyFill="1" applyBorder="1" applyAlignment="1">
      <alignment horizontal="center" vertical="center" wrapText="1"/>
    </xf>
    <xf numFmtId="0" fontId="69" fillId="0" borderId="53" xfId="0" applyFont="1" applyFill="1" applyBorder="1" applyAlignment="1">
      <alignment horizontal="center" vertical="center" wrapText="1"/>
    </xf>
    <xf numFmtId="0" fontId="69" fillId="0" borderId="54" xfId="0" applyFont="1" applyFill="1" applyBorder="1" applyAlignment="1">
      <alignment horizontal="center" vertical="center" wrapText="1"/>
    </xf>
    <xf numFmtId="0" fontId="68" fillId="0" borderId="52" xfId="0" applyFont="1" applyFill="1" applyBorder="1" applyAlignment="1">
      <alignment horizontal="center" vertical="center" wrapText="1"/>
    </xf>
    <xf numFmtId="0" fontId="68" fillId="0" borderId="53" xfId="0" applyFont="1" applyFill="1" applyBorder="1" applyAlignment="1">
      <alignment horizontal="center" vertical="center" wrapText="1"/>
    </xf>
    <xf numFmtId="0" fontId="68" fillId="0" borderId="54" xfId="0" applyFont="1" applyFill="1" applyBorder="1" applyAlignment="1">
      <alignment horizontal="center" vertical="center" wrapText="1"/>
    </xf>
    <xf numFmtId="0" fontId="52" fillId="0" borderId="0" xfId="0" applyFont="1" applyAlignment="1">
      <alignment horizontal="center"/>
    </xf>
    <xf numFmtId="0" fontId="26" fillId="33" borderId="17" xfId="0" applyFont="1" applyFill="1" applyBorder="1" applyAlignment="1">
      <alignment horizontal="center" vertical="center" wrapText="1"/>
    </xf>
    <xf numFmtId="0" fontId="26" fillId="33" borderId="15" xfId="0" applyFont="1" applyFill="1" applyBorder="1" applyAlignment="1">
      <alignment horizontal="center" vertical="center" wrapText="1"/>
    </xf>
    <xf numFmtId="0" fontId="32" fillId="34" borderId="10" xfId="0" applyFont="1" applyFill="1" applyBorder="1" applyAlignment="1">
      <alignment horizontal="center" vertical="center" wrapText="1"/>
    </xf>
    <xf numFmtId="0" fontId="32" fillId="34" borderId="11" xfId="0" applyFont="1" applyFill="1" applyBorder="1" applyAlignment="1">
      <alignment horizontal="center" vertical="center" wrapText="1"/>
    </xf>
    <xf numFmtId="0" fontId="32" fillId="34" borderId="13" xfId="0" applyFont="1" applyFill="1" applyBorder="1" applyAlignment="1">
      <alignment horizontal="center" vertical="center" wrapText="1"/>
    </xf>
    <xf numFmtId="9" fontId="26" fillId="34" borderId="11" xfId="0" applyNumberFormat="1" applyFont="1" applyFill="1" applyBorder="1" applyAlignment="1">
      <alignment horizontal="center" vertical="center"/>
    </xf>
    <xf numFmtId="9" fontId="26" fillId="34" borderId="13" xfId="0" applyNumberFormat="1" applyFont="1" applyFill="1" applyBorder="1" applyAlignment="1">
      <alignment horizontal="center" vertical="center"/>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16" fillId="0" borderId="0" xfId="0" applyFont="1" applyAlignment="1">
      <alignment horizontal="center" wrapText="1"/>
    </xf>
    <xf numFmtId="0" fontId="62" fillId="34" borderId="10" xfId="0" applyFont="1" applyFill="1" applyBorder="1" applyAlignment="1">
      <alignment horizontal="center" vertical="center"/>
    </xf>
    <xf numFmtId="0" fontId="62" fillId="34" borderId="11" xfId="0" applyFont="1" applyFill="1" applyBorder="1" applyAlignment="1">
      <alignment horizontal="center" vertical="center"/>
    </xf>
    <xf numFmtId="0" fontId="62" fillId="34" borderId="13" xfId="0" applyFont="1" applyFill="1" applyBorder="1" applyAlignment="1">
      <alignment horizontal="center" vertical="center"/>
    </xf>
    <xf numFmtId="9" fontId="26" fillId="34" borderId="10" xfId="0" applyNumberFormat="1" applyFont="1" applyFill="1" applyBorder="1" applyAlignment="1">
      <alignment horizontal="center" vertical="center"/>
    </xf>
    <xf numFmtId="9" fontId="26" fillId="34" borderId="12"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0" fontId="70" fillId="33" borderId="18" xfId="0" applyFont="1" applyFill="1" applyBorder="1" applyAlignment="1">
      <alignment horizontal="center" vertical="center"/>
    </xf>
    <xf numFmtId="49" fontId="70" fillId="33" borderId="10" xfId="0" applyNumberFormat="1" applyFont="1" applyFill="1" applyBorder="1" applyAlignment="1">
      <alignment horizontal="center" vertical="center"/>
    </xf>
    <xf numFmtId="49" fontId="70" fillId="33" borderId="11" xfId="0" applyNumberFormat="1" applyFont="1" applyFill="1" applyBorder="1" applyAlignment="1">
      <alignment horizontal="center" vertical="center"/>
    </xf>
    <xf numFmtId="49" fontId="70" fillId="33" borderId="13" xfId="0" applyNumberFormat="1" applyFont="1" applyFill="1" applyBorder="1" applyAlignment="1">
      <alignment horizontal="center" vertical="center"/>
    </xf>
    <xf numFmtId="0" fontId="70" fillId="33" borderId="10" xfId="0" applyFont="1" applyFill="1" applyBorder="1" applyAlignment="1">
      <alignment horizontal="center" vertical="center" wrapText="1"/>
    </xf>
    <xf numFmtId="0" fontId="70" fillId="33" borderId="11" xfId="0" applyFont="1" applyFill="1" applyBorder="1" applyAlignment="1">
      <alignment horizontal="center" vertical="center" wrapText="1"/>
    </xf>
    <xf numFmtId="0" fontId="70" fillId="33" borderId="13" xfId="0" applyFont="1" applyFill="1" applyBorder="1" applyAlignment="1">
      <alignment horizontal="center" vertical="center" wrapText="1"/>
    </xf>
    <xf numFmtId="0" fontId="62" fillId="0" borderId="10" xfId="0" applyFont="1" applyBorder="1" applyAlignment="1">
      <alignment horizontal="center"/>
    </xf>
    <xf numFmtId="0" fontId="62" fillId="0" borderId="11" xfId="0" applyFont="1" applyBorder="1" applyAlignment="1">
      <alignment horizontal="center"/>
    </xf>
    <xf numFmtId="0" fontId="62" fillId="0" borderId="13" xfId="0" applyFont="1" applyBorder="1" applyAlignment="1">
      <alignment horizontal="center"/>
    </xf>
    <xf numFmtId="0" fontId="52" fillId="35" borderId="0" xfId="0" applyFont="1" applyFill="1" applyAlignment="1">
      <alignment horizontal="center"/>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29" fillId="34" borderId="11" xfId="0" applyFont="1" applyFill="1" applyBorder="1" applyAlignment="1">
      <alignment horizontal="center" vertical="center" wrapText="1"/>
    </xf>
    <xf numFmtId="0" fontId="70" fillId="34" borderId="11" xfId="0" applyFont="1" applyFill="1" applyBorder="1" applyAlignment="1">
      <alignment horizontal="center" vertical="center"/>
    </xf>
    <xf numFmtId="0" fontId="70" fillId="34" borderId="13" xfId="0" applyFont="1" applyFill="1" applyBorder="1" applyAlignment="1">
      <alignment horizontal="center" vertical="center"/>
    </xf>
    <xf numFmtId="0" fontId="26" fillId="33" borderId="10" xfId="0" applyFont="1" applyFill="1" applyBorder="1" applyAlignment="1">
      <alignment horizontal="center" vertical="center"/>
    </xf>
    <xf numFmtId="0" fontId="26" fillId="33" borderId="11" xfId="0" applyFont="1" applyFill="1" applyBorder="1" applyAlignment="1">
      <alignment horizontal="center" vertical="center"/>
    </xf>
    <xf numFmtId="0" fontId="26" fillId="33" borderId="13" xfId="0" applyFont="1" applyFill="1" applyBorder="1" applyAlignment="1">
      <alignment horizontal="center" vertical="center"/>
    </xf>
    <xf numFmtId="0" fontId="26" fillId="34" borderId="10" xfId="0" applyFont="1" applyFill="1" applyBorder="1" applyAlignment="1">
      <alignment horizontal="center" vertical="center" wrapText="1"/>
    </xf>
    <xf numFmtId="0" fontId="26" fillId="34" borderId="11" xfId="0" applyFont="1" applyFill="1" applyBorder="1" applyAlignment="1">
      <alignment horizontal="center" vertical="center"/>
    </xf>
    <xf numFmtId="0" fontId="26" fillId="34" borderId="13" xfId="0" applyFont="1" applyFill="1" applyBorder="1" applyAlignment="1">
      <alignment horizontal="center" vertical="center"/>
    </xf>
    <xf numFmtId="0" fontId="78" fillId="33" borderId="17" xfId="0" applyFont="1" applyFill="1" applyBorder="1" applyAlignment="1">
      <alignment horizontal="center" vertical="center" wrapText="1"/>
    </xf>
    <xf numFmtId="0" fontId="78" fillId="33" borderId="15" xfId="0" applyFont="1" applyFill="1" applyBorder="1" applyAlignment="1">
      <alignment horizontal="center" vertical="center" wrapText="1"/>
    </xf>
    <xf numFmtId="0" fontId="26" fillId="34" borderId="10" xfId="0" applyFont="1" applyFill="1" applyBorder="1" applyAlignment="1">
      <alignment horizontal="center" vertical="center"/>
    </xf>
    <xf numFmtId="0" fontId="26" fillId="33" borderId="10"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3" xfId="0" applyFont="1" applyFill="1" applyBorder="1" applyAlignment="1">
      <alignment horizontal="center" vertical="center" wrapText="1"/>
    </xf>
    <xf numFmtId="0" fontId="36" fillId="34" borderId="10" xfId="0" applyFont="1" applyFill="1" applyBorder="1" applyAlignment="1">
      <alignment horizontal="center" vertical="center" wrapText="1"/>
    </xf>
    <xf numFmtId="0" fontId="36" fillId="34" borderId="11" xfId="0" applyFont="1" applyFill="1" applyBorder="1" applyAlignment="1">
      <alignment horizontal="center" vertical="center" wrapText="1"/>
    </xf>
    <xf numFmtId="0" fontId="36" fillId="34" borderId="13" xfId="0" applyFont="1" applyFill="1" applyBorder="1" applyAlignment="1">
      <alignment horizontal="center" vertical="center" wrapText="1"/>
    </xf>
    <xf numFmtId="0" fontId="32" fillId="34" borderId="10" xfId="0" applyFont="1" applyFill="1" applyBorder="1" applyAlignment="1">
      <alignment horizontal="center" vertical="center"/>
    </xf>
    <xf numFmtId="0" fontId="32" fillId="34" borderId="11" xfId="0" applyFont="1" applyFill="1" applyBorder="1" applyAlignment="1">
      <alignment horizontal="center" vertical="center"/>
    </xf>
    <xf numFmtId="0" fontId="32" fillId="34" borderId="13"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13" xfId="0" applyFont="1" applyFill="1" applyBorder="1" applyAlignment="1">
      <alignment horizontal="center" vertical="center"/>
    </xf>
    <xf numFmtId="0" fontId="56" fillId="33" borderId="10" xfId="0" applyFont="1" applyFill="1" applyBorder="1" applyAlignment="1">
      <alignment horizontal="center" vertical="center" wrapText="1"/>
    </xf>
    <xf numFmtId="0" fontId="56" fillId="33" borderId="11" xfId="0" applyFont="1" applyFill="1" applyBorder="1" applyAlignment="1">
      <alignment horizontal="center" vertical="center"/>
    </xf>
    <xf numFmtId="0" fontId="56" fillId="33" borderId="13" xfId="0" applyFont="1" applyFill="1" applyBorder="1" applyAlignment="1">
      <alignment horizontal="center" vertical="center"/>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52" fillId="0" borderId="0" xfId="0" applyFont="1" applyFill="1" applyAlignment="1">
      <alignment horizontal="center"/>
    </xf>
    <xf numFmtId="0" fontId="72" fillId="0" borderId="11" xfId="0" applyFont="1" applyFill="1" applyBorder="1" applyAlignment="1">
      <alignment horizontal="center" vertical="center" wrapText="1"/>
    </xf>
    <xf numFmtId="0" fontId="72" fillId="0" borderId="11" xfId="0" applyFont="1" applyFill="1" applyBorder="1" applyAlignment="1">
      <alignment horizontal="center" vertical="center"/>
    </xf>
    <xf numFmtId="0" fontId="72" fillId="0" borderId="13" xfId="0" applyFont="1" applyFill="1" applyBorder="1" applyAlignment="1">
      <alignment horizontal="center" vertical="center"/>
    </xf>
    <xf numFmtId="0" fontId="36" fillId="0" borderId="1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47" fillId="0" borderId="0" xfId="0" applyFont="1" applyFill="1" applyAlignment="1">
      <alignment horizontal="center" vertical="center" wrapText="1"/>
    </xf>
    <xf numFmtId="0" fontId="47" fillId="0" borderId="0" xfId="0" applyFont="1" applyFill="1" applyAlignment="1">
      <alignment horizontal="center"/>
    </xf>
    <xf numFmtId="0" fontId="36" fillId="0" borderId="18" xfId="0" applyFont="1" applyFill="1" applyBorder="1" applyAlignment="1">
      <alignment horizontal="center" vertical="center"/>
    </xf>
    <xf numFmtId="49" fontId="36" fillId="0" borderId="10" xfId="0" applyNumberFormat="1" applyFont="1" applyFill="1" applyBorder="1" applyAlignment="1">
      <alignment horizontal="center" vertical="center"/>
    </xf>
    <xf numFmtId="49" fontId="36" fillId="0" borderId="11" xfId="0" applyNumberFormat="1" applyFont="1" applyFill="1" applyBorder="1" applyAlignment="1">
      <alignment horizontal="center" vertical="center"/>
    </xf>
    <xf numFmtId="49" fontId="36" fillId="0" borderId="13" xfId="0" applyNumberFormat="1" applyFont="1" applyFill="1" applyBorder="1" applyAlignment="1">
      <alignment horizontal="center" vertical="center"/>
    </xf>
    <xf numFmtId="0" fontId="56" fillId="0" borderId="10" xfId="0" applyFont="1" applyFill="1" applyBorder="1" applyAlignment="1">
      <alignment horizontal="center"/>
    </xf>
    <xf numFmtId="0" fontId="56" fillId="0" borderId="11" xfId="0" applyFont="1" applyFill="1" applyBorder="1" applyAlignment="1">
      <alignment horizontal="center"/>
    </xf>
    <xf numFmtId="0" fontId="56" fillId="0" borderId="13" xfId="0" applyFont="1" applyFill="1" applyBorder="1" applyAlignment="1">
      <alignment horizontal="center"/>
    </xf>
    <xf numFmtId="0" fontId="56" fillId="33" borderId="10" xfId="0" applyFont="1" applyFill="1" applyBorder="1" applyAlignment="1">
      <alignment horizontal="center" vertical="center"/>
    </xf>
    <xf numFmtId="0" fontId="36" fillId="33" borderId="10" xfId="0" applyFont="1" applyFill="1" applyBorder="1" applyAlignment="1">
      <alignment horizontal="center" vertical="center" wrapText="1"/>
    </xf>
    <xf numFmtId="0" fontId="36" fillId="33" borderId="11" xfId="0" applyFont="1" applyFill="1" applyBorder="1" applyAlignment="1">
      <alignment horizontal="center" vertical="center" wrapText="1"/>
    </xf>
    <xf numFmtId="0" fontId="36" fillId="33" borderId="13" xfId="0" applyFont="1" applyFill="1" applyBorder="1" applyAlignment="1">
      <alignment horizontal="center" vertical="center" wrapText="1"/>
    </xf>
    <xf numFmtId="0" fontId="36" fillId="33" borderId="10" xfId="0" applyFont="1" applyFill="1" applyBorder="1" applyAlignment="1">
      <alignment horizontal="center" vertical="center"/>
    </xf>
    <xf numFmtId="0" fontId="36" fillId="33" borderId="11" xfId="0" applyFont="1" applyFill="1" applyBorder="1" applyAlignment="1">
      <alignment horizontal="center" vertical="center"/>
    </xf>
    <xf numFmtId="0" fontId="36" fillId="33" borderId="13" xfId="0" applyFont="1" applyFill="1" applyBorder="1" applyAlignment="1">
      <alignment horizontal="center" vertical="center"/>
    </xf>
    <xf numFmtId="0" fontId="36" fillId="33" borderId="17" xfId="0" applyFont="1" applyFill="1" applyBorder="1" applyAlignment="1">
      <alignment horizontal="center" vertical="center" wrapText="1"/>
    </xf>
    <xf numFmtId="0" fontId="36" fillId="33" borderId="15" xfId="0" applyFont="1" applyFill="1" applyBorder="1" applyAlignment="1">
      <alignment horizontal="center" vertical="center" wrapText="1"/>
    </xf>
    <xf numFmtId="0" fontId="56" fillId="33" borderId="11" xfId="0" applyFont="1" applyFill="1" applyBorder="1" applyAlignment="1">
      <alignment horizontal="center" vertical="center" wrapText="1"/>
    </xf>
    <xf numFmtId="0" fontId="56" fillId="33" borderId="13" xfId="0" applyFont="1" applyFill="1" applyBorder="1" applyAlignment="1">
      <alignment horizontal="center" vertical="center" wrapText="1"/>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0" fontId="56" fillId="0" borderId="10"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13" xfId="0" applyFont="1" applyFill="1" applyBorder="1" applyAlignment="1">
      <alignment horizontal="center" vertical="center" wrapText="1"/>
    </xf>
    <xf numFmtId="9" fontId="36" fillId="0" borderId="10" xfId="0" applyNumberFormat="1" applyFont="1" applyFill="1" applyBorder="1" applyAlignment="1">
      <alignment horizontal="center" vertical="center"/>
    </xf>
    <xf numFmtId="9" fontId="36" fillId="0" borderId="12" xfId="0" applyNumberFormat="1" applyFont="1" applyFill="1" applyBorder="1" applyAlignment="1">
      <alignment horizontal="center" vertical="center"/>
    </xf>
    <xf numFmtId="9" fontId="36" fillId="0" borderId="11" xfId="0" applyNumberFormat="1" applyFont="1" applyFill="1" applyBorder="1" applyAlignment="1">
      <alignment horizontal="center" vertical="center"/>
    </xf>
    <xf numFmtId="9" fontId="36" fillId="0" borderId="13" xfId="0" applyNumberFormat="1" applyFont="1" applyFill="1" applyBorder="1" applyAlignment="1">
      <alignment horizontal="center" vertical="center"/>
    </xf>
    <xf numFmtId="9" fontId="36" fillId="0" borderId="28" xfId="0" applyNumberFormat="1" applyFont="1" applyFill="1" applyBorder="1" applyAlignment="1">
      <alignment horizontal="center" vertical="center"/>
    </xf>
    <xf numFmtId="9" fontId="36" fillId="0" borderId="10" xfId="0" applyNumberFormat="1" applyFont="1" applyFill="1" applyBorder="1" applyAlignment="1">
      <alignment horizontal="center" vertical="center" wrapText="1"/>
    </xf>
    <xf numFmtId="0" fontId="36" fillId="33" borderId="10" xfId="0" applyFont="1" applyFill="1" applyBorder="1" applyAlignment="1">
      <alignment horizontal="center" vertical="top"/>
    </xf>
    <xf numFmtId="0" fontId="36" fillId="33" borderId="11" xfId="0" applyFont="1" applyFill="1" applyBorder="1" applyAlignment="1">
      <alignment horizontal="center" vertical="top"/>
    </xf>
    <xf numFmtId="0" fontId="36" fillId="33" borderId="13" xfId="0" applyFont="1" applyFill="1" applyBorder="1" applyAlignment="1">
      <alignment horizontal="center" vertical="top"/>
    </xf>
    <xf numFmtId="0" fontId="36" fillId="43" borderId="10" xfId="0" applyFont="1" applyFill="1" applyBorder="1" applyAlignment="1">
      <alignment horizontal="center" vertical="center" wrapText="1"/>
    </xf>
    <xf numFmtId="0" fontId="36" fillId="43" borderId="11" xfId="0" applyFont="1" applyFill="1" applyBorder="1" applyAlignment="1">
      <alignment horizontal="center" vertical="center" wrapText="1"/>
    </xf>
    <xf numFmtId="0" fontId="36" fillId="43" borderId="13" xfId="0" applyFont="1" applyFill="1" applyBorder="1" applyAlignment="1">
      <alignment horizontal="center" vertical="center" wrapText="1"/>
    </xf>
    <xf numFmtId="0" fontId="56" fillId="43" borderId="10" xfId="0" applyFont="1" applyFill="1" applyBorder="1" applyAlignment="1">
      <alignment horizontal="center" vertical="center"/>
    </xf>
    <xf numFmtId="0" fontId="56" fillId="43" borderId="11" xfId="0" applyFont="1" applyFill="1" applyBorder="1" applyAlignment="1">
      <alignment horizontal="center" vertical="center"/>
    </xf>
    <xf numFmtId="0" fontId="56" fillId="43" borderId="13" xfId="0" applyFont="1" applyFill="1" applyBorder="1" applyAlignment="1">
      <alignment horizontal="center" vertical="center"/>
    </xf>
    <xf numFmtId="0" fontId="36" fillId="0" borderId="27" xfId="0" applyFont="1" applyFill="1" applyBorder="1" applyAlignment="1">
      <alignment horizontal="center" vertical="center" wrapText="1"/>
    </xf>
    <xf numFmtId="0" fontId="36" fillId="0" borderId="28"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56" fillId="34" borderId="10" xfId="0" applyFont="1" applyFill="1" applyBorder="1" applyAlignment="1">
      <alignment horizontal="center" vertical="center" wrapText="1"/>
    </xf>
    <xf numFmtId="0" fontId="56" fillId="34" borderId="11" xfId="0" applyFont="1" applyFill="1" applyBorder="1" applyAlignment="1">
      <alignment horizontal="center" vertical="center" wrapText="1"/>
    </xf>
    <xf numFmtId="0" fontId="56" fillId="34" borderId="13" xfId="0" applyFont="1" applyFill="1" applyBorder="1" applyAlignment="1">
      <alignment horizontal="center" vertical="center" wrapText="1"/>
    </xf>
    <xf numFmtId="9" fontId="36" fillId="34" borderId="10" xfId="0" applyNumberFormat="1" applyFont="1" applyFill="1" applyBorder="1" applyAlignment="1">
      <alignment horizontal="center" vertical="center"/>
    </xf>
    <xf numFmtId="9" fontId="36" fillId="34" borderId="13" xfId="0" applyNumberFormat="1" applyFont="1" applyFill="1" applyBorder="1" applyAlignment="1">
      <alignment horizontal="center" vertical="center"/>
    </xf>
    <xf numFmtId="0" fontId="85" fillId="0" borderId="0" xfId="0" applyFont="1" applyAlignment="1">
      <alignment horizontal="center"/>
    </xf>
    <xf numFmtId="0" fontId="70" fillId="0" borderId="18" xfId="0" applyFont="1" applyFill="1" applyBorder="1" applyAlignment="1">
      <alignment horizontal="center" vertical="center"/>
    </xf>
    <xf numFmtId="49" fontId="70" fillId="0" borderId="10" xfId="0" applyNumberFormat="1" applyFont="1" applyFill="1" applyBorder="1" applyAlignment="1">
      <alignment horizontal="center" vertical="center"/>
    </xf>
    <xf numFmtId="49" fontId="70" fillId="0" borderId="11" xfId="0" applyNumberFormat="1" applyFont="1" applyFill="1" applyBorder="1" applyAlignment="1">
      <alignment horizontal="center" vertical="center"/>
    </xf>
    <xf numFmtId="49" fontId="70" fillId="0" borderId="13" xfId="0" applyNumberFormat="1" applyFont="1" applyFill="1" applyBorder="1" applyAlignment="1">
      <alignment horizontal="center" vertical="center"/>
    </xf>
    <xf numFmtId="0" fontId="70" fillId="0" borderId="10" xfId="0" applyFont="1" applyFill="1" applyBorder="1" applyAlignment="1">
      <alignment horizontal="center" vertical="center" wrapText="1"/>
    </xf>
    <xf numFmtId="0" fontId="70" fillId="0" borderId="11" xfId="0" applyFont="1" applyFill="1" applyBorder="1" applyAlignment="1">
      <alignment horizontal="center" vertical="center" wrapText="1"/>
    </xf>
    <xf numFmtId="0" fontId="70" fillId="0" borderId="13" xfId="0" applyFont="1" applyFill="1" applyBorder="1" applyAlignment="1">
      <alignment horizontal="center" vertical="center" wrapText="1"/>
    </xf>
    <xf numFmtId="0" fontId="36" fillId="0" borderId="10"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36" fillId="0" borderId="13"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36" fillId="0" borderId="34" xfId="0" applyFont="1" applyBorder="1" applyAlignment="1">
      <alignment horizontal="left" vertical="center" wrapText="1"/>
    </xf>
    <xf numFmtId="0" fontId="36" fillId="0" borderId="12" xfId="0" applyFont="1" applyBorder="1" applyAlignment="1">
      <alignment horizontal="left" vertical="center" wrapText="1"/>
    </xf>
    <xf numFmtId="0" fontId="36" fillId="0" borderId="33" xfId="0" applyFont="1" applyBorder="1" applyAlignment="1">
      <alignment horizontal="left" vertical="center" wrapText="1"/>
    </xf>
    <xf numFmtId="0" fontId="36" fillId="0" borderId="32" xfId="0" applyFont="1" applyBorder="1" applyAlignment="1">
      <alignment horizontal="left" vertical="center" wrapText="1"/>
    </xf>
    <xf numFmtId="0" fontId="36" fillId="0" borderId="0" xfId="0" applyFont="1" applyBorder="1" applyAlignment="1">
      <alignment horizontal="left" vertical="center" wrapText="1"/>
    </xf>
    <xf numFmtId="0" fontId="36" fillId="0" borderId="16" xfId="0" applyFont="1" applyBorder="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36" fillId="0" borderId="14" xfId="0" applyFont="1" applyBorder="1" applyAlignment="1">
      <alignment horizontal="left" vertical="center" wrapText="1"/>
    </xf>
    <xf numFmtId="0" fontId="36" fillId="34" borderId="10" xfId="0" applyFont="1" applyFill="1" applyBorder="1" applyAlignment="1">
      <alignment horizontal="left" vertical="center" wrapText="1"/>
    </xf>
    <xf numFmtId="0" fontId="36" fillId="34" borderId="11" xfId="0" applyFont="1" applyFill="1" applyBorder="1" applyAlignment="1">
      <alignment horizontal="left" vertical="center" wrapText="1"/>
    </xf>
    <xf numFmtId="0" fontId="36" fillId="34" borderId="13" xfId="0" applyFont="1" applyFill="1" applyBorder="1" applyAlignment="1">
      <alignment horizontal="left" vertical="center" wrapText="1"/>
    </xf>
    <xf numFmtId="0" fontId="36" fillId="0" borderId="31" xfId="0" applyFont="1" applyFill="1" applyBorder="1" applyAlignment="1">
      <alignment horizontal="left" vertical="center" wrapText="1"/>
    </xf>
    <xf numFmtId="0" fontId="36" fillId="0" borderId="30" xfId="0" applyFont="1" applyFill="1" applyBorder="1" applyAlignment="1">
      <alignment horizontal="left" vertical="center" wrapText="1"/>
    </xf>
    <xf numFmtId="0" fontId="36" fillId="0" borderId="29" xfId="0" applyFont="1" applyFill="1" applyBorder="1" applyAlignment="1">
      <alignment horizontal="left" vertical="center" wrapText="1"/>
    </xf>
    <xf numFmtId="0" fontId="26" fillId="33" borderId="10" xfId="0" applyFont="1" applyFill="1" applyBorder="1" applyAlignment="1">
      <alignment horizontal="left" vertical="center" wrapText="1"/>
    </xf>
    <xf numFmtId="0" fontId="26" fillId="33" borderId="11" xfId="0" applyFont="1" applyFill="1" applyBorder="1" applyAlignment="1">
      <alignment horizontal="left" vertical="center" wrapText="1"/>
    </xf>
    <xf numFmtId="0" fontId="26" fillId="33" borderId="13" xfId="0" applyFont="1" applyFill="1" applyBorder="1" applyAlignment="1">
      <alignment horizontal="left" vertical="center" wrapText="1"/>
    </xf>
    <xf numFmtId="0" fontId="26" fillId="0" borderId="10" xfId="0" applyFont="1" applyFill="1" applyBorder="1" applyAlignment="1">
      <alignment vertical="center" wrapText="1"/>
    </xf>
    <xf numFmtId="0" fontId="26" fillId="0" borderId="11" xfId="0" applyFont="1" applyFill="1" applyBorder="1" applyAlignment="1">
      <alignment vertical="center" wrapText="1"/>
    </xf>
    <xf numFmtId="0" fontId="26" fillId="0" borderId="65" xfId="0" applyFont="1" applyFill="1" applyBorder="1" applyAlignment="1">
      <alignment vertical="center" wrapText="1"/>
    </xf>
    <xf numFmtId="0" fontId="26" fillId="0" borderId="13" xfId="0" applyFont="1" applyFill="1" applyBorder="1" applyAlignment="1">
      <alignment vertical="center" wrapText="1"/>
    </xf>
    <xf numFmtId="0" fontId="27" fillId="35" borderId="57" xfId="0" applyFont="1" applyFill="1" applyBorder="1" applyAlignment="1">
      <alignment horizontal="left" vertical="top" wrapText="1"/>
    </xf>
    <xf numFmtId="0" fontId="27" fillId="35" borderId="66" xfId="0" applyFont="1" applyFill="1" applyBorder="1" applyAlignment="1">
      <alignment horizontal="left" vertical="top" wrapText="1"/>
    </xf>
    <xf numFmtId="0" fontId="27" fillId="35" borderId="67" xfId="0" applyFont="1" applyFill="1" applyBorder="1" applyAlignment="1">
      <alignment horizontal="left" vertical="top" wrapText="1"/>
    </xf>
    <xf numFmtId="0" fontId="27" fillId="35" borderId="68" xfId="0" applyFont="1" applyFill="1" applyBorder="1" applyAlignment="1">
      <alignment horizontal="left" vertical="top" wrapText="1"/>
    </xf>
    <xf numFmtId="0" fontId="27" fillId="35" borderId="0" xfId="0" applyFont="1" applyFill="1" applyBorder="1" applyAlignment="1">
      <alignment horizontal="left" vertical="top" wrapText="1"/>
    </xf>
    <xf numFmtId="0" fontId="27" fillId="35" borderId="69" xfId="0" applyFont="1" applyFill="1" applyBorder="1" applyAlignment="1">
      <alignment horizontal="left" vertical="top" wrapText="1"/>
    </xf>
    <xf numFmtId="0" fontId="27" fillId="35" borderId="70" xfId="0" applyFont="1" applyFill="1" applyBorder="1" applyAlignment="1">
      <alignment horizontal="left" vertical="top" wrapText="1"/>
    </xf>
    <xf numFmtId="0" fontId="27" fillId="35" borderId="55" xfId="0" applyFont="1" applyFill="1" applyBorder="1" applyAlignment="1">
      <alignment horizontal="left" vertical="top" wrapText="1"/>
    </xf>
    <xf numFmtId="0" fontId="27" fillId="35" borderId="71" xfId="0" applyFont="1" applyFill="1" applyBorder="1" applyAlignment="1">
      <alignment horizontal="left" vertical="top" wrapText="1"/>
    </xf>
    <xf numFmtId="9" fontId="26" fillId="34" borderId="28" xfId="0" applyNumberFormat="1" applyFont="1" applyFill="1" applyBorder="1" applyAlignment="1">
      <alignment horizontal="center" vertical="center"/>
    </xf>
    <xf numFmtId="0" fontId="62" fillId="0" borderId="10" xfId="0" applyFont="1" applyFill="1" applyBorder="1" applyAlignment="1">
      <alignment horizontal="center" vertical="center"/>
    </xf>
    <xf numFmtId="0" fontId="62" fillId="0" borderId="11" xfId="0" applyFont="1" applyFill="1" applyBorder="1" applyAlignment="1">
      <alignment horizontal="center" vertical="center"/>
    </xf>
    <xf numFmtId="0" fontId="62" fillId="0" borderId="13" xfId="0" applyFont="1" applyFill="1" applyBorder="1" applyAlignment="1">
      <alignment horizontal="center" vertical="center"/>
    </xf>
    <xf numFmtId="9" fontId="26" fillId="33" borderId="11" xfId="0" applyNumberFormat="1" applyFont="1" applyFill="1" applyBorder="1" applyAlignment="1">
      <alignment horizontal="center" vertical="center"/>
    </xf>
    <xf numFmtId="9" fontId="26" fillId="33" borderId="13" xfId="0" applyNumberFormat="1" applyFont="1" applyFill="1" applyBorder="1" applyAlignment="1">
      <alignment horizontal="center" vertical="center"/>
    </xf>
    <xf numFmtId="9" fontId="26" fillId="0" borderId="10" xfId="0" applyNumberFormat="1" applyFont="1" applyFill="1" applyBorder="1" applyAlignment="1">
      <alignment horizontal="center" vertical="center" wrapText="1"/>
    </xf>
    <xf numFmtId="9" fontId="26" fillId="0" borderId="11" xfId="0" applyNumberFormat="1" applyFont="1" applyFill="1" applyBorder="1" applyAlignment="1">
      <alignment horizontal="center" vertical="center" wrapText="1"/>
    </xf>
    <xf numFmtId="9" fontId="26" fillId="0" borderId="13" xfId="0" applyNumberFormat="1" applyFont="1" applyFill="1" applyBorder="1" applyAlignment="1">
      <alignment horizontal="center" vertical="center" wrapText="1"/>
    </xf>
    <xf numFmtId="0" fontId="26" fillId="34" borderId="10" xfId="0" applyFont="1" applyFill="1" applyBorder="1" applyAlignment="1">
      <alignment horizontal="left" vertical="center" wrapText="1"/>
    </xf>
    <xf numFmtId="0" fontId="26" fillId="34" borderId="11" xfId="0" applyFont="1" applyFill="1" applyBorder="1" applyAlignment="1">
      <alignment horizontal="left" vertical="center" wrapText="1"/>
    </xf>
    <xf numFmtId="0" fontId="26" fillId="34" borderId="13"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33" borderId="10" xfId="0" applyFont="1" applyFill="1" applyBorder="1" applyAlignment="1">
      <alignment horizontal="left" vertical="center" wrapText="1"/>
    </xf>
    <xf numFmtId="0" fontId="29" fillId="33" borderId="11" xfId="0" applyFont="1" applyFill="1" applyBorder="1" applyAlignment="1">
      <alignment horizontal="left" vertical="center" wrapText="1"/>
    </xf>
    <xf numFmtId="0" fontId="29" fillId="33" borderId="13" xfId="0" applyFont="1" applyFill="1" applyBorder="1" applyAlignment="1">
      <alignment horizontal="left" vertical="center" wrapText="1"/>
    </xf>
    <xf numFmtId="0" fontId="26" fillId="33" borderId="10" xfId="0" applyFont="1" applyFill="1" applyBorder="1" applyAlignment="1">
      <alignment horizontal="left" vertical="top" wrapText="1"/>
    </xf>
    <xf numFmtId="0" fontId="26" fillId="33" borderId="11" xfId="0" applyFont="1" applyFill="1" applyBorder="1" applyAlignment="1">
      <alignment horizontal="left" vertical="top" wrapText="1"/>
    </xf>
    <xf numFmtId="0" fontId="26" fillId="33" borderId="13"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13" xfId="0" applyFont="1" applyFill="1" applyBorder="1" applyAlignment="1">
      <alignment horizontal="left" vertical="top" wrapText="1"/>
    </xf>
    <xf numFmtId="0" fontId="84" fillId="0" borderId="0" xfId="0" applyFont="1" applyAlignment="1">
      <alignment horizontal="center"/>
    </xf>
    <xf numFmtId="0" fontId="56" fillId="34" borderId="10" xfId="0" applyFont="1" applyFill="1" applyBorder="1" applyAlignment="1">
      <alignment horizontal="center" vertical="center"/>
    </xf>
    <xf numFmtId="0" fontId="56" fillId="34" borderId="11" xfId="0" applyFont="1" applyFill="1" applyBorder="1" applyAlignment="1">
      <alignment horizontal="center" vertical="center"/>
    </xf>
    <xf numFmtId="0" fontId="56" fillId="34" borderId="13" xfId="0" applyFont="1" applyFill="1" applyBorder="1" applyAlignment="1">
      <alignment horizontal="center" vertical="center"/>
    </xf>
    <xf numFmtId="0" fontId="40" fillId="0" borderId="0" xfId="0" applyFont="1" applyAlignment="1">
      <alignment horizontal="center" wrapText="1"/>
    </xf>
    <xf numFmtId="0" fontId="47" fillId="35" borderId="0" xfId="0" applyFont="1" applyFill="1" applyAlignment="1">
      <alignment horizontal="center"/>
    </xf>
    <xf numFmtId="0" fontId="36" fillId="33" borderId="18" xfId="0" applyFont="1" applyFill="1" applyBorder="1" applyAlignment="1">
      <alignment horizontal="center" vertical="center"/>
    </xf>
    <xf numFmtId="49" fontId="56" fillId="33" borderId="10" xfId="0" applyNumberFormat="1" applyFont="1" applyFill="1" applyBorder="1" applyAlignment="1">
      <alignment horizontal="center" vertical="center"/>
    </xf>
    <xf numFmtId="49" fontId="36" fillId="33" borderId="11" xfId="0" applyNumberFormat="1" applyFont="1" applyFill="1" applyBorder="1" applyAlignment="1">
      <alignment horizontal="center" vertical="center"/>
    </xf>
    <xf numFmtId="49" fontId="36" fillId="33" borderId="13" xfId="0" applyNumberFormat="1" applyFont="1" applyFill="1" applyBorder="1" applyAlignment="1">
      <alignment horizontal="center" vertical="center"/>
    </xf>
    <xf numFmtId="0" fontId="56" fillId="0" borderId="10" xfId="0" applyFont="1" applyBorder="1" applyAlignment="1">
      <alignment horizontal="center"/>
    </xf>
    <xf numFmtId="0" fontId="56" fillId="0" borderId="11" xfId="0" applyFont="1" applyBorder="1" applyAlignment="1">
      <alignment horizontal="center"/>
    </xf>
    <xf numFmtId="0" fontId="56" fillId="0" borderId="13" xfId="0" applyFont="1" applyBorder="1" applyAlignment="1">
      <alignment horizontal="center"/>
    </xf>
    <xf numFmtId="0" fontId="42" fillId="0" borderId="34" xfId="0" applyFont="1" applyBorder="1" applyAlignment="1">
      <alignment horizontal="left" vertical="center" wrapText="1"/>
    </xf>
    <xf numFmtId="0" fontId="42" fillId="0" borderId="12" xfId="0" applyFont="1" applyBorder="1" applyAlignment="1">
      <alignment horizontal="left" vertical="center" wrapText="1"/>
    </xf>
    <xf numFmtId="0" fontId="42" fillId="0" borderId="33" xfId="0" applyFont="1" applyBorder="1" applyAlignment="1">
      <alignment horizontal="left" vertical="center" wrapText="1"/>
    </xf>
    <xf numFmtId="0" fontId="42" fillId="0" borderId="32" xfId="0" applyFont="1" applyBorder="1" applyAlignment="1">
      <alignment horizontal="left" vertical="center" wrapText="1"/>
    </xf>
    <xf numFmtId="0" fontId="42" fillId="0" borderId="0" xfId="0" applyFont="1" applyBorder="1" applyAlignment="1">
      <alignment horizontal="left" vertical="center" wrapText="1"/>
    </xf>
    <xf numFmtId="0" fontId="42" fillId="0" borderId="1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2" fillId="0" borderId="14" xfId="0" applyFont="1" applyBorder="1" applyAlignment="1">
      <alignment horizontal="left" vertical="center" wrapText="1"/>
    </xf>
    <xf numFmtId="0" fontId="36" fillId="34" borderId="11" xfId="0" applyFont="1" applyFill="1" applyBorder="1" applyAlignment="1">
      <alignment horizontal="left" vertical="center"/>
    </xf>
    <xf numFmtId="0" fontId="36" fillId="34" borderId="13" xfId="0" applyFont="1" applyFill="1" applyBorder="1" applyAlignment="1">
      <alignment horizontal="left" vertical="center"/>
    </xf>
    <xf numFmtId="0" fontId="36" fillId="33" borderId="17" xfId="0" applyFont="1" applyFill="1" applyBorder="1" applyAlignment="1">
      <alignment horizontal="left" vertical="center" wrapText="1"/>
    </xf>
    <xf numFmtId="0" fontId="36" fillId="33" borderId="15" xfId="0" applyFont="1" applyFill="1" applyBorder="1" applyAlignment="1">
      <alignment horizontal="left" vertical="center" wrapText="1"/>
    </xf>
    <xf numFmtId="0" fontId="36" fillId="33" borderId="34" xfId="0" applyFont="1" applyFill="1" applyBorder="1" applyAlignment="1">
      <alignment horizontal="center" vertical="center" wrapText="1"/>
    </xf>
    <xf numFmtId="0" fontId="36" fillId="33" borderId="12" xfId="0" applyFont="1" applyFill="1" applyBorder="1" applyAlignment="1">
      <alignment horizontal="center" vertical="center" wrapText="1"/>
    </xf>
    <xf numFmtId="0" fontId="36" fillId="33" borderId="33" xfId="0" applyFont="1" applyFill="1" applyBorder="1" applyAlignment="1">
      <alignment horizontal="center" vertical="center" wrapText="1"/>
    </xf>
    <xf numFmtId="0" fontId="36" fillId="34" borderId="11" xfId="0" applyFont="1" applyFill="1" applyBorder="1" applyAlignment="1">
      <alignment horizontal="center" vertical="center"/>
    </xf>
    <xf numFmtId="0" fontId="36" fillId="34" borderId="13" xfId="0" applyFont="1" applyFill="1" applyBorder="1" applyAlignment="1">
      <alignment horizontal="center" vertical="center"/>
    </xf>
    <xf numFmtId="0" fontId="36" fillId="33" borderId="10" xfId="0" applyFont="1" applyFill="1" applyBorder="1" applyAlignment="1">
      <alignment horizontal="left" vertical="center" wrapText="1"/>
    </xf>
    <xf numFmtId="0" fontId="36" fillId="33" borderId="11" xfId="0" applyFont="1" applyFill="1" applyBorder="1" applyAlignment="1">
      <alignment horizontal="left" vertical="center" wrapText="1"/>
    </xf>
    <xf numFmtId="0" fontId="36" fillId="33" borderId="13" xfId="0" applyFont="1" applyFill="1" applyBorder="1" applyAlignment="1">
      <alignment horizontal="left" vertical="center" wrapText="1"/>
    </xf>
    <xf numFmtId="0" fontId="86" fillId="0" borderId="0" xfId="0" applyFont="1" applyAlignment="1">
      <alignment horizontal="center"/>
    </xf>
    <xf numFmtId="0" fontId="29" fillId="33" borderId="10" xfId="0" applyFont="1" applyFill="1" applyBorder="1" applyAlignment="1">
      <alignment horizontal="center" vertical="center"/>
    </xf>
    <xf numFmtId="0" fontId="29" fillId="33" borderId="11" xfId="0" applyFont="1" applyFill="1" applyBorder="1" applyAlignment="1">
      <alignment horizontal="center" vertical="center"/>
    </xf>
    <xf numFmtId="0" fontId="29" fillId="33" borderId="13" xfId="0" applyFont="1" applyFill="1" applyBorder="1" applyAlignment="1">
      <alignment horizontal="center" vertical="center"/>
    </xf>
    <xf numFmtId="0" fontId="29" fillId="33" borderId="17" xfId="0"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41" fillId="34" borderId="10" xfId="0" applyFont="1" applyFill="1" applyBorder="1" applyAlignment="1">
      <alignment horizontal="center" vertical="center" wrapText="1"/>
    </xf>
    <xf numFmtId="0" fontId="41" fillId="34" borderId="11" xfId="0" applyFont="1" applyFill="1" applyBorder="1" applyAlignment="1">
      <alignment horizontal="center" vertical="center" wrapText="1"/>
    </xf>
    <xf numFmtId="0" fontId="41" fillId="34" borderId="13" xfId="0" applyFont="1" applyFill="1" applyBorder="1" applyAlignment="1">
      <alignment horizontal="center" vertical="center" wrapText="1"/>
    </xf>
    <xf numFmtId="9" fontId="29" fillId="34" borderId="10" xfId="0" applyNumberFormat="1" applyFont="1" applyFill="1" applyBorder="1" applyAlignment="1">
      <alignment horizontal="center" vertical="center"/>
    </xf>
    <xf numFmtId="9" fontId="29" fillId="34" borderId="11" xfId="0" applyNumberFormat="1" applyFont="1" applyFill="1" applyBorder="1" applyAlignment="1">
      <alignment horizontal="center" vertical="center"/>
    </xf>
    <xf numFmtId="9" fontId="29" fillId="34" borderId="13" xfId="0" applyNumberFormat="1" applyFont="1" applyFill="1" applyBorder="1" applyAlignment="1">
      <alignment horizontal="center" vertical="center"/>
    </xf>
    <xf numFmtId="0" fontId="41" fillId="33" borderId="10" xfId="0" applyFont="1" applyFill="1" applyBorder="1" applyAlignment="1">
      <alignment horizontal="left" vertical="center" wrapText="1"/>
    </xf>
    <xf numFmtId="0" fontId="41" fillId="33" borderId="11" xfId="0" applyFont="1" applyFill="1" applyBorder="1" applyAlignment="1">
      <alignment horizontal="left" vertical="center" wrapText="1"/>
    </xf>
    <xf numFmtId="0" fontId="41" fillId="33" borderId="13" xfId="0" applyFont="1" applyFill="1" applyBorder="1" applyAlignment="1">
      <alignment horizontal="left" vertical="center" wrapText="1"/>
    </xf>
    <xf numFmtId="0" fontId="79" fillId="34" borderId="10" xfId="0" applyFont="1" applyFill="1" applyBorder="1" applyAlignment="1">
      <alignment horizontal="center" vertical="center"/>
    </xf>
    <xf numFmtId="0" fontId="79" fillId="34" borderId="11" xfId="0" applyFont="1" applyFill="1" applyBorder="1" applyAlignment="1">
      <alignment horizontal="center" vertical="center"/>
    </xf>
    <xf numFmtId="0" fontId="79" fillId="34" borderId="13" xfId="0" applyFont="1" applyFill="1" applyBorder="1" applyAlignment="1">
      <alignment horizontal="center" vertical="center"/>
    </xf>
    <xf numFmtId="0" fontId="40" fillId="33" borderId="10" xfId="0" applyFont="1" applyFill="1" applyBorder="1" applyAlignment="1">
      <alignment horizontal="left" vertical="center" wrapText="1"/>
    </xf>
    <xf numFmtId="0" fontId="40" fillId="33" borderId="11" xfId="0" applyFont="1" applyFill="1" applyBorder="1" applyAlignment="1">
      <alignment horizontal="left" vertical="center" wrapText="1"/>
    </xf>
    <xf numFmtId="0" fontId="40" fillId="33" borderId="13" xfId="0" applyFont="1" applyFill="1" applyBorder="1" applyAlignment="1">
      <alignment horizontal="left" vertical="center" wrapText="1"/>
    </xf>
    <xf numFmtId="0" fontId="41" fillId="33" borderId="27" xfId="0" applyFont="1" applyFill="1" applyBorder="1" applyAlignment="1">
      <alignment horizontal="left" vertical="center" wrapText="1"/>
    </xf>
    <xf numFmtId="0" fontId="41" fillId="33" borderId="28" xfId="0" applyFont="1" applyFill="1" applyBorder="1" applyAlignment="1">
      <alignment horizontal="left" vertical="center" wrapText="1"/>
    </xf>
    <xf numFmtId="0" fontId="41" fillId="33" borderId="14" xfId="0" applyFont="1" applyFill="1" applyBorder="1" applyAlignment="1">
      <alignment horizontal="left" vertical="center" wrapText="1"/>
    </xf>
    <xf numFmtId="0" fontId="42" fillId="33" borderId="10" xfId="0" applyFont="1" applyFill="1" applyBorder="1" applyAlignment="1">
      <alignment horizontal="left" vertical="top" wrapText="1"/>
    </xf>
    <xf numFmtId="0" fontId="42" fillId="33" borderId="11" xfId="0" applyFont="1" applyFill="1" applyBorder="1" applyAlignment="1">
      <alignment horizontal="left" vertical="top" wrapText="1"/>
    </xf>
    <xf numFmtId="0" fontId="42" fillId="33" borderId="13" xfId="0" applyFont="1" applyFill="1" applyBorder="1" applyAlignment="1">
      <alignment horizontal="left" vertical="top" wrapText="1"/>
    </xf>
    <xf numFmtId="0" fontId="40" fillId="34" borderId="10" xfId="0" applyFont="1" applyFill="1" applyBorder="1" applyAlignment="1">
      <alignment horizontal="left" vertical="center" wrapText="1"/>
    </xf>
    <xf numFmtId="0" fontId="40" fillId="34" borderId="11" xfId="0" applyFont="1" applyFill="1" applyBorder="1" applyAlignment="1">
      <alignment horizontal="left" vertical="center" wrapText="1"/>
    </xf>
    <xf numFmtId="0" fontId="40" fillId="34" borderId="13" xfId="0" applyFont="1" applyFill="1" applyBorder="1" applyAlignment="1">
      <alignment horizontal="left" vertical="center" wrapText="1"/>
    </xf>
    <xf numFmtId="0" fontId="40" fillId="33" borderId="10" xfId="0" applyFont="1" applyFill="1" applyBorder="1" applyAlignment="1">
      <alignment horizontal="center" vertical="center" wrapText="1"/>
    </xf>
    <xf numFmtId="0" fontId="40" fillId="33" borderId="11" xfId="0" applyFont="1" applyFill="1" applyBorder="1" applyAlignment="1">
      <alignment horizontal="center" vertical="center" wrapText="1"/>
    </xf>
    <xf numFmtId="0" fontId="40" fillId="33" borderId="13" xfId="0" applyFont="1" applyFill="1" applyBorder="1" applyAlignment="1">
      <alignment horizontal="center" vertical="center" wrapText="1"/>
    </xf>
    <xf numFmtId="0" fontId="41" fillId="34" borderId="10" xfId="0" applyFont="1" applyFill="1" applyBorder="1" applyAlignment="1">
      <alignment horizontal="center" vertical="center"/>
    </xf>
    <xf numFmtId="0" fontId="41" fillId="34" borderId="11" xfId="0" applyFont="1" applyFill="1" applyBorder="1" applyAlignment="1">
      <alignment horizontal="center" vertical="center"/>
    </xf>
    <xf numFmtId="0" fontId="41" fillId="34" borderId="13" xfId="0" applyFont="1" applyFill="1" applyBorder="1" applyAlignment="1">
      <alignment horizontal="center" vertical="center"/>
    </xf>
    <xf numFmtId="0" fontId="40" fillId="33" borderId="17" xfId="0" applyFont="1" applyFill="1" applyBorder="1" applyAlignment="1">
      <alignment horizontal="left" vertical="center" wrapText="1"/>
    </xf>
    <xf numFmtId="0" fontId="40" fillId="33" borderId="15" xfId="0" applyFont="1" applyFill="1" applyBorder="1" applyAlignment="1">
      <alignment horizontal="left" vertical="center" wrapText="1"/>
    </xf>
    <xf numFmtId="0" fontId="40" fillId="34" borderId="34" xfId="0" applyFont="1" applyFill="1" applyBorder="1" applyAlignment="1">
      <alignment horizontal="left" vertical="center" wrapText="1"/>
    </xf>
    <xf numFmtId="0" fontId="40" fillId="34" borderId="12" xfId="0" applyFont="1" applyFill="1" applyBorder="1" applyAlignment="1">
      <alignment horizontal="left" vertical="center" wrapText="1"/>
    </xf>
    <xf numFmtId="0" fontId="40" fillId="34" borderId="33" xfId="0" applyFont="1" applyFill="1" applyBorder="1" applyAlignment="1">
      <alignment horizontal="left" vertical="center" wrapText="1"/>
    </xf>
    <xf numFmtId="0" fontId="40" fillId="33" borderId="48" xfId="0" applyFont="1" applyFill="1" applyBorder="1" applyAlignment="1">
      <alignment horizontal="center" vertical="center" wrapText="1"/>
    </xf>
    <xf numFmtId="0" fontId="40" fillId="33" borderId="49" xfId="0" applyFont="1" applyFill="1" applyBorder="1" applyAlignment="1">
      <alignment horizontal="center" vertical="center" wrapText="1"/>
    </xf>
    <xf numFmtId="0" fontId="40" fillId="33" borderId="50" xfId="0" applyFont="1" applyFill="1" applyBorder="1" applyAlignment="1">
      <alignment horizontal="center" vertical="center" wrapText="1"/>
    </xf>
    <xf numFmtId="0" fontId="41" fillId="34" borderId="28" xfId="0" applyFont="1" applyFill="1" applyBorder="1" applyAlignment="1">
      <alignment horizontal="center" vertical="center"/>
    </xf>
    <xf numFmtId="0" fontId="42" fillId="33" borderId="10" xfId="0" applyFont="1" applyFill="1" applyBorder="1" applyAlignment="1">
      <alignment horizontal="center" vertical="center"/>
    </xf>
    <xf numFmtId="0" fontId="42" fillId="33" borderId="11" xfId="0" applyFont="1" applyFill="1" applyBorder="1" applyAlignment="1">
      <alignment horizontal="center" vertical="center"/>
    </xf>
    <xf numFmtId="0" fontId="42" fillId="33" borderId="13" xfId="0" applyFont="1" applyFill="1" applyBorder="1" applyAlignment="1">
      <alignment horizontal="center" vertical="center"/>
    </xf>
    <xf numFmtId="49" fontId="42" fillId="33" borderId="10" xfId="0" applyNumberFormat="1" applyFont="1" applyFill="1" applyBorder="1" applyAlignment="1">
      <alignment horizontal="center" vertical="center"/>
    </xf>
    <xf numFmtId="49" fontId="42" fillId="33" borderId="11" xfId="0" applyNumberFormat="1" applyFont="1" applyFill="1" applyBorder="1" applyAlignment="1">
      <alignment horizontal="center" vertical="center"/>
    </xf>
    <xf numFmtId="49" fontId="42" fillId="33" borderId="13" xfId="0" applyNumberFormat="1" applyFont="1" applyFill="1" applyBorder="1" applyAlignment="1">
      <alignment horizontal="center" vertical="center"/>
    </xf>
    <xf numFmtId="0" fontId="42" fillId="33" borderId="10" xfId="0" applyFont="1" applyFill="1" applyBorder="1" applyAlignment="1">
      <alignment horizontal="center" vertical="center" wrapText="1"/>
    </xf>
    <xf numFmtId="0" fontId="42" fillId="33" borderId="11" xfId="0" applyFont="1" applyFill="1" applyBorder="1" applyAlignment="1">
      <alignment horizontal="center" vertical="center" wrapText="1"/>
    </xf>
    <xf numFmtId="0" fontId="42" fillId="33" borderId="13" xfId="0" applyFont="1" applyFill="1" applyBorder="1" applyAlignment="1">
      <alignment horizontal="center" vertical="center" wrapText="1"/>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3" xfId="0" applyFont="1" applyBorder="1" applyAlignment="1">
      <alignment horizontal="center" vertical="center"/>
    </xf>
    <xf numFmtId="0" fontId="43" fillId="0" borderId="0" xfId="0" applyFont="1" applyAlignment="1">
      <alignment horizontal="center" wrapText="1"/>
    </xf>
    <xf numFmtId="0" fontId="29" fillId="33" borderId="10" xfId="0" applyFont="1" applyFill="1" applyBorder="1" applyAlignment="1">
      <alignment horizontal="left" vertical="top" wrapText="1"/>
    </xf>
    <xf numFmtId="0" fontId="29" fillId="33" borderId="11" xfId="0" applyFont="1" applyFill="1" applyBorder="1" applyAlignment="1">
      <alignment horizontal="left" vertical="top" wrapText="1"/>
    </xf>
    <xf numFmtId="0" fontId="29" fillId="33" borderId="13" xfId="0" applyFont="1" applyFill="1" applyBorder="1" applyAlignment="1">
      <alignment horizontal="left" vertical="top" wrapText="1"/>
    </xf>
    <xf numFmtId="0" fontId="40" fillId="33" borderId="27" xfId="0" applyFont="1" applyFill="1" applyBorder="1" applyAlignment="1">
      <alignment horizontal="left" vertical="center" wrapText="1"/>
    </xf>
    <xf numFmtId="0" fontId="40" fillId="33" borderId="34" xfId="0" applyFont="1" applyFill="1" applyBorder="1" applyAlignment="1">
      <alignment horizontal="left" vertical="top" wrapText="1"/>
    </xf>
    <xf numFmtId="0" fontId="40" fillId="33" borderId="12" xfId="0" applyFont="1" applyFill="1" applyBorder="1" applyAlignment="1">
      <alignment horizontal="left" vertical="top" wrapText="1"/>
    </xf>
    <xf numFmtId="0" fontId="40" fillId="33" borderId="33" xfId="0" applyFont="1" applyFill="1" applyBorder="1" applyAlignment="1">
      <alignment horizontal="left" vertical="top" wrapText="1"/>
    </xf>
    <xf numFmtId="0" fontId="40" fillId="33" borderId="32" xfId="0" applyFont="1" applyFill="1" applyBorder="1" applyAlignment="1">
      <alignment horizontal="left" vertical="top" wrapText="1"/>
    </xf>
    <xf numFmtId="0" fontId="40" fillId="33" borderId="0" xfId="0" applyFont="1" applyFill="1" applyBorder="1" applyAlignment="1">
      <alignment horizontal="left" vertical="top" wrapText="1"/>
    </xf>
    <xf numFmtId="0" fontId="40" fillId="33" borderId="16" xfId="0" applyFont="1" applyFill="1" applyBorder="1" applyAlignment="1">
      <alignment horizontal="left" vertical="top" wrapText="1"/>
    </xf>
    <xf numFmtId="0" fontId="42" fillId="34" borderId="10" xfId="0" applyFont="1" applyFill="1" applyBorder="1" applyAlignment="1">
      <alignment horizontal="left" vertical="center" wrapText="1"/>
    </xf>
    <xf numFmtId="0" fontId="42" fillId="34" borderId="11" xfId="0" applyFont="1" applyFill="1" applyBorder="1" applyAlignment="1">
      <alignment horizontal="left" vertical="center" wrapText="1"/>
    </xf>
    <xf numFmtId="0" fontId="42" fillId="34" borderId="13" xfId="0" applyFont="1" applyFill="1" applyBorder="1" applyAlignment="1">
      <alignment horizontal="left" vertical="center" wrapText="1"/>
    </xf>
    <xf numFmtId="0" fontId="70" fillId="34" borderId="11"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50" fillId="0" borderId="17" xfId="0" applyFont="1" applyFill="1" applyBorder="1" applyAlignment="1">
      <alignment vertical="center" wrapText="1"/>
    </xf>
    <xf numFmtId="0" fontId="50" fillId="0" borderId="19" xfId="0" applyFont="1" applyFill="1" applyBorder="1" applyAlignment="1">
      <alignment vertical="center" wrapText="1"/>
    </xf>
    <xf numFmtId="0" fontId="50" fillId="0" borderId="15" xfId="0" applyFont="1" applyFill="1" applyBorder="1" applyAlignment="1">
      <alignment vertical="center" wrapText="1"/>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54" fillId="0" borderId="10" xfId="0" applyFont="1" applyFill="1" applyBorder="1" applyAlignment="1">
      <alignment horizontal="center" vertical="center"/>
    </xf>
    <xf numFmtId="0" fontId="54" fillId="0" borderId="11" xfId="0" applyFont="1" applyFill="1" applyBorder="1" applyAlignment="1">
      <alignment horizontal="center" vertical="center"/>
    </xf>
    <xf numFmtId="0" fontId="54" fillId="0" borderId="13" xfId="0" applyFont="1" applyFill="1" applyBorder="1" applyAlignment="1">
      <alignment horizontal="center" vertical="center"/>
    </xf>
    <xf numFmtId="9" fontId="50" fillId="0" borderId="10" xfId="0" applyNumberFormat="1" applyFont="1" applyFill="1" applyBorder="1" applyAlignment="1">
      <alignment horizontal="center" vertical="center"/>
    </xf>
    <xf numFmtId="9" fontId="50" fillId="0" borderId="11" xfId="0" applyNumberFormat="1" applyFont="1" applyFill="1" applyBorder="1" applyAlignment="1">
      <alignment horizontal="center" vertical="center"/>
    </xf>
    <xf numFmtId="9" fontId="50" fillId="0" borderId="13" xfId="0" applyNumberFormat="1" applyFont="1" applyFill="1" applyBorder="1" applyAlignment="1">
      <alignment horizontal="center" vertical="center"/>
    </xf>
    <xf numFmtId="0" fontId="50" fillId="0" borderId="10" xfId="0" applyFont="1" applyFill="1" applyBorder="1" applyAlignment="1">
      <alignment horizontal="center" vertical="center"/>
    </xf>
    <xf numFmtId="0" fontId="50" fillId="0" borderId="11" xfId="0" applyFont="1" applyFill="1" applyBorder="1" applyAlignment="1">
      <alignment horizontal="center" vertical="center"/>
    </xf>
    <xf numFmtId="0" fontId="50" fillId="0" borderId="13" xfId="0" applyFont="1" applyFill="1" applyBorder="1" applyAlignment="1">
      <alignment horizontal="center" vertical="center"/>
    </xf>
    <xf numFmtId="0" fontId="50" fillId="0" borderId="10"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13" xfId="0" applyFont="1" applyFill="1" applyBorder="1" applyAlignment="1">
      <alignment horizontal="center" vertical="center" wrapText="1"/>
    </xf>
    <xf numFmtId="0" fontId="50" fillId="0" borderId="34"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33" xfId="0" applyFont="1" applyFill="1" applyBorder="1" applyAlignment="1">
      <alignment horizontal="center" vertical="center"/>
    </xf>
    <xf numFmtId="0" fontId="50" fillId="0" borderId="32"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1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14" xfId="0" applyFont="1" applyFill="1" applyBorder="1" applyAlignment="1">
      <alignment horizontal="center" vertical="center"/>
    </xf>
    <xf numFmtId="49" fontId="36" fillId="0" borderId="23" xfId="0" applyNumberFormat="1" applyFont="1" applyFill="1" applyBorder="1" applyAlignment="1">
      <alignment horizontal="center" vertical="center"/>
    </xf>
    <xf numFmtId="0" fontId="36" fillId="0" borderId="23" xfId="0" applyFont="1" applyFill="1" applyBorder="1" applyAlignment="1">
      <alignment horizontal="center" vertical="center" wrapText="1"/>
    </xf>
    <xf numFmtId="0" fontId="54" fillId="0" borderId="10" xfId="0" applyFont="1" applyFill="1" applyBorder="1" applyAlignment="1">
      <alignment horizontal="center"/>
    </xf>
    <xf numFmtId="0" fontId="54" fillId="0" borderId="11" xfId="0" applyFont="1" applyFill="1" applyBorder="1" applyAlignment="1">
      <alignment horizontal="center"/>
    </xf>
    <xf numFmtId="0" fontId="54" fillId="0" borderId="13" xfId="0" applyFont="1" applyFill="1" applyBorder="1" applyAlignment="1">
      <alignment horizontal="center"/>
    </xf>
    <xf numFmtId="0" fontId="50" fillId="0" borderId="34" xfId="0" applyFont="1" applyFill="1" applyBorder="1" applyAlignment="1">
      <alignment horizontal="left" vertical="center" wrapText="1"/>
    </xf>
    <xf numFmtId="0" fontId="50" fillId="0" borderId="12" xfId="0" applyFont="1" applyFill="1" applyBorder="1" applyAlignment="1">
      <alignment horizontal="left" vertical="center" wrapText="1"/>
    </xf>
    <xf numFmtId="0" fontId="50" fillId="0" borderId="33" xfId="0" applyFont="1" applyFill="1" applyBorder="1" applyAlignment="1">
      <alignment horizontal="left" vertical="center" wrapText="1"/>
    </xf>
    <xf numFmtId="0" fontId="50" fillId="0" borderId="32" xfId="0" applyFont="1" applyFill="1" applyBorder="1" applyAlignment="1">
      <alignment horizontal="left" vertical="center" wrapText="1"/>
    </xf>
    <xf numFmtId="0" fontId="50" fillId="0" borderId="0" xfId="0" applyFont="1" applyFill="1" applyBorder="1" applyAlignment="1">
      <alignment horizontal="left" vertical="center" wrapText="1"/>
    </xf>
    <xf numFmtId="0" fontId="50" fillId="0" borderId="16" xfId="0" applyFont="1" applyFill="1" applyBorder="1" applyAlignment="1">
      <alignment horizontal="left" vertical="center" wrapText="1"/>
    </xf>
    <xf numFmtId="0" fontId="50" fillId="0" borderId="27" xfId="0" applyFont="1" applyFill="1" applyBorder="1" applyAlignment="1">
      <alignment horizontal="left" vertical="center" wrapText="1"/>
    </xf>
    <xf numFmtId="0" fontId="50" fillId="0" borderId="28" xfId="0" applyFont="1" applyFill="1" applyBorder="1" applyAlignment="1">
      <alignment horizontal="left" vertical="center" wrapText="1"/>
    </xf>
    <xf numFmtId="0" fontId="50" fillId="0" borderId="14" xfId="0" applyFont="1" applyFill="1" applyBorder="1" applyAlignment="1">
      <alignment horizontal="left" vertical="center" wrapText="1"/>
    </xf>
    <xf numFmtId="0" fontId="54" fillId="0" borderId="10" xfId="0" applyFont="1" applyFill="1" applyBorder="1" applyAlignment="1">
      <alignment horizontal="center" vertical="center" wrapText="1"/>
    </xf>
    <xf numFmtId="0" fontId="54" fillId="0" borderId="11" xfId="0" applyFont="1" applyFill="1" applyBorder="1" applyAlignment="1">
      <alignment horizontal="center" vertical="center" wrapText="1"/>
    </xf>
    <xf numFmtId="0" fontId="54" fillId="0" borderId="13"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50" fillId="0" borderId="11" xfId="0" applyFont="1" applyFill="1" applyBorder="1" applyAlignment="1">
      <alignment horizontal="left" vertical="center" wrapText="1"/>
    </xf>
    <xf numFmtId="0" fontId="50" fillId="0" borderId="13" xfId="0" applyFont="1" applyFill="1" applyBorder="1" applyAlignment="1">
      <alignment horizontal="left" vertical="center" wrapText="1"/>
    </xf>
    <xf numFmtId="0" fontId="71" fillId="0" borderId="10" xfId="0" applyFont="1" applyFill="1" applyBorder="1" applyAlignment="1">
      <alignment horizontal="center" vertical="center"/>
    </xf>
    <xf numFmtId="0" fontId="71" fillId="0" borderId="11" xfId="0" applyFont="1" applyFill="1" applyBorder="1" applyAlignment="1">
      <alignment horizontal="center" vertical="center"/>
    </xf>
    <xf numFmtId="0" fontId="71" fillId="0" borderId="13" xfId="0" applyFont="1" applyFill="1" applyBorder="1" applyAlignment="1">
      <alignment horizontal="center" vertical="center"/>
    </xf>
    <xf numFmtId="0" fontId="50" fillId="33" borderId="17" xfId="0" applyFont="1" applyFill="1" applyBorder="1" applyAlignment="1">
      <alignment horizontal="center" vertical="center" wrapText="1"/>
    </xf>
    <xf numFmtId="0" fontId="50" fillId="33" borderId="15" xfId="0" applyFont="1" applyFill="1" applyBorder="1" applyAlignment="1">
      <alignment horizontal="center" vertical="center" wrapText="1"/>
    </xf>
    <xf numFmtId="0" fontId="54" fillId="33" borderId="10" xfId="0" applyFont="1" applyFill="1" applyBorder="1" applyAlignment="1">
      <alignment horizontal="center" vertical="center" wrapText="1"/>
    </xf>
    <xf numFmtId="0" fontId="54" fillId="33" borderId="11" xfId="0" applyFont="1" applyFill="1" applyBorder="1" applyAlignment="1">
      <alignment horizontal="center" vertical="center" wrapText="1"/>
    </xf>
    <xf numFmtId="0" fontId="54" fillId="33" borderId="13" xfId="0" applyFont="1" applyFill="1" applyBorder="1" applyAlignment="1">
      <alignment horizontal="center" vertical="center" wrapText="1"/>
    </xf>
    <xf numFmtId="0" fontId="32" fillId="33" borderId="10"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32" fillId="33" borderId="13" xfId="0" applyFont="1" applyFill="1" applyBorder="1" applyAlignment="1">
      <alignment horizontal="center" vertical="center" wrapText="1"/>
    </xf>
    <xf numFmtId="0" fontId="26" fillId="37" borderId="10" xfId="0" applyFont="1" applyFill="1" applyBorder="1" applyAlignment="1">
      <alignment horizontal="center" vertical="center"/>
    </xf>
    <xf numFmtId="0" fontId="26" fillId="37" borderId="11" xfId="0" applyFont="1" applyFill="1" applyBorder="1" applyAlignment="1">
      <alignment horizontal="center" vertical="center"/>
    </xf>
    <xf numFmtId="0" fontId="26" fillId="37" borderId="13" xfId="0" applyFont="1" applyFill="1" applyBorder="1" applyAlignment="1">
      <alignment horizontal="center" vertical="center"/>
    </xf>
    <xf numFmtId="0" fontId="36" fillId="37" borderId="31" xfId="0" applyFont="1" applyFill="1" applyBorder="1" applyAlignment="1">
      <alignment horizontal="left" vertical="center" wrapText="1"/>
    </xf>
    <xf numFmtId="0" fontId="36" fillId="37" borderId="30" xfId="0" applyFont="1" applyFill="1" applyBorder="1" applyAlignment="1">
      <alignment horizontal="left" vertical="center" wrapText="1"/>
    </xf>
    <xf numFmtId="0" fontId="36" fillId="37" borderId="29" xfId="0" applyFont="1" applyFill="1" applyBorder="1" applyAlignment="1">
      <alignment horizontal="left" vertical="center" wrapText="1"/>
    </xf>
    <xf numFmtId="0" fontId="26" fillId="37" borderId="17" xfId="0" applyFont="1" applyFill="1" applyBorder="1" applyAlignment="1">
      <alignment horizontal="center" vertical="center" wrapText="1"/>
    </xf>
    <xf numFmtId="0" fontId="26" fillId="37" borderId="15" xfId="0" applyFont="1" applyFill="1" applyBorder="1" applyAlignment="1">
      <alignment horizontal="center" vertical="center" wrapText="1"/>
    </xf>
    <xf numFmtId="0" fontId="35" fillId="37" borderId="10" xfId="0" applyFont="1" applyFill="1" applyBorder="1" applyAlignment="1">
      <alignment horizontal="center" vertical="center" wrapText="1"/>
    </xf>
    <xf numFmtId="0" fontId="35" fillId="37" borderId="11" xfId="0" applyFont="1" applyFill="1" applyBorder="1" applyAlignment="1">
      <alignment horizontal="center" vertical="center" wrapText="1"/>
    </xf>
    <xf numFmtId="0" fontId="35" fillId="37" borderId="13" xfId="0" applyFont="1" applyFill="1" applyBorder="1" applyAlignment="1">
      <alignment horizontal="center" vertical="center" wrapText="1"/>
    </xf>
    <xf numFmtId="0" fontId="32" fillId="37" borderId="10" xfId="0" applyFont="1" applyFill="1" applyBorder="1" applyAlignment="1">
      <alignment horizontal="center" vertical="center" wrapText="1"/>
    </xf>
    <xf numFmtId="0" fontId="32" fillId="37" borderId="11" xfId="0" applyFont="1" applyFill="1" applyBorder="1" applyAlignment="1">
      <alignment horizontal="center" vertical="center" wrapText="1"/>
    </xf>
    <xf numFmtId="0" fontId="32" fillId="37" borderId="13" xfId="0" applyFont="1" applyFill="1" applyBorder="1" applyAlignment="1">
      <alignment horizontal="center" vertical="center" wrapText="1"/>
    </xf>
    <xf numFmtId="9" fontId="57" fillId="0" borderId="11" xfId="0" applyNumberFormat="1" applyFont="1" applyFill="1" applyBorder="1" applyAlignment="1">
      <alignment horizontal="center" vertical="center"/>
    </xf>
    <xf numFmtId="9" fontId="57" fillId="0" borderId="13" xfId="0" applyNumberFormat="1" applyFont="1" applyFill="1" applyBorder="1" applyAlignment="1">
      <alignment horizontal="center" vertical="center"/>
    </xf>
    <xf numFmtId="0" fontId="36" fillId="33" borderId="23" xfId="0" applyFont="1" applyFill="1" applyBorder="1" applyAlignment="1">
      <alignment horizontal="left" vertical="center" wrapText="1"/>
    </xf>
    <xf numFmtId="0" fontId="36" fillId="33" borderId="23" xfId="0" applyFont="1" applyFill="1" applyBorder="1" applyAlignment="1">
      <alignment horizontal="center" vertical="center"/>
    </xf>
    <xf numFmtId="0" fontId="36" fillId="33" borderId="23" xfId="0" applyFont="1" applyFill="1" applyBorder="1" applyAlignment="1">
      <alignment horizontal="center" vertical="center" wrapText="1"/>
    </xf>
    <xf numFmtId="0" fontId="56" fillId="33" borderId="23" xfId="0" applyFont="1" applyFill="1" applyBorder="1" applyAlignment="1">
      <alignment horizontal="center" vertical="center" wrapText="1"/>
    </xf>
    <xf numFmtId="0" fontId="56" fillId="33" borderId="23" xfId="0" applyFont="1" applyFill="1" applyBorder="1" applyAlignment="1">
      <alignment horizontal="center" vertical="center"/>
    </xf>
    <xf numFmtId="0" fontId="26" fillId="33" borderId="24" xfId="0" applyFont="1" applyFill="1" applyBorder="1" applyAlignment="1">
      <alignment horizontal="left" vertical="center" wrapText="1"/>
    </xf>
    <xf numFmtId="0" fontId="26" fillId="33" borderId="25" xfId="0" applyFont="1" applyFill="1" applyBorder="1" applyAlignment="1">
      <alignment horizontal="left" vertical="center" wrapText="1"/>
    </xf>
    <xf numFmtId="0" fontId="26" fillId="33" borderId="26" xfId="0" applyFont="1" applyFill="1" applyBorder="1" applyAlignment="1">
      <alignment horizontal="left" vertical="center" wrapText="1"/>
    </xf>
    <xf numFmtId="9" fontId="36" fillId="33" borderId="10" xfId="0" applyNumberFormat="1" applyFont="1" applyFill="1" applyBorder="1" applyAlignment="1">
      <alignment horizontal="center" vertical="center"/>
    </xf>
    <xf numFmtId="9" fontId="36" fillId="33" borderId="12" xfId="0" applyNumberFormat="1" applyFont="1" applyFill="1" applyBorder="1" applyAlignment="1">
      <alignment horizontal="center" vertical="center"/>
    </xf>
    <xf numFmtId="9" fontId="36" fillId="33" borderId="11" xfId="0" applyNumberFormat="1" applyFont="1" applyFill="1" applyBorder="1" applyAlignment="1">
      <alignment horizontal="center" vertical="center"/>
    </xf>
    <xf numFmtId="9" fontId="36" fillId="33" borderId="13" xfId="0" applyNumberFormat="1" applyFont="1" applyFill="1" applyBorder="1" applyAlignment="1">
      <alignment horizontal="center" vertical="center"/>
    </xf>
    <xf numFmtId="9" fontId="36" fillId="33" borderId="23" xfId="0" applyNumberFormat="1" applyFont="1" applyFill="1" applyBorder="1" applyAlignment="1">
      <alignment horizontal="center" vertical="center"/>
    </xf>
    <xf numFmtId="0" fontId="33" fillId="0" borderId="23" xfId="0" applyFont="1" applyFill="1" applyBorder="1" applyAlignment="1">
      <alignment horizontal="center" vertical="center"/>
    </xf>
    <xf numFmtId="0" fontId="56" fillId="0" borderId="23" xfId="0" applyFont="1" applyFill="1" applyBorder="1" applyAlignment="1">
      <alignment horizontal="center" vertical="center"/>
    </xf>
    <xf numFmtId="0" fontId="48" fillId="33" borderId="23" xfId="0" applyFont="1" applyFill="1" applyBorder="1" applyAlignment="1">
      <alignment horizontal="left"/>
    </xf>
    <xf numFmtId="0" fontId="57" fillId="33" borderId="23" xfId="0" applyFont="1" applyFill="1" applyBorder="1" applyAlignment="1">
      <alignment horizontal="center" vertical="center"/>
    </xf>
    <xf numFmtId="0" fontId="62" fillId="33" borderId="23" xfId="0" applyFont="1" applyFill="1" applyBorder="1" applyAlignment="1">
      <alignment horizontal="center" vertical="center" wrapText="1"/>
    </xf>
    <xf numFmtId="0" fontId="32" fillId="0" borderId="0" xfId="0" applyFont="1" applyFill="1" applyBorder="1" applyAlignment="1">
      <alignment horizontal="center"/>
    </xf>
    <xf numFmtId="0" fontId="33" fillId="33" borderId="23" xfId="0" applyFont="1" applyFill="1" applyBorder="1" applyAlignment="1">
      <alignment horizontal="center" vertical="center"/>
    </xf>
    <xf numFmtId="0" fontId="87" fillId="0" borderId="15" xfId="0" applyFont="1" applyFill="1" applyBorder="1" applyAlignment="1">
      <alignment horizontal="left" vertical="center" wrapText="1"/>
    </xf>
    <xf numFmtId="0" fontId="32" fillId="0" borderId="23" xfId="0" applyFont="1" applyFill="1" applyBorder="1" applyAlignment="1">
      <alignment horizontal="left" vertical="center" wrapText="1"/>
    </xf>
    <xf numFmtId="9" fontId="32" fillId="0" borderId="18" xfId="0" applyNumberFormat="1" applyFont="1" applyFill="1" applyBorder="1" applyAlignment="1">
      <alignment horizontal="center" vertical="center" wrapText="1"/>
    </xf>
    <xf numFmtId="9" fontId="32" fillId="0" borderId="11" xfId="0" applyNumberFormat="1" applyFont="1" applyFill="1" applyBorder="1" applyAlignment="1">
      <alignment horizontal="center" vertical="center"/>
    </xf>
    <xf numFmtId="9" fontId="32" fillId="0" borderId="13" xfId="0" applyNumberFormat="1" applyFont="1" applyFill="1" applyBorder="1" applyAlignment="1">
      <alignment horizontal="center" vertical="center"/>
    </xf>
    <xf numFmtId="0" fontId="32" fillId="0" borderId="24" xfId="0" applyFont="1" applyFill="1" applyBorder="1" applyAlignment="1">
      <alignment horizontal="center" vertical="center" wrapText="1"/>
    </xf>
    <xf numFmtId="0" fontId="32" fillId="0" borderId="25"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23"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56" fillId="0" borderId="15" xfId="0" applyFont="1" applyFill="1" applyBorder="1" applyAlignment="1">
      <alignment horizontal="center" vertical="center" wrapText="1"/>
    </xf>
  </cellXfs>
  <cellStyles count="7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5 2" xfId="67"/>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75" builtinId="3"/>
    <cellStyle name="Comma [0] 2" xfId="45"/>
    <cellStyle name="Comma 2" xfId="46"/>
    <cellStyle name="Comma 2 2" xfId="47"/>
    <cellStyle name="Comma 2 2 2" xfId="70"/>
    <cellStyle name="Comma 2 3" xfId="48"/>
    <cellStyle name="Comma 2 3 2" xfId="71"/>
    <cellStyle name="Comma 2 4" xfId="69"/>
    <cellStyle name="Comma 3" xfId="49"/>
    <cellStyle name="Comma 3 2" xfId="50"/>
    <cellStyle name="Comma 4" xfId="51"/>
    <cellStyle name="Comma 4 2" xfId="72"/>
    <cellStyle name="Comma 5" xfId="52"/>
    <cellStyle name="Comma 6" xfId="68"/>
    <cellStyle name="Comma0" xfId="53"/>
    <cellStyle name="Comma0 2" xfId="54"/>
    <cellStyle name="Currency 2" xfId="55"/>
    <cellStyle name="Currency0" xfId="56"/>
    <cellStyle name="Currency0 2" xfId="57"/>
    <cellStyle name="Date" xfId="58"/>
    <cellStyle name="Date 2" xfId="59"/>
    <cellStyle name="Explanatory Text" xfId="16" builtinId="53" customBuiltin="1"/>
    <cellStyle name="Fixed" xfId="60"/>
    <cellStyle name="Fixed 2" xfId="61"/>
    <cellStyle name="Good" xfId="6" builtinId="26" customBuiltin="1"/>
    <cellStyle name="Heading 1" xfId="2" builtinId="16" customBuiltin="1"/>
    <cellStyle name="Heading 1 2" xfId="62"/>
    <cellStyle name="Heading 2" xfId="3" builtinId="17" customBuiltin="1"/>
    <cellStyle name="Heading 2 2" xfId="63"/>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rmal 4" xfId="64"/>
    <cellStyle name="Normal 5" xfId="73"/>
    <cellStyle name="Normal 6" xfId="66"/>
    <cellStyle name="Note" xfId="15" builtinId="10" customBuiltin="1"/>
    <cellStyle name="Output" xfId="10" builtinId="21" customBuiltin="1"/>
    <cellStyle name="Percent" xfId="43" builtinId="5"/>
    <cellStyle name="Percent 2" xfId="74"/>
    <cellStyle name="Title" xfId="1" builtinId="15" customBuiltin="1"/>
    <cellStyle name="Total" xfId="17" builtinId="25" customBuiltin="1"/>
    <cellStyle name="Total 2" xfId="65"/>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7" zoomScaleNormal="100" workbookViewId="0">
      <selection activeCell="I5" sqref="I5"/>
    </sheetView>
  </sheetViews>
  <sheetFormatPr defaultRowHeight="12.75"/>
  <cols>
    <col min="1" max="1" width="25.85546875" style="71" customWidth="1"/>
    <col min="2" max="2" width="10.140625" style="210" customWidth="1"/>
    <col min="3" max="7" width="14.85546875" style="71" customWidth="1"/>
    <col min="8" max="8" width="9.140625" style="71"/>
    <col min="9" max="9" width="63.85546875" style="71" customWidth="1"/>
    <col min="10" max="256" width="9.140625" style="71"/>
    <col min="257" max="257" width="23.5703125" style="71" customWidth="1"/>
    <col min="258" max="258" width="10.140625" style="71" customWidth="1"/>
    <col min="259" max="260" width="9.140625" style="71"/>
    <col min="261" max="261" width="16.140625" style="71" customWidth="1"/>
    <col min="262" max="262" width="10.28515625" style="71" customWidth="1"/>
    <col min="263" max="263" width="25.42578125" style="71" customWidth="1"/>
    <col min="264" max="512" width="9.140625" style="71"/>
    <col min="513" max="513" width="23.5703125" style="71" customWidth="1"/>
    <col min="514" max="514" width="10.140625" style="71" customWidth="1"/>
    <col min="515" max="516" width="9.140625" style="71"/>
    <col min="517" max="517" width="16.140625" style="71" customWidth="1"/>
    <col min="518" max="518" width="10.28515625" style="71" customWidth="1"/>
    <col min="519" max="519" width="25.42578125" style="71" customWidth="1"/>
    <col min="520" max="768" width="9.140625" style="71"/>
    <col min="769" max="769" width="23.5703125" style="71" customWidth="1"/>
    <col min="770" max="770" width="10.140625" style="71" customWidth="1"/>
    <col min="771" max="772" width="9.140625" style="71"/>
    <col min="773" max="773" width="16.140625" style="71" customWidth="1"/>
    <col min="774" max="774" width="10.28515625" style="71" customWidth="1"/>
    <col min="775" max="775" width="25.42578125" style="71" customWidth="1"/>
    <col min="776" max="1024" width="9.140625" style="71"/>
    <col min="1025" max="1025" width="23.5703125" style="71" customWidth="1"/>
    <col min="1026" max="1026" width="10.140625" style="71" customWidth="1"/>
    <col min="1027" max="1028" width="9.140625" style="71"/>
    <col min="1029" max="1029" width="16.140625" style="71" customWidth="1"/>
    <col min="1030" max="1030" width="10.28515625" style="71" customWidth="1"/>
    <col min="1031" max="1031" width="25.42578125" style="71" customWidth="1"/>
    <col min="1032" max="1280" width="9.140625" style="71"/>
    <col min="1281" max="1281" width="23.5703125" style="71" customWidth="1"/>
    <col min="1282" max="1282" width="10.140625" style="71" customWidth="1"/>
    <col min="1283" max="1284" width="9.140625" style="71"/>
    <col min="1285" max="1285" width="16.140625" style="71" customWidth="1"/>
    <col min="1286" max="1286" width="10.28515625" style="71" customWidth="1"/>
    <col min="1287" max="1287" width="25.42578125" style="71" customWidth="1"/>
    <col min="1288" max="1536" width="9.140625" style="71"/>
    <col min="1537" max="1537" width="23.5703125" style="71" customWidth="1"/>
    <col min="1538" max="1538" width="10.140625" style="71" customWidth="1"/>
    <col min="1539" max="1540" width="9.140625" style="71"/>
    <col min="1541" max="1541" width="16.140625" style="71" customWidth="1"/>
    <col min="1542" max="1542" width="10.28515625" style="71" customWidth="1"/>
    <col min="1543" max="1543" width="25.42578125" style="71" customWidth="1"/>
    <col min="1544" max="1792" width="9.140625" style="71"/>
    <col min="1793" max="1793" width="23.5703125" style="71" customWidth="1"/>
    <col min="1794" max="1794" width="10.140625" style="71" customWidth="1"/>
    <col min="1795" max="1796" width="9.140625" style="71"/>
    <col min="1797" max="1797" width="16.140625" style="71" customWidth="1"/>
    <col min="1798" max="1798" width="10.28515625" style="71" customWidth="1"/>
    <col min="1799" max="1799" width="25.42578125" style="71" customWidth="1"/>
    <col min="1800" max="2048" width="9.140625" style="71"/>
    <col min="2049" max="2049" width="23.5703125" style="71" customWidth="1"/>
    <col min="2050" max="2050" width="10.140625" style="71" customWidth="1"/>
    <col min="2051" max="2052" width="9.140625" style="71"/>
    <col min="2053" max="2053" width="16.140625" style="71" customWidth="1"/>
    <col min="2054" max="2054" width="10.28515625" style="71" customWidth="1"/>
    <col min="2055" max="2055" width="25.42578125" style="71" customWidth="1"/>
    <col min="2056" max="2304" width="9.140625" style="71"/>
    <col min="2305" max="2305" width="23.5703125" style="71" customWidth="1"/>
    <col min="2306" max="2306" width="10.140625" style="71" customWidth="1"/>
    <col min="2307" max="2308" width="9.140625" style="71"/>
    <col min="2309" max="2309" width="16.140625" style="71" customWidth="1"/>
    <col min="2310" max="2310" width="10.28515625" style="71" customWidth="1"/>
    <col min="2311" max="2311" width="25.42578125" style="71" customWidth="1"/>
    <col min="2312" max="2560" width="9.140625" style="71"/>
    <col min="2561" max="2561" width="23.5703125" style="71" customWidth="1"/>
    <col min="2562" max="2562" width="10.140625" style="71" customWidth="1"/>
    <col min="2563" max="2564" width="9.140625" style="71"/>
    <col min="2565" max="2565" width="16.140625" style="71" customWidth="1"/>
    <col min="2566" max="2566" width="10.28515625" style="71" customWidth="1"/>
    <col min="2567" max="2567" width="25.42578125" style="71" customWidth="1"/>
    <col min="2568" max="2816" width="9.140625" style="71"/>
    <col min="2817" max="2817" width="23.5703125" style="71" customWidth="1"/>
    <col min="2818" max="2818" width="10.140625" style="71" customWidth="1"/>
    <col min="2819" max="2820" width="9.140625" style="71"/>
    <col min="2821" max="2821" width="16.140625" style="71" customWidth="1"/>
    <col min="2822" max="2822" width="10.28515625" style="71" customWidth="1"/>
    <col min="2823" max="2823" width="25.42578125" style="71" customWidth="1"/>
    <col min="2824" max="3072" width="9.140625" style="71"/>
    <col min="3073" max="3073" width="23.5703125" style="71" customWidth="1"/>
    <col min="3074" max="3074" width="10.140625" style="71" customWidth="1"/>
    <col min="3075" max="3076" width="9.140625" style="71"/>
    <col min="3077" max="3077" width="16.140625" style="71" customWidth="1"/>
    <col min="3078" max="3078" width="10.28515625" style="71" customWidth="1"/>
    <col min="3079" max="3079" width="25.42578125" style="71" customWidth="1"/>
    <col min="3080" max="3328" width="9.140625" style="71"/>
    <col min="3329" max="3329" width="23.5703125" style="71" customWidth="1"/>
    <col min="3330" max="3330" width="10.140625" style="71" customWidth="1"/>
    <col min="3331" max="3332" width="9.140625" style="71"/>
    <col min="3333" max="3333" width="16.140625" style="71" customWidth="1"/>
    <col min="3334" max="3334" width="10.28515625" style="71" customWidth="1"/>
    <col min="3335" max="3335" width="25.42578125" style="71" customWidth="1"/>
    <col min="3336" max="3584" width="9.140625" style="71"/>
    <col min="3585" max="3585" width="23.5703125" style="71" customWidth="1"/>
    <col min="3586" max="3586" width="10.140625" style="71" customWidth="1"/>
    <col min="3587" max="3588" width="9.140625" style="71"/>
    <col min="3589" max="3589" width="16.140625" style="71" customWidth="1"/>
    <col min="3590" max="3590" width="10.28515625" style="71" customWidth="1"/>
    <col min="3591" max="3591" width="25.42578125" style="71" customWidth="1"/>
    <col min="3592" max="3840" width="9.140625" style="71"/>
    <col min="3841" max="3841" width="23.5703125" style="71" customWidth="1"/>
    <col min="3842" max="3842" width="10.140625" style="71" customWidth="1"/>
    <col min="3843" max="3844" width="9.140625" style="71"/>
    <col min="3845" max="3845" width="16.140625" style="71" customWidth="1"/>
    <col min="3846" max="3846" width="10.28515625" style="71" customWidth="1"/>
    <col min="3847" max="3847" width="25.42578125" style="71" customWidth="1"/>
    <col min="3848" max="4096" width="9.140625" style="71"/>
    <col min="4097" max="4097" width="23.5703125" style="71" customWidth="1"/>
    <col min="4098" max="4098" width="10.140625" style="71" customWidth="1"/>
    <col min="4099" max="4100" width="9.140625" style="71"/>
    <col min="4101" max="4101" width="16.140625" style="71" customWidth="1"/>
    <col min="4102" max="4102" width="10.28515625" style="71" customWidth="1"/>
    <col min="4103" max="4103" width="25.42578125" style="71" customWidth="1"/>
    <col min="4104" max="4352" width="9.140625" style="71"/>
    <col min="4353" max="4353" width="23.5703125" style="71" customWidth="1"/>
    <col min="4354" max="4354" width="10.140625" style="71" customWidth="1"/>
    <col min="4355" max="4356" width="9.140625" style="71"/>
    <col min="4357" max="4357" width="16.140625" style="71" customWidth="1"/>
    <col min="4358" max="4358" width="10.28515625" style="71" customWidth="1"/>
    <col min="4359" max="4359" width="25.42578125" style="71" customWidth="1"/>
    <col min="4360" max="4608" width="9.140625" style="71"/>
    <col min="4609" max="4609" width="23.5703125" style="71" customWidth="1"/>
    <col min="4610" max="4610" width="10.140625" style="71" customWidth="1"/>
    <col min="4611" max="4612" width="9.140625" style="71"/>
    <col min="4613" max="4613" width="16.140625" style="71" customWidth="1"/>
    <col min="4614" max="4614" width="10.28515625" style="71" customWidth="1"/>
    <col min="4615" max="4615" width="25.42578125" style="71" customWidth="1"/>
    <col min="4616" max="4864" width="9.140625" style="71"/>
    <col min="4865" max="4865" width="23.5703125" style="71" customWidth="1"/>
    <col min="4866" max="4866" width="10.140625" style="71" customWidth="1"/>
    <col min="4867" max="4868" width="9.140625" style="71"/>
    <col min="4869" max="4869" width="16.140625" style="71" customWidth="1"/>
    <col min="4870" max="4870" width="10.28515625" style="71" customWidth="1"/>
    <col min="4871" max="4871" width="25.42578125" style="71" customWidth="1"/>
    <col min="4872" max="5120" width="9.140625" style="71"/>
    <col min="5121" max="5121" width="23.5703125" style="71" customWidth="1"/>
    <col min="5122" max="5122" width="10.140625" style="71" customWidth="1"/>
    <col min="5123" max="5124" width="9.140625" style="71"/>
    <col min="5125" max="5125" width="16.140625" style="71" customWidth="1"/>
    <col min="5126" max="5126" width="10.28515625" style="71" customWidth="1"/>
    <col min="5127" max="5127" width="25.42578125" style="71" customWidth="1"/>
    <col min="5128" max="5376" width="9.140625" style="71"/>
    <col min="5377" max="5377" width="23.5703125" style="71" customWidth="1"/>
    <col min="5378" max="5378" width="10.140625" style="71" customWidth="1"/>
    <col min="5379" max="5380" width="9.140625" style="71"/>
    <col min="5381" max="5381" width="16.140625" style="71" customWidth="1"/>
    <col min="5382" max="5382" width="10.28515625" style="71" customWidth="1"/>
    <col min="5383" max="5383" width="25.42578125" style="71" customWidth="1"/>
    <col min="5384" max="5632" width="9.140625" style="71"/>
    <col min="5633" max="5633" width="23.5703125" style="71" customWidth="1"/>
    <col min="5634" max="5634" width="10.140625" style="71" customWidth="1"/>
    <col min="5635" max="5636" width="9.140625" style="71"/>
    <col min="5637" max="5637" width="16.140625" style="71" customWidth="1"/>
    <col min="5638" max="5638" width="10.28515625" style="71" customWidth="1"/>
    <col min="5639" max="5639" width="25.42578125" style="71" customWidth="1"/>
    <col min="5640" max="5888" width="9.140625" style="71"/>
    <col min="5889" max="5889" width="23.5703125" style="71" customWidth="1"/>
    <col min="5890" max="5890" width="10.140625" style="71" customWidth="1"/>
    <col min="5891" max="5892" width="9.140625" style="71"/>
    <col min="5893" max="5893" width="16.140625" style="71" customWidth="1"/>
    <col min="5894" max="5894" width="10.28515625" style="71" customWidth="1"/>
    <col min="5895" max="5895" width="25.42578125" style="71" customWidth="1"/>
    <col min="5896" max="6144" width="9.140625" style="71"/>
    <col min="6145" max="6145" width="23.5703125" style="71" customWidth="1"/>
    <col min="6146" max="6146" width="10.140625" style="71" customWidth="1"/>
    <col min="6147" max="6148" width="9.140625" style="71"/>
    <col min="6149" max="6149" width="16.140625" style="71" customWidth="1"/>
    <col min="6150" max="6150" width="10.28515625" style="71" customWidth="1"/>
    <col min="6151" max="6151" width="25.42578125" style="71" customWidth="1"/>
    <col min="6152" max="6400" width="9.140625" style="71"/>
    <col min="6401" max="6401" width="23.5703125" style="71" customWidth="1"/>
    <col min="6402" max="6402" width="10.140625" style="71" customWidth="1"/>
    <col min="6403" max="6404" width="9.140625" style="71"/>
    <col min="6405" max="6405" width="16.140625" style="71" customWidth="1"/>
    <col min="6406" max="6406" width="10.28515625" style="71" customWidth="1"/>
    <col min="6407" max="6407" width="25.42578125" style="71" customWidth="1"/>
    <col min="6408" max="6656" width="9.140625" style="71"/>
    <col min="6657" max="6657" width="23.5703125" style="71" customWidth="1"/>
    <col min="6658" max="6658" width="10.140625" style="71" customWidth="1"/>
    <col min="6659" max="6660" width="9.140625" style="71"/>
    <col min="6661" max="6661" width="16.140625" style="71" customWidth="1"/>
    <col min="6662" max="6662" width="10.28515625" style="71" customWidth="1"/>
    <col min="6663" max="6663" width="25.42578125" style="71" customWidth="1"/>
    <col min="6664" max="6912" width="9.140625" style="71"/>
    <col min="6913" max="6913" width="23.5703125" style="71" customWidth="1"/>
    <col min="6914" max="6914" width="10.140625" style="71" customWidth="1"/>
    <col min="6915" max="6916" width="9.140625" style="71"/>
    <col min="6917" max="6917" width="16.140625" style="71" customWidth="1"/>
    <col min="6918" max="6918" width="10.28515625" style="71" customWidth="1"/>
    <col min="6919" max="6919" width="25.42578125" style="71" customWidth="1"/>
    <col min="6920" max="7168" width="9.140625" style="71"/>
    <col min="7169" max="7169" width="23.5703125" style="71" customWidth="1"/>
    <col min="7170" max="7170" width="10.140625" style="71" customWidth="1"/>
    <col min="7171" max="7172" width="9.140625" style="71"/>
    <col min="7173" max="7173" width="16.140625" style="71" customWidth="1"/>
    <col min="7174" max="7174" width="10.28515625" style="71" customWidth="1"/>
    <col min="7175" max="7175" width="25.42578125" style="71" customWidth="1"/>
    <col min="7176" max="7424" width="9.140625" style="71"/>
    <col min="7425" max="7425" width="23.5703125" style="71" customWidth="1"/>
    <col min="7426" max="7426" width="10.140625" style="71" customWidth="1"/>
    <col min="7427" max="7428" width="9.140625" style="71"/>
    <col min="7429" max="7429" width="16.140625" style="71" customWidth="1"/>
    <col min="7430" max="7430" width="10.28515625" style="71" customWidth="1"/>
    <col min="7431" max="7431" width="25.42578125" style="71" customWidth="1"/>
    <col min="7432" max="7680" width="9.140625" style="71"/>
    <col min="7681" max="7681" width="23.5703125" style="71" customWidth="1"/>
    <col min="7682" max="7682" width="10.140625" style="71" customWidth="1"/>
    <col min="7683" max="7684" width="9.140625" style="71"/>
    <col min="7685" max="7685" width="16.140625" style="71" customWidth="1"/>
    <col min="7686" max="7686" width="10.28515625" style="71" customWidth="1"/>
    <col min="7687" max="7687" width="25.42578125" style="71" customWidth="1"/>
    <col min="7688" max="7936" width="9.140625" style="71"/>
    <col min="7937" max="7937" width="23.5703125" style="71" customWidth="1"/>
    <col min="7938" max="7938" width="10.140625" style="71" customWidth="1"/>
    <col min="7939" max="7940" width="9.140625" style="71"/>
    <col min="7941" max="7941" width="16.140625" style="71" customWidth="1"/>
    <col min="7942" max="7942" width="10.28515625" style="71" customWidth="1"/>
    <col min="7943" max="7943" width="25.42578125" style="71" customWidth="1"/>
    <col min="7944" max="8192" width="9.140625" style="71"/>
    <col min="8193" max="8193" width="23.5703125" style="71" customWidth="1"/>
    <col min="8194" max="8194" width="10.140625" style="71" customWidth="1"/>
    <col min="8195" max="8196" width="9.140625" style="71"/>
    <col min="8197" max="8197" width="16.140625" style="71" customWidth="1"/>
    <col min="8198" max="8198" width="10.28515625" style="71" customWidth="1"/>
    <col min="8199" max="8199" width="25.42578125" style="71" customWidth="1"/>
    <col min="8200" max="8448" width="9.140625" style="71"/>
    <col min="8449" max="8449" width="23.5703125" style="71" customWidth="1"/>
    <col min="8450" max="8450" width="10.140625" style="71" customWidth="1"/>
    <col min="8451" max="8452" width="9.140625" style="71"/>
    <col min="8453" max="8453" width="16.140625" style="71" customWidth="1"/>
    <col min="8454" max="8454" width="10.28515625" style="71" customWidth="1"/>
    <col min="8455" max="8455" width="25.42578125" style="71" customWidth="1"/>
    <col min="8456" max="8704" width="9.140625" style="71"/>
    <col min="8705" max="8705" width="23.5703125" style="71" customWidth="1"/>
    <col min="8706" max="8706" width="10.140625" style="71" customWidth="1"/>
    <col min="8707" max="8708" width="9.140625" style="71"/>
    <col min="8709" max="8709" width="16.140625" style="71" customWidth="1"/>
    <col min="8710" max="8710" width="10.28515625" style="71" customWidth="1"/>
    <col min="8711" max="8711" width="25.42578125" style="71" customWidth="1"/>
    <col min="8712" max="8960" width="9.140625" style="71"/>
    <col min="8961" max="8961" width="23.5703125" style="71" customWidth="1"/>
    <col min="8962" max="8962" width="10.140625" style="71" customWidth="1"/>
    <col min="8963" max="8964" width="9.140625" style="71"/>
    <col min="8965" max="8965" width="16.140625" style="71" customWidth="1"/>
    <col min="8966" max="8966" width="10.28515625" style="71" customWidth="1"/>
    <col min="8967" max="8967" width="25.42578125" style="71" customWidth="1"/>
    <col min="8968" max="9216" width="9.140625" style="71"/>
    <col min="9217" max="9217" width="23.5703125" style="71" customWidth="1"/>
    <col min="9218" max="9218" width="10.140625" style="71" customWidth="1"/>
    <col min="9219" max="9220" width="9.140625" style="71"/>
    <col min="9221" max="9221" width="16.140625" style="71" customWidth="1"/>
    <col min="9222" max="9222" width="10.28515625" style="71" customWidth="1"/>
    <col min="9223" max="9223" width="25.42578125" style="71" customWidth="1"/>
    <col min="9224" max="9472" width="9.140625" style="71"/>
    <col min="9473" max="9473" width="23.5703125" style="71" customWidth="1"/>
    <col min="9474" max="9474" width="10.140625" style="71" customWidth="1"/>
    <col min="9475" max="9476" width="9.140625" style="71"/>
    <col min="9477" max="9477" width="16.140625" style="71" customWidth="1"/>
    <col min="9478" max="9478" width="10.28515625" style="71" customWidth="1"/>
    <col min="9479" max="9479" width="25.42578125" style="71" customWidth="1"/>
    <col min="9480" max="9728" width="9.140625" style="71"/>
    <col min="9729" max="9729" width="23.5703125" style="71" customWidth="1"/>
    <col min="9730" max="9730" width="10.140625" style="71" customWidth="1"/>
    <col min="9731" max="9732" width="9.140625" style="71"/>
    <col min="9733" max="9733" width="16.140625" style="71" customWidth="1"/>
    <col min="9734" max="9734" width="10.28515625" style="71" customWidth="1"/>
    <col min="9735" max="9735" width="25.42578125" style="71" customWidth="1"/>
    <col min="9736" max="9984" width="9.140625" style="71"/>
    <col min="9985" max="9985" width="23.5703125" style="71" customWidth="1"/>
    <col min="9986" max="9986" width="10.140625" style="71" customWidth="1"/>
    <col min="9987" max="9988" width="9.140625" style="71"/>
    <col min="9989" max="9989" width="16.140625" style="71" customWidth="1"/>
    <col min="9990" max="9990" width="10.28515625" style="71" customWidth="1"/>
    <col min="9991" max="9991" width="25.42578125" style="71" customWidth="1"/>
    <col min="9992" max="10240" width="9.140625" style="71"/>
    <col min="10241" max="10241" width="23.5703125" style="71" customWidth="1"/>
    <col min="10242" max="10242" width="10.140625" style="71" customWidth="1"/>
    <col min="10243" max="10244" width="9.140625" style="71"/>
    <col min="10245" max="10245" width="16.140625" style="71" customWidth="1"/>
    <col min="10246" max="10246" width="10.28515625" style="71" customWidth="1"/>
    <col min="10247" max="10247" width="25.42578125" style="71" customWidth="1"/>
    <col min="10248" max="10496" width="9.140625" style="71"/>
    <col min="10497" max="10497" width="23.5703125" style="71" customWidth="1"/>
    <col min="10498" max="10498" width="10.140625" style="71" customWidth="1"/>
    <col min="10499" max="10500" width="9.140625" style="71"/>
    <col min="10501" max="10501" width="16.140625" style="71" customWidth="1"/>
    <col min="10502" max="10502" width="10.28515625" style="71" customWidth="1"/>
    <col min="10503" max="10503" width="25.42578125" style="71" customWidth="1"/>
    <col min="10504" max="10752" width="9.140625" style="71"/>
    <col min="10753" max="10753" width="23.5703125" style="71" customWidth="1"/>
    <col min="10754" max="10754" width="10.140625" style="71" customWidth="1"/>
    <col min="10755" max="10756" width="9.140625" style="71"/>
    <col min="10757" max="10757" width="16.140625" style="71" customWidth="1"/>
    <col min="10758" max="10758" width="10.28515625" style="71" customWidth="1"/>
    <col min="10759" max="10759" width="25.42578125" style="71" customWidth="1"/>
    <col min="10760" max="11008" width="9.140625" style="71"/>
    <col min="11009" max="11009" width="23.5703125" style="71" customWidth="1"/>
    <col min="11010" max="11010" width="10.140625" style="71" customWidth="1"/>
    <col min="11011" max="11012" width="9.140625" style="71"/>
    <col min="11013" max="11013" width="16.140625" style="71" customWidth="1"/>
    <col min="11014" max="11014" width="10.28515625" style="71" customWidth="1"/>
    <col min="11015" max="11015" width="25.42578125" style="71" customWidth="1"/>
    <col min="11016" max="11264" width="9.140625" style="71"/>
    <col min="11265" max="11265" width="23.5703125" style="71" customWidth="1"/>
    <col min="11266" max="11266" width="10.140625" style="71" customWidth="1"/>
    <col min="11267" max="11268" width="9.140625" style="71"/>
    <col min="11269" max="11269" width="16.140625" style="71" customWidth="1"/>
    <col min="11270" max="11270" width="10.28515625" style="71" customWidth="1"/>
    <col min="11271" max="11271" width="25.42578125" style="71" customWidth="1"/>
    <col min="11272" max="11520" width="9.140625" style="71"/>
    <col min="11521" max="11521" width="23.5703125" style="71" customWidth="1"/>
    <col min="11522" max="11522" width="10.140625" style="71" customWidth="1"/>
    <col min="11523" max="11524" width="9.140625" style="71"/>
    <col min="11525" max="11525" width="16.140625" style="71" customWidth="1"/>
    <col min="11526" max="11526" width="10.28515625" style="71" customWidth="1"/>
    <col min="11527" max="11527" width="25.42578125" style="71" customWidth="1"/>
    <col min="11528" max="11776" width="9.140625" style="71"/>
    <col min="11777" max="11777" width="23.5703125" style="71" customWidth="1"/>
    <col min="11778" max="11778" width="10.140625" style="71" customWidth="1"/>
    <col min="11779" max="11780" width="9.140625" style="71"/>
    <col min="11781" max="11781" width="16.140625" style="71" customWidth="1"/>
    <col min="11782" max="11782" width="10.28515625" style="71" customWidth="1"/>
    <col min="11783" max="11783" width="25.42578125" style="71" customWidth="1"/>
    <col min="11784" max="12032" width="9.140625" style="71"/>
    <col min="12033" max="12033" width="23.5703125" style="71" customWidth="1"/>
    <col min="12034" max="12034" width="10.140625" style="71" customWidth="1"/>
    <col min="12035" max="12036" width="9.140625" style="71"/>
    <col min="12037" max="12037" width="16.140625" style="71" customWidth="1"/>
    <col min="12038" max="12038" width="10.28515625" style="71" customWidth="1"/>
    <col min="12039" max="12039" width="25.42578125" style="71" customWidth="1"/>
    <col min="12040" max="12288" width="9.140625" style="71"/>
    <col min="12289" max="12289" width="23.5703125" style="71" customWidth="1"/>
    <col min="12290" max="12290" width="10.140625" style="71" customWidth="1"/>
    <col min="12291" max="12292" width="9.140625" style="71"/>
    <col min="12293" max="12293" width="16.140625" style="71" customWidth="1"/>
    <col min="12294" max="12294" width="10.28515625" style="71" customWidth="1"/>
    <col min="12295" max="12295" width="25.42578125" style="71" customWidth="1"/>
    <col min="12296" max="12544" width="9.140625" style="71"/>
    <col min="12545" max="12545" width="23.5703125" style="71" customWidth="1"/>
    <col min="12546" max="12546" width="10.140625" style="71" customWidth="1"/>
    <col min="12547" max="12548" width="9.140625" style="71"/>
    <col min="12549" max="12549" width="16.140625" style="71" customWidth="1"/>
    <col min="12550" max="12550" width="10.28515625" style="71" customWidth="1"/>
    <col min="12551" max="12551" width="25.42578125" style="71" customWidth="1"/>
    <col min="12552" max="12800" width="9.140625" style="71"/>
    <col min="12801" max="12801" width="23.5703125" style="71" customWidth="1"/>
    <col min="12802" max="12802" width="10.140625" style="71" customWidth="1"/>
    <col min="12803" max="12804" width="9.140625" style="71"/>
    <col min="12805" max="12805" width="16.140625" style="71" customWidth="1"/>
    <col min="12806" max="12806" width="10.28515625" style="71" customWidth="1"/>
    <col min="12807" max="12807" width="25.42578125" style="71" customWidth="1"/>
    <col min="12808" max="13056" width="9.140625" style="71"/>
    <col min="13057" max="13057" width="23.5703125" style="71" customWidth="1"/>
    <col min="13058" max="13058" width="10.140625" style="71" customWidth="1"/>
    <col min="13059" max="13060" width="9.140625" style="71"/>
    <col min="13061" max="13061" width="16.140625" style="71" customWidth="1"/>
    <col min="13062" max="13062" width="10.28515625" style="71" customWidth="1"/>
    <col min="13063" max="13063" width="25.42578125" style="71" customWidth="1"/>
    <col min="13064" max="13312" width="9.140625" style="71"/>
    <col min="13313" max="13313" width="23.5703125" style="71" customWidth="1"/>
    <col min="13314" max="13314" width="10.140625" style="71" customWidth="1"/>
    <col min="13315" max="13316" width="9.140625" style="71"/>
    <col min="13317" max="13317" width="16.140625" style="71" customWidth="1"/>
    <col min="13318" max="13318" width="10.28515625" style="71" customWidth="1"/>
    <col min="13319" max="13319" width="25.42578125" style="71" customWidth="1"/>
    <col min="13320" max="13568" width="9.140625" style="71"/>
    <col min="13569" max="13569" width="23.5703125" style="71" customWidth="1"/>
    <col min="13570" max="13570" width="10.140625" style="71" customWidth="1"/>
    <col min="13571" max="13572" width="9.140625" style="71"/>
    <col min="13573" max="13573" width="16.140625" style="71" customWidth="1"/>
    <col min="13574" max="13574" width="10.28515625" style="71" customWidth="1"/>
    <col min="13575" max="13575" width="25.42578125" style="71" customWidth="1"/>
    <col min="13576" max="13824" width="9.140625" style="71"/>
    <col min="13825" max="13825" width="23.5703125" style="71" customWidth="1"/>
    <col min="13826" max="13826" width="10.140625" style="71" customWidth="1"/>
    <col min="13827" max="13828" width="9.140625" style="71"/>
    <col min="13829" max="13829" width="16.140625" style="71" customWidth="1"/>
    <col min="13830" max="13830" width="10.28515625" style="71" customWidth="1"/>
    <col min="13831" max="13831" width="25.42578125" style="71" customWidth="1"/>
    <col min="13832" max="14080" width="9.140625" style="71"/>
    <col min="14081" max="14081" width="23.5703125" style="71" customWidth="1"/>
    <col min="14082" max="14082" width="10.140625" style="71" customWidth="1"/>
    <col min="14083" max="14084" width="9.140625" style="71"/>
    <col min="14085" max="14085" width="16.140625" style="71" customWidth="1"/>
    <col min="14086" max="14086" width="10.28515625" style="71" customWidth="1"/>
    <col min="14087" max="14087" width="25.42578125" style="71" customWidth="1"/>
    <col min="14088" max="14336" width="9.140625" style="71"/>
    <col min="14337" max="14337" width="23.5703125" style="71" customWidth="1"/>
    <col min="14338" max="14338" width="10.140625" style="71" customWidth="1"/>
    <col min="14339" max="14340" width="9.140625" style="71"/>
    <col min="14341" max="14341" width="16.140625" style="71" customWidth="1"/>
    <col min="14342" max="14342" width="10.28515625" style="71" customWidth="1"/>
    <col min="14343" max="14343" width="25.42578125" style="71" customWidth="1"/>
    <col min="14344" max="14592" width="9.140625" style="71"/>
    <col min="14593" max="14593" width="23.5703125" style="71" customWidth="1"/>
    <col min="14594" max="14594" width="10.140625" style="71" customWidth="1"/>
    <col min="14595" max="14596" width="9.140625" style="71"/>
    <col min="14597" max="14597" width="16.140625" style="71" customWidth="1"/>
    <col min="14598" max="14598" width="10.28515625" style="71" customWidth="1"/>
    <col min="14599" max="14599" width="25.42578125" style="71" customWidth="1"/>
    <col min="14600" max="14848" width="9.140625" style="71"/>
    <col min="14849" max="14849" width="23.5703125" style="71" customWidth="1"/>
    <col min="14850" max="14850" width="10.140625" style="71" customWidth="1"/>
    <col min="14851" max="14852" width="9.140625" style="71"/>
    <col min="14853" max="14853" width="16.140625" style="71" customWidth="1"/>
    <col min="14854" max="14854" width="10.28515625" style="71" customWidth="1"/>
    <col min="14855" max="14855" width="25.42578125" style="71" customWidth="1"/>
    <col min="14856" max="15104" width="9.140625" style="71"/>
    <col min="15105" max="15105" width="23.5703125" style="71" customWidth="1"/>
    <col min="15106" max="15106" width="10.140625" style="71" customWidth="1"/>
    <col min="15107" max="15108" width="9.140625" style="71"/>
    <col min="15109" max="15109" width="16.140625" style="71" customWidth="1"/>
    <col min="15110" max="15110" width="10.28515625" style="71" customWidth="1"/>
    <col min="15111" max="15111" width="25.42578125" style="71" customWidth="1"/>
    <col min="15112" max="15360" width="9.140625" style="71"/>
    <col min="15361" max="15361" width="23.5703125" style="71" customWidth="1"/>
    <col min="15362" max="15362" width="10.140625" style="71" customWidth="1"/>
    <col min="15363" max="15364" width="9.140625" style="71"/>
    <col min="15365" max="15365" width="16.140625" style="71" customWidth="1"/>
    <col min="15366" max="15366" width="10.28515625" style="71" customWidth="1"/>
    <col min="15367" max="15367" width="25.42578125" style="71" customWidth="1"/>
    <col min="15368" max="15616" width="9.140625" style="71"/>
    <col min="15617" max="15617" width="23.5703125" style="71" customWidth="1"/>
    <col min="15618" max="15618" width="10.140625" style="71" customWidth="1"/>
    <col min="15619" max="15620" width="9.140625" style="71"/>
    <col min="15621" max="15621" width="16.140625" style="71" customWidth="1"/>
    <col min="15622" max="15622" width="10.28515625" style="71" customWidth="1"/>
    <col min="15623" max="15623" width="25.42578125" style="71" customWidth="1"/>
    <col min="15624" max="15872" width="9.140625" style="71"/>
    <col min="15873" max="15873" width="23.5703125" style="71" customWidth="1"/>
    <col min="15874" max="15874" width="10.140625" style="71" customWidth="1"/>
    <col min="15875" max="15876" width="9.140625" style="71"/>
    <col min="15877" max="15877" width="16.140625" style="71" customWidth="1"/>
    <col min="15878" max="15878" width="10.28515625" style="71" customWidth="1"/>
    <col min="15879" max="15879" width="25.42578125" style="71" customWidth="1"/>
    <col min="15880" max="16128" width="9.140625" style="71"/>
    <col min="16129" max="16129" width="23.5703125" style="71" customWidth="1"/>
    <col min="16130" max="16130" width="10.140625" style="71" customWidth="1"/>
    <col min="16131" max="16132" width="9.140625" style="71"/>
    <col min="16133" max="16133" width="16.140625" style="71" customWidth="1"/>
    <col min="16134" max="16134" width="10.28515625" style="71" customWidth="1"/>
    <col min="16135" max="16135" width="25.42578125" style="71" customWidth="1"/>
    <col min="16136" max="16384" width="9.140625" style="71"/>
  </cols>
  <sheetData>
    <row r="1" spans="1:9">
      <c r="A1" s="441" t="s">
        <v>321</v>
      </c>
      <c r="B1" s="442"/>
      <c r="C1" s="443"/>
      <c r="D1" s="443"/>
      <c r="E1" s="443"/>
      <c r="F1" s="443"/>
      <c r="G1" s="443"/>
    </row>
    <row r="2" spans="1:9" ht="13.5" thickBot="1">
      <c r="A2" s="443"/>
      <c r="B2" s="442"/>
      <c r="C2" s="443"/>
      <c r="D2" s="443"/>
      <c r="E2" s="443"/>
      <c r="F2" s="443"/>
      <c r="G2" s="443"/>
    </row>
    <row r="3" spans="1:9" ht="30" customHeight="1" thickBot="1">
      <c r="A3" s="444" t="s">
        <v>322</v>
      </c>
      <c r="B3" s="457" t="s">
        <v>323</v>
      </c>
      <c r="C3" s="458"/>
      <c r="D3" s="458"/>
      <c r="E3" s="458"/>
      <c r="F3" s="458"/>
      <c r="G3" s="459"/>
    </row>
    <row r="4" spans="1:9" ht="45" customHeight="1" thickBot="1">
      <c r="A4" s="444" t="s">
        <v>324</v>
      </c>
      <c r="B4" s="460" t="s">
        <v>325</v>
      </c>
      <c r="C4" s="461"/>
      <c r="D4" s="461"/>
      <c r="E4" s="461"/>
      <c r="F4" s="461"/>
      <c r="G4" s="462"/>
    </row>
    <row r="5" spans="1:9" ht="81" customHeight="1" thickBot="1">
      <c r="A5" s="444" t="s">
        <v>326</v>
      </c>
      <c r="B5" s="463" t="s">
        <v>344</v>
      </c>
      <c r="C5" s="464"/>
      <c r="D5" s="464"/>
      <c r="E5" s="464"/>
      <c r="F5" s="464"/>
      <c r="G5" s="465"/>
    </row>
    <row r="6" spans="1:9" ht="27" customHeight="1" thickBot="1">
      <c r="A6" s="444" t="s">
        <v>327</v>
      </c>
      <c r="B6" s="445" t="s">
        <v>4</v>
      </c>
      <c r="C6" s="466" t="s">
        <v>7</v>
      </c>
      <c r="D6" s="467"/>
      <c r="E6" s="467"/>
      <c r="F6" s="467"/>
      <c r="G6" s="468"/>
    </row>
    <row r="7" spans="1:9" ht="78" customHeight="1" thickBot="1">
      <c r="A7" s="444" t="s">
        <v>328</v>
      </c>
      <c r="B7" s="446" t="s">
        <v>145</v>
      </c>
      <c r="C7" s="451" t="s">
        <v>566</v>
      </c>
      <c r="D7" s="452"/>
      <c r="E7" s="452"/>
      <c r="F7" s="452"/>
      <c r="G7" s="453"/>
      <c r="I7" s="83"/>
    </row>
    <row r="8" spans="1:9" ht="79.5" customHeight="1" thickBot="1">
      <c r="A8" s="444" t="s">
        <v>329</v>
      </c>
      <c r="B8" s="446" t="s">
        <v>456</v>
      </c>
      <c r="C8" s="451" t="s">
        <v>110</v>
      </c>
      <c r="D8" s="452"/>
      <c r="E8" s="452"/>
      <c r="F8" s="452"/>
      <c r="G8" s="453"/>
      <c r="I8" s="83"/>
    </row>
    <row r="9" spans="1:9" ht="57.75" customHeight="1" thickBot="1">
      <c r="A9" s="72" t="s">
        <v>330</v>
      </c>
      <c r="B9" s="210">
        <v>2150</v>
      </c>
      <c r="C9" s="448" t="s">
        <v>116</v>
      </c>
      <c r="D9" s="449"/>
      <c r="E9" s="449"/>
      <c r="F9" s="449"/>
      <c r="G9" s="450"/>
      <c r="I9" s="83"/>
    </row>
    <row r="10" spans="1:9" ht="87.75" customHeight="1" thickBot="1">
      <c r="A10" s="72" t="s">
        <v>147</v>
      </c>
      <c r="B10" s="88" t="s">
        <v>547</v>
      </c>
      <c r="C10" s="454" t="s">
        <v>346</v>
      </c>
      <c r="D10" s="455"/>
      <c r="E10" s="455"/>
      <c r="F10" s="455"/>
      <c r="G10" s="456"/>
      <c r="I10" s="83"/>
    </row>
    <row r="11" spans="1:9" ht="75" customHeight="1" thickBot="1">
      <c r="A11" s="72" t="s">
        <v>331</v>
      </c>
      <c r="B11" s="88" t="s">
        <v>565</v>
      </c>
      <c r="C11" s="448" t="s">
        <v>332</v>
      </c>
      <c r="D11" s="449"/>
      <c r="E11" s="449"/>
      <c r="F11" s="449"/>
      <c r="G11" s="450"/>
      <c r="I11" s="83"/>
    </row>
    <row r="12" spans="1:9" ht="90" customHeight="1" thickBot="1">
      <c r="A12" s="72" t="s">
        <v>333</v>
      </c>
      <c r="B12" s="88" t="s">
        <v>194</v>
      </c>
      <c r="C12" s="448" t="s">
        <v>345</v>
      </c>
      <c r="D12" s="449"/>
      <c r="E12" s="449"/>
      <c r="F12" s="449"/>
      <c r="G12" s="450"/>
      <c r="I12" s="83"/>
    </row>
    <row r="13" spans="1:9" ht="90.75" customHeight="1" thickBot="1">
      <c r="A13" s="72" t="s">
        <v>334</v>
      </c>
      <c r="B13" s="88" t="s">
        <v>265</v>
      </c>
      <c r="C13" s="448" t="s">
        <v>51</v>
      </c>
      <c r="D13" s="449"/>
      <c r="E13" s="449"/>
      <c r="F13" s="449"/>
      <c r="G13" s="450"/>
      <c r="I13" s="83"/>
    </row>
    <row r="15" spans="1:9" ht="32.25" customHeight="1"/>
    <row r="16" spans="1:9" ht="48" customHeight="1"/>
    <row r="19" ht="15" customHeight="1"/>
    <row r="23" ht="15" customHeight="1"/>
    <row r="25" ht="32.25" customHeight="1"/>
    <row r="26" ht="48" customHeight="1"/>
    <row r="27" ht="15" customHeight="1"/>
    <row r="34" ht="32.25" customHeight="1"/>
    <row r="35" ht="48" customHeight="1"/>
    <row r="43" ht="32.25" customHeight="1"/>
    <row r="44" ht="48" customHeight="1"/>
  </sheetData>
  <mergeCells count="11">
    <mergeCell ref="B3:G3"/>
    <mergeCell ref="B4:G4"/>
    <mergeCell ref="B5:G5"/>
    <mergeCell ref="C6:G6"/>
    <mergeCell ref="C7:G7"/>
    <mergeCell ref="C13:G13"/>
    <mergeCell ref="C8:G8"/>
    <mergeCell ref="C9:G9"/>
    <mergeCell ref="C10:G10"/>
    <mergeCell ref="C11:G11"/>
    <mergeCell ref="C12:G12"/>
  </mergeCells>
  <pageMargins left="0.7" right="0.7" top="0.75" bottom="0.75" header="0.3" footer="0.3"/>
  <pageSetup paperSize="9" scale="75" orientation="portrait" verticalDpi="2"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sheetPr>
  <dimension ref="A1:M203"/>
  <sheetViews>
    <sheetView topLeftCell="A151" zoomScale="170" zoomScaleNormal="170" zoomScaleSheetLayoutView="100" workbookViewId="0">
      <selection activeCell="A9" sqref="A9:E11"/>
    </sheetView>
  </sheetViews>
  <sheetFormatPr defaultRowHeight="15"/>
  <cols>
    <col min="1" max="1" width="28.5703125" style="156" customWidth="1"/>
    <col min="2" max="2" width="10.7109375" style="156" customWidth="1"/>
    <col min="3" max="3" width="9.140625" style="156" customWidth="1"/>
    <col min="4" max="4" width="10" style="156" customWidth="1"/>
    <col min="5" max="5" width="15.85546875" style="156" customWidth="1"/>
    <col min="6" max="8" width="0" style="7" hidden="1" customWidth="1"/>
    <col min="9" max="9" width="16.85546875" style="7" hidden="1" customWidth="1"/>
    <col min="10" max="11" width="10.28515625" style="7" hidden="1" customWidth="1"/>
    <col min="12" max="13" width="10.140625" style="7" hidden="1" customWidth="1"/>
    <col min="14" max="20" width="0" style="7" hidden="1" customWidth="1"/>
    <col min="21" max="16384" width="9.140625" style="7"/>
  </cols>
  <sheetData>
    <row r="1" spans="1:5" s="85" customFormat="1">
      <c r="A1" s="469" t="s">
        <v>609</v>
      </c>
      <c r="B1" s="469"/>
      <c r="C1" s="469"/>
      <c r="D1" s="469"/>
      <c r="E1" s="469"/>
    </row>
    <row r="2" spans="1:5" ht="33.75" customHeight="1">
      <c r="A2" s="480" t="s">
        <v>335</v>
      </c>
      <c r="B2" s="480"/>
      <c r="C2" s="480"/>
      <c r="D2" s="480"/>
      <c r="E2" s="480"/>
    </row>
    <row r="3" spans="1:5" ht="18" customHeight="1">
      <c r="A3" s="499" t="s">
        <v>196</v>
      </c>
      <c r="B3" s="499"/>
      <c r="C3" s="499"/>
      <c r="D3" s="499"/>
      <c r="E3" s="499"/>
    </row>
    <row r="4" spans="1:5" ht="15.75" thickBot="1"/>
    <row r="5" spans="1:5" ht="15.75" thickBot="1">
      <c r="A5" s="225" t="s">
        <v>21</v>
      </c>
      <c r="B5" s="489" t="s">
        <v>146</v>
      </c>
      <c r="C5" s="489"/>
      <c r="D5" s="489"/>
      <c r="E5" s="489"/>
    </row>
    <row r="6" spans="1:5" ht="15.75" thickBot="1">
      <c r="A6" s="225" t="s">
        <v>4</v>
      </c>
      <c r="B6" s="490" t="s">
        <v>145</v>
      </c>
      <c r="C6" s="491"/>
      <c r="D6" s="491"/>
      <c r="E6" s="492"/>
    </row>
    <row r="7" spans="1:5" ht="15.75" thickBot="1">
      <c r="A7" s="225" t="s">
        <v>26</v>
      </c>
      <c r="B7" s="493" t="s">
        <v>198</v>
      </c>
      <c r="C7" s="494"/>
      <c r="D7" s="494"/>
      <c r="E7" s="495"/>
    </row>
    <row r="8" spans="1:5" ht="15.75" thickBot="1">
      <c r="A8" s="496" t="s">
        <v>7</v>
      </c>
      <c r="B8" s="497"/>
      <c r="C8" s="497"/>
      <c r="D8" s="497"/>
      <c r="E8" s="498"/>
    </row>
    <row r="9" spans="1:5" ht="15.75" thickBot="1">
      <c r="A9" s="500" t="s">
        <v>144</v>
      </c>
      <c r="B9" s="501"/>
      <c r="C9" s="501"/>
      <c r="D9" s="501"/>
      <c r="E9" s="502"/>
    </row>
    <row r="10" spans="1:5" ht="16.5" customHeight="1" thickBot="1">
      <c r="A10" s="500"/>
      <c r="B10" s="501"/>
      <c r="C10" s="501"/>
      <c r="D10" s="501"/>
      <c r="E10" s="502"/>
    </row>
    <row r="11" spans="1:5" ht="15.75" thickBot="1">
      <c r="A11" s="500"/>
      <c r="B11" s="501"/>
      <c r="C11" s="501"/>
      <c r="D11" s="501"/>
      <c r="E11" s="502"/>
    </row>
    <row r="12" spans="1:5" ht="42.75" customHeight="1" thickBot="1">
      <c r="A12" s="226" t="s">
        <v>10</v>
      </c>
      <c r="B12" s="503" t="s">
        <v>143</v>
      </c>
      <c r="C12" s="504"/>
      <c r="D12" s="504"/>
      <c r="E12" s="505"/>
    </row>
    <row r="13" spans="1:5" ht="23.25" customHeight="1">
      <c r="A13" s="470" t="s">
        <v>11</v>
      </c>
      <c r="B13" s="227">
        <v>2019</v>
      </c>
      <c r="C13" s="227">
        <v>2020</v>
      </c>
      <c r="D13" s="227">
        <v>2021</v>
      </c>
      <c r="E13" s="227">
        <v>2022</v>
      </c>
    </row>
    <row r="14" spans="1:5" ht="15.75" thickBot="1">
      <c r="A14" s="471"/>
      <c r="B14" s="228" t="s">
        <v>5</v>
      </c>
      <c r="C14" s="228" t="s">
        <v>6</v>
      </c>
      <c r="D14" s="228" t="s">
        <v>6</v>
      </c>
      <c r="E14" s="228" t="s">
        <v>6</v>
      </c>
    </row>
    <row r="15" spans="1:5" ht="34.5" thickBot="1">
      <c r="A15" s="147" t="s">
        <v>142</v>
      </c>
      <c r="B15" s="145">
        <v>1</v>
      </c>
      <c r="C15" s="145">
        <v>1</v>
      </c>
      <c r="D15" s="145">
        <v>1</v>
      </c>
      <c r="E15" s="145">
        <v>1</v>
      </c>
    </row>
    <row r="16" spans="1:5" ht="23.25" thickBot="1">
      <c r="A16" s="152" t="s">
        <v>141</v>
      </c>
      <c r="B16" s="145">
        <v>0.4</v>
      </c>
      <c r="C16" s="145">
        <v>0.4</v>
      </c>
      <c r="D16" s="145">
        <v>0.4</v>
      </c>
      <c r="E16" s="145">
        <v>0.4</v>
      </c>
    </row>
    <row r="17" spans="1:5" ht="23.25" thickBot="1">
      <c r="A17" s="152" t="s">
        <v>140</v>
      </c>
      <c r="B17" s="145">
        <v>0.3</v>
      </c>
      <c r="C17" s="145">
        <v>0.3</v>
      </c>
      <c r="D17" s="145">
        <v>0.3</v>
      </c>
      <c r="E17" s="145">
        <v>0.3</v>
      </c>
    </row>
    <row r="18" spans="1:5" ht="24.75" customHeight="1" thickBot="1">
      <c r="A18" s="175" t="s">
        <v>12</v>
      </c>
      <c r="B18" s="518" t="s">
        <v>139</v>
      </c>
      <c r="C18" s="519"/>
      <c r="D18" s="519"/>
      <c r="E18" s="520"/>
    </row>
    <row r="19" spans="1:5" ht="23.25" customHeight="1" thickBot="1">
      <c r="A19" s="515" t="s">
        <v>13</v>
      </c>
      <c r="B19" s="516"/>
      <c r="C19" s="516"/>
      <c r="D19" s="516"/>
      <c r="E19" s="517"/>
    </row>
    <row r="20" spans="1:5">
      <c r="A20" s="470" t="s">
        <v>138</v>
      </c>
      <c r="B20" s="227">
        <v>2019</v>
      </c>
      <c r="C20" s="227">
        <v>2020</v>
      </c>
      <c r="D20" s="227">
        <v>2021</v>
      </c>
      <c r="E20" s="227">
        <v>2022</v>
      </c>
    </row>
    <row r="21" spans="1:5" ht="15.75" thickBot="1">
      <c r="A21" s="471"/>
      <c r="B21" s="228" t="s">
        <v>5</v>
      </c>
      <c r="C21" s="228" t="s">
        <v>6</v>
      </c>
      <c r="D21" s="228" t="s">
        <v>6</v>
      </c>
      <c r="E21" s="228" t="s">
        <v>6</v>
      </c>
    </row>
    <row r="22" spans="1:5" ht="15.75" thickBot="1">
      <c r="A22" s="250" t="s">
        <v>137</v>
      </c>
      <c r="B22" s="251">
        <v>0.4</v>
      </c>
      <c r="C22" s="251">
        <v>0.4</v>
      </c>
      <c r="D22" s="251">
        <v>0.4</v>
      </c>
      <c r="E22" s="251">
        <v>0.4</v>
      </c>
    </row>
    <row r="23" spans="1:5" ht="15.75" thickBot="1">
      <c r="A23" s="250" t="s">
        <v>136</v>
      </c>
      <c r="B23" s="145">
        <v>1</v>
      </c>
      <c r="C23" s="145">
        <v>1</v>
      </c>
      <c r="D23" s="145">
        <v>1</v>
      </c>
      <c r="E23" s="145">
        <v>1</v>
      </c>
    </row>
    <row r="24" spans="1:5" ht="23.25" thickBot="1">
      <c r="A24" s="250" t="s">
        <v>135</v>
      </c>
      <c r="B24" s="252">
        <v>25</v>
      </c>
      <c r="C24" s="252">
        <v>24</v>
      </c>
      <c r="D24" s="253">
        <v>24</v>
      </c>
      <c r="E24" s="253">
        <v>24</v>
      </c>
    </row>
    <row r="25" spans="1:5" ht="15.75" thickBot="1">
      <c r="A25" s="250" t="s">
        <v>134</v>
      </c>
      <c r="B25" s="252">
        <v>25</v>
      </c>
      <c r="C25" s="253">
        <v>26</v>
      </c>
      <c r="D25" s="253">
        <v>27</v>
      </c>
      <c r="E25" s="253">
        <v>27</v>
      </c>
    </row>
    <row r="26" spans="1:5" ht="15.75" thickBot="1">
      <c r="A26" s="250" t="s">
        <v>133</v>
      </c>
      <c r="B26" s="252">
        <v>15</v>
      </c>
      <c r="C26" s="253">
        <v>15</v>
      </c>
      <c r="D26" s="253">
        <v>0</v>
      </c>
      <c r="E26" s="253">
        <v>0</v>
      </c>
    </row>
    <row r="27" spans="1:5" ht="23.25" thickBot="1">
      <c r="A27" s="250" t="s">
        <v>132</v>
      </c>
      <c r="B27" s="252">
        <v>12</v>
      </c>
      <c r="C27" s="253">
        <v>12</v>
      </c>
      <c r="D27" s="253">
        <v>12</v>
      </c>
      <c r="E27" s="253">
        <v>12</v>
      </c>
    </row>
    <row r="28" spans="1:5" ht="15.75" thickBot="1">
      <c r="A28" s="521" t="s">
        <v>29</v>
      </c>
      <c r="B28" s="522"/>
      <c r="C28" s="522"/>
      <c r="D28" s="522"/>
      <c r="E28" s="523"/>
    </row>
    <row r="29" spans="1:5" ht="15.75" thickBot="1">
      <c r="A29" s="481" t="s">
        <v>36</v>
      </c>
      <c r="B29" s="482"/>
      <c r="C29" s="482"/>
      <c r="D29" s="482"/>
      <c r="E29" s="483"/>
    </row>
    <row r="30" spans="1:5" ht="15.75" thickBot="1">
      <c r="A30" s="229" t="s">
        <v>27</v>
      </c>
      <c r="B30" s="509" t="s">
        <v>131</v>
      </c>
      <c r="C30" s="510"/>
      <c r="D30" s="510"/>
      <c r="E30" s="511"/>
    </row>
    <row r="31" spans="1:5" ht="31.5" customHeight="1" thickBot="1">
      <c r="A31" s="152" t="s">
        <v>9</v>
      </c>
      <c r="B31" s="515" t="s">
        <v>130</v>
      </c>
      <c r="C31" s="516"/>
      <c r="D31" s="516"/>
      <c r="E31" s="517"/>
    </row>
    <row r="32" spans="1:5" ht="15.75" thickBot="1">
      <c r="A32" s="152" t="s">
        <v>14</v>
      </c>
      <c r="B32" s="506" t="s">
        <v>129</v>
      </c>
      <c r="C32" s="507"/>
      <c r="D32" s="507"/>
      <c r="E32" s="508"/>
    </row>
    <row r="33" spans="1:5" ht="12.75" customHeight="1">
      <c r="A33" s="470"/>
      <c r="B33" s="227">
        <v>2019</v>
      </c>
      <c r="C33" s="227">
        <v>2020</v>
      </c>
      <c r="D33" s="227">
        <v>2021</v>
      </c>
      <c r="E33" s="227">
        <v>2022</v>
      </c>
    </row>
    <row r="34" spans="1:5" ht="9" customHeight="1" thickBot="1">
      <c r="A34" s="471"/>
      <c r="B34" s="181" t="s">
        <v>5</v>
      </c>
      <c r="C34" s="181" t="s">
        <v>6</v>
      </c>
      <c r="D34" s="181" t="s">
        <v>6</v>
      </c>
      <c r="E34" s="181" t="s">
        <v>6</v>
      </c>
    </row>
    <row r="35" spans="1:5" ht="15.75" thickBot="1">
      <c r="A35" s="152" t="s">
        <v>8</v>
      </c>
      <c r="B35" s="102">
        <v>25</v>
      </c>
      <c r="C35" s="102">
        <v>25</v>
      </c>
      <c r="D35" s="102">
        <v>25</v>
      </c>
      <c r="E35" s="102">
        <v>25</v>
      </c>
    </row>
    <row r="36" spans="1:5" ht="15.75" thickBot="1">
      <c r="A36" s="152" t="s">
        <v>15</v>
      </c>
      <c r="B36" s="178">
        <f>B65</f>
        <v>861300</v>
      </c>
      <c r="C36" s="178">
        <f>C65</f>
        <v>864300</v>
      </c>
      <c r="D36" s="178">
        <f>D65</f>
        <v>864300</v>
      </c>
      <c r="E36" s="178">
        <f>E65</f>
        <v>864300</v>
      </c>
    </row>
    <row r="37" spans="1:5" ht="15.75" thickBot="1">
      <c r="A37" s="152" t="s">
        <v>23</v>
      </c>
      <c r="B37" s="178">
        <f>B36/B35</f>
        <v>34452</v>
      </c>
      <c r="C37" s="178">
        <f>C36/C35</f>
        <v>34572</v>
      </c>
      <c r="D37" s="178">
        <f>D36/D35</f>
        <v>34572</v>
      </c>
      <c r="E37" s="178">
        <f>E36/E35</f>
        <v>34572</v>
      </c>
    </row>
    <row r="38" spans="1:5" ht="15.75" thickBot="1">
      <c r="A38" s="152" t="s">
        <v>16</v>
      </c>
      <c r="B38" s="217" t="s">
        <v>22</v>
      </c>
      <c r="C38" s="179">
        <f t="shared" ref="C38:E40" si="0">C35/B35-1</f>
        <v>0</v>
      </c>
      <c r="D38" s="179">
        <f t="shared" si="0"/>
        <v>0</v>
      </c>
      <c r="E38" s="179">
        <f t="shared" si="0"/>
        <v>0</v>
      </c>
    </row>
    <row r="39" spans="1:5" ht="15.75" thickBot="1">
      <c r="A39" s="152" t="s">
        <v>17</v>
      </c>
      <c r="B39" s="217" t="s">
        <v>22</v>
      </c>
      <c r="C39" s="179">
        <f t="shared" si="0"/>
        <v>3.4831069313827623E-3</v>
      </c>
      <c r="D39" s="179">
        <f t="shared" si="0"/>
        <v>0</v>
      </c>
      <c r="E39" s="179">
        <f t="shared" si="0"/>
        <v>0</v>
      </c>
    </row>
    <row r="40" spans="1:5" ht="15.75" thickBot="1">
      <c r="A40" s="152" t="s">
        <v>18</v>
      </c>
      <c r="B40" s="217" t="s">
        <v>22</v>
      </c>
      <c r="C40" s="179">
        <f t="shared" si="0"/>
        <v>3.4831069313827623E-3</v>
      </c>
      <c r="D40" s="179">
        <f t="shared" si="0"/>
        <v>0</v>
      </c>
      <c r="E40" s="179">
        <f t="shared" si="0"/>
        <v>0</v>
      </c>
    </row>
    <row r="41" spans="1:5" ht="15.75" thickBot="1">
      <c r="A41" s="472" t="s">
        <v>183</v>
      </c>
      <c r="B41" s="473"/>
      <c r="C41" s="473"/>
      <c r="D41" s="473"/>
      <c r="E41" s="474"/>
    </row>
    <row r="42" spans="1:5" ht="12.75" customHeight="1">
      <c r="A42" s="512" t="s">
        <v>128</v>
      </c>
      <c r="B42" s="227">
        <v>2019</v>
      </c>
      <c r="C42" s="227">
        <v>2020</v>
      </c>
      <c r="D42" s="227">
        <v>2021</v>
      </c>
      <c r="E42" s="227">
        <v>2022</v>
      </c>
    </row>
    <row r="43" spans="1:5" ht="9" customHeight="1" thickBot="1">
      <c r="A43" s="513"/>
      <c r="B43" s="181" t="s">
        <v>5</v>
      </c>
      <c r="C43" s="181" t="s">
        <v>6</v>
      </c>
      <c r="D43" s="181" t="s">
        <v>6</v>
      </c>
      <c r="E43" s="181" t="s">
        <v>6</v>
      </c>
    </row>
    <row r="44" spans="1:5" ht="15.75" thickBot="1">
      <c r="A44" s="230" t="s">
        <v>0</v>
      </c>
      <c r="B44" s="9">
        <f>B45+B46</f>
        <v>463300</v>
      </c>
      <c r="C44" s="9">
        <f>C45+C46</f>
        <v>463300</v>
      </c>
      <c r="D44" s="9">
        <f>D45+D46</f>
        <v>463300</v>
      </c>
      <c r="E44" s="9">
        <f>E45+E46</f>
        <v>463300</v>
      </c>
    </row>
    <row r="45" spans="1:5" ht="15.75" thickBot="1">
      <c r="A45" s="231" t="s">
        <v>41</v>
      </c>
      <c r="B45" s="8">
        <v>463300</v>
      </c>
      <c r="C45" s="8">
        <v>463300</v>
      </c>
      <c r="D45" s="8">
        <v>463300</v>
      </c>
      <c r="E45" s="8">
        <v>463300</v>
      </c>
    </row>
    <row r="46" spans="1:5" ht="15.75" thickBot="1">
      <c r="A46" s="231" t="s">
        <v>42</v>
      </c>
      <c r="B46" s="8"/>
      <c r="C46" s="40"/>
      <c r="D46" s="40"/>
      <c r="E46" s="40"/>
    </row>
    <row r="47" spans="1:5" ht="24.75" thickBot="1">
      <c r="A47" s="230" t="s">
        <v>28</v>
      </c>
      <c r="B47" s="9">
        <f>B48</f>
        <v>88000</v>
      </c>
      <c r="C47" s="9">
        <f>C48</f>
        <v>88000</v>
      </c>
      <c r="D47" s="9">
        <f>D48</f>
        <v>88000</v>
      </c>
      <c r="E47" s="9">
        <f>E48</f>
        <v>88000</v>
      </c>
    </row>
    <row r="48" spans="1:5" ht="15.75" thickBot="1">
      <c r="A48" s="231" t="s">
        <v>41</v>
      </c>
      <c r="B48" s="8">
        <v>88000</v>
      </c>
      <c r="C48" s="8">
        <v>88000</v>
      </c>
      <c r="D48" s="8">
        <v>88000</v>
      </c>
      <c r="E48" s="8">
        <v>88000</v>
      </c>
    </row>
    <row r="49" spans="1:5" ht="15.75" thickBot="1">
      <c r="A49" s="231" t="s">
        <v>42</v>
      </c>
      <c r="B49" s="8"/>
      <c r="C49" s="9"/>
      <c r="D49" s="9"/>
      <c r="E49" s="9"/>
    </row>
    <row r="50" spans="1:5" ht="15.75" thickBot="1">
      <c r="A50" s="230" t="s">
        <v>1</v>
      </c>
      <c r="B50" s="8">
        <f>B51</f>
        <v>277000</v>
      </c>
      <c r="C50" s="8">
        <f>C51</f>
        <v>280000</v>
      </c>
      <c r="D50" s="8">
        <f>D51</f>
        <v>280000</v>
      </c>
      <c r="E50" s="8">
        <f>E51</f>
        <v>280000</v>
      </c>
    </row>
    <row r="51" spans="1:5" ht="15.75" thickBot="1">
      <c r="A51" s="231" t="s">
        <v>41</v>
      </c>
      <c r="B51" s="8">
        <f>414700-137700</f>
        <v>277000</v>
      </c>
      <c r="C51" s="8">
        <v>280000</v>
      </c>
      <c r="D51" s="8">
        <v>280000</v>
      </c>
      <c r="E51" s="8">
        <v>280000</v>
      </c>
    </row>
    <row r="52" spans="1:5" ht="15.75" thickBot="1">
      <c r="A52" s="231" t="s">
        <v>42</v>
      </c>
      <c r="B52" s="232"/>
      <c r="C52" s="233"/>
      <c r="D52" s="233"/>
      <c r="E52" s="233"/>
    </row>
    <row r="53" spans="1:5" ht="15.75" thickBot="1">
      <c r="A53" s="230" t="s">
        <v>2</v>
      </c>
      <c r="B53" s="232">
        <f>B54+B55</f>
        <v>0</v>
      </c>
      <c r="C53" s="232">
        <f>C54+C55</f>
        <v>0</v>
      </c>
      <c r="D53" s="232">
        <f>D54+D55</f>
        <v>0</v>
      </c>
      <c r="E53" s="232">
        <f>E54+E55</f>
        <v>0</v>
      </c>
    </row>
    <row r="54" spans="1:5" ht="15.75" thickBot="1">
      <c r="A54" s="231" t="s">
        <v>41</v>
      </c>
      <c r="B54" s="232"/>
      <c r="C54" s="233"/>
      <c r="D54" s="233"/>
      <c r="E54" s="233"/>
    </row>
    <row r="55" spans="1:5" ht="15.75" thickBot="1">
      <c r="A55" s="231" t="s">
        <v>42</v>
      </c>
      <c r="B55" s="232"/>
      <c r="C55" s="233"/>
      <c r="D55" s="233"/>
      <c r="E55" s="233"/>
    </row>
    <row r="56" spans="1:5" ht="15.75" thickBot="1">
      <c r="A56" s="230" t="s">
        <v>24</v>
      </c>
      <c r="B56" s="232">
        <f>B57+B58</f>
        <v>0</v>
      </c>
      <c r="C56" s="232">
        <f>C57+C58</f>
        <v>0</v>
      </c>
      <c r="D56" s="232">
        <f>D57+D58</f>
        <v>0</v>
      </c>
      <c r="E56" s="232">
        <f>E57+E58</f>
        <v>0</v>
      </c>
    </row>
    <row r="57" spans="1:5" ht="15.75" thickBot="1">
      <c r="A57" s="231" t="s">
        <v>41</v>
      </c>
      <c r="B57" s="232"/>
      <c r="C57" s="233"/>
      <c r="D57" s="233"/>
      <c r="E57" s="233"/>
    </row>
    <row r="58" spans="1:5" ht="15.75" thickBot="1">
      <c r="A58" s="231" t="s">
        <v>42</v>
      </c>
      <c r="B58" s="232"/>
      <c r="C58" s="233"/>
      <c r="D58" s="233"/>
      <c r="E58" s="233"/>
    </row>
    <row r="59" spans="1:5" ht="15.75" thickBot="1">
      <c r="A59" s="230" t="s">
        <v>25</v>
      </c>
      <c r="B59" s="232">
        <f>B60+B61</f>
        <v>0</v>
      </c>
      <c r="C59" s="232">
        <f>C60+C61</f>
        <v>0</v>
      </c>
      <c r="D59" s="232">
        <f>D60+D61</f>
        <v>0</v>
      </c>
      <c r="E59" s="232">
        <f>E60+E61</f>
        <v>0</v>
      </c>
    </row>
    <row r="60" spans="1:5" ht="15.75" thickBot="1">
      <c r="A60" s="231" t="s">
        <v>41</v>
      </c>
      <c r="B60" s="232"/>
      <c r="C60" s="233">
        <v>0</v>
      </c>
      <c r="D60" s="233"/>
      <c r="E60" s="233"/>
    </row>
    <row r="61" spans="1:5" ht="15.75" thickBot="1">
      <c r="A61" s="231" t="s">
        <v>42</v>
      </c>
      <c r="B61" s="232"/>
      <c r="C61" s="233"/>
      <c r="D61" s="233"/>
      <c r="E61" s="233"/>
    </row>
    <row r="62" spans="1:5" ht="24.75" thickBot="1">
      <c r="A62" s="230" t="s">
        <v>3</v>
      </c>
      <c r="B62" s="232">
        <f>B63+B64</f>
        <v>33000</v>
      </c>
      <c r="C62" s="8">
        <f>C63+C64</f>
        <v>33000</v>
      </c>
      <c r="D62" s="232">
        <f>D63+D64</f>
        <v>33000</v>
      </c>
      <c r="E62" s="232">
        <f>E63+E64</f>
        <v>33000</v>
      </c>
    </row>
    <row r="63" spans="1:5" ht="15.75" thickBot="1">
      <c r="A63" s="231" t="s">
        <v>41</v>
      </c>
      <c r="B63" s="9">
        <v>33000</v>
      </c>
      <c r="C63" s="234">
        <v>33000</v>
      </c>
      <c r="D63" s="234">
        <v>33000</v>
      </c>
      <c r="E63" s="234">
        <v>33000</v>
      </c>
    </row>
    <row r="64" spans="1:5" ht="15.75" thickBot="1">
      <c r="A64" s="231" t="s">
        <v>42</v>
      </c>
      <c r="B64" s="232"/>
      <c r="C64" s="235"/>
      <c r="D64" s="236"/>
      <c r="E64" s="236"/>
    </row>
    <row r="65" spans="1:6" ht="15.75" thickBot="1">
      <c r="A65" s="237" t="s">
        <v>30</v>
      </c>
      <c r="B65" s="232">
        <f>B62+B59+B56+B53+B50+B47+B44</f>
        <v>861300</v>
      </c>
      <c r="C65" s="232">
        <f>C62+C59+C56+C53+C50+C47+C44</f>
        <v>864300</v>
      </c>
      <c r="D65" s="232">
        <f>D62+D59+D56+D53+D50+D47+D44</f>
        <v>864300</v>
      </c>
      <c r="E65" s="232">
        <f>E62+E59+E56+E53+E50+E47+E44</f>
        <v>864300</v>
      </c>
    </row>
    <row r="66" spans="1:6" ht="15.75" thickBot="1">
      <c r="A66" s="238" t="s">
        <v>31</v>
      </c>
      <c r="B66" s="239">
        <f>B65</f>
        <v>861300</v>
      </c>
      <c r="C66" s="239">
        <f>C65</f>
        <v>864300</v>
      </c>
      <c r="D66" s="239">
        <f>D65</f>
        <v>864300</v>
      </c>
      <c r="E66" s="239">
        <f>E65</f>
        <v>864300</v>
      </c>
    </row>
    <row r="67" spans="1:6" ht="15.75" thickBot="1">
      <c r="A67" s="240" t="s">
        <v>45</v>
      </c>
      <c r="B67" s="514" t="s">
        <v>127</v>
      </c>
      <c r="C67" s="510"/>
      <c r="D67" s="510"/>
      <c r="E67" s="511"/>
    </row>
    <row r="68" spans="1:6" ht="26.25" customHeight="1" thickBot="1">
      <c r="A68" s="152" t="s">
        <v>9</v>
      </c>
      <c r="B68" s="515" t="s">
        <v>126</v>
      </c>
      <c r="C68" s="516"/>
      <c r="D68" s="516"/>
      <c r="E68" s="517"/>
    </row>
    <row r="69" spans="1:6" ht="15.75" thickBot="1">
      <c r="A69" s="152" t="s">
        <v>14</v>
      </c>
      <c r="B69" s="506" t="s">
        <v>125</v>
      </c>
      <c r="C69" s="507"/>
      <c r="D69" s="507"/>
      <c r="E69" s="508"/>
    </row>
    <row r="70" spans="1:6" ht="12.75" customHeight="1">
      <c r="A70" s="470"/>
      <c r="B70" s="227">
        <v>2019</v>
      </c>
      <c r="C70" s="227">
        <v>2020</v>
      </c>
      <c r="D70" s="227">
        <v>2021</v>
      </c>
      <c r="E70" s="227">
        <v>2022</v>
      </c>
    </row>
    <row r="71" spans="1:6" ht="15.75" customHeight="1" thickBot="1">
      <c r="A71" s="471"/>
      <c r="B71" s="181" t="s">
        <v>5</v>
      </c>
      <c r="C71" s="181" t="s">
        <v>6</v>
      </c>
      <c r="D71" s="181" t="s">
        <v>6</v>
      </c>
      <c r="E71" s="181" t="s">
        <v>6</v>
      </c>
    </row>
    <row r="72" spans="1:6" ht="15.75" thickBot="1">
      <c r="A72" s="152" t="s">
        <v>8</v>
      </c>
      <c r="B72" s="102">
        <f>B27</f>
        <v>12</v>
      </c>
      <c r="C72" s="102">
        <f>C27</f>
        <v>12</v>
      </c>
      <c r="D72" s="102">
        <f>D27</f>
        <v>12</v>
      </c>
      <c r="E72" s="102">
        <f>E27</f>
        <v>12</v>
      </c>
    </row>
    <row r="73" spans="1:6" ht="15.75" thickBot="1">
      <c r="A73" s="152" t="s">
        <v>15</v>
      </c>
      <c r="B73" s="178">
        <f>B102</f>
        <v>186000</v>
      </c>
      <c r="C73" s="178">
        <f>C102</f>
        <v>186000</v>
      </c>
      <c r="D73" s="178">
        <f>D102</f>
        <v>186000</v>
      </c>
      <c r="E73" s="178">
        <f>E102</f>
        <v>186000</v>
      </c>
    </row>
    <row r="74" spans="1:6" ht="15.75" thickBot="1">
      <c r="A74" s="152" t="s">
        <v>23</v>
      </c>
      <c r="B74" s="178">
        <f>B73/B72</f>
        <v>15500</v>
      </c>
      <c r="C74" s="178">
        <f>C73/C72</f>
        <v>15500</v>
      </c>
      <c r="D74" s="178">
        <f>D73/D72</f>
        <v>15500</v>
      </c>
      <c r="E74" s="178">
        <f>E73/E72</f>
        <v>15500</v>
      </c>
      <c r="F74" s="86"/>
    </row>
    <row r="75" spans="1:6" ht="15.75" thickBot="1">
      <c r="A75" s="152" t="s">
        <v>16</v>
      </c>
      <c r="B75" s="217"/>
      <c r="C75" s="179">
        <f t="shared" ref="C75:E77" si="1">C72/B72-1</f>
        <v>0</v>
      </c>
      <c r="D75" s="179">
        <f t="shared" si="1"/>
        <v>0</v>
      </c>
      <c r="E75" s="179">
        <f t="shared" si="1"/>
        <v>0</v>
      </c>
      <c r="F75" s="87"/>
    </row>
    <row r="76" spans="1:6" ht="15.75" thickBot="1">
      <c r="A76" s="152" t="s">
        <v>17</v>
      </c>
      <c r="B76" s="217"/>
      <c r="C76" s="179">
        <f t="shared" si="1"/>
        <v>0</v>
      </c>
      <c r="D76" s="179">
        <f t="shared" si="1"/>
        <v>0</v>
      </c>
      <c r="E76" s="179">
        <f t="shared" si="1"/>
        <v>0</v>
      </c>
    </row>
    <row r="77" spans="1:6" ht="15.75" thickBot="1">
      <c r="A77" s="152" t="s">
        <v>18</v>
      </c>
      <c r="B77" s="217"/>
      <c r="C77" s="179">
        <f t="shared" si="1"/>
        <v>0</v>
      </c>
      <c r="D77" s="179">
        <f t="shared" si="1"/>
        <v>0</v>
      </c>
      <c r="E77" s="179">
        <f t="shared" si="1"/>
        <v>0</v>
      </c>
    </row>
    <row r="78" spans="1:6" ht="24.75" customHeight="1" thickBot="1">
      <c r="A78" s="472" t="s">
        <v>286</v>
      </c>
      <c r="B78" s="473"/>
      <c r="C78" s="473"/>
      <c r="D78" s="473"/>
      <c r="E78" s="474"/>
    </row>
    <row r="79" spans="1:6" ht="12.75" customHeight="1">
      <c r="A79" s="470"/>
      <c r="B79" s="227">
        <v>2019</v>
      </c>
      <c r="C79" s="227">
        <v>2020</v>
      </c>
      <c r="D79" s="227">
        <v>2021</v>
      </c>
      <c r="E79" s="227">
        <v>2022</v>
      </c>
    </row>
    <row r="80" spans="1:6" ht="9" customHeight="1" thickBot="1">
      <c r="A80" s="471"/>
      <c r="B80" s="181" t="s">
        <v>5</v>
      </c>
      <c r="C80" s="181" t="s">
        <v>6</v>
      </c>
      <c r="D80" s="181" t="s">
        <v>6</v>
      </c>
      <c r="E80" s="181" t="s">
        <v>6</v>
      </c>
    </row>
    <row r="81" spans="1:5" ht="12.75" customHeight="1" thickBot="1">
      <c r="A81" s="230" t="s">
        <v>0</v>
      </c>
      <c r="B81" s="233">
        <f>B82+B83</f>
        <v>0</v>
      </c>
      <c r="C81" s="233">
        <f>C82+C83</f>
        <v>0</v>
      </c>
      <c r="D81" s="233">
        <f>D82+D83</f>
        <v>0</v>
      </c>
      <c r="E81" s="233">
        <f>E82+E83</f>
        <v>0</v>
      </c>
    </row>
    <row r="82" spans="1:5" ht="12.75" customHeight="1" thickBot="1">
      <c r="A82" s="231" t="s">
        <v>41</v>
      </c>
      <c r="B82" s="232"/>
      <c r="C82" s="241"/>
      <c r="D82" s="241"/>
      <c r="E82" s="241"/>
    </row>
    <row r="83" spans="1:5" ht="12.75" customHeight="1" thickBot="1">
      <c r="A83" s="231" t="s">
        <v>42</v>
      </c>
      <c r="B83" s="232"/>
      <c r="C83" s="241"/>
      <c r="D83" s="241"/>
      <c r="E83" s="241"/>
    </row>
    <row r="84" spans="1:5" ht="12.75" customHeight="1" thickBot="1">
      <c r="A84" s="230" t="s">
        <v>28</v>
      </c>
      <c r="B84" s="233">
        <f>B85+B86</f>
        <v>0</v>
      </c>
      <c r="C84" s="233">
        <f>C85+C86</f>
        <v>0</v>
      </c>
      <c r="D84" s="233">
        <f>D85+D86</f>
        <v>0</v>
      </c>
      <c r="E84" s="233">
        <f>E85+E86</f>
        <v>0</v>
      </c>
    </row>
    <row r="85" spans="1:5" ht="12.75" customHeight="1" thickBot="1">
      <c r="A85" s="231" t="s">
        <v>41</v>
      </c>
      <c r="B85" s="232"/>
      <c r="C85" s="233"/>
      <c r="D85" s="233"/>
      <c r="E85" s="233"/>
    </row>
    <row r="86" spans="1:5" ht="12.75" customHeight="1" thickBot="1">
      <c r="A86" s="231" t="s">
        <v>42</v>
      </c>
      <c r="B86" s="232"/>
      <c r="C86" s="233"/>
      <c r="D86" s="233"/>
      <c r="E86" s="233"/>
    </row>
    <row r="87" spans="1:5" ht="12.75" customHeight="1" thickBot="1">
      <c r="A87" s="230" t="s">
        <v>1</v>
      </c>
      <c r="B87" s="8">
        <f>B88+B89</f>
        <v>0</v>
      </c>
      <c r="C87" s="8">
        <f>C88+C89</f>
        <v>0</v>
      </c>
      <c r="D87" s="8">
        <f>D88+D89</f>
        <v>0</v>
      </c>
      <c r="E87" s="8">
        <f>E88+E89</f>
        <v>0</v>
      </c>
    </row>
    <row r="88" spans="1:5" ht="12.75" customHeight="1" thickBot="1">
      <c r="A88" s="231" t="s">
        <v>41</v>
      </c>
      <c r="B88" s="232"/>
      <c r="C88" s="233"/>
      <c r="D88" s="233"/>
      <c r="E88" s="233"/>
    </row>
    <row r="89" spans="1:5" ht="12.75" customHeight="1" thickBot="1">
      <c r="A89" s="231" t="s">
        <v>42</v>
      </c>
      <c r="B89" s="232"/>
      <c r="C89" s="233"/>
      <c r="D89" s="233"/>
      <c r="E89" s="233"/>
    </row>
    <row r="90" spans="1:5" ht="12.75" customHeight="1" thickBot="1">
      <c r="A90" s="230" t="s">
        <v>2</v>
      </c>
      <c r="B90" s="232">
        <f>B91+B92</f>
        <v>0</v>
      </c>
      <c r="C90" s="232">
        <f>C91+C92</f>
        <v>0</v>
      </c>
      <c r="D90" s="232">
        <f>D91+D92</f>
        <v>0</v>
      </c>
      <c r="E90" s="232">
        <f>E91+E92</f>
        <v>0</v>
      </c>
    </row>
    <row r="91" spans="1:5" ht="12.75" customHeight="1" thickBot="1">
      <c r="A91" s="231" t="s">
        <v>41</v>
      </c>
      <c r="B91" s="232"/>
      <c r="C91" s="233"/>
      <c r="D91" s="233"/>
      <c r="E91" s="233"/>
    </row>
    <row r="92" spans="1:5" ht="12.75" customHeight="1" thickBot="1">
      <c r="A92" s="231" t="s">
        <v>42</v>
      </c>
      <c r="B92" s="232"/>
      <c r="C92" s="233"/>
      <c r="D92" s="233"/>
      <c r="E92" s="233"/>
    </row>
    <row r="93" spans="1:5" ht="12.75" customHeight="1" thickBot="1">
      <c r="A93" s="230" t="s">
        <v>24</v>
      </c>
      <c r="B93" s="232">
        <f>B94+B95</f>
        <v>0</v>
      </c>
      <c r="C93" s="232">
        <f>C94+C95</f>
        <v>0</v>
      </c>
      <c r="D93" s="232">
        <f>D94+D95</f>
        <v>0</v>
      </c>
      <c r="E93" s="232">
        <f>E94+E95</f>
        <v>0</v>
      </c>
    </row>
    <row r="94" spans="1:5" ht="15.75" thickBot="1">
      <c r="A94" s="231" t="s">
        <v>41</v>
      </c>
      <c r="B94" s="232"/>
      <c r="C94" s="233"/>
      <c r="D94" s="233"/>
      <c r="E94" s="233"/>
    </row>
    <row r="95" spans="1:5" ht="15" customHeight="1" thickBot="1">
      <c r="A95" s="231" t="s">
        <v>42</v>
      </c>
      <c r="B95" s="232"/>
      <c r="C95" s="233"/>
      <c r="D95" s="233"/>
      <c r="E95" s="233"/>
    </row>
    <row r="96" spans="1:5" ht="15.75" thickBot="1">
      <c r="A96" s="230" t="s">
        <v>25</v>
      </c>
      <c r="B96" s="232">
        <f>B97+B98</f>
        <v>186000</v>
      </c>
      <c r="C96" s="8">
        <f>C97+C98</f>
        <v>186000</v>
      </c>
      <c r="D96" s="8">
        <v>186000</v>
      </c>
      <c r="E96" s="8">
        <v>186000</v>
      </c>
    </row>
    <row r="97" spans="1:10" ht="15.75" thickBot="1">
      <c r="A97" s="231" t="s">
        <v>41</v>
      </c>
      <c r="B97" s="9">
        <v>186000</v>
      </c>
      <c r="C97" s="9">
        <v>186000</v>
      </c>
      <c r="D97" s="9">
        <v>186000</v>
      </c>
      <c r="E97" s="9">
        <v>186000</v>
      </c>
      <c r="G97" s="3"/>
      <c r="H97" s="6"/>
      <c r="I97" s="6"/>
      <c r="J97" s="6"/>
    </row>
    <row r="98" spans="1:10" ht="15.75" thickBot="1">
      <c r="A98" s="231" t="s">
        <v>42</v>
      </c>
      <c r="B98" s="232"/>
      <c r="C98" s="233"/>
      <c r="D98" s="233"/>
      <c r="E98" s="233"/>
    </row>
    <row r="99" spans="1:10" ht="9.75" customHeight="1" thickBot="1">
      <c r="A99" s="230" t="s">
        <v>3</v>
      </c>
      <c r="B99" s="232"/>
      <c r="C99" s="232">
        <f>C100+C101</f>
        <v>0</v>
      </c>
      <c r="D99" s="232">
        <f>D100+D101</f>
        <v>0</v>
      </c>
      <c r="E99" s="232">
        <f>E100+E101</f>
        <v>0</v>
      </c>
    </row>
    <row r="100" spans="1:10" ht="9.75" customHeight="1" thickBot="1">
      <c r="A100" s="231" t="s">
        <v>41</v>
      </c>
      <c r="B100" s="8"/>
      <c r="C100" s="233"/>
      <c r="D100" s="233"/>
      <c r="E100" s="233"/>
    </row>
    <row r="101" spans="1:10" ht="15.75" thickBot="1">
      <c r="A101" s="231" t="s">
        <v>42</v>
      </c>
      <c r="B101" s="232"/>
      <c r="C101" s="233"/>
      <c r="D101" s="233"/>
      <c r="E101" s="233"/>
    </row>
    <row r="102" spans="1:10" ht="15.75" thickBot="1">
      <c r="A102" s="242" t="s">
        <v>61</v>
      </c>
      <c r="B102" s="232">
        <f>B99+B96+B93+B90+B87+B84+B81</f>
        <v>186000</v>
      </c>
      <c r="C102" s="232">
        <f>C99+C96+C93+C90+C87+C84+C81</f>
        <v>186000</v>
      </c>
      <c r="D102" s="232">
        <f>D99+D96+D93+D90+D87+D84+D81</f>
        <v>186000</v>
      </c>
      <c r="E102" s="232">
        <f>E99+E96+E93+E90+E87+E84+E81</f>
        <v>186000</v>
      </c>
    </row>
    <row r="103" spans="1:10" ht="17.25" customHeight="1" thickBot="1">
      <c r="A103" s="238" t="s">
        <v>31</v>
      </c>
      <c r="B103" s="239"/>
      <c r="C103" s="239"/>
      <c r="D103" s="239"/>
      <c r="E103" s="239"/>
    </row>
    <row r="104" spans="1:10" ht="15.75" thickBot="1">
      <c r="A104" s="240" t="s">
        <v>55</v>
      </c>
      <c r="B104" s="514" t="s">
        <v>124</v>
      </c>
      <c r="C104" s="510"/>
      <c r="D104" s="510"/>
      <c r="E104" s="511"/>
    </row>
    <row r="105" spans="1:10" ht="26.25" customHeight="1" thickBot="1">
      <c r="A105" s="152" t="s">
        <v>9</v>
      </c>
      <c r="B105" s="515" t="s">
        <v>123</v>
      </c>
      <c r="C105" s="516"/>
      <c r="D105" s="516"/>
      <c r="E105" s="517"/>
    </row>
    <row r="106" spans="1:10" ht="15.75" thickBot="1">
      <c r="A106" s="152" t="s">
        <v>14</v>
      </c>
      <c r="B106" s="506" t="s">
        <v>122</v>
      </c>
      <c r="C106" s="507"/>
      <c r="D106" s="507"/>
      <c r="E106" s="508"/>
    </row>
    <row r="107" spans="1:10" ht="12.75" customHeight="1">
      <c r="A107" s="470"/>
      <c r="B107" s="227">
        <v>2019</v>
      </c>
      <c r="C107" s="227">
        <v>2020</v>
      </c>
      <c r="D107" s="227">
        <v>2021</v>
      </c>
      <c r="E107" s="227">
        <v>2022</v>
      </c>
    </row>
    <row r="108" spans="1:10" ht="9" customHeight="1" thickBot="1">
      <c r="A108" s="471"/>
      <c r="B108" s="181" t="s">
        <v>5</v>
      </c>
      <c r="C108" s="181" t="s">
        <v>6</v>
      </c>
      <c r="D108" s="181" t="s">
        <v>6</v>
      </c>
      <c r="E108" s="181" t="s">
        <v>6</v>
      </c>
    </row>
    <row r="109" spans="1:10" ht="15.75" thickBot="1">
      <c r="A109" s="152" t="s">
        <v>8</v>
      </c>
      <c r="B109" s="102">
        <v>3</v>
      </c>
      <c r="C109" s="102">
        <v>3</v>
      </c>
      <c r="D109" s="102">
        <v>3</v>
      </c>
      <c r="E109" s="102">
        <v>3</v>
      </c>
    </row>
    <row r="110" spans="1:10" ht="15.75" thickBot="1">
      <c r="A110" s="152" t="s">
        <v>15</v>
      </c>
      <c r="B110" s="178">
        <f>B139</f>
        <v>137700</v>
      </c>
      <c r="C110" s="178">
        <f>C139</f>
        <v>137700</v>
      </c>
      <c r="D110" s="178">
        <f>D139</f>
        <v>140000</v>
      </c>
      <c r="E110" s="178">
        <f>E139</f>
        <v>140000</v>
      </c>
    </row>
    <row r="111" spans="1:10" ht="15.75" thickBot="1">
      <c r="A111" s="152" t="s">
        <v>23</v>
      </c>
      <c r="B111" s="178">
        <f>B110/B109</f>
        <v>45900</v>
      </c>
      <c r="C111" s="178">
        <f>C110/C109</f>
        <v>45900</v>
      </c>
      <c r="D111" s="178">
        <f>D110/D109</f>
        <v>46666.666666666664</v>
      </c>
      <c r="E111" s="178">
        <f>E110/E109</f>
        <v>46666.666666666664</v>
      </c>
      <c r="F111" s="2"/>
    </row>
    <row r="112" spans="1:10" ht="15.75" thickBot="1">
      <c r="A112" s="152" t="s">
        <v>16</v>
      </c>
      <c r="B112" s="217"/>
      <c r="C112" s="179">
        <f t="shared" ref="C112:E114" si="2">C109/B109-1</f>
        <v>0</v>
      </c>
      <c r="D112" s="179">
        <f t="shared" si="2"/>
        <v>0</v>
      </c>
      <c r="E112" s="179">
        <f t="shared" si="2"/>
        <v>0</v>
      </c>
      <c r="F112" s="10"/>
    </row>
    <row r="113" spans="1:5" ht="15.75" thickBot="1">
      <c r="A113" s="152" t="s">
        <v>17</v>
      </c>
      <c r="B113" s="217"/>
      <c r="C113" s="179">
        <f t="shared" si="2"/>
        <v>0</v>
      </c>
      <c r="D113" s="179">
        <f t="shared" si="2"/>
        <v>1.6702977487291104E-2</v>
      </c>
      <c r="E113" s="179">
        <f t="shared" si="2"/>
        <v>0</v>
      </c>
    </row>
    <row r="114" spans="1:5" ht="15.75" thickBot="1">
      <c r="A114" s="152" t="s">
        <v>18</v>
      </c>
      <c r="B114" s="217"/>
      <c r="C114" s="179">
        <f t="shared" si="2"/>
        <v>0</v>
      </c>
      <c r="D114" s="179">
        <f t="shared" si="2"/>
        <v>1.6702977487291104E-2</v>
      </c>
      <c r="E114" s="179">
        <f t="shared" si="2"/>
        <v>0</v>
      </c>
    </row>
    <row r="115" spans="1:5" ht="24.75" customHeight="1" thickBot="1">
      <c r="A115" s="472" t="s">
        <v>287</v>
      </c>
      <c r="B115" s="473"/>
      <c r="C115" s="473"/>
      <c r="D115" s="473"/>
      <c r="E115" s="474"/>
    </row>
    <row r="116" spans="1:5" ht="12.75" customHeight="1">
      <c r="A116" s="470"/>
      <c r="B116" s="227">
        <v>2019</v>
      </c>
      <c r="C116" s="227">
        <v>2020</v>
      </c>
      <c r="D116" s="227">
        <v>2021</v>
      </c>
      <c r="E116" s="227">
        <v>2022</v>
      </c>
    </row>
    <row r="117" spans="1:5" ht="9" customHeight="1" thickBot="1">
      <c r="A117" s="471"/>
      <c r="B117" s="181" t="s">
        <v>5</v>
      </c>
      <c r="C117" s="181" t="s">
        <v>6</v>
      </c>
      <c r="D117" s="181" t="s">
        <v>6</v>
      </c>
      <c r="E117" s="181" t="s">
        <v>6</v>
      </c>
    </row>
    <row r="118" spans="1:5" ht="15.75" customHeight="1" thickBot="1">
      <c r="A118" s="230" t="s">
        <v>0</v>
      </c>
      <c r="B118" s="233">
        <f>B119+B120</f>
        <v>0</v>
      </c>
      <c r="C118" s="233">
        <f>C119+C120</f>
        <v>0</v>
      </c>
      <c r="D118" s="233">
        <f>D119+D120</f>
        <v>0</v>
      </c>
      <c r="E118" s="233">
        <f>E119+E120</f>
        <v>0</v>
      </c>
    </row>
    <row r="119" spans="1:5" ht="12" customHeight="1" thickBot="1">
      <c r="A119" s="231" t="s">
        <v>41</v>
      </c>
      <c r="B119" s="232"/>
      <c r="C119" s="241"/>
      <c r="D119" s="241"/>
      <c r="E119" s="241"/>
    </row>
    <row r="120" spans="1:5" ht="12" customHeight="1" thickBot="1">
      <c r="A120" s="231" t="s">
        <v>42</v>
      </c>
      <c r="B120" s="232"/>
      <c r="C120" s="241"/>
      <c r="D120" s="241"/>
      <c r="E120" s="241"/>
    </row>
    <row r="121" spans="1:5" ht="12" customHeight="1" thickBot="1">
      <c r="A121" s="230" t="s">
        <v>28</v>
      </c>
      <c r="B121" s="233">
        <f>B122+B123</f>
        <v>0</v>
      </c>
      <c r="C121" s="233">
        <f>C122+C123</f>
        <v>0</v>
      </c>
      <c r="D121" s="233">
        <f>D122+D123</f>
        <v>0</v>
      </c>
      <c r="E121" s="233">
        <f>E122+E123</f>
        <v>0</v>
      </c>
    </row>
    <row r="122" spans="1:5" ht="12" customHeight="1" thickBot="1">
      <c r="A122" s="231" t="s">
        <v>41</v>
      </c>
      <c r="B122" s="232"/>
      <c r="C122" s="233"/>
      <c r="D122" s="233"/>
      <c r="E122" s="233"/>
    </row>
    <row r="123" spans="1:5" ht="15.75" thickBot="1">
      <c r="A123" s="231" t="s">
        <v>42</v>
      </c>
      <c r="B123" s="232"/>
      <c r="C123" s="233"/>
      <c r="D123" s="233"/>
      <c r="E123" s="233"/>
    </row>
    <row r="124" spans="1:5" ht="24.75" customHeight="1" thickBot="1">
      <c r="A124" s="230" t="s">
        <v>1</v>
      </c>
      <c r="B124" s="233">
        <f>B125+B126</f>
        <v>137700</v>
      </c>
      <c r="C124" s="9">
        <v>137700</v>
      </c>
      <c r="D124" s="9">
        <f>D125+D126</f>
        <v>140000</v>
      </c>
      <c r="E124" s="9">
        <f>E125+E126</f>
        <v>140000</v>
      </c>
    </row>
    <row r="125" spans="1:5" ht="15.75" thickBot="1">
      <c r="A125" s="231" t="s">
        <v>41</v>
      </c>
      <c r="B125" s="9">
        <v>137700</v>
      </c>
      <c r="C125" s="9">
        <v>138700</v>
      </c>
      <c r="D125" s="9">
        <v>140000</v>
      </c>
      <c r="E125" s="9">
        <v>140000</v>
      </c>
    </row>
    <row r="126" spans="1:5" ht="15.75" thickBot="1">
      <c r="A126" s="231" t="s">
        <v>42</v>
      </c>
      <c r="B126" s="232"/>
      <c r="C126" s="233"/>
      <c r="D126" s="233"/>
      <c r="E126" s="233"/>
    </row>
    <row r="127" spans="1:5" ht="15.75" thickBot="1">
      <c r="A127" s="230" t="s">
        <v>2</v>
      </c>
      <c r="B127" s="233">
        <f>B128+B129</f>
        <v>0</v>
      </c>
      <c r="C127" s="233">
        <f>C128+C129</f>
        <v>0</v>
      </c>
      <c r="D127" s="233">
        <f>D128+D129</f>
        <v>0</v>
      </c>
      <c r="E127" s="233">
        <f>E128+E129</f>
        <v>0</v>
      </c>
    </row>
    <row r="128" spans="1:5" ht="15.75" thickBot="1">
      <c r="A128" s="231" t="s">
        <v>41</v>
      </c>
      <c r="B128" s="232"/>
      <c r="C128" s="233"/>
      <c r="D128" s="233"/>
      <c r="E128" s="233"/>
    </row>
    <row r="129" spans="1:5" ht="15.75" thickBot="1">
      <c r="A129" s="231" t="s">
        <v>42</v>
      </c>
      <c r="B129" s="232"/>
      <c r="C129" s="233"/>
      <c r="D129" s="233"/>
      <c r="E129" s="233"/>
    </row>
    <row r="130" spans="1:5" ht="15.75" thickBot="1">
      <c r="A130" s="230" t="s">
        <v>24</v>
      </c>
      <c r="B130" s="233">
        <f>B131+B132</f>
        <v>0</v>
      </c>
      <c r="C130" s="233">
        <f>C131+C132</f>
        <v>0</v>
      </c>
      <c r="D130" s="233">
        <f>D131+D132</f>
        <v>0</v>
      </c>
      <c r="E130" s="233">
        <f>E131+E132</f>
        <v>0</v>
      </c>
    </row>
    <row r="131" spans="1:5" ht="15.75" thickBot="1">
      <c r="A131" s="231" t="s">
        <v>41</v>
      </c>
      <c r="B131" s="232"/>
      <c r="C131" s="233"/>
      <c r="D131" s="233"/>
      <c r="E131" s="233"/>
    </row>
    <row r="132" spans="1:5" ht="15" customHeight="1" thickBot="1">
      <c r="A132" s="231" t="s">
        <v>42</v>
      </c>
      <c r="B132" s="232"/>
      <c r="C132" s="233"/>
      <c r="D132" s="233"/>
      <c r="E132" s="233"/>
    </row>
    <row r="133" spans="1:5" ht="15.75" thickBot="1">
      <c r="A133" s="230" t="s">
        <v>25</v>
      </c>
      <c r="B133" s="233">
        <f>B134+B135</f>
        <v>0</v>
      </c>
      <c r="C133" s="233">
        <f>C134+C135</f>
        <v>0</v>
      </c>
      <c r="D133" s="233">
        <f>D134+D135</f>
        <v>0</v>
      </c>
      <c r="E133" s="233">
        <f>E134+E135</f>
        <v>0</v>
      </c>
    </row>
    <row r="134" spans="1:5" ht="15.75" thickBot="1">
      <c r="A134" s="231" t="s">
        <v>41</v>
      </c>
      <c r="B134" s="232"/>
      <c r="C134" s="233"/>
      <c r="D134" s="233"/>
      <c r="E134" s="233"/>
    </row>
    <row r="135" spans="1:5" ht="15.75" thickBot="1">
      <c r="A135" s="231" t="s">
        <v>42</v>
      </c>
      <c r="B135" s="232"/>
      <c r="C135" s="233"/>
      <c r="D135" s="233"/>
      <c r="E135" s="233"/>
    </row>
    <row r="136" spans="1:5" ht="24.75" thickBot="1">
      <c r="A136" s="230" t="s">
        <v>3</v>
      </c>
      <c r="B136" s="233">
        <f>B137+B138</f>
        <v>0</v>
      </c>
      <c r="C136" s="233">
        <f>C137+C138</f>
        <v>0</v>
      </c>
      <c r="D136" s="233">
        <f>D137+D138</f>
        <v>0</v>
      </c>
      <c r="E136" s="233">
        <f>E137+E138</f>
        <v>0</v>
      </c>
    </row>
    <row r="137" spans="1:5" ht="15.75" thickBot="1">
      <c r="A137" s="231" t="s">
        <v>41</v>
      </c>
      <c r="B137" s="232"/>
      <c r="C137" s="233"/>
      <c r="D137" s="233"/>
      <c r="E137" s="233"/>
    </row>
    <row r="138" spans="1:5" ht="15.75" thickBot="1">
      <c r="A138" s="231" t="s">
        <v>42</v>
      </c>
      <c r="B138" s="232"/>
      <c r="C138" s="233"/>
      <c r="D138" s="233"/>
      <c r="E138" s="233"/>
    </row>
    <row r="139" spans="1:5" ht="15.75" thickBot="1">
      <c r="A139" s="242" t="s">
        <v>62</v>
      </c>
      <c r="B139" s="232">
        <f>B136+B133+B130+B127+B124+B121+B118</f>
        <v>137700</v>
      </c>
      <c r="C139" s="232">
        <f>C136+C133+C130+C127+C124+C121+C118</f>
        <v>137700</v>
      </c>
      <c r="D139" s="232">
        <f>D136+D133+D130+D127+D124+D121+D118</f>
        <v>140000</v>
      </c>
      <c r="E139" s="232">
        <f>E136+E133+E130+E127+E124+E121+E118</f>
        <v>140000</v>
      </c>
    </row>
    <row r="140" spans="1:5" ht="17.25" customHeight="1" thickBot="1">
      <c r="A140" s="238" t="s">
        <v>31</v>
      </c>
      <c r="B140" s="239"/>
      <c r="C140" s="239"/>
      <c r="D140" s="239"/>
      <c r="E140" s="239"/>
    </row>
    <row r="141" spans="1:5" ht="15.75" thickBot="1">
      <c r="A141" s="481" t="s">
        <v>37</v>
      </c>
      <c r="B141" s="482"/>
      <c r="C141" s="482"/>
      <c r="D141" s="482"/>
      <c r="E141" s="483"/>
    </row>
    <row r="142" spans="1:5" ht="15.75" thickBot="1">
      <c r="A142" s="481" t="s">
        <v>35</v>
      </c>
      <c r="B142" s="482"/>
      <c r="C142" s="482"/>
      <c r="D142" s="482"/>
      <c r="E142" s="483"/>
    </row>
    <row r="143" spans="1:5" ht="15.75" thickBot="1">
      <c r="A143" s="229" t="s">
        <v>38</v>
      </c>
      <c r="B143" s="484" t="s">
        <v>121</v>
      </c>
      <c r="C143" s="485"/>
      <c r="D143" s="475"/>
      <c r="E143" s="476"/>
    </row>
    <row r="144" spans="1:5" ht="51.75" customHeight="1" thickBot="1">
      <c r="A144" s="229" t="s">
        <v>336</v>
      </c>
      <c r="B144" s="243" t="s">
        <v>568</v>
      </c>
      <c r="C144" s="244" t="s">
        <v>43</v>
      </c>
      <c r="D144" s="475" t="s">
        <v>120</v>
      </c>
      <c r="E144" s="476"/>
    </row>
    <row r="145" spans="1:5" ht="17.25" customHeight="1" thickBot="1">
      <c r="A145" s="152" t="s">
        <v>9</v>
      </c>
      <c r="B145" s="477" t="s">
        <v>119</v>
      </c>
      <c r="C145" s="478"/>
      <c r="D145" s="478"/>
      <c r="E145" s="479"/>
    </row>
    <row r="146" spans="1:5" ht="15.75" thickBot="1">
      <c r="A146" s="152" t="s">
        <v>14</v>
      </c>
      <c r="B146" s="486" t="s">
        <v>118</v>
      </c>
      <c r="C146" s="487"/>
      <c r="D146" s="487"/>
      <c r="E146" s="488"/>
    </row>
    <row r="147" spans="1:5" ht="12.75" customHeight="1">
      <c r="A147" s="470"/>
      <c r="B147" s="227">
        <v>2019</v>
      </c>
      <c r="C147" s="227">
        <v>2020</v>
      </c>
      <c r="D147" s="227">
        <v>2021</v>
      </c>
      <c r="E147" s="227">
        <v>2022</v>
      </c>
    </row>
    <row r="148" spans="1:5" ht="9" customHeight="1" thickBot="1">
      <c r="A148" s="471"/>
      <c r="B148" s="181" t="s">
        <v>5</v>
      </c>
      <c r="C148" s="181" t="s">
        <v>6</v>
      </c>
      <c r="D148" s="181" t="s">
        <v>6</v>
      </c>
      <c r="E148" s="181" t="s">
        <v>6</v>
      </c>
    </row>
    <row r="149" spans="1:5" ht="15.75" thickBot="1">
      <c r="A149" s="152" t="s">
        <v>8</v>
      </c>
      <c r="B149" s="102">
        <v>1</v>
      </c>
      <c r="C149" s="102">
        <v>1</v>
      </c>
      <c r="D149" s="102">
        <v>1</v>
      </c>
      <c r="E149" s="102">
        <v>1</v>
      </c>
    </row>
    <row r="150" spans="1:5" ht="15.75" thickBot="1">
      <c r="A150" s="152" t="s">
        <v>15</v>
      </c>
      <c r="B150" s="178">
        <f>B168</f>
        <v>30000</v>
      </c>
      <c r="C150" s="178">
        <f>C168</f>
        <v>20000</v>
      </c>
      <c r="D150" s="178">
        <f>D168</f>
        <v>120000</v>
      </c>
      <c r="E150" s="178">
        <f>E168</f>
        <v>120000</v>
      </c>
    </row>
    <row r="151" spans="1:5" ht="15.75" thickBot="1">
      <c r="A151" s="152" t="s">
        <v>23</v>
      </c>
      <c r="B151" s="178">
        <f>B150/B149</f>
        <v>30000</v>
      </c>
      <c r="C151" s="178">
        <f>C150/C149</f>
        <v>20000</v>
      </c>
      <c r="D151" s="178">
        <f>D150/D149</f>
        <v>120000</v>
      </c>
      <c r="E151" s="178">
        <f>E150/E149</f>
        <v>120000</v>
      </c>
    </row>
    <row r="152" spans="1:5" ht="15.75" thickBot="1">
      <c r="A152" s="152" t="s">
        <v>16</v>
      </c>
      <c r="B152" s="217" t="s">
        <v>22</v>
      </c>
      <c r="C152" s="179">
        <f t="shared" ref="C152:E154" si="3">C149/B149-1</f>
        <v>0</v>
      </c>
      <c r="D152" s="179">
        <f t="shared" si="3"/>
        <v>0</v>
      </c>
      <c r="E152" s="179">
        <f t="shared" si="3"/>
        <v>0</v>
      </c>
    </row>
    <row r="153" spans="1:5" ht="15.75" thickBot="1">
      <c r="A153" s="152" t="s">
        <v>17</v>
      </c>
      <c r="B153" s="217" t="s">
        <v>22</v>
      </c>
      <c r="C153" s="179">
        <f t="shared" si="3"/>
        <v>-0.33333333333333337</v>
      </c>
      <c r="D153" s="179">
        <f t="shared" si="3"/>
        <v>5</v>
      </c>
      <c r="E153" s="179">
        <f t="shared" si="3"/>
        <v>0</v>
      </c>
    </row>
    <row r="154" spans="1:5" ht="15.75" thickBot="1">
      <c r="A154" s="152" t="s">
        <v>18</v>
      </c>
      <c r="B154" s="217" t="s">
        <v>22</v>
      </c>
      <c r="C154" s="179">
        <f t="shared" si="3"/>
        <v>-0.33333333333333337</v>
      </c>
      <c r="D154" s="179">
        <f t="shared" si="3"/>
        <v>5</v>
      </c>
      <c r="E154" s="179">
        <f t="shared" si="3"/>
        <v>0</v>
      </c>
    </row>
    <row r="155" spans="1:5" ht="15.75" thickBot="1">
      <c r="A155" s="472" t="s">
        <v>183</v>
      </c>
      <c r="B155" s="473"/>
      <c r="C155" s="473"/>
      <c r="D155" s="473"/>
      <c r="E155" s="474"/>
    </row>
    <row r="156" spans="1:5" ht="12.75" customHeight="1">
      <c r="A156" s="470"/>
      <c r="B156" s="227">
        <v>2019</v>
      </c>
      <c r="C156" s="227">
        <v>2020</v>
      </c>
      <c r="D156" s="227">
        <v>2021</v>
      </c>
      <c r="E156" s="227">
        <v>2022</v>
      </c>
    </row>
    <row r="157" spans="1:5" ht="9" customHeight="1" thickBot="1">
      <c r="A157" s="471"/>
      <c r="B157" s="181" t="s">
        <v>5</v>
      </c>
      <c r="C157" s="181" t="s">
        <v>6</v>
      </c>
      <c r="D157" s="181" t="s">
        <v>6</v>
      </c>
      <c r="E157" s="181" t="s">
        <v>6</v>
      </c>
    </row>
    <row r="158" spans="1:5" ht="9.75" customHeight="1" thickBot="1">
      <c r="A158" s="230" t="s">
        <v>33</v>
      </c>
      <c r="B158" s="233">
        <f>B159+B160+B161+B162</f>
        <v>0</v>
      </c>
      <c r="C158" s="233">
        <f>C159+C160+C161+C162</f>
        <v>0</v>
      </c>
      <c r="D158" s="233">
        <f>D159+D160+D161+D162</f>
        <v>0</v>
      </c>
      <c r="E158" s="233">
        <f>E159+E160+E161+E162</f>
        <v>0</v>
      </c>
    </row>
    <row r="159" spans="1:5" ht="9.75" customHeight="1" thickBot="1">
      <c r="A159" s="231" t="s">
        <v>41</v>
      </c>
      <c r="B159" s="233"/>
      <c r="C159" s="233"/>
      <c r="D159" s="233"/>
      <c r="E159" s="233"/>
    </row>
    <row r="160" spans="1:5" ht="9.75" customHeight="1" thickBot="1">
      <c r="A160" s="231" t="s">
        <v>46</v>
      </c>
      <c r="B160" s="233"/>
      <c r="C160" s="233"/>
      <c r="D160" s="233"/>
      <c r="E160" s="233"/>
    </row>
    <row r="161" spans="1:13" ht="9.75" customHeight="1" thickBot="1">
      <c r="A161" s="231" t="s">
        <v>47</v>
      </c>
      <c r="B161" s="233"/>
      <c r="C161" s="233"/>
      <c r="D161" s="233"/>
      <c r="E161" s="233"/>
    </row>
    <row r="162" spans="1:13" ht="9.75" customHeight="1" thickBot="1">
      <c r="A162" s="231" t="s">
        <v>48</v>
      </c>
      <c r="B162" s="233"/>
      <c r="C162" s="233"/>
      <c r="D162" s="233"/>
      <c r="E162" s="233"/>
    </row>
    <row r="163" spans="1:13" ht="15.75" thickBot="1">
      <c r="A163" s="230" t="s">
        <v>34</v>
      </c>
      <c r="B163" s="232">
        <f>B164+B165+B166+B167</f>
        <v>30000</v>
      </c>
      <c r="C163" s="8">
        <f>C164+C165+C166+C167</f>
        <v>20000</v>
      </c>
      <c r="D163" s="232">
        <f>D164+D165+D166+D167</f>
        <v>120000</v>
      </c>
      <c r="E163" s="232">
        <f>E164+E165+E166+E167</f>
        <v>120000</v>
      </c>
    </row>
    <row r="164" spans="1:13" ht="15.75" thickBot="1">
      <c r="A164" s="231" t="s">
        <v>41</v>
      </c>
      <c r="B164" s="9">
        <v>30000</v>
      </c>
      <c r="C164" s="9">
        <v>20000</v>
      </c>
      <c r="D164" s="233">
        <v>120000</v>
      </c>
      <c r="E164" s="233">
        <v>120000</v>
      </c>
    </row>
    <row r="165" spans="1:13" ht="15.75" thickBot="1">
      <c r="A165" s="231" t="s">
        <v>46</v>
      </c>
      <c r="B165" s="232"/>
      <c r="C165" s="233"/>
      <c r="D165" s="233"/>
      <c r="E165" s="233"/>
    </row>
    <row r="166" spans="1:13" ht="15.75" thickBot="1">
      <c r="A166" s="231" t="s">
        <v>47</v>
      </c>
      <c r="B166" s="232"/>
      <c r="C166" s="233"/>
      <c r="D166" s="233"/>
      <c r="E166" s="233"/>
    </row>
    <row r="167" spans="1:13" ht="15.75" thickBot="1">
      <c r="A167" s="231" t="s">
        <v>48</v>
      </c>
      <c r="B167" s="232"/>
      <c r="C167" s="233"/>
      <c r="D167" s="233"/>
      <c r="E167" s="233"/>
    </row>
    <row r="168" spans="1:13" ht="15.75" thickBot="1">
      <c r="A168" s="245" t="s">
        <v>30</v>
      </c>
      <c r="B168" s="232">
        <f>B158+B163</f>
        <v>30000</v>
      </c>
      <c r="C168" s="232">
        <f>C158+C163</f>
        <v>20000</v>
      </c>
      <c r="D168" s="232">
        <f>D158+D163</f>
        <v>120000</v>
      </c>
      <c r="E168" s="232">
        <f>E158+E163</f>
        <v>120000</v>
      </c>
    </row>
    <row r="169" spans="1:13" ht="15.75" thickBot="1">
      <c r="A169" s="246"/>
      <c r="B169" s="247">
        <f>B168</f>
        <v>30000</v>
      </c>
      <c r="C169" s="247">
        <f>C168</f>
        <v>20000</v>
      </c>
      <c r="D169" s="247">
        <f>D168</f>
        <v>120000</v>
      </c>
      <c r="E169" s="247">
        <f>E168</f>
        <v>120000</v>
      </c>
    </row>
    <row r="170" spans="1:13" ht="27" customHeight="1" thickBot="1">
      <c r="A170" s="175" t="s">
        <v>39</v>
      </c>
      <c r="B170" s="248">
        <f>B171</f>
        <v>1215000</v>
      </c>
      <c r="C170" s="248">
        <f>C171</f>
        <v>1209000</v>
      </c>
      <c r="D170" s="248">
        <f>D171</f>
        <v>1310300</v>
      </c>
      <c r="E170" s="248">
        <f>E171</f>
        <v>1310300</v>
      </c>
      <c r="I170" s="91" t="s">
        <v>352</v>
      </c>
    </row>
    <row r="171" spans="1:13" ht="24.75" thickBot="1">
      <c r="A171" s="175" t="s">
        <v>40</v>
      </c>
      <c r="B171" s="248">
        <f>B172+B175+B178+B187+B190+B198</f>
        <v>1215000</v>
      </c>
      <c r="C171" s="248">
        <f>C172+C175+C178+C187+C190+C198</f>
        <v>1209000</v>
      </c>
      <c r="D171" s="248">
        <f>D172+D175+D178+D187+D190+D198</f>
        <v>1310300</v>
      </c>
      <c r="E171" s="248">
        <f>E172+E175+E178+E187+E190+E198</f>
        <v>1310300</v>
      </c>
      <c r="I171" s="129"/>
      <c r="J171" s="130">
        <v>2019</v>
      </c>
      <c r="K171" s="130">
        <v>2020</v>
      </c>
      <c r="L171" s="130">
        <v>2021</v>
      </c>
      <c r="M171" s="131">
        <v>2022</v>
      </c>
    </row>
    <row r="172" spans="1:13" ht="15.75" thickBot="1">
      <c r="A172" s="230" t="s">
        <v>0</v>
      </c>
      <c r="B172" s="249">
        <f>B173+B174</f>
        <v>463300</v>
      </c>
      <c r="C172" s="249">
        <f>C173+C174</f>
        <v>463300</v>
      </c>
      <c r="D172" s="249">
        <f>D173+D174</f>
        <v>463300</v>
      </c>
      <c r="E172" s="249">
        <f>E173+E174</f>
        <v>463300</v>
      </c>
      <c r="I172" s="132" t="s">
        <v>338</v>
      </c>
      <c r="J172" s="133">
        <v>551300</v>
      </c>
      <c r="K172" s="133">
        <v>551300</v>
      </c>
      <c r="L172" s="133">
        <v>551300</v>
      </c>
      <c r="M172" s="134">
        <v>551300</v>
      </c>
    </row>
    <row r="173" spans="1:13" ht="15.75" thickBot="1">
      <c r="A173" s="231" t="s">
        <v>41</v>
      </c>
      <c r="B173" s="232">
        <f>B45+B82+B119</f>
        <v>463300</v>
      </c>
      <c r="C173" s="232">
        <f>C45+C82+C119</f>
        <v>463300</v>
      </c>
      <c r="D173" s="232">
        <f>D45+D82+D119</f>
        <v>463300</v>
      </c>
      <c r="E173" s="232">
        <f>E45+E82+E119</f>
        <v>463300</v>
      </c>
      <c r="I173" s="132" t="s">
        <v>339</v>
      </c>
      <c r="J173" s="135">
        <f>414700+219000</f>
        <v>633700</v>
      </c>
      <c r="K173" s="135">
        <f>418700+219000</f>
        <v>637700</v>
      </c>
      <c r="L173" s="135">
        <f>420000+219000</f>
        <v>639000</v>
      </c>
      <c r="M173" s="136">
        <f>420000+219000</f>
        <v>639000</v>
      </c>
    </row>
    <row r="174" spans="1:13" ht="18" customHeight="1" thickBot="1">
      <c r="A174" s="231" t="s">
        <v>44</v>
      </c>
      <c r="B174" s="232">
        <v>0</v>
      </c>
      <c r="C174" s="232">
        <v>0</v>
      </c>
      <c r="D174" s="232">
        <v>0</v>
      </c>
      <c r="E174" s="232">
        <v>0</v>
      </c>
      <c r="I174" s="137" t="s">
        <v>340</v>
      </c>
      <c r="J174" s="138">
        <v>30000</v>
      </c>
      <c r="K174" s="138">
        <v>20000</v>
      </c>
      <c r="L174" s="138">
        <v>120000</v>
      </c>
      <c r="M174" s="139">
        <v>120000</v>
      </c>
    </row>
    <row r="175" spans="1:13" ht="24.75" thickBot="1">
      <c r="A175" s="230" t="s">
        <v>28</v>
      </c>
      <c r="B175" s="249">
        <f>B176</f>
        <v>88000</v>
      </c>
      <c r="C175" s="249">
        <f>C176</f>
        <v>88000</v>
      </c>
      <c r="D175" s="249">
        <f>D176</f>
        <v>88000</v>
      </c>
      <c r="E175" s="249">
        <f>E176</f>
        <v>88000</v>
      </c>
      <c r="I175" s="137" t="s">
        <v>341</v>
      </c>
      <c r="J175" s="138"/>
      <c r="K175" s="138"/>
      <c r="L175" s="138"/>
      <c r="M175" s="139"/>
    </row>
    <row r="176" spans="1:13" ht="15.75" thickBot="1">
      <c r="A176" s="231" t="s">
        <v>41</v>
      </c>
      <c r="B176" s="232">
        <f>B48+B85+B122</f>
        <v>88000</v>
      </c>
      <c r="C176" s="232">
        <f>C48+C85+C122</f>
        <v>88000</v>
      </c>
      <c r="D176" s="232">
        <f>D48+D85+D122</f>
        <v>88000</v>
      </c>
      <c r="E176" s="232">
        <f>E48+E85+E122</f>
        <v>88000</v>
      </c>
      <c r="I176" s="132" t="s">
        <v>342</v>
      </c>
      <c r="J176" s="138"/>
      <c r="K176" s="138"/>
      <c r="L176" s="138"/>
      <c r="M176" s="139"/>
    </row>
    <row r="177" spans="1:13" ht="15.75" thickBot="1">
      <c r="A177" s="231" t="s">
        <v>44</v>
      </c>
      <c r="B177" s="232">
        <v>0</v>
      </c>
      <c r="C177" s="232">
        <v>0</v>
      </c>
      <c r="D177" s="232">
        <v>0</v>
      </c>
      <c r="E177" s="232">
        <v>0</v>
      </c>
      <c r="I177" s="140" t="s">
        <v>343</v>
      </c>
      <c r="J177" s="141">
        <f>SUM(J172:J176)</f>
        <v>1215000</v>
      </c>
      <c r="K177" s="141">
        <f>SUM(K172:K176)</f>
        <v>1209000</v>
      </c>
      <c r="L177" s="141">
        <f>SUM(L172:L176)</f>
        <v>1310300</v>
      </c>
      <c r="M177" s="142">
        <f>SUM(M172:M176)</f>
        <v>1310300</v>
      </c>
    </row>
    <row r="178" spans="1:13" ht="18" customHeight="1" thickBot="1">
      <c r="A178" s="230" t="s">
        <v>1</v>
      </c>
      <c r="B178" s="249">
        <f>B179</f>
        <v>414700</v>
      </c>
      <c r="C178" s="249">
        <f>C179+C180</f>
        <v>418700</v>
      </c>
      <c r="D178" s="249">
        <f>D179+D180</f>
        <v>420000</v>
      </c>
      <c r="E178" s="249">
        <f>E179+E180</f>
        <v>420000</v>
      </c>
      <c r="J178" s="128">
        <f>B170-J177</f>
        <v>0</v>
      </c>
      <c r="K178" s="128">
        <f t="shared" ref="K178:M178" si="4">C170-K177</f>
        <v>0</v>
      </c>
      <c r="L178" s="128">
        <f t="shared" si="4"/>
        <v>0</v>
      </c>
      <c r="M178" s="128">
        <f t="shared" si="4"/>
        <v>0</v>
      </c>
    </row>
    <row r="179" spans="1:13" ht="18" customHeight="1" thickBot="1">
      <c r="A179" s="231" t="s">
        <v>41</v>
      </c>
      <c r="B179" s="8">
        <f>B51+B88+B125</f>
        <v>414700</v>
      </c>
      <c r="C179" s="8">
        <f>C51+C88+C125</f>
        <v>418700</v>
      </c>
      <c r="D179" s="8">
        <f>D51+D88+D125</f>
        <v>420000</v>
      </c>
      <c r="E179" s="8">
        <f>E51+E88+E125</f>
        <v>420000</v>
      </c>
    </row>
    <row r="180" spans="1:13" ht="15" customHeight="1" thickBot="1">
      <c r="A180" s="231" t="s">
        <v>44</v>
      </c>
      <c r="B180" s="232">
        <v>0</v>
      </c>
      <c r="C180" s="232">
        <v>0</v>
      </c>
      <c r="D180" s="232">
        <v>0</v>
      </c>
      <c r="E180" s="232">
        <v>0</v>
      </c>
      <c r="F180" s="85"/>
      <c r="G180" s="85"/>
      <c r="H180" s="85"/>
      <c r="I180" s="222">
        <v>600</v>
      </c>
      <c r="J180" s="222"/>
      <c r="K180" s="223">
        <f>C172+'Formati 2 tav.Forcat e Luftimit'!C1154+'Form 2 tav Mbeshtetja Luftimit '!C869+'Arsimi Ushtarak'!C67+'Form.2tav. Mbesht Shendetesi'!C672+'Formati 2 tav.Mb.Soc.Ushtaraket'!C61+'Formati 2 tav.EC&amp;Rezervat'!C504</f>
        <v>6288782</v>
      </c>
      <c r="L180" s="223">
        <f>D172+'Formati 2 tav.Forcat e Luftimit'!D1154+'Form 2 tav Mbeshtetja Luftimit '!D869+'Arsimi Ushtarak'!D67+'Form.2tav. Mbesht Shendetesi'!D672+'Formati 2 tav.EC&amp;Rezervat'!D504</f>
        <v>6288782</v>
      </c>
      <c r="M180" s="223">
        <f>E172+'Formati 2 tav.Forcat e Luftimit'!E1154+'Form 2 tav Mbeshtetja Luftimit '!E869+'Arsimi Ushtarak'!E67+'Form.2tav. Mbesht Shendetesi'!E672+'Formati 2 tav.EC&amp;Rezervat'!E504</f>
        <v>6288782</v>
      </c>
    </row>
    <row r="181" spans="1:13" ht="12" customHeight="1" thickBot="1">
      <c r="A181" s="230" t="s">
        <v>2</v>
      </c>
      <c r="B181" s="249">
        <f>B182+B183</f>
        <v>0</v>
      </c>
      <c r="C181" s="249">
        <f>C182+C183</f>
        <v>0</v>
      </c>
      <c r="D181" s="249">
        <f>D182+D183</f>
        <v>0</v>
      </c>
      <c r="E181" s="249">
        <f>E182+E183</f>
        <v>0</v>
      </c>
      <c r="F181" s="85"/>
      <c r="G181" s="85"/>
      <c r="H181" s="85"/>
      <c r="I181" s="222">
        <v>601</v>
      </c>
      <c r="J181" s="222"/>
      <c r="K181" s="223">
        <f>C175+'Formati 2 tav.Forcat e Luftimit'!C1157+'Form 2 tav Mbeshtetja Luftimit '!C872+'Arsimi Ushtarak'!C70+'Form.2tav. Mbesht Shendetesi'!C675+'Formati 2 tav.EC&amp;Rezervat'!C507</f>
        <v>1055456</v>
      </c>
      <c r="L181" s="223">
        <f>D175+'Formati 2 tav.Forcat e Luftimit'!D1157+'Form 2 tav Mbeshtetja Luftimit '!D872+'Arsimi Ushtarak'!D70+'Form.2tav. Mbesht Shendetesi'!D675+'Formati 2 tav.EC&amp;Rezervat'!D507</f>
        <v>1055456</v>
      </c>
      <c r="M181" s="223">
        <f>E175+'Formati 2 tav.Forcat e Luftimit'!E1157+'Form 2 tav Mbeshtetja Luftimit '!E872+'Arsimi Ushtarak'!E70+'Form.2tav. Mbesht Shendetesi'!E675+'Formati 2 tav.EC&amp;Rezervat'!E507</f>
        <v>1055456</v>
      </c>
    </row>
    <row r="182" spans="1:13" ht="12" customHeight="1" thickBot="1">
      <c r="A182" s="231" t="s">
        <v>41</v>
      </c>
      <c r="B182" s="232">
        <f>B54+B91+B128</f>
        <v>0</v>
      </c>
      <c r="C182" s="232">
        <f>C54+C91+C128</f>
        <v>0</v>
      </c>
      <c r="D182" s="232">
        <f>D54+D91+D128</f>
        <v>0</v>
      </c>
      <c r="E182" s="232">
        <f>E54+E91+E128</f>
        <v>0</v>
      </c>
      <c r="F182" s="85"/>
      <c r="G182" s="85"/>
      <c r="H182" s="85"/>
      <c r="I182" s="222">
        <v>602</v>
      </c>
      <c r="J182" s="222"/>
      <c r="K182" s="223">
        <f>C178+'Formati 2 tav.Forcat e Luftimit'!C1160+'Form 2 tav Mbeshtetja Luftimit '!C875+'Arsimi Ushtarak'!C73+'Form.2tav. Mbesht Shendetesi'!C678+'Formati 2 tav.EC&amp;Rezervat'!C510</f>
        <v>6949607</v>
      </c>
      <c r="L182" s="223">
        <f>D178+'Formati 2 tav.Forcat e Luftimit'!D1160+'Form 2 tav Mbeshtetja Luftimit '!D875+'Arsimi Ushtarak'!D73+'Form.2tav. Mbesht Shendetesi'!D678+'Formati 2 tav.EC&amp;Rezervat'!D510</f>
        <v>8559062</v>
      </c>
      <c r="M182" s="223">
        <f>E178+'Formati 2 tav.Forcat e Luftimit'!E1160+'Form 2 tav Mbeshtetja Luftimit '!E875+'Arsimi Ushtarak'!E73+'Form.2tav. Mbesht Shendetesi'!E678+'Formati 2 tav.EC&amp;Rezervat'!E510</f>
        <v>11559062</v>
      </c>
    </row>
    <row r="183" spans="1:13" ht="12" customHeight="1" thickBot="1">
      <c r="A183" s="231" t="s">
        <v>44</v>
      </c>
      <c r="B183" s="232">
        <v>0</v>
      </c>
      <c r="C183" s="232">
        <v>0</v>
      </c>
      <c r="D183" s="232">
        <v>0</v>
      </c>
      <c r="E183" s="232">
        <v>0</v>
      </c>
      <c r="F183" s="85"/>
      <c r="G183" s="85"/>
      <c r="H183" s="85"/>
      <c r="I183" s="222">
        <v>603</v>
      </c>
      <c r="J183" s="222"/>
      <c r="K183" s="222">
        <v>0</v>
      </c>
      <c r="L183" s="222">
        <v>0</v>
      </c>
      <c r="M183" s="222">
        <v>0</v>
      </c>
    </row>
    <row r="184" spans="1:13" ht="12" customHeight="1" thickBot="1">
      <c r="A184" s="230" t="s">
        <v>24</v>
      </c>
      <c r="B184" s="249">
        <f>B185+B186</f>
        <v>0</v>
      </c>
      <c r="C184" s="249">
        <f>C185+C186</f>
        <v>0</v>
      </c>
      <c r="D184" s="249">
        <f>D185+D186</f>
        <v>0</v>
      </c>
      <c r="E184" s="249">
        <f>E185+E186</f>
        <v>0</v>
      </c>
      <c r="F184" s="85"/>
      <c r="G184" s="85"/>
      <c r="H184" s="85"/>
      <c r="I184" s="222">
        <v>604</v>
      </c>
      <c r="J184" s="222"/>
      <c r="K184" s="223">
        <f>'Formati 2 tav.Mb.Soc.Ushtaraket'!C73+'Formati 2 tav.EC&amp;Rezervat'!C516</f>
        <v>5190000</v>
      </c>
      <c r="L184" s="223">
        <f>'Formati 2 tav.Mb.Soc.Ushtaraket'!D73+'Formati 2 tav.EC&amp;Rezervat'!D516</f>
        <v>5330000</v>
      </c>
      <c r="M184" s="223">
        <f>'Formati 2 tav.Mb.Soc.Ushtaraket'!E73+'Formati 2 tav.EC&amp;Rezervat'!E516</f>
        <v>5330000</v>
      </c>
    </row>
    <row r="185" spans="1:13" ht="12" customHeight="1" thickBot="1">
      <c r="A185" s="231" t="s">
        <v>41</v>
      </c>
      <c r="B185" s="232">
        <f>B57+B94+B131</f>
        <v>0</v>
      </c>
      <c r="C185" s="232">
        <f>C57+C94+C131</f>
        <v>0</v>
      </c>
      <c r="D185" s="232">
        <f>D57+D94+D131</f>
        <v>0</v>
      </c>
      <c r="E185" s="232">
        <f>E57+E94+E131</f>
        <v>0</v>
      </c>
      <c r="F185" s="85"/>
      <c r="G185" s="85"/>
      <c r="H185" s="85"/>
      <c r="I185" s="222">
        <v>605</v>
      </c>
      <c r="J185" s="222"/>
      <c r="K185" s="223">
        <f>C187+'Formati 2 tav.Forcat e Luftimit'!C1169+'Form 2 tav Mbeshtetja Luftimit '!C884+'Arsimi Ushtarak'!C82+'Form.2tav. Mbesht Shendetesi'!C687+'Formati 2 tav.EC&amp;Rezervat'!C519</f>
        <v>190000</v>
      </c>
      <c r="L185" s="223">
        <f>D187+'Formati 2 tav.EC&amp;Rezervat'!D519</f>
        <v>190000</v>
      </c>
      <c r="M185" s="223">
        <f>E187+'Formati 2 tav.EC&amp;Rezervat'!E519</f>
        <v>190000</v>
      </c>
    </row>
    <row r="186" spans="1:13" ht="12" customHeight="1" thickBot="1">
      <c r="A186" s="231" t="s">
        <v>44</v>
      </c>
      <c r="B186" s="232">
        <v>0</v>
      </c>
      <c r="C186" s="232">
        <v>0</v>
      </c>
      <c r="D186" s="232">
        <v>0</v>
      </c>
      <c r="E186" s="232">
        <v>0</v>
      </c>
      <c r="F186" s="85"/>
      <c r="G186" s="85"/>
      <c r="H186" s="85"/>
      <c r="I186" s="222">
        <v>606</v>
      </c>
      <c r="J186" s="222"/>
      <c r="K186" s="223">
        <f>C190+'Formati 2 tav.Forcat e Luftimit'!C1172+'Form 2 tav Mbeshtetja Luftimit '!C887+'Arsimi Ushtarak'!C85+'Form.2tav. Mbesht Shendetesi'!C690+'Formati 2 tav.Mb.Soc.Ushtaraket'!C79+'Formati 2 tav.EC&amp;Rezervat'!C522</f>
        <v>405000</v>
      </c>
      <c r="L186" s="223">
        <f>D190+'Formati 2 tav.Forcat e Luftimit'!D1172+'Form 2 tav Mbeshtetja Luftimit '!D887+'Arsimi Ushtarak'!D85+'Form.2tav. Mbesht Shendetesi'!D690+'Formati 2 tav.Mb.Soc.Ushtaraket'!D79+'Formati 2 tav.EC&amp;Rezervat'!D522</f>
        <v>405000</v>
      </c>
      <c r="M186" s="223">
        <f>E190+'Formati 2 tav.Forcat e Luftimit'!E1172+'Form 2 tav Mbeshtetja Luftimit '!E887+'Arsimi Ushtarak'!E85+'Form.2tav. Mbesht Shendetesi'!E690+'Formati 2 tav.EC&amp;Rezervat'!E522</f>
        <v>405000</v>
      </c>
    </row>
    <row r="187" spans="1:13" ht="18" customHeight="1" thickBot="1">
      <c r="A187" s="230" t="s">
        <v>25</v>
      </c>
      <c r="B187" s="249">
        <f>B188+B189</f>
        <v>186000</v>
      </c>
      <c r="C187" s="249">
        <f>C188+C189</f>
        <v>186000</v>
      </c>
      <c r="D187" s="249">
        <f>D188+D189</f>
        <v>186000</v>
      </c>
      <c r="E187" s="249">
        <f>E188+E189</f>
        <v>186000</v>
      </c>
      <c r="F187" s="85"/>
      <c r="G187" s="85"/>
      <c r="H187" s="85"/>
      <c r="I187" s="222">
        <v>230</v>
      </c>
      <c r="J187" s="222"/>
      <c r="K187" s="222">
        <v>0</v>
      </c>
      <c r="L187" s="222">
        <v>0</v>
      </c>
      <c r="M187" s="222">
        <v>0</v>
      </c>
    </row>
    <row r="188" spans="1:13" ht="18" customHeight="1" thickBot="1">
      <c r="A188" s="231" t="s">
        <v>41</v>
      </c>
      <c r="B188" s="232">
        <f>B60+B97+B134</f>
        <v>186000</v>
      </c>
      <c r="C188" s="8">
        <f>C60+C97+C134</f>
        <v>186000</v>
      </c>
      <c r="D188" s="8">
        <f>D60+D97+D134</f>
        <v>186000</v>
      </c>
      <c r="E188" s="8">
        <f>E60+E97+E134</f>
        <v>186000</v>
      </c>
      <c r="F188" s="85"/>
      <c r="G188" s="85"/>
      <c r="H188" s="85"/>
      <c r="I188" s="222">
        <v>231</v>
      </c>
      <c r="J188" s="222"/>
      <c r="K188" s="223">
        <f>C198+'Formati 2 tav.Forcat e Luftimit'!C1180+'Form 2 tav Mbeshtetja Luftimit '!C895+'Arsimi Ushtarak'!C93+'Form.2tav. Mbesht Shendetesi'!C698+'Formati 2 tav.Mb.Soc.Ushtaraket'!C87+'Formati 2 tav.EC&amp;Rezervat'!C530</f>
        <v>4720000</v>
      </c>
      <c r="L188" s="223">
        <f>D198+'Formati 2 tav.Forcat e Luftimit'!D1180+'Form 2 tav Mbeshtetja Luftimit '!D895+'Arsimi Ushtarak'!D93+'Form.2tav. Mbesht Shendetesi'!D698+'Formati 2 tav.Mb.Soc.Ushtaraket'!D87+'Formati 2 tav.EC&amp;Rezervat'!D530</f>
        <v>7910500</v>
      </c>
      <c r="M188" s="223">
        <f>E198+'Formati 2 tav.Forcat e Luftimit'!E1180+'Form 2 tav Mbeshtetja Luftimit '!E895+'Arsimi Ushtarak'!E93+'Form.2tav. Mbesht Shendetesi'!E698+'Formati 2 tav.Mb.Soc.Ushtaraket'!E87+'Formati 2 tav.EC&amp;Rezervat'!E530</f>
        <v>12210500</v>
      </c>
    </row>
    <row r="189" spans="1:13" ht="18" customHeight="1" thickBot="1">
      <c r="A189" s="231" t="s">
        <v>44</v>
      </c>
      <c r="B189" s="232">
        <v>0</v>
      </c>
      <c r="C189" s="8">
        <v>0</v>
      </c>
      <c r="D189" s="8">
        <v>0</v>
      </c>
      <c r="E189" s="8">
        <v>0</v>
      </c>
      <c r="F189" s="85"/>
      <c r="G189" s="85"/>
      <c r="H189" s="85"/>
      <c r="I189" s="222" t="s">
        <v>567</v>
      </c>
      <c r="J189" s="222"/>
      <c r="K189" s="224">
        <f>SUM(K180:K188)</f>
        <v>24798845</v>
      </c>
      <c r="L189" s="224">
        <f t="shared" ref="L189:M189" si="5">SUM(L180:L188)</f>
        <v>29738800</v>
      </c>
      <c r="M189" s="224">
        <f t="shared" si="5"/>
        <v>37038800</v>
      </c>
    </row>
    <row r="190" spans="1:13" ht="18" customHeight="1" thickBot="1">
      <c r="A190" s="230" t="s">
        <v>3</v>
      </c>
      <c r="B190" s="249">
        <f>B191+B192</f>
        <v>33000</v>
      </c>
      <c r="C190" s="44">
        <f>C191+C192</f>
        <v>33000</v>
      </c>
      <c r="D190" s="44">
        <f>D191+D192</f>
        <v>33000</v>
      </c>
      <c r="E190" s="44">
        <f>E191+E192</f>
        <v>33000</v>
      </c>
      <c r="F190" s="85"/>
      <c r="G190" s="85"/>
      <c r="H190" s="85"/>
      <c r="I190" s="85"/>
      <c r="J190" s="85"/>
      <c r="K190" s="85"/>
      <c r="L190" s="85"/>
    </row>
    <row r="191" spans="1:13" ht="18" customHeight="1" thickBot="1">
      <c r="A191" s="231" t="s">
        <v>41</v>
      </c>
      <c r="B191" s="232">
        <f>B63+B100+B137</f>
        <v>33000</v>
      </c>
      <c r="C191" s="8">
        <f>C63+C100+C137</f>
        <v>33000</v>
      </c>
      <c r="D191" s="8">
        <f>D63+D100+D137</f>
        <v>33000</v>
      </c>
      <c r="E191" s="8">
        <f>E63+E100+E137</f>
        <v>33000</v>
      </c>
      <c r="F191" s="85"/>
      <c r="G191" s="85"/>
      <c r="H191" s="85"/>
      <c r="I191" s="85"/>
      <c r="J191" s="85"/>
      <c r="K191" s="85"/>
      <c r="L191" s="85"/>
    </row>
    <row r="192" spans="1:13" ht="18" customHeight="1" thickBot="1">
      <c r="A192" s="231" t="s">
        <v>44</v>
      </c>
      <c r="B192" s="232">
        <v>0</v>
      </c>
      <c r="C192" s="8">
        <v>0</v>
      </c>
      <c r="D192" s="8">
        <v>0</v>
      </c>
      <c r="E192" s="8">
        <v>0</v>
      </c>
      <c r="F192" s="85"/>
      <c r="G192" s="85"/>
      <c r="H192" s="85"/>
      <c r="I192" s="85"/>
      <c r="J192" s="85"/>
      <c r="K192" s="85"/>
      <c r="L192" s="85"/>
    </row>
    <row r="193" spans="1:12" ht="18" customHeight="1" thickBot="1">
      <c r="A193" s="230" t="s">
        <v>19</v>
      </c>
      <c r="B193" s="249">
        <f>B194+B195+B196+B197</f>
        <v>0</v>
      </c>
      <c r="C193" s="44">
        <f>C194+C195+C196+C197</f>
        <v>0</v>
      </c>
      <c r="D193" s="44">
        <f>D194+D195+D196+D197</f>
        <v>0</v>
      </c>
      <c r="E193" s="44">
        <f>E194+E195+E196+E197</f>
        <v>0</v>
      </c>
      <c r="F193" s="85"/>
      <c r="G193" s="85"/>
      <c r="H193" s="85"/>
      <c r="I193" s="85"/>
      <c r="J193" s="85"/>
      <c r="K193" s="85"/>
      <c r="L193" s="85"/>
    </row>
    <row r="194" spans="1:12" ht="13.5" customHeight="1" thickBot="1">
      <c r="A194" s="231" t="s">
        <v>41</v>
      </c>
      <c r="B194" s="232">
        <v>0</v>
      </c>
      <c r="C194" s="8">
        <v>0</v>
      </c>
      <c r="D194" s="8">
        <v>0</v>
      </c>
      <c r="E194" s="8">
        <v>0</v>
      </c>
      <c r="F194" s="85"/>
      <c r="G194" s="85"/>
      <c r="H194" s="85"/>
      <c r="I194" s="85"/>
      <c r="J194" s="85"/>
      <c r="K194" s="85"/>
      <c r="L194" s="85"/>
    </row>
    <row r="195" spans="1:12" ht="13.5" customHeight="1" thickBot="1">
      <c r="A195" s="231" t="s">
        <v>49</v>
      </c>
      <c r="B195" s="233">
        <v>0</v>
      </c>
      <c r="C195" s="9">
        <v>0</v>
      </c>
      <c r="D195" s="9">
        <v>0</v>
      </c>
      <c r="E195" s="9">
        <v>0</v>
      </c>
      <c r="F195" s="85"/>
      <c r="G195" s="85"/>
      <c r="H195" s="85"/>
      <c r="I195" s="85"/>
      <c r="J195" s="85"/>
      <c r="K195" s="85"/>
      <c r="L195" s="85"/>
    </row>
    <row r="196" spans="1:12" ht="13.5" customHeight="1" thickBot="1">
      <c r="A196" s="231" t="s">
        <v>47</v>
      </c>
      <c r="B196" s="233">
        <v>0</v>
      </c>
      <c r="C196" s="9">
        <v>0</v>
      </c>
      <c r="D196" s="9">
        <v>0</v>
      </c>
      <c r="E196" s="9">
        <v>0</v>
      </c>
      <c r="F196" s="85"/>
      <c r="G196" s="85"/>
      <c r="H196" s="85"/>
      <c r="I196" s="85"/>
      <c r="J196" s="85"/>
      <c r="K196" s="85"/>
      <c r="L196" s="85"/>
    </row>
    <row r="197" spans="1:12" ht="13.5" customHeight="1" thickBot="1">
      <c r="A197" s="231" t="s">
        <v>48</v>
      </c>
      <c r="B197" s="233">
        <v>0</v>
      </c>
      <c r="C197" s="9">
        <v>0</v>
      </c>
      <c r="D197" s="9">
        <v>0</v>
      </c>
      <c r="E197" s="9">
        <v>0</v>
      </c>
      <c r="F197" s="85"/>
      <c r="G197" s="85"/>
      <c r="H197" s="85"/>
      <c r="I197" s="85"/>
      <c r="J197" s="85"/>
      <c r="K197" s="85"/>
      <c r="L197" s="85"/>
    </row>
    <row r="198" spans="1:12" ht="18" customHeight="1" thickBot="1">
      <c r="A198" s="230" t="s">
        <v>20</v>
      </c>
      <c r="B198" s="249">
        <f>B199+B200+B201+B202</f>
        <v>30000</v>
      </c>
      <c r="C198" s="44">
        <f>C199+C200+C201+C202</f>
        <v>20000</v>
      </c>
      <c r="D198" s="44">
        <f>D199+D200+D201+D202</f>
        <v>120000</v>
      </c>
      <c r="E198" s="44">
        <f>E199+E200+E201+E202</f>
        <v>120000</v>
      </c>
      <c r="F198" s="85"/>
      <c r="G198" s="85"/>
      <c r="H198" s="85"/>
      <c r="I198" s="85"/>
      <c r="J198" s="85"/>
      <c r="K198" s="85"/>
      <c r="L198" s="85"/>
    </row>
    <row r="199" spans="1:12" ht="15.75" thickBot="1">
      <c r="A199" s="231" t="s">
        <v>41</v>
      </c>
      <c r="B199" s="232">
        <f>B164</f>
        <v>30000</v>
      </c>
      <c r="C199" s="8">
        <f>C164</f>
        <v>20000</v>
      </c>
      <c r="D199" s="8">
        <f>D164</f>
        <v>120000</v>
      </c>
      <c r="E199" s="8">
        <f>E164</f>
        <v>120000</v>
      </c>
      <c r="F199" s="85"/>
      <c r="G199" s="85"/>
      <c r="H199" s="85"/>
      <c r="I199" s="85"/>
      <c r="J199" s="85"/>
      <c r="K199" s="85"/>
      <c r="L199" s="85"/>
    </row>
    <row r="200" spans="1:12" ht="15.75" thickBot="1">
      <c r="A200" s="231" t="s">
        <v>49</v>
      </c>
      <c r="B200" s="233">
        <v>0</v>
      </c>
      <c r="C200" s="233">
        <v>0</v>
      </c>
      <c r="D200" s="233">
        <v>0</v>
      </c>
      <c r="E200" s="233">
        <v>0</v>
      </c>
      <c r="F200" s="85"/>
      <c r="G200" s="85"/>
      <c r="H200" s="85"/>
      <c r="I200" s="85"/>
      <c r="J200" s="85"/>
      <c r="K200" s="85"/>
      <c r="L200" s="85"/>
    </row>
    <row r="201" spans="1:12" ht="15.75" thickBot="1">
      <c r="A201" s="231" t="s">
        <v>47</v>
      </c>
      <c r="B201" s="233">
        <v>0</v>
      </c>
      <c r="C201" s="233">
        <v>0</v>
      </c>
      <c r="D201" s="233">
        <v>0</v>
      </c>
      <c r="E201" s="233">
        <v>0</v>
      </c>
      <c r="F201" s="85"/>
      <c r="G201" s="85"/>
      <c r="H201" s="85"/>
      <c r="I201" s="85"/>
      <c r="J201" s="85"/>
      <c r="K201" s="85"/>
      <c r="L201" s="85"/>
    </row>
    <row r="202" spans="1:12" ht="15.75" thickBot="1">
      <c r="A202" s="231" t="s">
        <v>48</v>
      </c>
      <c r="B202" s="233">
        <v>0</v>
      </c>
      <c r="C202" s="233">
        <v>0</v>
      </c>
      <c r="D202" s="233">
        <v>0</v>
      </c>
      <c r="E202" s="233">
        <v>0</v>
      </c>
      <c r="F202" s="85"/>
      <c r="G202" s="85"/>
      <c r="H202" s="85"/>
      <c r="I202" s="85"/>
      <c r="J202" s="85"/>
      <c r="K202" s="85"/>
      <c r="L202" s="85"/>
    </row>
    <row r="203" spans="1:12" ht="15.75" thickBot="1">
      <c r="A203" s="238" t="s">
        <v>31</v>
      </c>
      <c r="B203" s="239">
        <f>B170-B171</f>
        <v>0</v>
      </c>
      <c r="C203" s="239">
        <f>C170-C171</f>
        <v>0</v>
      </c>
      <c r="D203" s="239">
        <f>D170-D171</f>
        <v>0</v>
      </c>
      <c r="E203" s="239">
        <f>E170-E171</f>
        <v>0</v>
      </c>
      <c r="F203" s="85"/>
      <c r="G203" s="85"/>
      <c r="H203" s="85"/>
      <c r="I203" s="85"/>
      <c r="J203" s="85"/>
      <c r="K203" s="85"/>
      <c r="L203" s="85"/>
    </row>
  </sheetData>
  <mergeCells count="42">
    <mergeCell ref="A115:E115"/>
    <mergeCell ref="A79:A80"/>
    <mergeCell ref="A116:A117"/>
    <mergeCell ref="B18:E18"/>
    <mergeCell ref="A28:E28"/>
    <mergeCell ref="A41:E41"/>
    <mergeCell ref="A33:A34"/>
    <mergeCell ref="A20:A21"/>
    <mergeCell ref="B31:E31"/>
    <mergeCell ref="B105:E105"/>
    <mergeCell ref="A9:E11"/>
    <mergeCell ref="B12:E12"/>
    <mergeCell ref="A13:A14"/>
    <mergeCell ref="B106:E106"/>
    <mergeCell ref="A107:A108"/>
    <mergeCell ref="A78:E78"/>
    <mergeCell ref="B30:E30"/>
    <mergeCell ref="B32:E32"/>
    <mergeCell ref="A29:E29"/>
    <mergeCell ref="A42:A43"/>
    <mergeCell ref="B67:E67"/>
    <mergeCell ref="B68:E68"/>
    <mergeCell ref="B69:E69"/>
    <mergeCell ref="A70:A71"/>
    <mergeCell ref="A19:E19"/>
    <mergeCell ref="B104:E104"/>
    <mergeCell ref="A1:E1"/>
    <mergeCell ref="A147:A148"/>
    <mergeCell ref="A155:E155"/>
    <mergeCell ref="A156:A157"/>
    <mergeCell ref="D144:E144"/>
    <mergeCell ref="B145:E145"/>
    <mergeCell ref="A2:E2"/>
    <mergeCell ref="A141:E141"/>
    <mergeCell ref="A142:E142"/>
    <mergeCell ref="B143:E143"/>
    <mergeCell ref="B146:E146"/>
    <mergeCell ref="B5:E5"/>
    <mergeCell ref="B6:E6"/>
    <mergeCell ref="B7:E7"/>
    <mergeCell ref="A8:E8"/>
    <mergeCell ref="A3:E3"/>
  </mergeCells>
  <pageMargins left="0.7" right="0.7" top="0.75" bottom="0.75" header="0.3" footer="0.3"/>
  <pageSetup orientation="portrait" r:id="rId1"/>
  <colBreaks count="1" manualBreakCount="1">
    <brk id="5"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185"/>
  <sheetViews>
    <sheetView topLeftCell="A320" zoomScale="120" zoomScaleNormal="120" workbookViewId="0">
      <selection activeCell="J99" sqref="J99"/>
    </sheetView>
  </sheetViews>
  <sheetFormatPr defaultRowHeight="12"/>
  <cols>
    <col min="1" max="1" width="28.5703125" style="13" customWidth="1"/>
    <col min="2" max="2" width="14.85546875" style="13" customWidth="1"/>
    <col min="3" max="3" width="14.7109375" style="13" customWidth="1"/>
    <col min="4" max="4" width="11.7109375" style="13" customWidth="1"/>
    <col min="5" max="5" width="14" style="13" customWidth="1"/>
    <col min="6" max="11" width="9.140625" style="157" customWidth="1"/>
    <col min="12" max="16384" width="9.140625" style="157"/>
  </cols>
  <sheetData>
    <row r="1" spans="1:5" ht="15">
      <c r="A1" s="533" t="s">
        <v>609</v>
      </c>
      <c r="B1" s="533"/>
      <c r="C1" s="533"/>
      <c r="D1" s="533"/>
      <c r="E1" s="533"/>
    </row>
    <row r="2" spans="1:5" ht="15.75" customHeight="1">
      <c r="A2" s="539" t="s">
        <v>335</v>
      </c>
      <c r="B2" s="539"/>
      <c r="C2" s="539"/>
      <c r="D2" s="539"/>
      <c r="E2" s="539"/>
    </row>
    <row r="3" spans="1:5" ht="18" customHeight="1" thickBot="1">
      <c r="A3" s="540" t="s">
        <v>196</v>
      </c>
      <c r="B3" s="540"/>
      <c r="C3" s="540"/>
      <c r="D3" s="540"/>
      <c r="E3" s="540"/>
    </row>
    <row r="4" spans="1:5" ht="12.75" thickBot="1">
      <c r="A4" s="254" t="s">
        <v>21</v>
      </c>
      <c r="B4" s="541" t="s">
        <v>455</v>
      </c>
      <c r="C4" s="541"/>
      <c r="D4" s="541"/>
      <c r="E4" s="541"/>
    </row>
    <row r="5" spans="1:5" ht="12.75" thickBot="1">
      <c r="A5" s="254" t="s">
        <v>4</v>
      </c>
      <c r="B5" s="542" t="s">
        <v>456</v>
      </c>
      <c r="C5" s="543"/>
      <c r="D5" s="543"/>
      <c r="E5" s="544"/>
    </row>
    <row r="6" spans="1:5" ht="12.75" thickBot="1">
      <c r="A6" s="254" t="s">
        <v>26</v>
      </c>
      <c r="B6" s="530" t="s">
        <v>198</v>
      </c>
      <c r="C6" s="531"/>
      <c r="D6" s="531"/>
      <c r="E6" s="532"/>
    </row>
    <row r="7" spans="1:5" ht="12.75" thickBot="1">
      <c r="A7" s="545" t="s">
        <v>7</v>
      </c>
      <c r="B7" s="546"/>
      <c r="C7" s="546"/>
      <c r="D7" s="546"/>
      <c r="E7" s="547"/>
    </row>
    <row r="8" spans="1:5" thickBot="1">
      <c r="A8" s="530" t="s">
        <v>110</v>
      </c>
      <c r="B8" s="531"/>
      <c r="C8" s="531"/>
      <c r="D8" s="531"/>
      <c r="E8" s="532"/>
    </row>
    <row r="9" spans="1:5" ht="36.75" customHeight="1" thickBot="1">
      <c r="A9" s="530"/>
      <c r="B9" s="531"/>
      <c r="C9" s="531"/>
      <c r="D9" s="531"/>
      <c r="E9" s="532"/>
    </row>
    <row r="10" spans="1:5" thickBot="1">
      <c r="A10" s="530"/>
      <c r="B10" s="531"/>
      <c r="C10" s="531"/>
      <c r="D10" s="531"/>
      <c r="E10" s="532"/>
    </row>
    <row r="11" spans="1:5" ht="48.75" customHeight="1" thickBot="1">
      <c r="A11" s="255" t="s">
        <v>10</v>
      </c>
      <c r="B11" s="534" t="s">
        <v>457</v>
      </c>
      <c r="C11" s="535"/>
      <c r="D11" s="535"/>
      <c r="E11" s="536"/>
    </row>
    <row r="12" spans="1:5" ht="23.25" customHeight="1">
      <c r="A12" s="537" t="s">
        <v>11</v>
      </c>
      <c r="B12" s="256">
        <v>2019</v>
      </c>
      <c r="C12" s="256">
        <v>2020</v>
      </c>
      <c r="D12" s="256">
        <v>2021</v>
      </c>
      <c r="E12" s="256">
        <v>2022</v>
      </c>
    </row>
    <row r="13" spans="1:5" ht="12.75" thickBot="1">
      <c r="A13" s="538"/>
      <c r="B13" s="257" t="s">
        <v>5</v>
      </c>
      <c r="C13" s="257" t="s">
        <v>6</v>
      </c>
      <c r="D13" s="257" t="s">
        <v>6</v>
      </c>
      <c r="E13" s="257" t="s">
        <v>6</v>
      </c>
    </row>
    <row r="14" spans="1:5" ht="27" customHeight="1" thickBot="1">
      <c r="A14" s="159" t="s">
        <v>458</v>
      </c>
      <c r="B14" s="160">
        <v>1</v>
      </c>
      <c r="C14" s="160">
        <v>1</v>
      </c>
      <c r="D14" s="160">
        <v>1</v>
      </c>
      <c r="E14" s="160">
        <v>1</v>
      </c>
    </row>
    <row r="15" spans="1:5" ht="12.75" hidden="1" thickBot="1">
      <c r="A15" s="258" t="s">
        <v>459</v>
      </c>
      <c r="B15" s="160" t="s">
        <v>109</v>
      </c>
      <c r="C15" s="160" t="s">
        <v>370</v>
      </c>
      <c r="D15" s="160" t="s">
        <v>370</v>
      </c>
      <c r="E15" s="160" t="s">
        <v>370</v>
      </c>
    </row>
    <row r="16" spans="1:5" ht="24.75" hidden="1" thickBot="1">
      <c r="A16" s="258" t="s">
        <v>460</v>
      </c>
      <c r="B16" s="160" t="s">
        <v>109</v>
      </c>
      <c r="C16" s="160" t="s">
        <v>370</v>
      </c>
      <c r="D16" s="160" t="s">
        <v>370</v>
      </c>
      <c r="E16" s="160" t="s">
        <v>370</v>
      </c>
    </row>
    <row r="17" spans="1:5" ht="24.75" customHeight="1" thickBot="1">
      <c r="A17" s="30" t="s">
        <v>12</v>
      </c>
      <c r="B17" s="530" t="s">
        <v>461</v>
      </c>
      <c r="C17" s="531"/>
      <c r="D17" s="531"/>
      <c r="E17" s="532"/>
    </row>
    <row r="18" spans="1:5" ht="23.25" customHeight="1" thickBot="1">
      <c r="A18" s="530" t="s">
        <v>13</v>
      </c>
      <c r="B18" s="531"/>
      <c r="C18" s="531"/>
      <c r="D18" s="531"/>
      <c r="E18" s="532"/>
    </row>
    <row r="19" spans="1:5" ht="12.75" thickBot="1">
      <c r="A19" s="159"/>
      <c r="B19" s="259"/>
      <c r="C19" s="160" t="s">
        <v>462</v>
      </c>
      <c r="D19" s="160" t="s">
        <v>462</v>
      </c>
      <c r="E19" s="160" t="s">
        <v>462</v>
      </c>
    </row>
    <row r="20" spans="1:5" ht="12.75" thickBot="1">
      <c r="A20" s="159" t="s">
        <v>463</v>
      </c>
      <c r="B20" s="160" t="s">
        <v>464</v>
      </c>
      <c r="C20" s="160" t="s">
        <v>464</v>
      </c>
      <c r="D20" s="160" t="s">
        <v>465</v>
      </c>
      <c r="E20" s="160" t="s">
        <v>465</v>
      </c>
    </row>
    <row r="21" spans="1:5" ht="12.75" thickBot="1">
      <c r="A21" s="159" t="s">
        <v>463</v>
      </c>
      <c r="B21" s="160" t="s">
        <v>466</v>
      </c>
      <c r="C21" s="160" t="s">
        <v>466</v>
      </c>
      <c r="D21" s="160" t="s">
        <v>466</v>
      </c>
      <c r="E21" s="160" t="s">
        <v>467</v>
      </c>
    </row>
    <row r="22" spans="1:5" ht="12.75" thickBot="1">
      <c r="A22" s="159" t="s">
        <v>468</v>
      </c>
      <c r="B22" s="160" t="s">
        <v>469</v>
      </c>
      <c r="C22" s="160" t="s">
        <v>469</v>
      </c>
      <c r="D22" s="160" t="s">
        <v>469</v>
      </c>
      <c r="E22" s="160" t="s">
        <v>470</v>
      </c>
    </row>
    <row r="23" spans="1:5" ht="12.75" thickBot="1">
      <c r="A23" s="159" t="s">
        <v>471</v>
      </c>
      <c r="B23" s="160">
        <v>0.06</v>
      </c>
      <c r="C23" s="160">
        <v>0.06</v>
      </c>
      <c r="D23" s="160">
        <v>7.0000000000000007E-2</v>
      </c>
      <c r="E23" s="160">
        <v>0.08</v>
      </c>
    </row>
    <row r="24" spans="1:5" ht="12.75" thickBot="1">
      <c r="A24" s="524" t="s">
        <v>29</v>
      </c>
      <c r="B24" s="525"/>
      <c r="C24" s="525"/>
      <c r="D24" s="525"/>
      <c r="E24" s="526"/>
    </row>
    <row r="25" spans="1:5" ht="12.75" thickBot="1">
      <c r="A25" s="524" t="s">
        <v>36</v>
      </c>
      <c r="B25" s="525"/>
      <c r="C25" s="525"/>
      <c r="D25" s="525"/>
      <c r="E25" s="526"/>
    </row>
    <row r="26" spans="1:5" ht="18.75" customHeight="1" thickBot="1">
      <c r="A26" s="260" t="s">
        <v>27</v>
      </c>
      <c r="B26" s="527" t="s">
        <v>472</v>
      </c>
      <c r="C26" s="528"/>
      <c r="D26" s="528"/>
      <c r="E26" s="529"/>
    </row>
    <row r="27" spans="1:5" ht="31.5" customHeight="1" thickBot="1">
      <c r="A27" s="258" t="s">
        <v>9</v>
      </c>
      <c r="B27" s="530" t="s">
        <v>473</v>
      </c>
      <c r="C27" s="531"/>
      <c r="D27" s="531"/>
      <c r="E27" s="532"/>
    </row>
    <row r="28" spans="1:5" ht="12.75" thickBot="1">
      <c r="A28" s="258" t="s">
        <v>14</v>
      </c>
      <c r="B28" s="559" t="s">
        <v>474</v>
      </c>
      <c r="C28" s="560"/>
      <c r="D28" s="560"/>
      <c r="E28" s="561"/>
    </row>
    <row r="29" spans="1:5" ht="12.75" customHeight="1">
      <c r="A29" s="537"/>
      <c r="B29" s="261">
        <v>2019</v>
      </c>
      <c r="C29" s="261">
        <v>2020</v>
      </c>
      <c r="D29" s="261">
        <v>2021</v>
      </c>
      <c r="E29" s="261">
        <v>2022</v>
      </c>
    </row>
    <row r="30" spans="1:5" ht="9" customHeight="1" thickBot="1">
      <c r="A30" s="538"/>
      <c r="B30" s="262" t="s">
        <v>5</v>
      </c>
      <c r="C30" s="262" t="s">
        <v>6</v>
      </c>
      <c r="D30" s="262" t="s">
        <v>6</v>
      </c>
      <c r="E30" s="262" t="s">
        <v>6</v>
      </c>
    </row>
    <row r="31" spans="1:5" ht="12.75" thickBot="1">
      <c r="A31" s="258" t="s">
        <v>8</v>
      </c>
      <c r="B31" s="263">
        <v>2460</v>
      </c>
      <c r="C31" s="263">
        <v>2366</v>
      </c>
      <c r="D31" s="263">
        <v>2366</v>
      </c>
      <c r="E31" s="263">
        <v>2366</v>
      </c>
    </row>
    <row r="32" spans="1:5" ht="12.75" thickBot="1">
      <c r="A32" s="258" t="s">
        <v>15</v>
      </c>
      <c r="B32" s="161">
        <v>1960407</v>
      </c>
      <c r="C32" s="264">
        <f>C40+C43+C46+C58</f>
        <v>2399330</v>
      </c>
      <c r="D32" s="264">
        <f t="shared" ref="D32:E32" si="0">D40+D43+D46+D58</f>
        <v>2399330</v>
      </c>
      <c r="E32" s="264">
        <f t="shared" si="0"/>
        <v>2399330</v>
      </c>
    </row>
    <row r="33" spans="1:5" ht="12.75" thickBot="1">
      <c r="A33" s="258" t="s">
        <v>23</v>
      </c>
      <c r="B33" s="263">
        <v>804.43455067706191</v>
      </c>
      <c r="C33" s="263">
        <f>C32/C31</f>
        <v>1014.0870667793745</v>
      </c>
      <c r="D33" s="263">
        <f>D32/D31</f>
        <v>1014.0870667793745</v>
      </c>
      <c r="E33" s="263">
        <f>E32/E31</f>
        <v>1014.0870667793745</v>
      </c>
    </row>
    <row r="34" spans="1:5" ht="12.75" thickBot="1">
      <c r="A34" s="258" t="s">
        <v>16</v>
      </c>
      <c r="B34" s="265">
        <v>0</v>
      </c>
      <c r="C34" s="266">
        <f t="shared" ref="C34:E36" si="1">C31/B31-1</f>
        <v>-3.8211382113821135E-2</v>
      </c>
      <c r="D34" s="266">
        <f t="shared" si="1"/>
        <v>0</v>
      </c>
      <c r="E34" s="266">
        <f t="shared" si="1"/>
        <v>0</v>
      </c>
    </row>
    <row r="35" spans="1:5" ht="12.75" thickBot="1">
      <c r="A35" s="258" t="s">
        <v>17</v>
      </c>
      <c r="B35" s="265">
        <v>0.10280323886821874</v>
      </c>
      <c r="C35" s="266">
        <f t="shared" si="1"/>
        <v>0.22389381388660623</v>
      </c>
      <c r="D35" s="266">
        <f t="shared" si="1"/>
        <v>0</v>
      </c>
      <c r="E35" s="266">
        <f t="shared" si="1"/>
        <v>0</v>
      </c>
    </row>
    <row r="36" spans="1:5" ht="12.75" thickBot="1">
      <c r="A36" s="258" t="s">
        <v>18</v>
      </c>
      <c r="B36" s="265">
        <v>0.10280323886821874</v>
      </c>
      <c r="C36" s="266">
        <f t="shared" si="1"/>
        <v>0.2606209739821046</v>
      </c>
      <c r="D36" s="266">
        <f t="shared" si="1"/>
        <v>0</v>
      </c>
      <c r="E36" s="266">
        <f t="shared" si="1"/>
        <v>0</v>
      </c>
    </row>
    <row r="37" spans="1:5" ht="12.75" thickBot="1">
      <c r="A37" s="562" t="s">
        <v>183</v>
      </c>
      <c r="B37" s="563"/>
      <c r="C37" s="563"/>
      <c r="D37" s="563"/>
      <c r="E37" s="564"/>
    </row>
    <row r="38" spans="1:5" ht="12.75" customHeight="1">
      <c r="A38" s="537"/>
      <c r="B38" s="261">
        <v>2019</v>
      </c>
      <c r="C38" s="261">
        <v>2020</v>
      </c>
      <c r="D38" s="261">
        <v>2021</v>
      </c>
      <c r="E38" s="261">
        <v>2022</v>
      </c>
    </row>
    <row r="39" spans="1:5" ht="9" customHeight="1" thickBot="1">
      <c r="A39" s="538"/>
      <c r="B39" s="262" t="s">
        <v>5</v>
      </c>
      <c r="C39" s="262" t="s">
        <v>6</v>
      </c>
      <c r="D39" s="262" t="s">
        <v>6</v>
      </c>
      <c r="E39" s="262" t="s">
        <v>6</v>
      </c>
    </row>
    <row r="40" spans="1:5" ht="12.75" thickBot="1">
      <c r="A40" s="28" t="s">
        <v>0</v>
      </c>
      <c r="B40" s="267">
        <v>1605776</v>
      </c>
      <c r="C40" s="112">
        <f>C41</f>
        <v>1570000</v>
      </c>
      <c r="D40" s="112">
        <f t="shared" ref="D40:E40" si="2">D41</f>
        <v>1570000</v>
      </c>
      <c r="E40" s="112">
        <f t="shared" si="2"/>
        <v>1570000</v>
      </c>
    </row>
    <row r="41" spans="1:5" ht="12.75" thickBot="1">
      <c r="A41" s="29" t="s">
        <v>41</v>
      </c>
      <c r="B41" s="267">
        <v>1605776</v>
      </c>
      <c r="C41" s="112">
        <v>1570000</v>
      </c>
      <c r="D41" s="112">
        <v>1570000</v>
      </c>
      <c r="E41" s="112">
        <v>1570000</v>
      </c>
    </row>
    <row r="42" spans="1:5" ht="12.75" thickBot="1">
      <c r="A42" s="29" t="s">
        <v>42</v>
      </c>
      <c r="B42" s="161"/>
      <c r="C42" s="268"/>
      <c r="D42" s="268"/>
      <c r="E42" s="268"/>
    </row>
    <row r="43" spans="1:5" ht="24.75" thickBot="1">
      <c r="A43" s="28" t="s">
        <v>28</v>
      </c>
      <c r="B43" s="267">
        <v>226359</v>
      </c>
      <c r="C43" s="112">
        <f>C44</f>
        <v>260000</v>
      </c>
      <c r="D43" s="112">
        <f t="shared" ref="D43:E43" si="3">D44</f>
        <v>260000</v>
      </c>
      <c r="E43" s="112">
        <f t="shared" si="3"/>
        <v>260000</v>
      </c>
    </row>
    <row r="44" spans="1:5" ht="12.75" thickBot="1">
      <c r="A44" s="29" t="s">
        <v>41</v>
      </c>
      <c r="B44" s="267">
        <v>226359</v>
      </c>
      <c r="C44" s="112">
        <v>260000</v>
      </c>
      <c r="D44" s="112">
        <v>260000</v>
      </c>
      <c r="E44" s="112">
        <v>260000</v>
      </c>
    </row>
    <row r="45" spans="1:5" ht="12.75" thickBot="1">
      <c r="A45" s="29" t="s">
        <v>42</v>
      </c>
      <c r="B45" s="161"/>
      <c r="C45" s="112"/>
      <c r="D45" s="112"/>
      <c r="E45" s="112"/>
    </row>
    <row r="46" spans="1:5" ht="12.75" thickBot="1">
      <c r="A46" s="28" t="s">
        <v>1</v>
      </c>
      <c r="B46" s="161">
        <v>109272</v>
      </c>
      <c r="C46" s="112">
        <f>C47</f>
        <v>550330</v>
      </c>
      <c r="D46" s="112">
        <f t="shared" ref="D46:E46" si="4">D47</f>
        <v>550330</v>
      </c>
      <c r="E46" s="112">
        <f t="shared" si="4"/>
        <v>550330</v>
      </c>
    </row>
    <row r="47" spans="1:5" ht="12.75" thickBot="1">
      <c r="A47" s="29" t="s">
        <v>41</v>
      </c>
      <c r="B47" s="161">
        <v>109272</v>
      </c>
      <c r="C47" s="112">
        <v>550330</v>
      </c>
      <c r="D47" s="112">
        <v>550330</v>
      </c>
      <c r="E47" s="112">
        <v>550330</v>
      </c>
    </row>
    <row r="48" spans="1:5" ht="12.75" thickBot="1">
      <c r="A48" s="29" t="s">
        <v>42</v>
      </c>
      <c r="B48" s="161"/>
      <c r="C48" s="267"/>
      <c r="D48" s="267"/>
      <c r="E48" s="267"/>
    </row>
    <row r="49" spans="1:5" ht="12.75" thickBot="1">
      <c r="A49" s="28" t="s">
        <v>2</v>
      </c>
      <c r="B49" s="161"/>
      <c r="C49" s="267"/>
      <c r="D49" s="267"/>
      <c r="E49" s="267"/>
    </row>
    <row r="50" spans="1:5" ht="12.75" thickBot="1">
      <c r="A50" s="29" t="s">
        <v>41</v>
      </c>
      <c r="B50" s="161"/>
      <c r="C50" s="267"/>
      <c r="D50" s="267"/>
      <c r="E50" s="267"/>
    </row>
    <row r="51" spans="1:5" ht="12.75" thickBot="1">
      <c r="A51" s="29" t="s">
        <v>42</v>
      </c>
      <c r="B51" s="161"/>
      <c r="C51" s="267"/>
      <c r="D51" s="267"/>
      <c r="E51" s="267"/>
    </row>
    <row r="52" spans="1:5" ht="12.75" thickBot="1">
      <c r="A52" s="28" t="s">
        <v>24</v>
      </c>
      <c r="B52" s="161"/>
      <c r="C52" s="267"/>
      <c r="D52" s="267"/>
      <c r="E52" s="267"/>
    </row>
    <row r="53" spans="1:5" ht="12.75" thickBot="1">
      <c r="A53" s="29" t="s">
        <v>41</v>
      </c>
      <c r="B53" s="161"/>
      <c r="C53" s="267"/>
      <c r="D53" s="267"/>
      <c r="E53" s="267"/>
    </row>
    <row r="54" spans="1:5" ht="12.75" thickBot="1">
      <c r="A54" s="29" t="s">
        <v>42</v>
      </c>
      <c r="B54" s="161"/>
      <c r="C54" s="267"/>
      <c r="D54" s="267"/>
      <c r="E54" s="267"/>
    </row>
    <row r="55" spans="1:5" ht="12.75" thickBot="1">
      <c r="A55" s="28" t="s">
        <v>25</v>
      </c>
      <c r="B55" s="161"/>
      <c r="C55" s="267"/>
      <c r="D55" s="267"/>
      <c r="E55" s="267"/>
    </row>
    <row r="56" spans="1:5" ht="12.75" thickBot="1">
      <c r="A56" s="29" t="s">
        <v>41</v>
      </c>
      <c r="B56" s="161"/>
      <c r="C56" s="267"/>
      <c r="D56" s="267"/>
      <c r="E56" s="267"/>
    </row>
    <row r="57" spans="1:5" ht="12.75" thickBot="1">
      <c r="A57" s="29" t="s">
        <v>42</v>
      </c>
      <c r="B57" s="161"/>
      <c r="C57" s="267"/>
      <c r="D57" s="267"/>
      <c r="E57" s="267"/>
    </row>
    <row r="58" spans="1:5" ht="24.75" thickBot="1">
      <c r="A58" s="28" t="s">
        <v>3</v>
      </c>
      <c r="B58" s="161">
        <v>19000</v>
      </c>
      <c r="C58" s="162">
        <v>19000</v>
      </c>
      <c r="D58" s="162">
        <v>19000</v>
      </c>
      <c r="E58" s="162">
        <v>19000</v>
      </c>
    </row>
    <row r="59" spans="1:5" ht="12.75" thickBot="1">
      <c r="A59" s="29" t="s">
        <v>41</v>
      </c>
      <c r="B59" s="161">
        <v>19000</v>
      </c>
      <c r="C59" s="162">
        <v>19000</v>
      </c>
      <c r="D59" s="162">
        <v>19000</v>
      </c>
      <c r="E59" s="162">
        <v>19000</v>
      </c>
    </row>
    <row r="60" spans="1:5" ht="12.75" thickBot="1">
      <c r="A60" s="29" t="s">
        <v>42</v>
      </c>
      <c r="B60" s="161"/>
      <c r="C60" s="269"/>
      <c r="D60" s="270"/>
      <c r="E60" s="270"/>
    </row>
    <row r="61" spans="1:5" ht="12.75" thickBot="1">
      <c r="A61" s="271" t="s">
        <v>30</v>
      </c>
      <c r="B61" s="161">
        <v>1960407</v>
      </c>
      <c r="C61" s="161">
        <f>C58+C55+C52+C49+C46+C43+C40</f>
        <v>2399330</v>
      </c>
      <c r="D61" s="161">
        <f>D58+D55+D52+D49+D46+D43+D40</f>
        <v>2399330</v>
      </c>
      <c r="E61" s="161">
        <f>E58+E55+E52+E49+E46+E43+E40</f>
        <v>2399330</v>
      </c>
    </row>
    <row r="62" spans="1:5" ht="12.75" thickBot="1">
      <c r="A62" s="30" t="s">
        <v>31</v>
      </c>
      <c r="B62" s="272">
        <f>IF(B61-B32=0,0,"Error")</f>
        <v>0</v>
      </c>
      <c r="C62" s="272">
        <f t="shared" ref="C62:E62" si="5">IF(C61-C32=0,0,"Error")</f>
        <v>0</v>
      </c>
      <c r="D62" s="272">
        <f t="shared" si="5"/>
        <v>0</v>
      </c>
      <c r="E62" s="272">
        <f t="shared" si="5"/>
        <v>0</v>
      </c>
    </row>
    <row r="63" spans="1:5" ht="12.75" thickBot="1">
      <c r="A63" s="188" t="s">
        <v>45</v>
      </c>
      <c r="B63" s="548" t="s">
        <v>475</v>
      </c>
      <c r="C63" s="528"/>
      <c r="D63" s="528"/>
      <c r="E63" s="529"/>
    </row>
    <row r="64" spans="1:5" ht="26.25" customHeight="1" thickBot="1">
      <c r="A64" s="273" t="s">
        <v>9</v>
      </c>
      <c r="B64" s="549" t="s">
        <v>476</v>
      </c>
      <c r="C64" s="550"/>
      <c r="D64" s="550"/>
      <c r="E64" s="551"/>
    </row>
    <row r="65" spans="1:5" ht="12.75" thickBot="1">
      <c r="A65" s="273" t="s">
        <v>14</v>
      </c>
      <c r="B65" s="552" t="s">
        <v>477</v>
      </c>
      <c r="C65" s="553"/>
      <c r="D65" s="553"/>
      <c r="E65" s="554"/>
    </row>
    <row r="66" spans="1:5" ht="12.75" customHeight="1">
      <c r="A66" s="555"/>
      <c r="B66" s="274">
        <v>2019</v>
      </c>
      <c r="C66" s="261">
        <v>2020</v>
      </c>
      <c r="D66" s="261">
        <v>2021</v>
      </c>
      <c r="E66" s="261">
        <v>2022</v>
      </c>
    </row>
    <row r="67" spans="1:5" ht="11.25" customHeight="1" thickBot="1">
      <c r="A67" s="556"/>
      <c r="B67" s="275" t="s">
        <v>5</v>
      </c>
      <c r="C67" s="275" t="s">
        <v>6</v>
      </c>
      <c r="D67" s="275" t="s">
        <v>6</v>
      </c>
      <c r="E67" s="275" t="s">
        <v>6</v>
      </c>
    </row>
    <row r="68" spans="1:5" ht="12.75" thickBot="1">
      <c r="A68" s="273" t="s">
        <v>8</v>
      </c>
      <c r="B68" s="168">
        <v>209</v>
      </c>
      <c r="C68" s="168">
        <v>209</v>
      </c>
      <c r="D68" s="168">
        <v>400</v>
      </c>
      <c r="E68" s="168">
        <v>400</v>
      </c>
    </row>
    <row r="69" spans="1:5" ht="12.75" thickBot="1">
      <c r="A69" s="273" t="s">
        <v>15</v>
      </c>
      <c r="B69" s="168">
        <v>701000</v>
      </c>
      <c r="C69" s="168">
        <f>742935+270</f>
        <v>743205</v>
      </c>
      <c r="D69" s="168">
        <f>1501100+270</f>
        <v>1501370</v>
      </c>
      <c r="E69" s="168">
        <f>1820865+270</f>
        <v>1821135</v>
      </c>
    </row>
    <row r="70" spans="1:5" ht="12.75" thickBot="1">
      <c r="A70" s="273" t="s">
        <v>23</v>
      </c>
      <c r="B70" s="168">
        <v>3354.0669856459331</v>
      </c>
      <c r="C70" s="168">
        <f>C69/C68</f>
        <v>3556.0047846889952</v>
      </c>
      <c r="D70" s="168">
        <f>D69/D68</f>
        <v>3753.4250000000002</v>
      </c>
      <c r="E70" s="168">
        <f>E69/E68</f>
        <v>4552.8374999999996</v>
      </c>
    </row>
    <row r="71" spans="1:5" ht="12.75" thickBot="1">
      <c r="A71" s="273" t="s">
        <v>16</v>
      </c>
      <c r="B71" s="276">
        <v>0</v>
      </c>
      <c r="C71" s="277">
        <f t="shared" ref="C71:E73" si="6">C68/B68-1</f>
        <v>0</v>
      </c>
      <c r="D71" s="277">
        <f t="shared" si="6"/>
        <v>0.9138755980861244</v>
      </c>
      <c r="E71" s="277">
        <f t="shared" si="6"/>
        <v>0</v>
      </c>
    </row>
    <row r="72" spans="1:5" ht="12.75" thickBot="1">
      <c r="A72" s="273" t="s">
        <v>17</v>
      </c>
      <c r="B72" s="276">
        <v>-6.1579651941097713E-2</v>
      </c>
      <c r="C72" s="277">
        <f t="shared" si="6"/>
        <v>6.0206847360912974E-2</v>
      </c>
      <c r="D72" s="277">
        <f t="shared" si="6"/>
        <v>1.0201290357303838</v>
      </c>
      <c r="E72" s="277">
        <f t="shared" si="6"/>
        <v>0.21298214297608187</v>
      </c>
    </row>
    <row r="73" spans="1:5" ht="12.75" thickBot="1">
      <c r="A73" s="273" t="s">
        <v>18</v>
      </c>
      <c r="B73" s="276">
        <v>-6.1579651941097713E-2</v>
      </c>
      <c r="C73" s="277">
        <f t="shared" si="6"/>
        <v>6.0206847360912974E-2</v>
      </c>
      <c r="D73" s="277">
        <f t="shared" si="6"/>
        <v>5.5517421169125614E-2</v>
      </c>
      <c r="E73" s="277">
        <f t="shared" si="6"/>
        <v>0.21298214297608165</v>
      </c>
    </row>
    <row r="74" spans="1:5" ht="24.75" customHeight="1" thickBot="1">
      <c r="A74" s="527" t="s">
        <v>286</v>
      </c>
      <c r="B74" s="557"/>
      <c r="C74" s="557"/>
      <c r="D74" s="557"/>
      <c r="E74" s="558"/>
    </row>
    <row r="75" spans="1:5" ht="12.75" customHeight="1">
      <c r="A75" s="555"/>
      <c r="B75" s="274">
        <v>2019</v>
      </c>
      <c r="C75" s="261">
        <v>2020</v>
      </c>
      <c r="D75" s="261">
        <v>2021</v>
      </c>
      <c r="E75" s="261">
        <v>2022</v>
      </c>
    </row>
    <row r="76" spans="1:5" ht="9" customHeight="1" thickBot="1">
      <c r="A76" s="556"/>
      <c r="B76" s="275" t="s">
        <v>5</v>
      </c>
      <c r="C76" s="275" t="s">
        <v>6</v>
      </c>
      <c r="D76" s="275" t="s">
        <v>6</v>
      </c>
      <c r="E76" s="275" t="s">
        <v>6</v>
      </c>
    </row>
    <row r="77" spans="1:5" ht="24.75" customHeight="1" thickBot="1">
      <c r="A77" s="182" t="s">
        <v>0</v>
      </c>
      <c r="B77" s="112"/>
      <c r="C77" s="112"/>
      <c r="D77" s="112"/>
      <c r="E77" s="112"/>
    </row>
    <row r="78" spans="1:5" ht="38.25" customHeight="1" thickBot="1">
      <c r="A78" s="184" t="s">
        <v>41</v>
      </c>
      <c r="B78" s="162"/>
      <c r="C78" s="268"/>
      <c r="D78" s="268"/>
      <c r="E78" s="268"/>
    </row>
    <row r="79" spans="1:5" ht="24.75" customHeight="1" thickBot="1">
      <c r="A79" s="184" t="s">
        <v>42</v>
      </c>
      <c r="B79" s="162"/>
      <c r="C79" s="268"/>
      <c r="D79" s="268"/>
      <c r="E79" s="268"/>
    </row>
    <row r="80" spans="1:5" ht="24.75" customHeight="1" thickBot="1">
      <c r="A80" s="182" t="s">
        <v>28</v>
      </c>
      <c r="B80" s="112"/>
      <c r="C80" s="112"/>
      <c r="D80" s="112"/>
      <c r="E80" s="112"/>
    </row>
    <row r="81" spans="1:5" ht="12.75" thickBot="1">
      <c r="A81" s="184" t="s">
        <v>41</v>
      </c>
      <c r="B81" s="162"/>
      <c r="C81" s="112"/>
      <c r="D81" s="112"/>
      <c r="E81" s="112"/>
    </row>
    <row r="82" spans="1:5" ht="12.75" thickBot="1">
      <c r="A82" s="184" t="s">
        <v>42</v>
      </c>
      <c r="B82" s="162"/>
      <c r="C82" s="112"/>
      <c r="D82" s="112"/>
      <c r="E82" s="112"/>
    </row>
    <row r="83" spans="1:5" ht="24.75" customHeight="1" thickBot="1">
      <c r="A83" s="182" t="s">
        <v>1</v>
      </c>
      <c r="B83" s="162">
        <v>701000</v>
      </c>
      <c r="C83" s="162">
        <f>C84</f>
        <v>743205</v>
      </c>
      <c r="D83" s="162">
        <f>1501100+270</f>
        <v>1501370</v>
      </c>
      <c r="E83" s="162">
        <f>1820865+270</f>
        <v>1821135</v>
      </c>
    </row>
    <row r="84" spans="1:5" ht="12.75" thickBot="1">
      <c r="A84" s="184" t="s">
        <v>41</v>
      </c>
      <c r="B84" s="162">
        <v>701000</v>
      </c>
      <c r="C84" s="162">
        <f>742935+270</f>
        <v>743205</v>
      </c>
      <c r="D84" s="162">
        <f>1501100+270</f>
        <v>1501370</v>
      </c>
      <c r="E84" s="162">
        <f>1820865+270</f>
        <v>1821135</v>
      </c>
    </row>
    <row r="85" spans="1:5" ht="12.75" thickBot="1">
      <c r="A85" s="184" t="s">
        <v>42</v>
      </c>
      <c r="B85" s="162"/>
      <c r="C85" s="112"/>
      <c r="D85" s="112"/>
      <c r="E85" s="112"/>
    </row>
    <row r="86" spans="1:5" ht="12.75" thickBot="1">
      <c r="A86" s="182" t="s">
        <v>2</v>
      </c>
      <c r="B86" s="162"/>
      <c r="C86" s="112"/>
      <c r="D86" s="112"/>
      <c r="E86" s="112"/>
    </row>
    <row r="87" spans="1:5" ht="12.75" thickBot="1">
      <c r="A87" s="184" t="s">
        <v>41</v>
      </c>
      <c r="B87" s="162"/>
      <c r="C87" s="112"/>
      <c r="D87" s="112"/>
      <c r="E87" s="112"/>
    </row>
    <row r="88" spans="1:5" ht="12.75" thickBot="1">
      <c r="A88" s="184" t="s">
        <v>42</v>
      </c>
      <c r="B88" s="162"/>
      <c r="C88" s="112"/>
      <c r="D88" s="112"/>
      <c r="E88" s="112"/>
    </row>
    <row r="89" spans="1:5" ht="12.75" thickBot="1">
      <c r="A89" s="182" t="s">
        <v>24</v>
      </c>
      <c r="B89" s="162"/>
      <c r="C89" s="112"/>
      <c r="D89" s="112"/>
      <c r="E89" s="112"/>
    </row>
    <row r="90" spans="1:5" ht="12.75" thickBot="1">
      <c r="A90" s="184" t="s">
        <v>41</v>
      </c>
      <c r="B90" s="162"/>
      <c r="C90" s="112"/>
      <c r="D90" s="112"/>
      <c r="E90" s="112"/>
    </row>
    <row r="91" spans="1:5" ht="12.75" thickBot="1">
      <c r="A91" s="184" t="s">
        <v>42</v>
      </c>
      <c r="B91" s="162"/>
      <c r="C91" s="112"/>
      <c r="D91" s="112"/>
      <c r="E91" s="112"/>
    </row>
    <row r="92" spans="1:5" ht="12.75" thickBot="1">
      <c r="A92" s="182" t="s">
        <v>25</v>
      </c>
      <c r="B92" s="162"/>
      <c r="C92" s="112"/>
      <c r="D92" s="112"/>
      <c r="E92" s="112"/>
    </row>
    <row r="93" spans="1:5" ht="12.75" thickBot="1">
      <c r="A93" s="184" t="s">
        <v>41</v>
      </c>
      <c r="B93" s="162"/>
      <c r="C93" s="112"/>
      <c r="D93" s="112"/>
      <c r="E93" s="112"/>
    </row>
    <row r="94" spans="1:5" ht="12.75" thickBot="1">
      <c r="A94" s="184" t="s">
        <v>42</v>
      </c>
      <c r="B94" s="162"/>
      <c r="C94" s="112"/>
      <c r="D94" s="112"/>
      <c r="E94" s="112"/>
    </row>
    <row r="95" spans="1:5" ht="24.75" thickBot="1">
      <c r="A95" s="182" t="s">
        <v>3</v>
      </c>
      <c r="B95" s="162"/>
      <c r="C95" s="112"/>
      <c r="D95" s="112"/>
      <c r="E95" s="112"/>
    </row>
    <row r="96" spans="1:5" ht="12.75" thickBot="1">
      <c r="A96" s="184" t="s">
        <v>41</v>
      </c>
      <c r="B96" s="162"/>
      <c r="C96" s="112"/>
      <c r="D96" s="112"/>
      <c r="E96" s="112"/>
    </row>
    <row r="97" spans="1:5" ht="12.75" thickBot="1">
      <c r="A97" s="184" t="s">
        <v>42</v>
      </c>
      <c r="B97" s="162"/>
      <c r="C97" s="112"/>
      <c r="D97" s="112"/>
      <c r="E97" s="112"/>
    </row>
    <row r="98" spans="1:5" ht="12.75" thickBot="1">
      <c r="A98" s="278" t="s">
        <v>61</v>
      </c>
      <c r="B98" s="162">
        <f>B95+B92+B89+B86+B83+B80+B77</f>
        <v>701000</v>
      </c>
      <c r="C98" s="162">
        <f>C95+C92+C89+C86+C83+C80+C77</f>
        <v>743205</v>
      </c>
      <c r="D98" s="162">
        <f>D95+D92+D89+D86+D83+D80+D77</f>
        <v>1501370</v>
      </c>
      <c r="E98" s="162">
        <f>E95+E92+E89+E86+E83+E80+E77</f>
        <v>1821135</v>
      </c>
    </row>
    <row r="99" spans="1:5" ht="17.25" customHeight="1" thickBot="1">
      <c r="A99" s="30" t="s">
        <v>31</v>
      </c>
      <c r="B99" s="272">
        <f>IF(B98-B69=0,0,"Error")</f>
        <v>0</v>
      </c>
      <c r="C99" s="272">
        <f>IF(C98-C69=0,0,"Error")</f>
        <v>0</v>
      </c>
      <c r="D99" s="272">
        <f>IF(D98-D69=0,0,"Error")</f>
        <v>0</v>
      </c>
      <c r="E99" s="272">
        <f>IF(E98-E69=0,0,"Error")</f>
        <v>0</v>
      </c>
    </row>
    <row r="100" spans="1:5" ht="12.75" hidden="1" thickBot="1">
      <c r="A100" s="159" t="s">
        <v>569</v>
      </c>
      <c r="B100" s="559"/>
      <c r="C100" s="560"/>
      <c r="D100" s="560"/>
      <c r="E100" s="561"/>
    </row>
    <row r="101" spans="1:5" ht="26.25" hidden="1" customHeight="1">
      <c r="A101" s="258" t="s">
        <v>9</v>
      </c>
      <c r="B101" s="530"/>
      <c r="C101" s="531"/>
      <c r="D101" s="531"/>
      <c r="E101" s="532"/>
    </row>
    <row r="102" spans="1:5" ht="12.75" hidden="1" thickBot="1">
      <c r="A102" s="258" t="s">
        <v>14</v>
      </c>
      <c r="B102" s="559"/>
      <c r="C102" s="560"/>
      <c r="D102" s="560"/>
      <c r="E102" s="561"/>
    </row>
    <row r="103" spans="1:5" ht="12.75" hidden="1" customHeight="1">
      <c r="A103" s="537"/>
      <c r="B103" s="261">
        <v>2018</v>
      </c>
      <c r="C103" s="261">
        <v>2019</v>
      </c>
      <c r="D103" s="261">
        <v>2020</v>
      </c>
      <c r="E103" s="261">
        <v>2021</v>
      </c>
    </row>
    <row r="104" spans="1:5" ht="9" hidden="1" customHeight="1">
      <c r="A104" s="538"/>
      <c r="B104" s="262" t="s">
        <v>5</v>
      </c>
      <c r="C104" s="262" t="s">
        <v>6</v>
      </c>
      <c r="D104" s="262" t="s">
        <v>6</v>
      </c>
      <c r="E104" s="262" t="s">
        <v>6</v>
      </c>
    </row>
    <row r="105" spans="1:5" ht="12.75" hidden="1" thickBot="1">
      <c r="A105" s="258" t="s">
        <v>8</v>
      </c>
      <c r="B105" s="263"/>
      <c r="C105" s="263"/>
      <c r="D105" s="263"/>
      <c r="E105" s="263"/>
    </row>
    <row r="106" spans="1:5" ht="12.75" hidden="1" thickBot="1">
      <c r="A106" s="258" t="s">
        <v>15</v>
      </c>
      <c r="B106" s="263">
        <f>B135</f>
        <v>0</v>
      </c>
      <c r="C106" s="263">
        <f>C135</f>
        <v>0</v>
      </c>
      <c r="D106" s="263">
        <f>D135</f>
        <v>0</v>
      </c>
      <c r="E106" s="263">
        <f>E135</f>
        <v>0</v>
      </c>
    </row>
    <row r="107" spans="1:5" ht="12.75" hidden="1" thickBot="1">
      <c r="A107" s="258" t="s">
        <v>23</v>
      </c>
      <c r="B107" s="263" t="e">
        <f>B106/B105</f>
        <v>#DIV/0!</v>
      </c>
      <c r="C107" s="263" t="e">
        <f>C106/C105</f>
        <v>#DIV/0!</v>
      </c>
      <c r="D107" s="263" t="e">
        <f>D106/D105</f>
        <v>#DIV/0!</v>
      </c>
      <c r="E107" s="263" t="e">
        <f>E106/E105</f>
        <v>#DIV/0!</v>
      </c>
    </row>
    <row r="108" spans="1:5" ht="12.75" hidden="1" thickBot="1">
      <c r="A108" s="258" t="s">
        <v>16</v>
      </c>
      <c r="B108" s="265"/>
      <c r="C108" s="266" t="e">
        <f t="shared" ref="C108:E110" si="7">C105/B105-1</f>
        <v>#DIV/0!</v>
      </c>
      <c r="D108" s="266" t="e">
        <f t="shared" si="7"/>
        <v>#DIV/0!</v>
      </c>
      <c r="E108" s="266" t="e">
        <f t="shared" si="7"/>
        <v>#DIV/0!</v>
      </c>
    </row>
    <row r="109" spans="1:5" ht="12.75" hidden="1" thickBot="1">
      <c r="A109" s="258" t="s">
        <v>17</v>
      </c>
      <c r="B109" s="265"/>
      <c r="C109" s="266" t="e">
        <f t="shared" si="7"/>
        <v>#DIV/0!</v>
      </c>
      <c r="D109" s="266" t="e">
        <f t="shared" si="7"/>
        <v>#DIV/0!</v>
      </c>
      <c r="E109" s="266" t="e">
        <f t="shared" si="7"/>
        <v>#DIV/0!</v>
      </c>
    </row>
    <row r="110" spans="1:5" ht="12.75" hidden="1" thickBot="1">
      <c r="A110" s="258" t="s">
        <v>18</v>
      </c>
      <c r="B110" s="265"/>
      <c r="C110" s="266" t="e">
        <f t="shared" si="7"/>
        <v>#DIV/0!</v>
      </c>
      <c r="D110" s="266" t="e">
        <f t="shared" si="7"/>
        <v>#DIV/0!</v>
      </c>
      <c r="E110" s="266" t="e">
        <f t="shared" si="7"/>
        <v>#DIV/0!</v>
      </c>
    </row>
    <row r="111" spans="1:5" ht="24.75" hidden="1" customHeight="1">
      <c r="A111" s="562" t="s">
        <v>570</v>
      </c>
      <c r="B111" s="563"/>
      <c r="C111" s="563"/>
      <c r="D111" s="563"/>
      <c r="E111" s="564"/>
    </row>
    <row r="112" spans="1:5" ht="12.75" hidden="1" customHeight="1">
      <c r="A112" s="537"/>
      <c r="B112" s="261">
        <v>2018</v>
      </c>
      <c r="C112" s="261">
        <v>2019</v>
      </c>
      <c r="D112" s="261">
        <v>2020</v>
      </c>
      <c r="E112" s="261">
        <v>2021</v>
      </c>
    </row>
    <row r="113" spans="1:5" ht="9" hidden="1" customHeight="1">
      <c r="A113" s="538"/>
      <c r="B113" s="262" t="s">
        <v>5</v>
      </c>
      <c r="C113" s="262" t="s">
        <v>6</v>
      </c>
      <c r="D113" s="262" t="s">
        <v>6</v>
      </c>
      <c r="E113" s="262" t="s">
        <v>6</v>
      </c>
    </row>
    <row r="114" spans="1:5" ht="24.75" hidden="1" customHeight="1">
      <c r="A114" s="28" t="s">
        <v>0</v>
      </c>
      <c r="B114" s="267"/>
      <c r="C114" s="267"/>
      <c r="D114" s="267"/>
      <c r="E114" s="267"/>
    </row>
    <row r="115" spans="1:5" ht="12.75" hidden="1" thickBot="1">
      <c r="A115" s="29" t="s">
        <v>41</v>
      </c>
      <c r="B115" s="161"/>
      <c r="C115" s="279"/>
      <c r="D115" s="279"/>
      <c r="E115" s="279"/>
    </row>
    <row r="116" spans="1:5" ht="12.75" hidden="1" thickBot="1">
      <c r="A116" s="29" t="s">
        <v>42</v>
      </c>
      <c r="B116" s="161"/>
      <c r="C116" s="279"/>
      <c r="D116" s="279"/>
      <c r="E116" s="279"/>
    </row>
    <row r="117" spans="1:5" ht="24.75" hidden="1" customHeight="1">
      <c r="A117" s="28" t="s">
        <v>28</v>
      </c>
      <c r="B117" s="267"/>
      <c r="C117" s="267"/>
      <c r="D117" s="267"/>
      <c r="E117" s="267"/>
    </row>
    <row r="118" spans="1:5" ht="12.75" hidden="1" thickBot="1">
      <c r="A118" s="29" t="s">
        <v>41</v>
      </c>
      <c r="B118" s="161"/>
      <c r="C118" s="267"/>
      <c r="D118" s="267"/>
      <c r="E118" s="267"/>
    </row>
    <row r="119" spans="1:5" ht="12.75" hidden="1" thickBot="1">
      <c r="A119" s="29" t="s">
        <v>42</v>
      </c>
      <c r="B119" s="161"/>
      <c r="C119" s="267"/>
      <c r="D119" s="267"/>
      <c r="E119" s="267"/>
    </row>
    <row r="120" spans="1:5" ht="24.75" hidden="1" customHeight="1">
      <c r="A120" s="28" t="s">
        <v>1</v>
      </c>
      <c r="B120" s="161">
        <v>0</v>
      </c>
      <c r="C120" s="267">
        <v>0</v>
      </c>
      <c r="D120" s="267">
        <v>0</v>
      </c>
      <c r="E120" s="267">
        <v>0</v>
      </c>
    </row>
    <row r="121" spans="1:5" ht="12.75" hidden="1" thickBot="1">
      <c r="A121" s="29" t="s">
        <v>41</v>
      </c>
      <c r="B121" s="161"/>
      <c r="C121" s="267"/>
      <c r="D121" s="267"/>
      <c r="E121" s="267"/>
    </row>
    <row r="122" spans="1:5" ht="12.75" hidden="1" thickBot="1">
      <c r="A122" s="29" t="s">
        <v>42</v>
      </c>
      <c r="B122" s="161"/>
      <c r="C122" s="267"/>
      <c r="D122" s="267"/>
      <c r="E122" s="267"/>
    </row>
    <row r="123" spans="1:5" ht="12.75" hidden="1" thickBot="1">
      <c r="A123" s="28" t="s">
        <v>2</v>
      </c>
      <c r="B123" s="161"/>
      <c r="C123" s="267"/>
      <c r="D123" s="267"/>
      <c r="E123" s="267"/>
    </row>
    <row r="124" spans="1:5" ht="12.75" hidden="1" thickBot="1">
      <c r="A124" s="29" t="s">
        <v>41</v>
      </c>
      <c r="B124" s="161"/>
      <c r="C124" s="267"/>
      <c r="D124" s="267"/>
      <c r="E124" s="267"/>
    </row>
    <row r="125" spans="1:5" ht="12.75" hidden="1" thickBot="1">
      <c r="A125" s="29" t="s">
        <v>42</v>
      </c>
      <c r="B125" s="161"/>
      <c r="C125" s="267"/>
      <c r="D125" s="267"/>
      <c r="E125" s="267"/>
    </row>
    <row r="126" spans="1:5" ht="12.75" hidden="1" thickBot="1">
      <c r="A126" s="28" t="s">
        <v>24</v>
      </c>
      <c r="B126" s="161"/>
      <c r="C126" s="267"/>
      <c r="D126" s="267"/>
      <c r="E126" s="267"/>
    </row>
    <row r="127" spans="1:5" ht="12.75" hidden="1" thickBot="1">
      <c r="A127" s="29" t="s">
        <v>41</v>
      </c>
      <c r="B127" s="161"/>
      <c r="C127" s="267"/>
      <c r="D127" s="267"/>
      <c r="E127" s="267"/>
    </row>
    <row r="128" spans="1:5" ht="15" hidden="1" customHeight="1">
      <c r="A128" s="29" t="s">
        <v>42</v>
      </c>
      <c r="B128" s="161"/>
      <c r="C128" s="267"/>
      <c r="D128" s="267"/>
      <c r="E128" s="267"/>
    </row>
    <row r="129" spans="1:5" ht="12.75" hidden="1" thickBot="1">
      <c r="A129" s="28" t="s">
        <v>25</v>
      </c>
      <c r="B129" s="161">
        <v>0</v>
      </c>
      <c r="C129" s="267">
        <v>0</v>
      </c>
      <c r="D129" s="267">
        <v>0</v>
      </c>
      <c r="E129" s="267">
        <v>0</v>
      </c>
    </row>
    <row r="130" spans="1:5" ht="12.75" hidden="1" thickBot="1">
      <c r="A130" s="29" t="s">
        <v>41</v>
      </c>
      <c r="B130" s="161"/>
      <c r="C130" s="267"/>
      <c r="D130" s="267"/>
      <c r="E130" s="267"/>
    </row>
    <row r="131" spans="1:5" ht="12.75" hidden="1" thickBot="1">
      <c r="A131" s="29" t="s">
        <v>42</v>
      </c>
      <c r="B131" s="161"/>
      <c r="C131" s="267"/>
      <c r="D131" s="267"/>
      <c r="E131" s="267"/>
    </row>
    <row r="132" spans="1:5" ht="24.75" hidden="1" thickBot="1">
      <c r="A132" s="28" t="s">
        <v>3</v>
      </c>
      <c r="B132" s="161"/>
      <c r="C132" s="267"/>
      <c r="D132" s="267"/>
      <c r="E132" s="267"/>
    </row>
    <row r="133" spans="1:5" ht="12.75" hidden="1" thickBot="1">
      <c r="A133" s="29" t="s">
        <v>41</v>
      </c>
      <c r="B133" s="161"/>
      <c r="C133" s="267"/>
      <c r="D133" s="267"/>
      <c r="E133" s="267"/>
    </row>
    <row r="134" spans="1:5" ht="12.75" hidden="1" thickBot="1">
      <c r="A134" s="29" t="s">
        <v>42</v>
      </c>
      <c r="B134" s="161"/>
      <c r="C134" s="267"/>
      <c r="D134" s="267"/>
      <c r="E134" s="267"/>
    </row>
    <row r="135" spans="1:5" ht="12.75" hidden="1" thickBot="1">
      <c r="A135" s="43" t="s">
        <v>378</v>
      </c>
      <c r="B135" s="161">
        <f>B132+B129+B126+B123+B120+B117+B114</f>
        <v>0</v>
      </c>
      <c r="C135" s="161">
        <f>C132+C129+C126+C123+C120+C117+C114</f>
        <v>0</v>
      </c>
      <c r="D135" s="161">
        <f>D132+D129+D126+D123+D120+D117+D114</f>
        <v>0</v>
      </c>
      <c r="E135" s="161">
        <f>E132+E129+E126+E123+E120+E117+E114</f>
        <v>0</v>
      </c>
    </row>
    <row r="136" spans="1:5" ht="17.25" hidden="1" customHeight="1">
      <c r="A136" s="30" t="s">
        <v>31</v>
      </c>
      <c r="B136" s="272">
        <f>IF(B135-B106=0,0,"Error")</f>
        <v>0</v>
      </c>
      <c r="C136" s="272">
        <f>IF(C135-C106=0,0,"Error")</f>
        <v>0</v>
      </c>
      <c r="D136" s="272">
        <f>IF(D135-D106=0,0,"Error")</f>
        <v>0</v>
      </c>
      <c r="E136" s="272">
        <f>IF(E135-E106=0,0,"Error")</f>
        <v>0</v>
      </c>
    </row>
    <row r="137" spans="1:5" ht="12.75" hidden="1" thickBot="1">
      <c r="A137" s="524" t="s">
        <v>37</v>
      </c>
      <c r="B137" s="525"/>
      <c r="C137" s="525"/>
      <c r="D137" s="525"/>
      <c r="E137" s="526"/>
    </row>
    <row r="138" spans="1:5" ht="12.75" hidden="1" thickBot="1">
      <c r="A138" s="524" t="s">
        <v>69</v>
      </c>
      <c r="B138" s="525"/>
      <c r="C138" s="525"/>
      <c r="D138" s="525"/>
      <c r="E138" s="526"/>
    </row>
    <row r="139" spans="1:5" ht="12.75" hidden="1" thickBot="1">
      <c r="A139" s="260" t="s">
        <v>38</v>
      </c>
      <c r="B139" s="565"/>
      <c r="C139" s="566"/>
      <c r="D139" s="567"/>
      <c r="E139" s="568"/>
    </row>
    <row r="140" spans="1:5" ht="30.75" hidden="1" customHeight="1">
      <c r="A140" s="260" t="s">
        <v>96</v>
      </c>
      <c r="B140" s="260"/>
      <c r="C140" s="280" t="s">
        <v>43</v>
      </c>
      <c r="D140" s="567"/>
      <c r="E140" s="568"/>
    </row>
    <row r="141" spans="1:5" ht="12.75" hidden="1" customHeight="1">
      <c r="A141" s="281"/>
      <c r="B141" s="565"/>
      <c r="C141" s="569"/>
      <c r="D141" s="567"/>
      <c r="E141" s="568"/>
    </row>
    <row r="142" spans="1:5" ht="17.25" hidden="1" customHeight="1">
      <c r="A142" s="258" t="s">
        <v>9</v>
      </c>
      <c r="B142" s="530"/>
      <c r="C142" s="531"/>
      <c r="D142" s="531"/>
      <c r="E142" s="532"/>
    </row>
    <row r="143" spans="1:5" ht="12.75" hidden="1" thickBot="1">
      <c r="A143" s="258" t="s">
        <v>14</v>
      </c>
      <c r="B143" s="559"/>
      <c r="C143" s="560"/>
      <c r="D143" s="560"/>
      <c r="E143" s="561"/>
    </row>
    <row r="144" spans="1:5" ht="12.75" hidden="1" customHeight="1">
      <c r="A144" s="537"/>
      <c r="B144" s="261">
        <v>2018</v>
      </c>
      <c r="C144" s="261">
        <v>2019</v>
      </c>
      <c r="D144" s="261">
        <v>2020</v>
      </c>
      <c r="E144" s="261">
        <v>2021</v>
      </c>
    </row>
    <row r="145" spans="1:5" ht="9" hidden="1" customHeight="1">
      <c r="A145" s="538"/>
      <c r="B145" s="262" t="s">
        <v>5</v>
      </c>
      <c r="C145" s="262" t="s">
        <v>6</v>
      </c>
      <c r="D145" s="262" t="s">
        <v>6</v>
      </c>
      <c r="E145" s="262" t="s">
        <v>6</v>
      </c>
    </row>
    <row r="146" spans="1:5" ht="12.75" hidden="1" thickBot="1">
      <c r="A146" s="258" t="s">
        <v>8</v>
      </c>
      <c r="B146" s="263"/>
      <c r="C146" s="263"/>
      <c r="D146" s="263"/>
      <c r="E146" s="263"/>
    </row>
    <row r="147" spans="1:5" ht="12.75" hidden="1" thickBot="1">
      <c r="A147" s="258" t="s">
        <v>15</v>
      </c>
      <c r="B147" s="263">
        <f>B210-B172</f>
        <v>0</v>
      </c>
      <c r="C147" s="263">
        <f>C210-C172</f>
        <v>0</v>
      </c>
      <c r="D147" s="263">
        <f>D210-D172</f>
        <v>0</v>
      </c>
      <c r="E147" s="263">
        <f>E210-E172</f>
        <v>0</v>
      </c>
    </row>
    <row r="148" spans="1:5" ht="12.75" hidden="1" thickBot="1">
      <c r="A148" s="258" t="s">
        <v>23</v>
      </c>
      <c r="B148" s="263" t="e">
        <f>B147/B146</f>
        <v>#DIV/0!</v>
      </c>
      <c r="C148" s="263" t="e">
        <f>C147/C146</f>
        <v>#DIV/0!</v>
      </c>
      <c r="D148" s="263" t="e">
        <f>D147/D146</f>
        <v>#DIV/0!</v>
      </c>
      <c r="E148" s="263" t="e">
        <f>E147/E146</f>
        <v>#DIV/0!</v>
      </c>
    </row>
    <row r="149" spans="1:5" ht="12.75" hidden="1" thickBot="1">
      <c r="A149" s="258" t="s">
        <v>16</v>
      </c>
      <c r="B149" s="265" t="s">
        <v>22</v>
      </c>
      <c r="C149" s="266" t="e">
        <f t="shared" ref="C149:E151" si="8">C146/B146-1</f>
        <v>#DIV/0!</v>
      </c>
      <c r="D149" s="266" t="e">
        <f t="shared" si="8"/>
        <v>#DIV/0!</v>
      </c>
      <c r="E149" s="266" t="e">
        <f t="shared" si="8"/>
        <v>#DIV/0!</v>
      </c>
    </row>
    <row r="150" spans="1:5" ht="12.75" hidden="1" thickBot="1">
      <c r="A150" s="258" t="s">
        <v>17</v>
      </c>
      <c r="B150" s="265" t="s">
        <v>22</v>
      </c>
      <c r="C150" s="266" t="e">
        <f t="shared" si="8"/>
        <v>#DIV/0!</v>
      </c>
      <c r="D150" s="266" t="e">
        <f t="shared" si="8"/>
        <v>#DIV/0!</v>
      </c>
      <c r="E150" s="266" t="e">
        <f t="shared" si="8"/>
        <v>#DIV/0!</v>
      </c>
    </row>
    <row r="151" spans="1:5" ht="12.75" hidden="1" thickBot="1">
      <c r="A151" s="258" t="s">
        <v>18</v>
      </c>
      <c r="B151" s="265" t="s">
        <v>22</v>
      </c>
      <c r="C151" s="266" t="e">
        <f t="shared" si="8"/>
        <v>#DIV/0!</v>
      </c>
      <c r="D151" s="266" t="e">
        <f t="shared" si="8"/>
        <v>#DIV/0!</v>
      </c>
      <c r="E151" s="266" t="e">
        <f t="shared" si="8"/>
        <v>#DIV/0!</v>
      </c>
    </row>
    <row r="152" spans="1:5" ht="12.75" hidden="1" thickBot="1">
      <c r="A152" s="562" t="s">
        <v>183</v>
      </c>
      <c r="B152" s="563"/>
      <c r="C152" s="563"/>
      <c r="D152" s="563"/>
      <c r="E152" s="564"/>
    </row>
    <row r="153" spans="1:5" ht="12.75" hidden="1" customHeight="1">
      <c r="A153" s="537"/>
      <c r="B153" s="261">
        <v>2018</v>
      </c>
      <c r="C153" s="261">
        <v>2019</v>
      </c>
      <c r="D153" s="261">
        <v>2020</v>
      </c>
      <c r="E153" s="261">
        <v>2021</v>
      </c>
    </row>
    <row r="154" spans="1:5" ht="9" hidden="1" customHeight="1">
      <c r="A154" s="538"/>
      <c r="B154" s="262" t="s">
        <v>5</v>
      </c>
      <c r="C154" s="262" t="s">
        <v>6</v>
      </c>
      <c r="D154" s="262" t="s">
        <v>6</v>
      </c>
      <c r="E154" s="262" t="s">
        <v>6</v>
      </c>
    </row>
    <row r="155" spans="1:5" ht="12.75" hidden="1" thickBot="1">
      <c r="A155" s="28" t="s">
        <v>33</v>
      </c>
      <c r="B155" s="267">
        <f>B156+B157+B158+B159</f>
        <v>0</v>
      </c>
      <c r="C155" s="267">
        <f>C156+C157+C158+C159</f>
        <v>0</v>
      </c>
      <c r="D155" s="267">
        <f>D156+D157+D158+D159</f>
        <v>0</v>
      </c>
      <c r="E155" s="267">
        <f>E156+E157+E158+E159</f>
        <v>0</v>
      </c>
    </row>
    <row r="156" spans="1:5" ht="12.75" hidden="1" thickBot="1">
      <c r="A156" s="29" t="s">
        <v>41</v>
      </c>
      <c r="B156" s="267"/>
      <c r="C156" s="267"/>
      <c r="D156" s="267"/>
      <c r="E156" s="267"/>
    </row>
    <row r="157" spans="1:5" ht="12.75" hidden="1" thickBot="1">
      <c r="A157" s="29" t="s">
        <v>46</v>
      </c>
      <c r="B157" s="267"/>
      <c r="C157" s="267"/>
      <c r="D157" s="267"/>
      <c r="E157" s="267"/>
    </row>
    <row r="158" spans="1:5" ht="12.75" hidden="1" thickBot="1">
      <c r="A158" s="29" t="s">
        <v>47</v>
      </c>
      <c r="B158" s="267"/>
      <c r="C158" s="267"/>
      <c r="D158" s="267"/>
      <c r="E158" s="267"/>
    </row>
    <row r="159" spans="1:5" ht="12.75" hidden="1" thickBot="1">
      <c r="A159" s="29" t="s">
        <v>48</v>
      </c>
      <c r="B159" s="267"/>
      <c r="C159" s="267"/>
      <c r="D159" s="267"/>
      <c r="E159" s="267"/>
    </row>
    <row r="160" spans="1:5" ht="12.75" hidden="1" thickBot="1">
      <c r="A160" s="28" t="s">
        <v>34</v>
      </c>
      <c r="B160" s="161">
        <f>B161+B162+B163+B164</f>
        <v>0</v>
      </c>
      <c r="C160" s="161">
        <f>C161+C162+C163+C164</f>
        <v>0</v>
      </c>
      <c r="D160" s="161">
        <f>D161+D162+D163+D164</f>
        <v>0</v>
      </c>
      <c r="E160" s="161">
        <f>E161+E162+E163+E164</f>
        <v>0</v>
      </c>
    </row>
    <row r="161" spans="1:5" ht="12.75" hidden="1" thickBot="1">
      <c r="A161" s="29" t="s">
        <v>41</v>
      </c>
      <c r="B161" s="161"/>
      <c r="C161" s="267"/>
      <c r="D161" s="267"/>
      <c r="E161" s="267"/>
    </row>
    <row r="162" spans="1:5" ht="12.75" hidden="1" thickBot="1">
      <c r="A162" s="29" t="s">
        <v>46</v>
      </c>
      <c r="B162" s="161"/>
      <c r="C162" s="267"/>
      <c r="D162" s="267"/>
      <c r="E162" s="267"/>
    </row>
    <row r="163" spans="1:5" ht="12.75" hidden="1" thickBot="1">
      <c r="A163" s="29" t="s">
        <v>47</v>
      </c>
      <c r="B163" s="161"/>
      <c r="C163" s="267"/>
      <c r="D163" s="267"/>
      <c r="E163" s="267"/>
    </row>
    <row r="164" spans="1:5" ht="12.75" hidden="1" thickBot="1">
      <c r="A164" s="29" t="s">
        <v>48</v>
      </c>
      <c r="B164" s="161"/>
      <c r="C164" s="267"/>
      <c r="D164" s="267"/>
      <c r="E164" s="267"/>
    </row>
    <row r="165" spans="1:5" ht="12.75" hidden="1" thickBot="1">
      <c r="A165" s="282" t="s">
        <v>30</v>
      </c>
      <c r="B165" s="161">
        <f>B155+B160</f>
        <v>0</v>
      </c>
      <c r="C165" s="161">
        <f>C155+C160</f>
        <v>0</v>
      </c>
      <c r="D165" s="161">
        <f>D155+D160</f>
        <v>0</v>
      </c>
      <c r="E165" s="161">
        <f>E155+E160</f>
        <v>0</v>
      </c>
    </row>
    <row r="166" spans="1:5" ht="36.75" hidden="1" thickBot="1">
      <c r="A166" s="260" t="s">
        <v>45</v>
      </c>
      <c r="B166" s="260"/>
      <c r="C166" s="280" t="s">
        <v>43</v>
      </c>
      <c r="D166" s="567"/>
      <c r="E166" s="568"/>
    </row>
    <row r="167" spans="1:5" ht="17.25" hidden="1" customHeight="1">
      <c r="A167" s="258" t="s">
        <v>9</v>
      </c>
      <c r="B167" s="530"/>
      <c r="C167" s="531"/>
      <c r="D167" s="531"/>
      <c r="E167" s="532"/>
    </row>
    <row r="168" spans="1:5" ht="12.75" hidden="1" thickBot="1">
      <c r="A168" s="258" t="s">
        <v>14</v>
      </c>
      <c r="B168" s="559"/>
      <c r="C168" s="560"/>
      <c r="D168" s="560"/>
      <c r="E168" s="561"/>
    </row>
    <row r="169" spans="1:5" ht="12.75" hidden="1" customHeight="1">
      <c r="A169" s="537"/>
      <c r="B169" s="261">
        <v>2018</v>
      </c>
      <c r="C169" s="261">
        <v>2019</v>
      </c>
      <c r="D169" s="261">
        <v>2020</v>
      </c>
      <c r="E169" s="261">
        <v>2021</v>
      </c>
    </row>
    <row r="170" spans="1:5" ht="9" hidden="1" customHeight="1">
      <c r="A170" s="538"/>
      <c r="B170" s="262" t="s">
        <v>5</v>
      </c>
      <c r="C170" s="262" t="s">
        <v>6</v>
      </c>
      <c r="D170" s="262" t="s">
        <v>6</v>
      </c>
      <c r="E170" s="262" t="s">
        <v>6</v>
      </c>
    </row>
    <row r="171" spans="1:5" ht="12.75" hidden="1" thickBot="1">
      <c r="A171" s="258" t="s">
        <v>8</v>
      </c>
      <c r="B171" s="258"/>
      <c r="C171" s="258"/>
      <c r="D171" s="258"/>
      <c r="E171" s="258"/>
    </row>
    <row r="172" spans="1:5" ht="12.75" hidden="1" thickBot="1">
      <c r="A172" s="258" t="s">
        <v>15</v>
      </c>
      <c r="B172" s="263"/>
      <c r="C172" s="263"/>
      <c r="D172" s="263"/>
      <c r="E172" s="263"/>
    </row>
    <row r="173" spans="1:5" ht="12.75" hidden="1" thickBot="1">
      <c r="A173" s="258" t="s">
        <v>23</v>
      </c>
      <c r="B173" s="263" t="e">
        <f>B172/B171</f>
        <v>#DIV/0!</v>
      </c>
      <c r="C173" s="263" t="e">
        <f>C172/C171</f>
        <v>#DIV/0!</v>
      </c>
      <c r="D173" s="263" t="e">
        <f>D172/D171</f>
        <v>#DIV/0!</v>
      </c>
      <c r="E173" s="263" t="e">
        <f>E172/E171</f>
        <v>#DIV/0!</v>
      </c>
    </row>
    <row r="174" spans="1:5" ht="12.75" hidden="1" thickBot="1">
      <c r="A174" s="258" t="s">
        <v>16</v>
      </c>
      <c r="B174" s="265" t="s">
        <v>22</v>
      </c>
      <c r="C174" s="266" t="e">
        <f t="shared" ref="C174:E176" si="9">C171/B171-1</f>
        <v>#DIV/0!</v>
      </c>
      <c r="D174" s="266" t="e">
        <f t="shared" si="9"/>
        <v>#DIV/0!</v>
      </c>
      <c r="E174" s="266" t="e">
        <f t="shared" si="9"/>
        <v>#DIV/0!</v>
      </c>
    </row>
    <row r="175" spans="1:5" ht="12.75" hidden="1" thickBot="1">
      <c r="A175" s="258" t="s">
        <v>17</v>
      </c>
      <c r="B175" s="265" t="s">
        <v>22</v>
      </c>
      <c r="C175" s="266" t="e">
        <f t="shared" si="9"/>
        <v>#DIV/0!</v>
      </c>
      <c r="D175" s="266" t="e">
        <f t="shared" si="9"/>
        <v>#DIV/0!</v>
      </c>
      <c r="E175" s="266" t="e">
        <f t="shared" si="9"/>
        <v>#DIV/0!</v>
      </c>
    </row>
    <row r="176" spans="1:5" ht="12.75" hidden="1" thickBot="1">
      <c r="A176" s="258" t="s">
        <v>18</v>
      </c>
      <c r="B176" s="265" t="s">
        <v>22</v>
      </c>
      <c r="C176" s="266" t="e">
        <f t="shared" si="9"/>
        <v>#DIV/0!</v>
      </c>
      <c r="D176" s="266" t="e">
        <f t="shared" si="9"/>
        <v>#DIV/0!</v>
      </c>
      <c r="E176" s="266" t="e">
        <f t="shared" si="9"/>
        <v>#DIV/0!</v>
      </c>
    </row>
    <row r="177" spans="1:5" ht="12.75" hidden="1" thickBot="1">
      <c r="A177" s="562" t="s">
        <v>286</v>
      </c>
      <c r="B177" s="563"/>
      <c r="C177" s="563"/>
      <c r="D177" s="563"/>
      <c r="E177" s="564"/>
    </row>
    <row r="178" spans="1:5" ht="12.75" hidden="1" customHeight="1">
      <c r="A178" s="537"/>
      <c r="B178" s="261">
        <v>2018</v>
      </c>
      <c r="C178" s="261">
        <v>2019</v>
      </c>
      <c r="D178" s="261">
        <v>2020</v>
      </c>
      <c r="E178" s="261">
        <v>2021</v>
      </c>
    </row>
    <row r="179" spans="1:5" ht="9" hidden="1" customHeight="1">
      <c r="A179" s="538"/>
      <c r="B179" s="262" t="s">
        <v>5</v>
      </c>
      <c r="C179" s="262" t="s">
        <v>6</v>
      </c>
      <c r="D179" s="262" t="s">
        <v>6</v>
      </c>
      <c r="E179" s="262" t="s">
        <v>6</v>
      </c>
    </row>
    <row r="180" spans="1:5" ht="12.75" hidden="1" thickBot="1">
      <c r="A180" s="28" t="s">
        <v>33</v>
      </c>
      <c r="B180" s="267">
        <f>B181+B182+B183+B184</f>
        <v>0</v>
      </c>
      <c r="C180" s="267">
        <f>C181+C182+C183+C184</f>
        <v>0</v>
      </c>
      <c r="D180" s="267">
        <f>D181+D182+D183+D184</f>
        <v>0</v>
      </c>
      <c r="E180" s="267">
        <f>E181+E182+E183+E184</f>
        <v>0</v>
      </c>
    </row>
    <row r="181" spans="1:5" ht="12.75" hidden="1" thickBot="1">
      <c r="A181" s="29" t="s">
        <v>41</v>
      </c>
      <c r="B181" s="267"/>
      <c r="C181" s="267"/>
      <c r="D181" s="267"/>
      <c r="E181" s="267"/>
    </row>
    <row r="182" spans="1:5" ht="12.75" hidden="1" thickBot="1">
      <c r="A182" s="29" t="s">
        <v>46</v>
      </c>
      <c r="B182" s="267"/>
      <c r="C182" s="267"/>
      <c r="D182" s="267"/>
      <c r="E182" s="267"/>
    </row>
    <row r="183" spans="1:5" ht="12.75" hidden="1" thickBot="1">
      <c r="A183" s="29" t="s">
        <v>47</v>
      </c>
      <c r="B183" s="267"/>
      <c r="C183" s="267"/>
      <c r="D183" s="267"/>
      <c r="E183" s="267"/>
    </row>
    <row r="184" spans="1:5" ht="12.75" hidden="1" thickBot="1">
      <c r="A184" s="29" t="s">
        <v>48</v>
      </c>
      <c r="B184" s="267"/>
      <c r="C184" s="267"/>
      <c r="D184" s="267"/>
      <c r="E184" s="267"/>
    </row>
    <row r="185" spans="1:5" ht="12.75" hidden="1" thickBot="1">
      <c r="A185" s="28" t="s">
        <v>34</v>
      </c>
      <c r="B185" s="161">
        <f>B186+B187+B188+B189</f>
        <v>0</v>
      </c>
      <c r="C185" s="161">
        <f>C186+C187+C188+C189</f>
        <v>0</v>
      </c>
      <c r="D185" s="161">
        <f>D186+D187+D188+D189</f>
        <v>0</v>
      </c>
      <c r="E185" s="161">
        <f>E186+E187+E188+E189</f>
        <v>0</v>
      </c>
    </row>
    <row r="186" spans="1:5" ht="12.75" hidden="1" thickBot="1">
      <c r="A186" s="29" t="s">
        <v>41</v>
      </c>
      <c r="B186" s="161"/>
      <c r="C186" s="267"/>
      <c r="D186" s="267"/>
      <c r="E186" s="267"/>
    </row>
    <row r="187" spans="1:5" ht="12.75" hidden="1" thickBot="1">
      <c r="A187" s="29" t="s">
        <v>46</v>
      </c>
      <c r="B187" s="161"/>
      <c r="C187" s="267"/>
      <c r="D187" s="267"/>
      <c r="E187" s="267"/>
    </row>
    <row r="188" spans="1:5" ht="12.75" hidden="1" thickBot="1">
      <c r="A188" s="29" t="s">
        <v>47</v>
      </c>
      <c r="B188" s="161"/>
      <c r="C188" s="267"/>
      <c r="D188" s="267"/>
      <c r="E188" s="267"/>
    </row>
    <row r="189" spans="1:5" ht="12.75" hidden="1" thickBot="1">
      <c r="A189" s="29" t="s">
        <v>48</v>
      </c>
      <c r="B189" s="161"/>
      <c r="C189" s="267"/>
      <c r="D189" s="267"/>
      <c r="E189" s="267"/>
    </row>
    <row r="190" spans="1:5" ht="12.75" hidden="1" thickBot="1">
      <c r="A190" s="282" t="s">
        <v>425</v>
      </c>
      <c r="B190" s="161">
        <f>B180+B185</f>
        <v>0</v>
      </c>
      <c r="C190" s="161">
        <f>C180+C185</f>
        <v>0</v>
      </c>
      <c r="D190" s="161">
        <f>D180+D185</f>
        <v>0</v>
      </c>
      <c r="E190" s="161">
        <f>E180+E185</f>
        <v>0</v>
      </c>
    </row>
    <row r="191" spans="1:5" ht="36.75" hidden="1" thickBot="1">
      <c r="A191" s="260" t="s">
        <v>426</v>
      </c>
      <c r="B191" s="283"/>
      <c r="C191" s="255" t="s">
        <v>43</v>
      </c>
      <c r="D191" s="284"/>
      <c r="E191" s="285"/>
    </row>
    <row r="192" spans="1:5" ht="17.25" hidden="1" customHeight="1">
      <c r="A192" s="258" t="s">
        <v>9</v>
      </c>
      <c r="B192" s="530"/>
      <c r="C192" s="531"/>
      <c r="D192" s="531"/>
      <c r="E192" s="532"/>
    </row>
    <row r="193" spans="1:5" ht="12.75" hidden="1" thickBot="1">
      <c r="A193" s="258" t="s">
        <v>14</v>
      </c>
      <c r="B193" s="559"/>
      <c r="C193" s="560"/>
      <c r="D193" s="560"/>
      <c r="E193" s="561"/>
    </row>
    <row r="194" spans="1:5" ht="12.75" hidden="1" customHeight="1">
      <c r="A194" s="537"/>
      <c r="B194" s="261">
        <v>2018</v>
      </c>
      <c r="C194" s="261">
        <v>2019</v>
      </c>
      <c r="D194" s="261">
        <v>2020</v>
      </c>
      <c r="E194" s="261">
        <v>2021</v>
      </c>
    </row>
    <row r="195" spans="1:5" ht="9" hidden="1" customHeight="1">
      <c r="A195" s="538"/>
      <c r="B195" s="262" t="s">
        <v>5</v>
      </c>
      <c r="C195" s="262" t="s">
        <v>6</v>
      </c>
      <c r="D195" s="262" t="s">
        <v>6</v>
      </c>
      <c r="E195" s="262" t="s">
        <v>6</v>
      </c>
    </row>
    <row r="196" spans="1:5" ht="12.75" hidden="1" thickBot="1">
      <c r="A196" s="258" t="s">
        <v>8</v>
      </c>
      <c r="B196" s="258"/>
      <c r="C196" s="258"/>
      <c r="D196" s="258"/>
      <c r="E196" s="258"/>
    </row>
    <row r="197" spans="1:5" ht="12.75" hidden="1" thickBot="1">
      <c r="A197" s="258" t="s">
        <v>15</v>
      </c>
      <c r="B197" s="263">
        <f>B215</f>
        <v>0</v>
      </c>
      <c r="C197" s="263">
        <f>C215</f>
        <v>0</v>
      </c>
      <c r="D197" s="263">
        <f>D215</f>
        <v>0</v>
      </c>
      <c r="E197" s="263">
        <f>E215</f>
        <v>0</v>
      </c>
    </row>
    <row r="198" spans="1:5" ht="12.75" hidden="1" thickBot="1">
      <c r="A198" s="258" t="s">
        <v>23</v>
      </c>
      <c r="B198" s="263" t="e">
        <f>B197/B196</f>
        <v>#DIV/0!</v>
      </c>
      <c r="C198" s="263" t="e">
        <f>C197/C196</f>
        <v>#DIV/0!</v>
      </c>
      <c r="D198" s="263" t="e">
        <f>D197/D196</f>
        <v>#DIV/0!</v>
      </c>
      <c r="E198" s="263" t="e">
        <f>E197/E196</f>
        <v>#DIV/0!</v>
      </c>
    </row>
    <row r="199" spans="1:5" ht="12.75" hidden="1" thickBot="1">
      <c r="A199" s="258" t="s">
        <v>16</v>
      </c>
      <c r="B199" s="265" t="s">
        <v>22</v>
      </c>
      <c r="C199" s="266" t="e">
        <f t="shared" ref="C199:E201" si="10">C196/B196-1</f>
        <v>#DIV/0!</v>
      </c>
      <c r="D199" s="266" t="e">
        <f t="shared" si="10"/>
        <v>#DIV/0!</v>
      </c>
      <c r="E199" s="266" t="e">
        <f t="shared" si="10"/>
        <v>#DIV/0!</v>
      </c>
    </row>
    <row r="200" spans="1:5" ht="12.75" hidden="1" thickBot="1">
      <c r="A200" s="258" t="s">
        <v>17</v>
      </c>
      <c r="B200" s="265" t="s">
        <v>22</v>
      </c>
      <c r="C200" s="266" t="e">
        <f t="shared" si="10"/>
        <v>#DIV/0!</v>
      </c>
      <c r="D200" s="266" t="e">
        <f t="shared" si="10"/>
        <v>#DIV/0!</v>
      </c>
      <c r="E200" s="266" t="e">
        <f t="shared" si="10"/>
        <v>#DIV/0!</v>
      </c>
    </row>
    <row r="201" spans="1:5" ht="12.75" hidden="1" thickBot="1">
      <c r="A201" s="258" t="s">
        <v>18</v>
      </c>
      <c r="B201" s="265" t="s">
        <v>22</v>
      </c>
      <c r="C201" s="266" t="e">
        <f t="shared" si="10"/>
        <v>#DIV/0!</v>
      </c>
      <c r="D201" s="266" t="e">
        <f t="shared" si="10"/>
        <v>#DIV/0!</v>
      </c>
      <c r="E201" s="266" t="e">
        <f t="shared" si="10"/>
        <v>#DIV/0!</v>
      </c>
    </row>
    <row r="202" spans="1:5" ht="12.75" hidden="1" thickBot="1">
      <c r="A202" s="562" t="s">
        <v>571</v>
      </c>
      <c r="B202" s="563"/>
      <c r="C202" s="563"/>
      <c r="D202" s="563"/>
      <c r="E202" s="564"/>
    </row>
    <row r="203" spans="1:5" ht="12.75" hidden="1" customHeight="1">
      <c r="A203" s="537"/>
      <c r="B203" s="261">
        <v>2018</v>
      </c>
      <c r="C203" s="261">
        <v>2019</v>
      </c>
      <c r="D203" s="261">
        <v>2020</v>
      </c>
      <c r="E203" s="261">
        <v>2021</v>
      </c>
    </row>
    <row r="204" spans="1:5" ht="9" hidden="1" customHeight="1">
      <c r="A204" s="538"/>
      <c r="B204" s="262" t="s">
        <v>5</v>
      </c>
      <c r="C204" s="262" t="s">
        <v>6</v>
      </c>
      <c r="D204" s="262" t="s">
        <v>6</v>
      </c>
      <c r="E204" s="262" t="s">
        <v>6</v>
      </c>
    </row>
    <row r="205" spans="1:5" ht="12.75" hidden="1" thickBot="1">
      <c r="A205" s="28" t="s">
        <v>33</v>
      </c>
      <c r="B205" s="267">
        <f>B206+B207+B208+B209</f>
        <v>0</v>
      </c>
      <c r="C205" s="267">
        <f>C206+C207+C208+C209</f>
        <v>0</v>
      </c>
      <c r="D205" s="267">
        <f>D206+D207+D208+D209</f>
        <v>0</v>
      </c>
      <c r="E205" s="267">
        <f>E206+E207+E208+E209</f>
        <v>0</v>
      </c>
    </row>
    <row r="206" spans="1:5" ht="12.75" hidden="1" thickBot="1">
      <c r="A206" s="29" t="s">
        <v>41</v>
      </c>
      <c r="B206" s="267"/>
      <c r="C206" s="267"/>
      <c r="D206" s="267"/>
      <c r="E206" s="267"/>
    </row>
    <row r="207" spans="1:5" ht="12.75" hidden="1" thickBot="1">
      <c r="A207" s="29" t="s">
        <v>46</v>
      </c>
      <c r="B207" s="267"/>
      <c r="C207" s="267"/>
      <c r="D207" s="267"/>
      <c r="E207" s="267"/>
    </row>
    <row r="208" spans="1:5" ht="12.75" hidden="1" thickBot="1">
      <c r="A208" s="29" t="s">
        <v>47</v>
      </c>
      <c r="B208" s="267"/>
      <c r="C208" s="267"/>
      <c r="D208" s="267"/>
      <c r="E208" s="267"/>
    </row>
    <row r="209" spans="1:5" ht="12.75" hidden="1" thickBot="1">
      <c r="A209" s="29" t="s">
        <v>48</v>
      </c>
      <c r="B209" s="267"/>
      <c r="C209" s="267"/>
      <c r="D209" s="267"/>
      <c r="E209" s="267"/>
    </row>
    <row r="210" spans="1:5" ht="12.75" hidden="1" thickBot="1">
      <c r="A210" s="28" t="s">
        <v>34</v>
      </c>
      <c r="B210" s="161">
        <f>B211+B212+B213+B214</f>
        <v>0</v>
      </c>
      <c r="C210" s="161">
        <f>C211+C212+C213+C214</f>
        <v>0</v>
      </c>
      <c r="D210" s="161">
        <f>D211+D212+D213+D214</f>
        <v>0</v>
      </c>
      <c r="E210" s="161">
        <f>E211+E212+E213+E214</f>
        <v>0</v>
      </c>
    </row>
    <row r="211" spans="1:5" ht="12.75" hidden="1" thickBot="1">
      <c r="A211" s="29" t="s">
        <v>41</v>
      </c>
      <c r="B211" s="161"/>
      <c r="C211" s="267"/>
      <c r="D211" s="267"/>
      <c r="E211" s="267"/>
    </row>
    <row r="212" spans="1:5" ht="12.75" hidden="1" thickBot="1">
      <c r="A212" s="29" t="s">
        <v>46</v>
      </c>
      <c r="B212" s="161"/>
      <c r="C212" s="267"/>
      <c r="D212" s="267"/>
      <c r="E212" s="267"/>
    </row>
    <row r="213" spans="1:5" ht="12.75" hidden="1" thickBot="1">
      <c r="A213" s="29" t="s">
        <v>47</v>
      </c>
      <c r="B213" s="161"/>
      <c r="C213" s="267"/>
      <c r="D213" s="267"/>
      <c r="E213" s="267"/>
    </row>
    <row r="214" spans="1:5" ht="12.75" hidden="1" thickBot="1">
      <c r="A214" s="29" t="s">
        <v>48</v>
      </c>
      <c r="B214" s="161"/>
      <c r="C214" s="267"/>
      <c r="D214" s="267"/>
      <c r="E214" s="267"/>
    </row>
    <row r="215" spans="1:5" ht="12.75" hidden="1" thickBot="1">
      <c r="A215" s="271" t="s">
        <v>427</v>
      </c>
      <c r="B215" s="161">
        <f>B205+B210</f>
        <v>0</v>
      </c>
      <c r="C215" s="161">
        <f>C205+C210</f>
        <v>0</v>
      </c>
      <c r="D215" s="161">
        <f>D205+D210</f>
        <v>0</v>
      </c>
      <c r="E215" s="161">
        <f>E205+E210</f>
        <v>0</v>
      </c>
    </row>
    <row r="216" spans="1:5" ht="25.5" hidden="1" customHeight="1">
      <c r="A216" s="254" t="s">
        <v>95</v>
      </c>
      <c r="B216" s="565"/>
      <c r="C216" s="567"/>
      <c r="D216" s="567"/>
      <c r="E216" s="568"/>
    </row>
    <row r="217" spans="1:5" ht="36.75" hidden="1" thickBot="1">
      <c r="A217" s="260" t="s">
        <v>426</v>
      </c>
      <c r="B217" s="283"/>
      <c r="C217" s="255" t="s">
        <v>43</v>
      </c>
      <c r="D217" s="284"/>
      <c r="E217" s="285"/>
    </row>
    <row r="218" spans="1:5" ht="17.25" hidden="1" customHeight="1">
      <c r="A218" s="258" t="s">
        <v>9</v>
      </c>
      <c r="B218" s="530"/>
      <c r="C218" s="531"/>
      <c r="D218" s="531"/>
      <c r="E218" s="532"/>
    </row>
    <row r="219" spans="1:5" ht="12.75" hidden="1" thickBot="1">
      <c r="A219" s="258" t="s">
        <v>14</v>
      </c>
      <c r="B219" s="559"/>
      <c r="C219" s="560"/>
      <c r="D219" s="560"/>
      <c r="E219" s="561"/>
    </row>
    <row r="220" spans="1:5" ht="12.75" hidden="1" customHeight="1">
      <c r="A220" s="537"/>
      <c r="B220" s="261">
        <v>2018</v>
      </c>
      <c r="C220" s="261">
        <v>2019</v>
      </c>
      <c r="D220" s="261">
        <v>2020</v>
      </c>
      <c r="E220" s="261">
        <v>2021</v>
      </c>
    </row>
    <row r="221" spans="1:5" ht="9" hidden="1" customHeight="1">
      <c r="A221" s="538"/>
      <c r="B221" s="262" t="s">
        <v>5</v>
      </c>
      <c r="C221" s="262" t="s">
        <v>6</v>
      </c>
      <c r="D221" s="262" t="s">
        <v>6</v>
      </c>
      <c r="E221" s="262" t="s">
        <v>6</v>
      </c>
    </row>
    <row r="222" spans="1:5" ht="12.75" hidden="1" thickBot="1">
      <c r="A222" s="258" t="s">
        <v>8</v>
      </c>
      <c r="B222" s="258"/>
      <c r="C222" s="258"/>
      <c r="D222" s="258"/>
      <c r="E222" s="258"/>
    </row>
    <row r="223" spans="1:5" ht="12.75" hidden="1" thickBot="1">
      <c r="A223" s="258" t="s">
        <v>15</v>
      </c>
      <c r="B223" s="263">
        <f>B241</f>
        <v>0</v>
      </c>
      <c r="C223" s="263">
        <f>C241</f>
        <v>0</v>
      </c>
      <c r="D223" s="263">
        <f>D241</f>
        <v>0</v>
      </c>
      <c r="E223" s="263">
        <f>E241</f>
        <v>0</v>
      </c>
    </row>
    <row r="224" spans="1:5" ht="12.75" hidden="1" thickBot="1">
      <c r="A224" s="258" t="s">
        <v>23</v>
      </c>
      <c r="B224" s="263" t="e">
        <f>B223/B222</f>
        <v>#DIV/0!</v>
      </c>
      <c r="C224" s="263" t="e">
        <f>C223/C222</f>
        <v>#DIV/0!</v>
      </c>
      <c r="D224" s="263" t="e">
        <f>D223/D222</f>
        <v>#DIV/0!</v>
      </c>
      <c r="E224" s="263" t="e">
        <f>E223/E222</f>
        <v>#DIV/0!</v>
      </c>
    </row>
    <row r="225" spans="1:5" ht="12.75" hidden="1" thickBot="1">
      <c r="A225" s="258" t="s">
        <v>16</v>
      </c>
      <c r="B225" s="265" t="s">
        <v>22</v>
      </c>
      <c r="C225" s="266" t="e">
        <f t="shared" ref="C225:E227" si="11">C222/B222-1</f>
        <v>#DIV/0!</v>
      </c>
      <c r="D225" s="266" t="e">
        <f t="shared" si="11"/>
        <v>#DIV/0!</v>
      </c>
      <c r="E225" s="266" t="e">
        <f t="shared" si="11"/>
        <v>#DIV/0!</v>
      </c>
    </row>
    <row r="226" spans="1:5" ht="12.75" hidden="1" thickBot="1">
      <c r="A226" s="258" t="s">
        <v>17</v>
      </c>
      <c r="B226" s="265" t="s">
        <v>22</v>
      </c>
      <c r="C226" s="266" t="e">
        <f t="shared" si="11"/>
        <v>#DIV/0!</v>
      </c>
      <c r="D226" s="266" t="e">
        <f t="shared" si="11"/>
        <v>#DIV/0!</v>
      </c>
      <c r="E226" s="266" t="e">
        <f t="shared" si="11"/>
        <v>#DIV/0!</v>
      </c>
    </row>
    <row r="227" spans="1:5" ht="12.75" hidden="1" thickBot="1">
      <c r="A227" s="258" t="s">
        <v>18</v>
      </c>
      <c r="B227" s="265" t="s">
        <v>22</v>
      </c>
      <c r="C227" s="266" t="e">
        <f t="shared" si="11"/>
        <v>#DIV/0!</v>
      </c>
      <c r="D227" s="266" t="e">
        <f t="shared" si="11"/>
        <v>#DIV/0!</v>
      </c>
      <c r="E227" s="266" t="e">
        <f t="shared" si="11"/>
        <v>#DIV/0!</v>
      </c>
    </row>
    <row r="228" spans="1:5" ht="12.75" hidden="1" thickBot="1">
      <c r="A228" s="562" t="s">
        <v>570</v>
      </c>
      <c r="B228" s="563"/>
      <c r="C228" s="563"/>
      <c r="D228" s="563"/>
      <c r="E228" s="564"/>
    </row>
    <row r="229" spans="1:5" ht="12.75" hidden="1" customHeight="1">
      <c r="A229" s="537"/>
      <c r="B229" s="261">
        <v>2018</v>
      </c>
      <c r="C229" s="261">
        <v>2019</v>
      </c>
      <c r="D229" s="261">
        <v>2020</v>
      </c>
      <c r="E229" s="261">
        <v>2021</v>
      </c>
    </row>
    <row r="230" spans="1:5" ht="9" hidden="1" customHeight="1">
      <c r="A230" s="538"/>
      <c r="B230" s="262" t="s">
        <v>5</v>
      </c>
      <c r="C230" s="262" t="s">
        <v>6</v>
      </c>
      <c r="D230" s="262" t="s">
        <v>6</v>
      </c>
      <c r="E230" s="262" t="s">
        <v>6</v>
      </c>
    </row>
    <row r="231" spans="1:5" ht="12.75" hidden="1" thickBot="1">
      <c r="A231" s="28" t="s">
        <v>33</v>
      </c>
      <c r="B231" s="267">
        <f>B232+B233+B234+B235</f>
        <v>0</v>
      </c>
      <c r="C231" s="267">
        <f>C232+C233+C234+C235</f>
        <v>0</v>
      </c>
      <c r="D231" s="267">
        <f>D232+D233+D234+D235</f>
        <v>0</v>
      </c>
      <c r="E231" s="267">
        <f>E232+E233+E234+E235</f>
        <v>0</v>
      </c>
    </row>
    <row r="232" spans="1:5" ht="12.75" hidden="1" thickBot="1">
      <c r="A232" s="29" t="s">
        <v>41</v>
      </c>
      <c r="B232" s="267"/>
      <c r="C232" s="267"/>
      <c r="D232" s="267"/>
      <c r="E232" s="267"/>
    </row>
    <row r="233" spans="1:5" ht="12.75" hidden="1" thickBot="1">
      <c r="A233" s="29" t="s">
        <v>46</v>
      </c>
      <c r="B233" s="267"/>
      <c r="C233" s="267"/>
      <c r="D233" s="267"/>
      <c r="E233" s="267"/>
    </row>
    <row r="234" spans="1:5" ht="12.75" hidden="1" thickBot="1">
      <c r="A234" s="29" t="s">
        <v>47</v>
      </c>
      <c r="B234" s="267"/>
      <c r="C234" s="267"/>
      <c r="D234" s="267"/>
      <c r="E234" s="267"/>
    </row>
    <row r="235" spans="1:5" ht="12.75" hidden="1" thickBot="1">
      <c r="A235" s="29" t="s">
        <v>48</v>
      </c>
      <c r="B235" s="267"/>
      <c r="C235" s="267"/>
      <c r="D235" s="267"/>
      <c r="E235" s="267"/>
    </row>
    <row r="236" spans="1:5" ht="12.75" hidden="1" thickBot="1">
      <c r="A236" s="28" t="s">
        <v>34</v>
      </c>
      <c r="B236" s="161">
        <f>B237+B238+B239+B240</f>
        <v>0</v>
      </c>
      <c r="C236" s="161">
        <f>C237+C238+C239+C240</f>
        <v>0</v>
      </c>
      <c r="D236" s="161">
        <f>D237+D238+D239+D240</f>
        <v>0</v>
      </c>
      <c r="E236" s="161">
        <f>E237+E238+E239+E240</f>
        <v>0</v>
      </c>
    </row>
    <row r="237" spans="1:5" ht="12.75" hidden="1" thickBot="1">
      <c r="A237" s="29" t="s">
        <v>41</v>
      </c>
      <c r="B237" s="161"/>
      <c r="C237" s="161"/>
      <c r="D237" s="161"/>
      <c r="E237" s="161"/>
    </row>
    <row r="238" spans="1:5" ht="12.75" hidden="1" thickBot="1">
      <c r="A238" s="29" t="s">
        <v>46</v>
      </c>
      <c r="B238" s="161"/>
      <c r="C238" s="161"/>
      <c r="D238" s="161"/>
      <c r="E238" s="161"/>
    </row>
    <row r="239" spans="1:5" ht="12.75" hidden="1" thickBot="1">
      <c r="A239" s="29" t="s">
        <v>47</v>
      </c>
      <c r="B239" s="161"/>
      <c r="C239" s="161"/>
      <c r="D239" s="161"/>
      <c r="E239" s="161"/>
    </row>
    <row r="240" spans="1:5" ht="12.75" hidden="1" thickBot="1">
      <c r="A240" s="29" t="s">
        <v>48</v>
      </c>
      <c r="B240" s="161"/>
      <c r="C240" s="161"/>
      <c r="D240" s="161"/>
      <c r="E240" s="161"/>
    </row>
    <row r="241" spans="1:5" ht="12.75" hidden="1" thickBot="1">
      <c r="A241" s="271" t="s">
        <v>378</v>
      </c>
      <c r="B241" s="161">
        <f>B231+B236</f>
        <v>0</v>
      </c>
      <c r="C241" s="161">
        <f>C231+C236</f>
        <v>0</v>
      </c>
      <c r="D241" s="161">
        <f>D231+D236</f>
        <v>0</v>
      </c>
      <c r="E241" s="161">
        <f>E231+E236</f>
        <v>0</v>
      </c>
    </row>
    <row r="242" spans="1:5" ht="12.75" thickBot="1">
      <c r="A242" s="524" t="s">
        <v>73</v>
      </c>
      <c r="B242" s="525"/>
      <c r="C242" s="525"/>
      <c r="D242" s="525"/>
      <c r="E242" s="526"/>
    </row>
    <row r="243" spans="1:5" ht="12.75" thickBot="1">
      <c r="A243" s="524" t="s">
        <v>35</v>
      </c>
      <c r="B243" s="525"/>
      <c r="C243" s="525"/>
      <c r="D243" s="525"/>
      <c r="E243" s="526"/>
    </row>
    <row r="244" spans="1:5" ht="19.5" customHeight="1" thickBot="1">
      <c r="A244" s="260" t="s">
        <v>95</v>
      </c>
      <c r="B244" s="570" t="s">
        <v>478</v>
      </c>
      <c r="C244" s="566"/>
      <c r="D244" s="567"/>
      <c r="E244" s="568"/>
    </row>
    <row r="245" spans="1:5" ht="44.25" customHeight="1" thickBot="1">
      <c r="A245" s="260" t="s">
        <v>55</v>
      </c>
      <c r="B245" s="163" t="s">
        <v>479</v>
      </c>
      <c r="C245" s="280" t="s">
        <v>43</v>
      </c>
      <c r="D245" s="567" t="s">
        <v>480</v>
      </c>
      <c r="E245" s="568"/>
    </row>
    <row r="246" spans="1:5" ht="12.75" hidden="1" thickBot="1">
      <c r="A246" s="281"/>
      <c r="B246" s="565"/>
      <c r="C246" s="569"/>
      <c r="D246" s="567"/>
      <c r="E246" s="568"/>
    </row>
    <row r="247" spans="1:5" ht="23.25" customHeight="1" thickBot="1">
      <c r="A247" s="273" t="s">
        <v>9</v>
      </c>
      <c r="B247" s="549" t="s">
        <v>481</v>
      </c>
      <c r="C247" s="550"/>
      <c r="D247" s="550"/>
      <c r="E247" s="551"/>
    </row>
    <row r="248" spans="1:5" ht="14.25" customHeight="1" thickBot="1">
      <c r="A248" s="273" t="s">
        <v>14</v>
      </c>
      <c r="B248" s="552" t="s">
        <v>482</v>
      </c>
      <c r="C248" s="553"/>
      <c r="D248" s="553"/>
      <c r="E248" s="554"/>
    </row>
    <row r="249" spans="1:5" ht="12.75" customHeight="1">
      <c r="A249" s="555"/>
      <c r="B249" s="274">
        <v>2019</v>
      </c>
      <c r="C249" s="274">
        <v>2020</v>
      </c>
      <c r="D249" s="274">
        <v>2021</v>
      </c>
      <c r="E249" s="274">
        <v>2022</v>
      </c>
    </row>
    <row r="250" spans="1:5" ht="14.25" customHeight="1" thickBot="1">
      <c r="A250" s="556"/>
      <c r="B250" s="275" t="s">
        <v>5</v>
      </c>
      <c r="C250" s="275" t="s">
        <v>6</v>
      </c>
      <c r="D250" s="275" t="s">
        <v>6</v>
      </c>
      <c r="E250" s="275" t="s">
        <v>6</v>
      </c>
    </row>
    <row r="251" spans="1:5" ht="12.75" thickBot="1">
      <c r="A251" s="273" t="s">
        <v>8</v>
      </c>
      <c r="B251" s="168">
        <v>1</v>
      </c>
      <c r="C251" s="168">
        <v>1</v>
      </c>
      <c r="D251" s="168">
        <v>1</v>
      </c>
      <c r="E251" s="168">
        <v>1</v>
      </c>
    </row>
    <row r="252" spans="1:5" ht="12.75" thickBot="1">
      <c r="A252" s="273" t="s">
        <v>15</v>
      </c>
      <c r="B252" s="286">
        <v>1607800</v>
      </c>
      <c r="C252" s="168">
        <f>C253</f>
        <v>3134382</v>
      </c>
      <c r="D252" s="168">
        <f>D253</f>
        <v>3870865</v>
      </c>
      <c r="E252" s="168">
        <f>E253</f>
        <v>3412659</v>
      </c>
    </row>
    <row r="253" spans="1:5" ht="12.75" thickBot="1">
      <c r="A253" s="273" t="s">
        <v>23</v>
      </c>
      <c r="B253" s="168">
        <v>1607800</v>
      </c>
      <c r="C253" s="168">
        <v>3134382</v>
      </c>
      <c r="D253" s="168">
        <v>3870865</v>
      </c>
      <c r="E253" s="168">
        <v>3412659</v>
      </c>
    </row>
    <row r="254" spans="1:5" ht="12.75" thickBot="1">
      <c r="A254" s="273" t="s">
        <v>16</v>
      </c>
      <c r="B254" s="276">
        <v>0</v>
      </c>
      <c r="C254" s="277">
        <f t="shared" ref="C254:E256" si="12">C251/B251-1</f>
        <v>0</v>
      </c>
      <c r="D254" s="277">
        <f t="shared" si="12"/>
        <v>0</v>
      </c>
      <c r="E254" s="277">
        <f t="shared" si="12"/>
        <v>0</v>
      </c>
    </row>
    <row r="255" spans="1:5" ht="12.75" thickBot="1">
      <c r="A255" s="273" t="s">
        <v>17</v>
      </c>
      <c r="B255" s="276">
        <v>1.8990263252794808</v>
      </c>
      <c r="C255" s="277">
        <f t="shared" si="12"/>
        <v>0.94948501057345447</v>
      </c>
      <c r="D255" s="277">
        <f t="shared" si="12"/>
        <v>0.23496912629028621</v>
      </c>
      <c r="E255" s="277">
        <f t="shared" si="12"/>
        <v>-0.11837302515070924</v>
      </c>
    </row>
    <row r="256" spans="1:5" ht="12.75" thickBot="1">
      <c r="A256" s="273" t="s">
        <v>18</v>
      </c>
      <c r="B256" s="276">
        <v>1.8990263252794808</v>
      </c>
      <c r="C256" s="277">
        <f t="shared" si="12"/>
        <v>0.94948501057345447</v>
      </c>
      <c r="D256" s="277">
        <f t="shared" si="12"/>
        <v>0.23496912629028621</v>
      </c>
      <c r="E256" s="277">
        <f t="shared" si="12"/>
        <v>-0.11837302515070924</v>
      </c>
    </row>
    <row r="257" spans="1:5" ht="12.75" thickBot="1">
      <c r="A257" s="527" t="s">
        <v>287</v>
      </c>
      <c r="B257" s="557"/>
      <c r="C257" s="557"/>
      <c r="D257" s="557"/>
      <c r="E257" s="558"/>
    </row>
    <row r="258" spans="1:5" ht="12.75" customHeight="1">
      <c r="A258" s="537"/>
      <c r="B258" s="261">
        <v>2019</v>
      </c>
      <c r="C258" s="261">
        <v>2020</v>
      </c>
      <c r="D258" s="261">
        <v>2021</v>
      </c>
      <c r="E258" s="261">
        <v>2022</v>
      </c>
    </row>
    <row r="259" spans="1:5" ht="9" customHeight="1" thickBot="1">
      <c r="A259" s="538"/>
      <c r="B259" s="262" t="s">
        <v>5</v>
      </c>
      <c r="C259" s="262" t="s">
        <v>6</v>
      </c>
      <c r="D259" s="262" t="s">
        <v>6</v>
      </c>
      <c r="E259" s="262" t="s">
        <v>6</v>
      </c>
    </row>
    <row r="260" spans="1:5" ht="12.75" thickBot="1">
      <c r="A260" s="28" t="s">
        <v>33</v>
      </c>
      <c r="B260" s="267">
        <f>B261+B262+B263+B264</f>
        <v>0</v>
      </c>
      <c r="C260" s="267">
        <f>C261+C262+C263+C264</f>
        <v>0</v>
      </c>
      <c r="D260" s="267">
        <f>D261+D262+D263+D264</f>
        <v>0</v>
      </c>
      <c r="E260" s="267">
        <f>E261+E262+E263+E264</f>
        <v>0</v>
      </c>
    </row>
    <row r="261" spans="1:5" ht="12.75" thickBot="1">
      <c r="A261" s="29" t="s">
        <v>41</v>
      </c>
      <c r="B261" s="267"/>
      <c r="C261" s="267"/>
      <c r="D261" s="267"/>
      <c r="E261" s="267"/>
    </row>
    <row r="262" spans="1:5" ht="12.75" thickBot="1">
      <c r="A262" s="29" t="s">
        <v>46</v>
      </c>
      <c r="B262" s="267"/>
      <c r="C262" s="267"/>
      <c r="D262" s="267"/>
      <c r="E262" s="267"/>
    </row>
    <row r="263" spans="1:5" ht="12.75" thickBot="1">
      <c r="A263" s="29" t="s">
        <v>47</v>
      </c>
      <c r="B263" s="267"/>
      <c r="C263" s="267"/>
      <c r="D263" s="267"/>
      <c r="E263" s="267"/>
    </row>
    <row r="264" spans="1:5" ht="12.75" thickBot="1">
      <c r="A264" s="29" t="s">
        <v>48</v>
      </c>
      <c r="B264" s="267"/>
      <c r="C264" s="267"/>
      <c r="D264" s="267"/>
      <c r="E264" s="267"/>
    </row>
    <row r="265" spans="1:5" ht="12.75" thickBot="1">
      <c r="A265" s="28" t="s">
        <v>34</v>
      </c>
      <c r="B265" s="287">
        <v>1607800</v>
      </c>
      <c r="C265" s="286">
        <f>C266</f>
        <v>3134382</v>
      </c>
      <c r="D265" s="286">
        <f t="shared" ref="D265:E265" si="13">D266</f>
        <v>3870865</v>
      </c>
      <c r="E265" s="286">
        <f t="shared" si="13"/>
        <v>3412659</v>
      </c>
    </row>
    <row r="266" spans="1:5" ht="12.75" thickBot="1">
      <c r="A266" s="29" t="s">
        <v>41</v>
      </c>
      <c r="B266" s="287">
        <v>1607800</v>
      </c>
      <c r="C266" s="168">
        <v>3134382</v>
      </c>
      <c r="D266" s="168">
        <v>3870865</v>
      </c>
      <c r="E266" s="168">
        <v>3412659</v>
      </c>
    </row>
    <row r="267" spans="1:5" ht="12.75" thickBot="1">
      <c r="A267" s="29" t="s">
        <v>46</v>
      </c>
      <c r="B267" s="161"/>
      <c r="C267" s="267"/>
      <c r="D267" s="267"/>
      <c r="E267" s="267"/>
    </row>
    <row r="268" spans="1:5" ht="12.75" thickBot="1">
      <c r="A268" s="29" t="s">
        <v>47</v>
      </c>
      <c r="B268" s="161"/>
      <c r="C268" s="267"/>
      <c r="D268" s="267"/>
      <c r="E268" s="267"/>
    </row>
    <row r="269" spans="1:5" ht="12.75" thickBot="1">
      <c r="A269" s="29" t="s">
        <v>48</v>
      </c>
      <c r="B269" s="161"/>
      <c r="C269" s="267"/>
      <c r="D269" s="267"/>
      <c r="E269" s="267"/>
    </row>
    <row r="270" spans="1:5" ht="12.75" thickBot="1">
      <c r="A270" s="282" t="s">
        <v>62</v>
      </c>
      <c r="B270" s="161">
        <f>B260+B265</f>
        <v>1607800</v>
      </c>
      <c r="C270" s="161">
        <f>C260+C265</f>
        <v>3134382</v>
      </c>
      <c r="D270" s="161">
        <f>D260+D265</f>
        <v>3870865</v>
      </c>
      <c r="E270" s="161">
        <f>E260+E265</f>
        <v>3412659</v>
      </c>
    </row>
    <row r="271" spans="1:5" ht="12.75" thickBot="1">
      <c r="A271" s="30" t="s">
        <v>31</v>
      </c>
      <c r="B271" s="161">
        <f>B252-B270</f>
        <v>0</v>
      </c>
      <c r="C271" s="161">
        <f t="shared" ref="C271:E271" si="14">C252-C270</f>
        <v>0</v>
      </c>
      <c r="D271" s="161">
        <f t="shared" si="14"/>
        <v>0</v>
      </c>
      <c r="E271" s="161">
        <f t="shared" si="14"/>
        <v>0</v>
      </c>
    </row>
    <row r="272" spans="1:5" ht="60.75" thickBot="1">
      <c r="A272" s="260" t="s">
        <v>82</v>
      </c>
      <c r="B272" s="163" t="s">
        <v>483</v>
      </c>
      <c r="C272" s="280" t="s">
        <v>43</v>
      </c>
      <c r="D272" s="567" t="s">
        <v>484</v>
      </c>
      <c r="E272" s="568"/>
    </row>
    <row r="273" spans="1:5" ht="17.25" customHeight="1" thickBot="1">
      <c r="A273" s="258" t="s">
        <v>9</v>
      </c>
      <c r="B273" s="530" t="s">
        <v>485</v>
      </c>
      <c r="C273" s="531"/>
      <c r="D273" s="531"/>
      <c r="E273" s="532"/>
    </row>
    <row r="274" spans="1:5" ht="12.75" thickBot="1">
      <c r="A274" s="258" t="s">
        <v>14</v>
      </c>
      <c r="B274" s="559" t="s">
        <v>94</v>
      </c>
      <c r="C274" s="560"/>
      <c r="D274" s="560"/>
      <c r="E274" s="561"/>
    </row>
    <row r="275" spans="1:5" ht="12.75" customHeight="1">
      <c r="A275" s="537"/>
      <c r="B275" s="261">
        <v>2019</v>
      </c>
      <c r="C275" s="261">
        <v>2020</v>
      </c>
      <c r="D275" s="261">
        <v>2021</v>
      </c>
      <c r="E275" s="261">
        <v>2022</v>
      </c>
    </row>
    <row r="276" spans="1:5" ht="12" customHeight="1" thickBot="1">
      <c r="A276" s="538"/>
      <c r="B276" s="262" t="s">
        <v>5</v>
      </c>
      <c r="C276" s="262" t="s">
        <v>6</v>
      </c>
      <c r="D276" s="262" t="s">
        <v>6</v>
      </c>
      <c r="E276" s="262" t="s">
        <v>6</v>
      </c>
    </row>
    <row r="277" spans="1:5" ht="12.75" thickBot="1">
      <c r="A277" s="258" t="s">
        <v>8</v>
      </c>
      <c r="B277" s="265">
        <v>990</v>
      </c>
      <c r="C277" s="276">
        <v>0</v>
      </c>
      <c r="D277" s="273"/>
      <c r="E277" s="273"/>
    </row>
    <row r="278" spans="1:5" ht="12.75" thickBot="1">
      <c r="A278" s="258" t="s">
        <v>15</v>
      </c>
      <c r="B278" s="263">
        <v>34700</v>
      </c>
      <c r="C278" s="168">
        <v>0</v>
      </c>
      <c r="D278" s="168"/>
      <c r="E278" s="168"/>
    </row>
    <row r="279" spans="1:5" ht="12.75" thickBot="1">
      <c r="A279" s="258" t="s">
        <v>23</v>
      </c>
      <c r="B279" s="263">
        <v>35.050505050505052</v>
      </c>
      <c r="C279" s="263" t="e">
        <f>C278/C277</f>
        <v>#DIV/0!</v>
      </c>
      <c r="D279" s="263" t="e">
        <f>D278/D277</f>
        <v>#DIV/0!</v>
      </c>
      <c r="E279" s="263" t="e">
        <f>E278/E277</f>
        <v>#DIV/0!</v>
      </c>
    </row>
    <row r="280" spans="1:5" ht="12.75" thickBot="1">
      <c r="A280" s="258" t="s">
        <v>16</v>
      </c>
      <c r="B280" s="265">
        <v>1.8947368421052633</v>
      </c>
      <c r="C280" s="266">
        <f t="shared" ref="C280:E282" si="15">C277/B277-1</f>
        <v>-1</v>
      </c>
      <c r="D280" s="266" t="e">
        <f t="shared" si="15"/>
        <v>#DIV/0!</v>
      </c>
      <c r="E280" s="266" t="e">
        <f t="shared" si="15"/>
        <v>#DIV/0!</v>
      </c>
    </row>
    <row r="281" spans="1:5" ht="12.75" thickBot="1">
      <c r="A281" s="258" t="s">
        <v>17</v>
      </c>
      <c r="B281" s="265">
        <v>1.8916666666666666</v>
      </c>
      <c r="C281" s="266">
        <f t="shared" si="15"/>
        <v>-1</v>
      </c>
      <c r="D281" s="266" t="e">
        <f t="shared" si="15"/>
        <v>#DIV/0!</v>
      </c>
      <c r="E281" s="266" t="e">
        <f t="shared" si="15"/>
        <v>#DIV/0!</v>
      </c>
    </row>
    <row r="282" spans="1:5" ht="12.75" thickBot="1">
      <c r="A282" s="258" t="s">
        <v>18</v>
      </c>
      <c r="B282" s="265">
        <v>-1.0606060606060952E-3</v>
      </c>
      <c r="C282" s="266" t="e">
        <f t="shared" si="15"/>
        <v>#DIV/0!</v>
      </c>
      <c r="D282" s="266" t="e">
        <f t="shared" si="15"/>
        <v>#DIV/0!</v>
      </c>
      <c r="E282" s="266" t="e">
        <f t="shared" si="15"/>
        <v>#DIV/0!</v>
      </c>
    </row>
    <row r="283" spans="1:5" ht="12.75" thickBot="1">
      <c r="A283" s="562" t="s">
        <v>297</v>
      </c>
      <c r="B283" s="563"/>
      <c r="C283" s="563"/>
      <c r="D283" s="563"/>
      <c r="E283" s="564"/>
    </row>
    <row r="284" spans="1:5" ht="12.75" customHeight="1">
      <c r="A284" s="537"/>
      <c r="B284" s="261">
        <v>2019</v>
      </c>
      <c r="C284" s="261">
        <v>2020</v>
      </c>
      <c r="D284" s="261">
        <v>2021</v>
      </c>
      <c r="E284" s="261">
        <v>2022</v>
      </c>
    </row>
    <row r="285" spans="1:5" ht="15" customHeight="1" thickBot="1">
      <c r="A285" s="538"/>
      <c r="B285" s="262" t="s">
        <v>5</v>
      </c>
      <c r="C285" s="262" t="s">
        <v>6</v>
      </c>
      <c r="D285" s="262" t="s">
        <v>6</v>
      </c>
      <c r="E285" s="262" t="s">
        <v>6</v>
      </c>
    </row>
    <row r="286" spans="1:5" ht="12.75" thickBot="1">
      <c r="A286" s="28" t="s">
        <v>33</v>
      </c>
      <c r="B286" s="267">
        <f>B287+B288+B289+B290</f>
        <v>0</v>
      </c>
      <c r="C286" s="267">
        <f>C287+C288+C289+C290</f>
        <v>0</v>
      </c>
      <c r="D286" s="267">
        <f>D287+D288+D289+D290</f>
        <v>0</v>
      </c>
      <c r="E286" s="267">
        <f>E287+E288+E289+E290</f>
        <v>0</v>
      </c>
    </row>
    <row r="287" spans="1:5" ht="12.75" thickBot="1">
      <c r="A287" s="29" t="s">
        <v>41</v>
      </c>
      <c r="B287" s="267"/>
      <c r="C287" s="267"/>
      <c r="D287" s="267"/>
      <c r="E287" s="267"/>
    </row>
    <row r="288" spans="1:5" ht="12.75" thickBot="1">
      <c r="A288" s="29" t="s">
        <v>46</v>
      </c>
      <c r="B288" s="267"/>
      <c r="C288" s="267"/>
      <c r="D288" s="267"/>
      <c r="E288" s="267"/>
    </row>
    <row r="289" spans="1:5" ht="12.75" thickBot="1">
      <c r="A289" s="29" t="s">
        <v>47</v>
      </c>
      <c r="B289" s="267"/>
      <c r="C289" s="267"/>
      <c r="D289" s="267"/>
      <c r="E289" s="267"/>
    </row>
    <row r="290" spans="1:5" ht="12.75" thickBot="1">
      <c r="A290" s="29" t="s">
        <v>48</v>
      </c>
      <c r="B290" s="267"/>
      <c r="C290" s="267"/>
      <c r="D290" s="267"/>
      <c r="E290" s="267"/>
    </row>
    <row r="291" spans="1:5" ht="12.75" thickBot="1">
      <c r="A291" s="28" t="s">
        <v>34</v>
      </c>
      <c r="B291" s="263">
        <v>34700</v>
      </c>
      <c r="C291" s="168"/>
      <c r="D291" s="162">
        <f>D292+D293+D294+D295</f>
        <v>0</v>
      </c>
      <c r="E291" s="162">
        <f>E292+E293+E294+E295</f>
        <v>0</v>
      </c>
    </row>
    <row r="292" spans="1:5" ht="12.75" thickBot="1">
      <c r="A292" s="29" t="s">
        <v>41</v>
      </c>
      <c r="B292" s="263">
        <v>34700</v>
      </c>
      <c r="C292" s="168"/>
      <c r="D292" s="112"/>
      <c r="E292" s="112"/>
    </row>
    <row r="293" spans="1:5" ht="12.75" thickBot="1">
      <c r="A293" s="29" t="s">
        <v>46</v>
      </c>
      <c r="B293" s="161"/>
      <c r="C293" s="267"/>
      <c r="D293" s="267"/>
      <c r="E293" s="267"/>
    </row>
    <row r="294" spans="1:5" ht="12.75" thickBot="1">
      <c r="A294" s="29" t="s">
        <v>47</v>
      </c>
      <c r="B294" s="161"/>
      <c r="C294" s="267"/>
      <c r="D294" s="267"/>
      <c r="E294" s="267"/>
    </row>
    <row r="295" spans="1:5" ht="12.75" thickBot="1">
      <c r="A295" s="29" t="s">
        <v>48</v>
      </c>
      <c r="B295" s="161"/>
      <c r="C295" s="267"/>
      <c r="D295" s="267"/>
      <c r="E295" s="267"/>
    </row>
    <row r="296" spans="1:5" ht="12.75" thickBot="1">
      <c r="A296" s="282" t="s">
        <v>108</v>
      </c>
      <c r="B296" s="161">
        <f>B286+B291</f>
        <v>34700</v>
      </c>
      <c r="C296" s="161">
        <f>C286+C291</f>
        <v>0</v>
      </c>
      <c r="D296" s="161">
        <f>D286+D291</f>
        <v>0</v>
      </c>
      <c r="E296" s="161">
        <f>E286+E291</f>
        <v>0</v>
      </c>
    </row>
    <row r="297" spans="1:5" ht="36.75" thickBot="1">
      <c r="A297" s="260" t="s">
        <v>83</v>
      </c>
      <c r="B297" s="288" t="s">
        <v>486</v>
      </c>
      <c r="C297" s="255" t="s">
        <v>43</v>
      </c>
      <c r="D297" s="284" t="s">
        <v>487</v>
      </c>
      <c r="E297" s="285"/>
    </row>
    <row r="298" spans="1:5" ht="17.25" customHeight="1" thickBot="1">
      <c r="A298" s="258" t="s">
        <v>9</v>
      </c>
      <c r="B298" s="530" t="s">
        <v>486</v>
      </c>
      <c r="C298" s="531"/>
      <c r="D298" s="531"/>
      <c r="E298" s="532"/>
    </row>
    <row r="299" spans="1:5" ht="12.75" thickBot="1">
      <c r="A299" s="258" t="s">
        <v>14</v>
      </c>
      <c r="B299" s="559" t="s">
        <v>94</v>
      </c>
      <c r="C299" s="560"/>
      <c r="D299" s="560"/>
      <c r="E299" s="561"/>
    </row>
    <row r="300" spans="1:5" ht="12.75" customHeight="1">
      <c r="A300" s="537"/>
      <c r="B300" s="261">
        <v>2019</v>
      </c>
      <c r="C300" s="261">
        <v>2020</v>
      </c>
      <c r="D300" s="261">
        <v>2021</v>
      </c>
      <c r="E300" s="261">
        <v>2022</v>
      </c>
    </row>
    <row r="301" spans="1:5" ht="9" customHeight="1" thickBot="1">
      <c r="A301" s="538"/>
      <c r="B301" s="262" t="s">
        <v>5</v>
      </c>
      <c r="C301" s="262" t="s">
        <v>6</v>
      </c>
      <c r="D301" s="262" t="s">
        <v>6</v>
      </c>
      <c r="E301" s="262" t="s">
        <v>6</v>
      </c>
    </row>
    <row r="302" spans="1:5" ht="12.75" thickBot="1">
      <c r="A302" s="258" t="s">
        <v>8</v>
      </c>
      <c r="B302" s="159">
        <v>862</v>
      </c>
      <c r="C302" s="289"/>
      <c r="D302" s="276"/>
      <c r="E302" s="276"/>
    </row>
    <row r="303" spans="1:5" ht="12.75" thickBot="1">
      <c r="A303" s="258" t="s">
        <v>15</v>
      </c>
      <c r="B303" s="290">
        <v>22000</v>
      </c>
      <c r="C303" s="291"/>
      <c r="D303" s="168">
        <f>D321</f>
        <v>0</v>
      </c>
      <c r="E303" s="168">
        <f>E321</f>
        <v>0</v>
      </c>
    </row>
    <row r="304" spans="1:5" ht="12.75" thickBot="1">
      <c r="A304" s="258" t="s">
        <v>23</v>
      </c>
      <c r="B304" s="292">
        <v>25.522041763341068</v>
      </c>
      <c r="C304" s="292" t="e">
        <f>C303/C302</f>
        <v>#DIV/0!</v>
      </c>
      <c r="D304" s="263" t="e">
        <f>D303/D302</f>
        <v>#DIV/0!</v>
      </c>
      <c r="E304" s="263" t="e">
        <f>E303/E302</f>
        <v>#DIV/0!</v>
      </c>
    </row>
    <row r="305" spans="1:5" ht="12.75" thickBot="1">
      <c r="A305" s="258" t="s">
        <v>16</v>
      </c>
      <c r="B305" s="293">
        <v>0</v>
      </c>
      <c r="C305" s="294">
        <f t="shared" ref="C305:E307" si="16">C302/B302-1</f>
        <v>-1</v>
      </c>
      <c r="D305" s="266" t="e">
        <f t="shared" si="16"/>
        <v>#DIV/0!</v>
      </c>
      <c r="E305" s="266" t="e">
        <f t="shared" si="16"/>
        <v>#DIV/0!</v>
      </c>
    </row>
    <row r="306" spans="1:5" ht="12.75" thickBot="1">
      <c r="A306" s="258" t="s">
        <v>17</v>
      </c>
      <c r="B306" s="293">
        <v>0</v>
      </c>
      <c r="C306" s="294">
        <f t="shared" si="16"/>
        <v>-1</v>
      </c>
      <c r="D306" s="266" t="e">
        <f t="shared" si="16"/>
        <v>#DIV/0!</v>
      </c>
      <c r="E306" s="266" t="e">
        <f t="shared" si="16"/>
        <v>#DIV/0!</v>
      </c>
    </row>
    <row r="307" spans="1:5" ht="12.75" thickBot="1">
      <c r="A307" s="258" t="s">
        <v>18</v>
      </c>
      <c r="B307" s="293">
        <v>0</v>
      </c>
      <c r="C307" s="294" t="e">
        <f t="shared" si="16"/>
        <v>#DIV/0!</v>
      </c>
      <c r="D307" s="266" t="e">
        <f t="shared" si="16"/>
        <v>#DIV/0!</v>
      </c>
      <c r="E307" s="266" t="e">
        <f t="shared" si="16"/>
        <v>#DIV/0!</v>
      </c>
    </row>
    <row r="308" spans="1:5" ht="12.75" thickBot="1">
      <c r="A308" s="562" t="s">
        <v>301</v>
      </c>
      <c r="B308" s="563"/>
      <c r="C308" s="563"/>
      <c r="D308" s="563"/>
      <c r="E308" s="564"/>
    </row>
    <row r="309" spans="1:5" ht="12.75" customHeight="1">
      <c r="A309" s="537"/>
      <c r="B309" s="261">
        <v>2019</v>
      </c>
      <c r="C309" s="261">
        <v>2020</v>
      </c>
      <c r="D309" s="261">
        <v>2021</v>
      </c>
      <c r="E309" s="261">
        <v>2022</v>
      </c>
    </row>
    <row r="310" spans="1:5" ht="9" customHeight="1" thickBot="1">
      <c r="A310" s="538"/>
      <c r="B310" s="262" t="s">
        <v>5</v>
      </c>
      <c r="C310" s="262" t="s">
        <v>6</v>
      </c>
      <c r="D310" s="262" t="s">
        <v>6</v>
      </c>
      <c r="E310" s="262" t="s">
        <v>6</v>
      </c>
    </row>
    <row r="311" spans="1:5" ht="12.75" thickBot="1">
      <c r="A311" s="28" t="s">
        <v>33</v>
      </c>
      <c r="B311" s="267">
        <f>B312+B313+B314+B315</f>
        <v>0</v>
      </c>
      <c r="C311" s="267">
        <f>C312+C313+C314+C315</f>
        <v>0</v>
      </c>
      <c r="D311" s="267">
        <f>D312+D313+D314+D315</f>
        <v>0</v>
      </c>
      <c r="E311" s="267">
        <f>E312+E313+E314+E315</f>
        <v>0</v>
      </c>
    </row>
    <row r="312" spans="1:5" ht="12.75" thickBot="1">
      <c r="A312" s="29" t="s">
        <v>41</v>
      </c>
      <c r="B312" s="267"/>
      <c r="C312" s="267"/>
      <c r="D312" s="267"/>
      <c r="E312" s="267"/>
    </row>
    <row r="313" spans="1:5" ht="12.75" thickBot="1">
      <c r="A313" s="29" t="s">
        <v>46</v>
      </c>
      <c r="B313" s="267"/>
      <c r="C313" s="267"/>
      <c r="D313" s="267"/>
      <c r="E313" s="267"/>
    </row>
    <row r="314" spans="1:5" ht="12.75" thickBot="1">
      <c r="A314" s="29" t="s">
        <v>47</v>
      </c>
      <c r="B314" s="267"/>
      <c r="C314" s="267"/>
      <c r="D314" s="267"/>
      <c r="E314" s="267"/>
    </row>
    <row r="315" spans="1:5" ht="12.75" thickBot="1">
      <c r="A315" s="29" t="s">
        <v>48</v>
      </c>
      <c r="B315" s="267"/>
      <c r="C315" s="267"/>
      <c r="D315" s="267"/>
      <c r="E315" s="267"/>
    </row>
    <row r="316" spans="1:5" ht="12.75" thickBot="1">
      <c r="A316" s="28" t="s">
        <v>34</v>
      </c>
      <c r="B316" s="287">
        <v>22000</v>
      </c>
      <c r="C316" s="286"/>
      <c r="D316" s="162">
        <f>D317+D318+D319+D320</f>
        <v>0</v>
      </c>
      <c r="E316" s="162">
        <f>E317+E318+E319+E320</f>
        <v>0</v>
      </c>
    </row>
    <row r="317" spans="1:5" ht="12.75" thickBot="1">
      <c r="A317" s="29" t="s">
        <v>41</v>
      </c>
      <c r="B317" s="287">
        <v>22000</v>
      </c>
      <c r="C317" s="286"/>
      <c r="D317" s="112"/>
      <c r="E317" s="112"/>
    </row>
    <row r="318" spans="1:5" ht="12.75" thickBot="1">
      <c r="A318" s="29" t="s">
        <v>46</v>
      </c>
      <c r="B318" s="161"/>
      <c r="C318" s="267"/>
      <c r="D318" s="267"/>
      <c r="E318" s="267"/>
    </row>
    <row r="319" spans="1:5" ht="12.75" thickBot="1">
      <c r="A319" s="29" t="s">
        <v>47</v>
      </c>
      <c r="B319" s="161"/>
      <c r="C319" s="267"/>
      <c r="D319" s="267"/>
      <c r="E319" s="267"/>
    </row>
    <row r="320" spans="1:5" ht="12.75" thickBot="1">
      <c r="A320" s="29" t="s">
        <v>48</v>
      </c>
      <c r="B320" s="161"/>
      <c r="C320" s="267"/>
      <c r="D320" s="267"/>
      <c r="E320" s="267"/>
    </row>
    <row r="321" spans="1:5" ht="12.75" thickBot="1">
      <c r="A321" s="271" t="s">
        <v>77</v>
      </c>
      <c r="B321" s="161">
        <f>B311+B316</f>
        <v>22000</v>
      </c>
      <c r="C321" s="161">
        <f>C311+C316</f>
        <v>0</v>
      </c>
      <c r="D321" s="161">
        <f>D311+D316</f>
        <v>0</v>
      </c>
      <c r="E321" s="161">
        <f>E311+E316</f>
        <v>0</v>
      </c>
    </row>
    <row r="322" spans="1:5" ht="25.5" customHeight="1" thickBot="1">
      <c r="A322" s="254" t="s">
        <v>95</v>
      </c>
      <c r="B322" s="570" t="s">
        <v>478</v>
      </c>
      <c r="C322" s="566"/>
      <c r="D322" s="567"/>
      <c r="E322" s="568"/>
    </row>
    <row r="323" spans="1:5" ht="48.75" thickBot="1">
      <c r="A323" s="260" t="s">
        <v>78</v>
      </c>
      <c r="B323" s="295" t="s">
        <v>488</v>
      </c>
      <c r="C323" s="255" t="s">
        <v>43</v>
      </c>
      <c r="D323" s="284" t="s">
        <v>489</v>
      </c>
      <c r="E323" s="285"/>
    </row>
    <row r="324" spans="1:5" ht="17.25" customHeight="1" thickBot="1">
      <c r="A324" s="258" t="s">
        <v>9</v>
      </c>
      <c r="B324" s="530" t="s">
        <v>488</v>
      </c>
      <c r="C324" s="531"/>
      <c r="D324" s="531"/>
      <c r="E324" s="532"/>
    </row>
    <row r="325" spans="1:5" ht="12.75" thickBot="1">
      <c r="A325" s="258" t="s">
        <v>14</v>
      </c>
      <c r="B325" s="559" t="s">
        <v>490</v>
      </c>
      <c r="C325" s="560"/>
      <c r="D325" s="560"/>
      <c r="E325" s="561"/>
    </row>
    <row r="326" spans="1:5" ht="12.75" customHeight="1">
      <c r="A326" s="537"/>
      <c r="B326" s="261">
        <v>2019</v>
      </c>
      <c r="C326" s="261">
        <v>2020</v>
      </c>
      <c r="D326" s="261">
        <v>2021</v>
      </c>
      <c r="E326" s="261">
        <v>2022</v>
      </c>
    </row>
    <row r="327" spans="1:5" ht="9" customHeight="1" thickBot="1">
      <c r="A327" s="538"/>
      <c r="B327" s="262" t="s">
        <v>5</v>
      </c>
      <c r="C327" s="262" t="s">
        <v>6</v>
      </c>
      <c r="D327" s="262" t="s">
        <v>6</v>
      </c>
      <c r="E327" s="262" t="s">
        <v>6</v>
      </c>
    </row>
    <row r="328" spans="1:5" ht="12.75" thickBot="1">
      <c r="A328" s="258" t="s">
        <v>8</v>
      </c>
      <c r="B328" s="265">
        <v>7388</v>
      </c>
      <c r="C328" s="276"/>
      <c r="D328" s="276"/>
      <c r="E328" s="276"/>
    </row>
    <row r="329" spans="1:5" ht="12.75" thickBot="1">
      <c r="A329" s="258" t="s">
        <v>15</v>
      </c>
      <c r="B329" s="263">
        <v>22500</v>
      </c>
      <c r="C329" s="168"/>
      <c r="D329" s="168">
        <f>D347</f>
        <v>0</v>
      </c>
      <c r="E329" s="168">
        <f>E347</f>
        <v>0</v>
      </c>
    </row>
    <row r="330" spans="1:5" ht="12.75" thickBot="1">
      <c r="A330" s="258" t="s">
        <v>23</v>
      </c>
      <c r="B330" s="263">
        <v>3.0454791553871141</v>
      </c>
      <c r="C330" s="263" t="e">
        <f>C329/C328</f>
        <v>#DIV/0!</v>
      </c>
      <c r="D330" s="263" t="e">
        <f>D329/D328</f>
        <v>#DIV/0!</v>
      </c>
      <c r="E330" s="263" t="e">
        <f>E329/E328</f>
        <v>#DIV/0!</v>
      </c>
    </row>
    <row r="331" spans="1:5" ht="12.75" thickBot="1">
      <c r="A331" s="258" t="s">
        <v>16</v>
      </c>
      <c r="B331" s="296">
        <f>1.04540420819491-1</f>
        <v>4.5404208194909979E-2</v>
      </c>
      <c r="C331" s="266">
        <f t="shared" ref="C331:E333" si="17">C328/B328-1</f>
        <v>-1</v>
      </c>
      <c r="D331" s="266" t="e">
        <f t="shared" si="17"/>
        <v>#DIV/0!</v>
      </c>
      <c r="E331" s="266" t="e">
        <f t="shared" si="17"/>
        <v>#DIV/0!</v>
      </c>
    </row>
    <row r="332" spans="1:5" ht="12.75" thickBot="1">
      <c r="A332" s="258" t="s">
        <v>17</v>
      </c>
      <c r="B332" s="296">
        <f>1.04540420819491-1</f>
        <v>4.5404208194909979E-2</v>
      </c>
      <c r="C332" s="266">
        <f t="shared" si="17"/>
        <v>-1</v>
      </c>
      <c r="D332" s="266" t="e">
        <f t="shared" si="17"/>
        <v>#DIV/0!</v>
      </c>
      <c r="E332" s="266" t="e">
        <f t="shared" si="17"/>
        <v>#DIV/0!</v>
      </c>
    </row>
    <row r="333" spans="1:5" ht="12.75" thickBot="1">
      <c r="A333" s="258" t="s">
        <v>18</v>
      </c>
      <c r="B333" s="296">
        <v>2.4609932568697701E-5</v>
      </c>
      <c r="C333" s="266" t="e">
        <f t="shared" si="17"/>
        <v>#DIV/0!</v>
      </c>
      <c r="D333" s="266" t="e">
        <f t="shared" si="17"/>
        <v>#DIV/0!</v>
      </c>
      <c r="E333" s="266" t="e">
        <f t="shared" si="17"/>
        <v>#DIV/0!</v>
      </c>
    </row>
    <row r="334" spans="1:5" ht="12.75" thickBot="1">
      <c r="A334" s="562" t="s">
        <v>304</v>
      </c>
      <c r="B334" s="563"/>
      <c r="C334" s="563"/>
      <c r="D334" s="563"/>
      <c r="E334" s="564"/>
    </row>
    <row r="335" spans="1:5" ht="12.75" customHeight="1">
      <c r="A335" s="537"/>
      <c r="B335" s="261">
        <v>2019</v>
      </c>
      <c r="C335" s="261">
        <v>2020</v>
      </c>
      <c r="D335" s="261">
        <v>2021</v>
      </c>
      <c r="E335" s="261">
        <v>2022</v>
      </c>
    </row>
    <row r="336" spans="1:5" ht="9" customHeight="1" thickBot="1">
      <c r="A336" s="538"/>
      <c r="B336" s="262" t="s">
        <v>5</v>
      </c>
      <c r="C336" s="262" t="s">
        <v>6</v>
      </c>
      <c r="D336" s="262" t="s">
        <v>6</v>
      </c>
      <c r="E336" s="262" t="s">
        <v>6</v>
      </c>
    </row>
    <row r="337" spans="1:5" ht="12.75" thickBot="1">
      <c r="A337" s="28" t="s">
        <v>33</v>
      </c>
      <c r="B337" s="267">
        <f>B338+B339+B340+B341</f>
        <v>0</v>
      </c>
      <c r="C337" s="267">
        <f>C338+C339+C340+C341</f>
        <v>0</v>
      </c>
      <c r="D337" s="267">
        <f>D338+D339+D340+D341</f>
        <v>0</v>
      </c>
      <c r="E337" s="267">
        <f>E338+E339+E340+E341</f>
        <v>0</v>
      </c>
    </row>
    <row r="338" spans="1:5" ht="12.75" thickBot="1">
      <c r="A338" s="29" t="s">
        <v>41</v>
      </c>
      <c r="B338" s="267"/>
      <c r="C338" s="267"/>
      <c r="D338" s="267"/>
      <c r="E338" s="267"/>
    </row>
    <row r="339" spans="1:5" ht="12.75" thickBot="1">
      <c r="A339" s="29" t="s">
        <v>46</v>
      </c>
      <c r="B339" s="267"/>
      <c r="C339" s="267"/>
      <c r="D339" s="267"/>
      <c r="E339" s="267"/>
    </row>
    <row r="340" spans="1:5" ht="12.75" thickBot="1">
      <c r="A340" s="29" t="s">
        <v>47</v>
      </c>
      <c r="B340" s="267"/>
      <c r="C340" s="267"/>
      <c r="D340" s="267"/>
      <c r="E340" s="267"/>
    </row>
    <row r="341" spans="1:5" ht="12.75" thickBot="1">
      <c r="A341" s="29" t="s">
        <v>48</v>
      </c>
      <c r="B341" s="267"/>
      <c r="C341" s="267"/>
      <c r="D341" s="267"/>
      <c r="E341" s="267"/>
    </row>
    <row r="342" spans="1:5" ht="12.75" thickBot="1">
      <c r="A342" s="28" t="s">
        <v>34</v>
      </c>
      <c r="B342" s="297">
        <v>22500</v>
      </c>
      <c r="C342" s="298"/>
      <c r="D342" s="162">
        <f>D343+D344+D345+D346</f>
        <v>0</v>
      </c>
      <c r="E342" s="162">
        <f>E343+E344+E345+E346</f>
        <v>0</v>
      </c>
    </row>
    <row r="343" spans="1:5" ht="12.75" thickBot="1">
      <c r="A343" s="29" t="s">
        <v>41</v>
      </c>
      <c r="B343" s="297">
        <v>22500</v>
      </c>
      <c r="C343" s="298"/>
      <c r="D343" s="162"/>
      <c r="E343" s="162"/>
    </row>
    <row r="344" spans="1:5" ht="12.75" thickBot="1">
      <c r="A344" s="29" t="s">
        <v>46</v>
      </c>
      <c r="B344" s="161"/>
      <c r="C344" s="161"/>
      <c r="D344" s="161"/>
      <c r="E344" s="161"/>
    </row>
    <row r="345" spans="1:5" ht="12.75" thickBot="1">
      <c r="A345" s="29" t="s">
        <v>47</v>
      </c>
      <c r="B345" s="161"/>
      <c r="C345" s="161"/>
      <c r="D345" s="161"/>
      <c r="E345" s="161"/>
    </row>
    <row r="346" spans="1:5" ht="12.75" thickBot="1">
      <c r="A346" s="29" t="s">
        <v>48</v>
      </c>
      <c r="B346" s="161"/>
      <c r="C346" s="161"/>
      <c r="D346" s="161"/>
      <c r="E346" s="161"/>
    </row>
    <row r="347" spans="1:5" ht="12.75" thickBot="1">
      <c r="A347" s="29" t="s">
        <v>84</v>
      </c>
      <c r="B347" s="161">
        <f>B337+B342</f>
        <v>22500</v>
      </c>
      <c r="C347" s="161">
        <f>C337+C342</f>
        <v>0</v>
      </c>
      <c r="D347" s="161">
        <f>D337+D342</f>
        <v>0</v>
      </c>
      <c r="E347" s="161">
        <f>E337+E342</f>
        <v>0</v>
      </c>
    </row>
    <row r="348" spans="1:5" ht="12.75" thickBot="1">
      <c r="A348" s="299" t="s">
        <v>31</v>
      </c>
      <c r="B348" s="272">
        <f>IF(B347-B329=0,0,"Error")</f>
        <v>0</v>
      </c>
      <c r="C348" s="272">
        <f t="shared" ref="C348:E348" si="18">IF(C347-C329=0,0,"Error")</f>
        <v>0</v>
      </c>
      <c r="D348" s="272">
        <f t="shared" si="18"/>
        <v>0</v>
      </c>
      <c r="E348" s="272">
        <f t="shared" si="18"/>
        <v>0</v>
      </c>
    </row>
    <row r="349" spans="1:5" ht="25.5" customHeight="1" thickBot="1">
      <c r="A349" s="254" t="s">
        <v>95</v>
      </c>
      <c r="B349" s="570" t="s">
        <v>478</v>
      </c>
      <c r="C349" s="566"/>
      <c r="D349" s="567"/>
      <c r="E349" s="568"/>
    </row>
    <row r="350" spans="1:5" ht="72.75" thickBot="1">
      <c r="A350" s="260" t="s">
        <v>80</v>
      </c>
      <c r="B350" s="288" t="s">
        <v>491</v>
      </c>
      <c r="C350" s="255" t="s">
        <v>43</v>
      </c>
      <c r="D350" s="164" t="s">
        <v>492</v>
      </c>
      <c r="E350" s="285"/>
    </row>
    <row r="351" spans="1:5" ht="17.25" customHeight="1" thickBot="1">
      <c r="A351" s="258" t="s">
        <v>9</v>
      </c>
      <c r="B351" s="530" t="s">
        <v>491</v>
      </c>
      <c r="C351" s="531"/>
      <c r="D351" s="531"/>
      <c r="E351" s="532"/>
    </row>
    <row r="352" spans="1:5" ht="12.75" thickBot="1">
      <c r="A352" s="258" t="s">
        <v>14</v>
      </c>
      <c r="B352" s="559" t="s">
        <v>493</v>
      </c>
      <c r="C352" s="560"/>
      <c r="D352" s="560"/>
      <c r="E352" s="561"/>
    </row>
    <row r="353" spans="1:5" ht="12.75" customHeight="1">
      <c r="A353" s="537"/>
      <c r="B353" s="261">
        <v>2019</v>
      </c>
      <c r="C353" s="261">
        <v>2020</v>
      </c>
      <c r="D353" s="261">
        <v>2021</v>
      </c>
      <c r="E353" s="261">
        <v>2022</v>
      </c>
    </row>
    <row r="354" spans="1:5" ht="9" customHeight="1" thickBot="1">
      <c r="A354" s="538"/>
      <c r="B354" s="262" t="s">
        <v>5</v>
      </c>
      <c r="C354" s="262" t="s">
        <v>6</v>
      </c>
      <c r="D354" s="262" t="s">
        <v>6</v>
      </c>
      <c r="E354" s="262" t="s">
        <v>6</v>
      </c>
    </row>
    <row r="355" spans="1:5" ht="12.75" thickBot="1">
      <c r="A355" s="258" t="s">
        <v>8</v>
      </c>
      <c r="B355" s="265">
        <v>1</v>
      </c>
      <c r="C355" s="265">
        <v>5</v>
      </c>
      <c r="D355" s="265">
        <v>5</v>
      </c>
      <c r="E355" s="265">
        <v>5</v>
      </c>
    </row>
    <row r="356" spans="1:5" ht="12.75" thickBot="1">
      <c r="A356" s="258" t="s">
        <v>15</v>
      </c>
      <c r="B356" s="297">
        <v>15000</v>
      </c>
      <c r="C356" s="297">
        <v>78854</v>
      </c>
      <c r="D356" s="297">
        <v>70000</v>
      </c>
      <c r="E356" s="332">
        <v>70000</v>
      </c>
    </row>
    <row r="357" spans="1:5" ht="12.75" thickBot="1">
      <c r="A357" s="258" t="s">
        <v>23</v>
      </c>
      <c r="B357" s="263">
        <v>15000</v>
      </c>
      <c r="C357" s="263">
        <v>15000</v>
      </c>
      <c r="D357" s="263">
        <f>D356/D355</f>
        <v>14000</v>
      </c>
      <c r="E357" s="263">
        <f>E356/E355</f>
        <v>14000</v>
      </c>
    </row>
    <row r="358" spans="1:5" ht="12.75" thickBot="1">
      <c r="A358" s="258" t="s">
        <v>16</v>
      </c>
      <c r="B358" s="265">
        <v>0</v>
      </c>
      <c r="C358" s="266">
        <f t="shared" ref="C358:E360" si="19">C355/B355-1</f>
        <v>4</v>
      </c>
      <c r="D358" s="266">
        <f t="shared" si="19"/>
        <v>0</v>
      </c>
      <c r="E358" s="266">
        <f t="shared" si="19"/>
        <v>0</v>
      </c>
    </row>
    <row r="359" spans="1:5" ht="12.75" thickBot="1">
      <c r="A359" s="258" t="s">
        <v>17</v>
      </c>
      <c r="B359" s="300">
        <v>3.3444816053511683E-3</v>
      </c>
      <c r="C359" s="266">
        <f t="shared" si="19"/>
        <v>4.2569333333333335</v>
      </c>
      <c r="D359" s="266">
        <f t="shared" si="19"/>
        <v>-0.112283460572704</v>
      </c>
      <c r="E359" s="266">
        <f t="shared" si="19"/>
        <v>0</v>
      </c>
    </row>
    <row r="360" spans="1:5" ht="12.75" thickBot="1">
      <c r="A360" s="258" t="s">
        <v>18</v>
      </c>
      <c r="B360" s="300">
        <v>3.3444816053511683E-3</v>
      </c>
      <c r="C360" s="266">
        <f t="shared" si="19"/>
        <v>0</v>
      </c>
      <c r="D360" s="266">
        <f t="shared" si="19"/>
        <v>-6.6666666666666652E-2</v>
      </c>
      <c r="E360" s="266">
        <f t="shared" si="19"/>
        <v>0</v>
      </c>
    </row>
    <row r="361" spans="1:5" ht="12.75" thickBot="1">
      <c r="A361" s="562" t="s">
        <v>307</v>
      </c>
      <c r="B361" s="563"/>
      <c r="C361" s="563"/>
      <c r="D361" s="563"/>
      <c r="E361" s="564"/>
    </row>
    <row r="362" spans="1:5" ht="12.75" customHeight="1">
      <c r="A362" s="537"/>
      <c r="B362" s="261">
        <v>2019</v>
      </c>
      <c r="C362" s="261">
        <v>2019</v>
      </c>
      <c r="D362" s="261">
        <v>2020</v>
      </c>
      <c r="E362" s="261">
        <v>2021</v>
      </c>
    </row>
    <row r="363" spans="1:5" ht="9" customHeight="1" thickBot="1">
      <c r="A363" s="538"/>
      <c r="B363" s="262" t="s">
        <v>5</v>
      </c>
      <c r="C363" s="262" t="s">
        <v>6</v>
      </c>
      <c r="D363" s="262" t="s">
        <v>6</v>
      </c>
      <c r="E363" s="262" t="s">
        <v>6</v>
      </c>
    </row>
    <row r="364" spans="1:5" ht="12.75" thickBot="1">
      <c r="A364" s="28" t="s">
        <v>33</v>
      </c>
      <c r="B364" s="267">
        <f>B365+B366+B367+B368</f>
        <v>0</v>
      </c>
      <c r="C364" s="267">
        <f>C365+C366+C367+C368</f>
        <v>0</v>
      </c>
      <c r="D364" s="267">
        <f>D365+D366+D367+D368</f>
        <v>0</v>
      </c>
      <c r="E364" s="267">
        <f>E365+E366+E367+E368</f>
        <v>0</v>
      </c>
    </row>
    <row r="365" spans="1:5" ht="12.75" thickBot="1">
      <c r="A365" s="29" t="s">
        <v>41</v>
      </c>
      <c r="B365" s="267"/>
      <c r="C365" s="267"/>
      <c r="D365" s="267"/>
      <c r="E365" s="267"/>
    </row>
    <row r="366" spans="1:5" ht="12.75" thickBot="1">
      <c r="A366" s="29" t="s">
        <v>46</v>
      </c>
      <c r="B366" s="267"/>
      <c r="C366" s="267"/>
      <c r="D366" s="267"/>
      <c r="E366" s="267"/>
    </row>
    <row r="367" spans="1:5" ht="12.75" thickBot="1">
      <c r="A367" s="29" t="s">
        <v>47</v>
      </c>
      <c r="B367" s="267"/>
      <c r="C367" s="267"/>
      <c r="D367" s="267"/>
      <c r="E367" s="267"/>
    </row>
    <row r="368" spans="1:5" ht="12.75" thickBot="1">
      <c r="A368" s="29" t="s">
        <v>48</v>
      </c>
      <c r="B368" s="267"/>
      <c r="C368" s="267"/>
      <c r="D368" s="267"/>
      <c r="E368" s="267"/>
    </row>
    <row r="369" spans="1:5" ht="12.75" thickBot="1">
      <c r="A369" s="28" t="s">
        <v>34</v>
      </c>
      <c r="B369" s="297">
        <v>15000</v>
      </c>
      <c r="C369" s="298">
        <f>C370</f>
        <v>78854</v>
      </c>
      <c r="D369" s="298">
        <f t="shared" ref="D369:E369" si="20">D370</f>
        <v>70000</v>
      </c>
      <c r="E369" s="298">
        <f t="shared" si="20"/>
        <v>70000</v>
      </c>
    </row>
    <row r="370" spans="1:5" ht="12.75" thickBot="1">
      <c r="A370" s="29" t="s">
        <v>41</v>
      </c>
      <c r="B370" s="297">
        <v>15000</v>
      </c>
      <c r="C370" s="298">
        <v>78854</v>
      </c>
      <c r="D370" s="162">
        <v>70000</v>
      </c>
      <c r="E370" s="162">
        <v>70000</v>
      </c>
    </row>
    <row r="371" spans="1:5" ht="12.75" thickBot="1">
      <c r="A371" s="29" t="s">
        <v>46</v>
      </c>
      <c r="B371" s="161"/>
      <c r="C371" s="161"/>
      <c r="D371" s="161"/>
      <c r="E371" s="161"/>
    </row>
    <row r="372" spans="1:5" ht="12.75" thickBot="1">
      <c r="A372" s="29" t="s">
        <v>47</v>
      </c>
      <c r="B372" s="161"/>
      <c r="C372" s="161"/>
      <c r="D372" s="161"/>
      <c r="E372" s="161"/>
    </row>
    <row r="373" spans="1:5" ht="12.75" thickBot="1">
      <c r="A373" s="29" t="s">
        <v>48</v>
      </c>
      <c r="B373" s="161"/>
      <c r="C373" s="161"/>
      <c r="D373" s="161"/>
      <c r="E373" s="161"/>
    </row>
    <row r="374" spans="1:5" ht="12.75" thickBot="1">
      <c r="A374" s="271" t="s">
        <v>81</v>
      </c>
      <c r="B374" s="161">
        <f>B364+B369</f>
        <v>15000</v>
      </c>
      <c r="C374" s="161">
        <f>C364+C369</f>
        <v>78854</v>
      </c>
      <c r="D374" s="161">
        <f>D364+D369</f>
        <v>70000</v>
      </c>
      <c r="E374" s="161">
        <f>E364+E369</f>
        <v>70000</v>
      </c>
    </row>
    <row r="375" spans="1:5" ht="12.75" thickBot="1">
      <c r="A375" s="30" t="s">
        <v>31</v>
      </c>
      <c r="B375" s="272">
        <f>B356-B374</f>
        <v>0</v>
      </c>
      <c r="C375" s="272">
        <f t="shared" ref="C375:E375" si="21">C356-C374</f>
        <v>0</v>
      </c>
      <c r="D375" s="272">
        <f t="shared" si="21"/>
        <v>0</v>
      </c>
      <c r="E375" s="272">
        <f t="shared" si="21"/>
        <v>0</v>
      </c>
    </row>
    <row r="376" spans="1:5" ht="25.5" customHeight="1" thickBot="1">
      <c r="A376" s="254" t="s">
        <v>95</v>
      </c>
      <c r="B376" s="570" t="s">
        <v>494</v>
      </c>
      <c r="C376" s="566"/>
      <c r="D376" s="567"/>
      <c r="E376" s="568"/>
    </row>
    <row r="377" spans="1:5" ht="36.75" thickBot="1">
      <c r="A377" s="163" t="s">
        <v>107</v>
      </c>
      <c r="B377" s="288" t="s">
        <v>495</v>
      </c>
      <c r="C377" s="301" t="s">
        <v>43</v>
      </c>
      <c r="D377" s="165"/>
      <c r="E377" s="302"/>
    </row>
    <row r="378" spans="1:5" ht="12.75" thickBot="1">
      <c r="A378" s="273" t="s">
        <v>9</v>
      </c>
      <c r="B378" s="549" t="s">
        <v>496</v>
      </c>
      <c r="C378" s="550"/>
      <c r="D378" s="550"/>
      <c r="E378" s="551"/>
    </row>
    <row r="379" spans="1:5" ht="12.75" thickBot="1">
      <c r="A379" s="273" t="s">
        <v>14</v>
      </c>
      <c r="B379" s="571" t="s">
        <v>572</v>
      </c>
      <c r="C379" s="572"/>
      <c r="D379" s="572"/>
      <c r="E379" s="573"/>
    </row>
    <row r="380" spans="1:5">
      <c r="A380" s="555"/>
      <c r="B380" s="274">
        <v>2019</v>
      </c>
      <c r="C380" s="274">
        <v>2020</v>
      </c>
      <c r="D380" s="274">
        <v>2021</v>
      </c>
      <c r="E380" s="274">
        <v>2022</v>
      </c>
    </row>
    <row r="381" spans="1:5" ht="12.75" thickBot="1">
      <c r="A381" s="556"/>
      <c r="B381" s="275" t="s">
        <v>5</v>
      </c>
      <c r="C381" s="275" t="s">
        <v>6</v>
      </c>
      <c r="D381" s="275" t="s">
        <v>6</v>
      </c>
      <c r="E381" s="275" t="s">
        <v>6</v>
      </c>
    </row>
    <row r="382" spans="1:5" ht="12.75" thickBot="1">
      <c r="A382" s="273" t="s">
        <v>8</v>
      </c>
      <c r="B382" s="105">
        <v>0</v>
      </c>
      <c r="C382" s="289">
        <v>4100</v>
      </c>
      <c r="D382" s="289">
        <v>1366</v>
      </c>
      <c r="E382" s="276">
        <v>0</v>
      </c>
    </row>
    <row r="383" spans="1:5" ht="12.75" thickBot="1">
      <c r="A383" s="273" t="s">
        <v>15</v>
      </c>
      <c r="B383" s="105">
        <v>0</v>
      </c>
      <c r="C383" s="291">
        <v>90000</v>
      </c>
      <c r="D383" s="291">
        <v>30000</v>
      </c>
      <c r="E383" s="303">
        <v>0</v>
      </c>
    </row>
    <row r="384" spans="1:5" ht="12.75" thickBot="1">
      <c r="A384" s="273" t="s">
        <v>23</v>
      </c>
      <c r="B384" s="105" t="e">
        <f>B383/B382</f>
        <v>#DIV/0!</v>
      </c>
      <c r="C384" s="304">
        <f t="shared" ref="C384:E384" si="22">C383/C382</f>
        <v>21.951219512195124</v>
      </c>
      <c r="D384" s="304">
        <f t="shared" si="22"/>
        <v>21.961932650073205</v>
      </c>
      <c r="E384" s="105" t="e">
        <f t="shared" si="22"/>
        <v>#DIV/0!</v>
      </c>
    </row>
    <row r="385" spans="1:5" ht="12.75" thickBot="1">
      <c r="A385" s="273" t="s">
        <v>16</v>
      </c>
      <c r="B385" s="276">
        <v>0</v>
      </c>
      <c r="C385" s="277" t="e">
        <f t="shared" ref="C385:E387" si="23">C382/B382-1</f>
        <v>#DIV/0!</v>
      </c>
      <c r="D385" s="277">
        <f t="shared" si="23"/>
        <v>-0.66682926829268285</v>
      </c>
      <c r="E385" s="277">
        <f t="shared" si="23"/>
        <v>-1</v>
      </c>
    </row>
    <row r="386" spans="1:5" ht="12.75" thickBot="1">
      <c r="A386" s="273" t="s">
        <v>17</v>
      </c>
      <c r="B386" s="305">
        <v>3.3444816053511683E-3</v>
      </c>
      <c r="C386" s="277" t="e">
        <f t="shared" si="23"/>
        <v>#DIV/0!</v>
      </c>
      <c r="D386" s="277">
        <f t="shared" si="23"/>
        <v>-0.66666666666666674</v>
      </c>
      <c r="E386" s="277">
        <f t="shared" si="23"/>
        <v>-1</v>
      </c>
    </row>
    <row r="387" spans="1:5" ht="12.75" thickBot="1">
      <c r="A387" s="273" t="s">
        <v>18</v>
      </c>
      <c r="B387" s="305">
        <v>3.3444816053511683E-3</v>
      </c>
      <c r="C387" s="277" t="e">
        <f t="shared" si="23"/>
        <v>#DIV/0!</v>
      </c>
      <c r="D387" s="277">
        <f t="shared" si="23"/>
        <v>4.880429477791548E-4</v>
      </c>
      <c r="E387" s="277" t="e">
        <f t="shared" si="23"/>
        <v>#DIV/0!</v>
      </c>
    </row>
    <row r="388" spans="1:5" ht="12.75" thickBot="1">
      <c r="A388" s="527" t="s">
        <v>317</v>
      </c>
      <c r="B388" s="557"/>
      <c r="C388" s="557"/>
      <c r="D388" s="557"/>
      <c r="E388" s="558"/>
    </row>
    <row r="389" spans="1:5">
      <c r="A389" s="555"/>
      <c r="B389" s="274">
        <v>2019</v>
      </c>
      <c r="C389" s="274">
        <v>2019</v>
      </c>
      <c r="D389" s="274">
        <v>2020</v>
      </c>
      <c r="E389" s="274">
        <v>2021</v>
      </c>
    </row>
    <row r="390" spans="1:5" ht="12.75" thickBot="1">
      <c r="A390" s="556"/>
      <c r="B390" s="275" t="s">
        <v>5</v>
      </c>
      <c r="C390" s="275" t="s">
        <v>6</v>
      </c>
      <c r="D390" s="275" t="s">
        <v>6</v>
      </c>
      <c r="E390" s="275" t="s">
        <v>6</v>
      </c>
    </row>
    <row r="391" spans="1:5" ht="12.75" thickBot="1">
      <c r="A391" s="182" t="s">
        <v>33</v>
      </c>
      <c r="B391" s="112">
        <f>B392+B393+B394+B395</f>
        <v>0</v>
      </c>
      <c r="C391" s="112">
        <f>C392+C393+C394+C395</f>
        <v>0</v>
      </c>
      <c r="D391" s="112">
        <f>D392+D393+D394+D395</f>
        <v>0</v>
      </c>
      <c r="E391" s="112">
        <f>E392+E393+E394+E395</f>
        <v>0</v>
      </c>
    </row>
    <row r="392" spans="1:5" ht="12.75" thickBot="1">
      <c r="A392" s="184" t="s">
        <v>41</v>
      </c>
      <c r="B392" s="112"/>
      <c r="C392" s="112"/>
      <c r="D392" s="112"/>
      <c r="E392" s="112"/>
    </row>
    <row r="393" spans="1:5" ht="12.75" thickBot="1">
      <c r="A393" s="184" t="s">
        <v>46</v>
      </c>
      <c r="B393" s="112"/>
      <c r="C393" s="112"/>
      <c r="D393" s="112"/>
      <c r="E393" s="112"/>
    </row>
    <row r="394" spans="1:5" ht="12.75" thickBot="1">
      <c r="A394" s="184" t="s">
        <v>47</v>
      </c>
      <c r="B394" s="112"/>
      <c r="C394" s="112"/>
      <c r="D394" s="112"/>
      <c r="E394" s="112"/>
    </row>
    <row r="395" spans="1:5" ht="12.75" thickBot="1">
      <c r="A395" s="184" t="s">
        <v>48</v>
      </c>
      <c r="B395" s="112"/>
      <c r="C395" s="112"/>
      <c r="D395" s="112"/>
      <c r="E395" s="112"/>
    </row>
    <row r="396" spans="1:5" ht="12.75" thickBot="1">
      <c r="A396" s="182" t="s">
        <v>34</v>
      </c>
      <c r="B396" s="298"/>
      <c r="C396" s="298">
        <f>C397</f>
        <v>90000</v>
      </c>
      <c r="D396" s="298">
        <f t="shared" ref="D396" si="24">D397</f>
        <v>30000</v>
      </c>
      <c r="E396" s="298"/>
    </row>
    <row r="397" spans="1:5" ht="12.75" thickBot="1">
      <c r="A397" s="184" t="s">
        <v>41</v>
      </c>
      <c r="B397" s="298"/>
      <c r="C397" s="291">
        <v>90000</v>
      </c>
      <c r="D397" s="291">
        <v>30000</v>
      </c>
      <c r="E397" s="162"/>
    </row>
    <row r="398" spans="1:5" ht="12.75" thickBot="1">
      <c r="A398" s="184" t="s">
        <v>46</v>
      </c>
      <c r="B398" s="162"/>
      <c r="C398" s="162"/>
      <c r="D398" s="162"/>
      <c r="E398" s="162"/>
    </row>
    <row r="399" spans="1:5" ht="12.75" thickBot="1">
      <c r="A399" s="184" t="s">
        <v>47</v>
      </c>
      <c r="B399" s="162"/>
      <c r="C399" s="162"/>
      <c r="D399" s="162"/>
      <c r="E399" s="162"/>
    </row>
    <row r="400" spans="1:5" ht="12.75" thickBot="1">
      <c r="A400" s="184" t="s">
        <v>48</v>
      </c>
      <c r="B400" s="162"/>
      <c r="C400" s="162"/>
      <c r="D400" s="162"/>
      <c r="E400" s="162"/>
    </row>
    <row r="401" spans="1:5" ht="12.75" thickBot="1">
      <c r="A401" s="306" t="s">
        <v>86</v>
      </c>
      <c r="B401" s="161">
        <f>B391+B396</f>
        <v>0</v>
      </c>
      <c r="C401" s="161">
        <f>C391+C396</f>
        <v>90000</v>
      </c>
      <c r="D401" s="161">
        <f>D391+D396</f>
        <v>30000</v>
      </c>
      <c r="E401" s="161">
        <f>E391+E396</f>
        <v>0</v>
      </c>
    </row>
    <row r="402" spans="1:5" ht="12.75" thickBot="1">
      <c r="A402" s="306" t="s">
        <v>31</v>
      </c>
      <c r="B402" s="272">
        <f>B383-B401</f>
        <v>0</v>
      </c>
      <c r="C402" s="272">
        <f t="shared" ref="C402:E402" si="25">C383-C401</f>
        <v>0</v>
      </c>
      <c r="D402" s="272">
        <f t="shared" si="25"/>
        <v>0</v>
      </c>
      <c r="E402" s="272">
        <f t="shared" si="25"/>
        <v>0</v>
      </c>
    </row>
    <row r="403" spans="1:5" ht="24.75" customHeight="1" thickBot="1">
      <c r="A403" s="307" t="s">
        <v>60</v>
      </c>
      <c r="B403" s="574" t="s">
        <v>497</v>
      </c>
      <c r="C403" s="575"/>
      <c r="D403" s="575"/>
      <c r="E403" s="576"/>
    </row>
    <row r="404" spans="1:5" ht="23.25" customHeight="1" thickBot="1">
      <c r="A404" s="530" t="s">
        <v>113</v>
      </c>
      <c r="B404" s="531"/>
      <c r="C404" s="531"/>
      <c r="D404" s="531"/>
      <c r="E404" s="532"/>
    </row>
    <row r="405" spans="1:5" ht="24.75" thickBot="1">
      <c r="A405" s="159" t="s">
        <v>498</v>
      </c>
      <c r="B405" s="160" t="s">
        <v>499</v>
      </c>
      <c r="C405" s="160" t="s">
        <v>499</v>
      </c>
      <c r="D405" s="160" t="s">
        <v>499</v>
      </c>
      <c r="E405" s="160" t="s">
        <v>500</v>
      </c>
    </row>
    <row r="406" spans="1:5" ht="24.75" thickBot="1">
      <c r="A406" s="159" t="s">
        <v>501</v>
      </c>
      <c r="B406" s="160" t="s">
        <v>499</v>
      </c>
      <c r="C406" s="160" t="s">
        <v>499</v>
      </c>
      <c r="D406" s="160" t="s">
        <v>499</v>
      </c>
      <c r="E406" s="160" t="s">
        <v>499</v>
      </c>
    </row>
    <row r="407" spans="1:5" ht="24.75" thickBot="1">
      <c r="A407" s="159" t="s">
        <v>502</v>
      </c>
      <c r="B407" s="160" t="s">
        <v>499</v>
      </c>
      <c r="C407" s="160" t="s">
        <v>499</v>
      </c>
      <c r="D407" s="160" t="s">
        <v>499</v>
      </c>
      <c r="E407" s="160" t="s">
        <v>499</v>
      </c>
    </row>
    <row r="408" spans="1:5" ht="12.75" thickBot="1">
      <c r="A408" s="159" t="s">
        <v>503</v>
      </c>
      <c r="B408" s="160">
        <v>0.1</v>
      </c>
      <c r="C408" s="160" t="s">
        <v>354</v>
      </c>
      <c r="D408" s="160" t="s">
        <v>354</v>
      </c>
      <c r="E408" s="160" t="s">
        <v>354</v>
      </c>
    </row>
    <row r="409" spans="1:5" ht="12.75" thickBot="1">
      <c r="A409" s="524" t="s">
        <v>29</v>
      </c>
      <c r="B409" s="525"/>
      <c r="C409" s="525"/>
      <c r="D409" s="525"/>
      <c r="E409" s="526"/>
    </row>
    <row r="410" spans="1:5" ht="12.75" thickBot="1">
      <c r="A410" s="524" t="s">
        <v>36</v>
      </c>
      <c r="B410" s="525"/>
      <c r="C410" s="525"/>
      <c r="D410" s="525"/>
      <c r="E410" s="526"/>
    </row>
    <row r="411" spans="1:5" ht="18.75" customHeight="1" thickBot="1">
      <c r="A411" s="163" t="s">
        <v>106</v>
      </c>
      <c r="B411" s="527" t="s">
        <v>504</v>
      </c>
      <c r="C411" s="557"/>
      <c r="D411" s="557"/>
      <c r="E411" s="558"/>
    </row>
    <row r="412" spans="1:5" ht="31.5" customHeight="1" thickBot="1">
      <c r="A412" s="273" t="s">
        <v>9</v>
      </c>
      <c r="B412" s="549" t="s">
        <v>473</v>
      </c>
      <c r="C412" s="550"/>
      <c r="D412" s="550"/>
      <c r="E412" s="551"/>
    </row>
    <row r="413" spans="1:5" ht="12.75" thickBot="1">
      <c r="A413" s="273" t="s">
        <v>14</v>
      </c>
      <c r="B413" s="552" t="s">
        <v>387</v>
      </c>
      <c r="C413" s="553"/>
      <c r="D413" s="553"/>
      <c r="E413" s="554"/>
    </row>
    <row r="414" spans="1:5" ht="12.75" customHeight="1">
      <c r="A414" s="555"/>
      <c r="B414" s="274">
        <v>2019</v>
      </c>
      <c r="C414" s="261">
        <v>2020</v>
      </c>
      <c r="D414" s="261">
        <v>2021</v>
      </c>
      <c r="E414" s="261">
        <v>2022</v>
      </c>
    </row>
    <row r="415" spans="1:5" ht="9" customHeight="1" thickBot="1">
      <c r="A415" s="556"/>
      <c r="B415" s="275" t="s">
        <v>5</v>
      </c>
      <c r="C415" s="275" t="s">
        <v>6</v>
      </c>
      <c r="D415" s="275" t="s">
        <v>6</v>
      </c>
      <c r="E415" s="275" t="s">
        <v>6</v>
      </c>
    </row>
    <row r="416" spans="1:5" ht="12.75" thickBot="1">
      <c r="A416" s="273" t="s">
        <v>8</v>
      </c>
      <c r="B416" s="168">
        <v>727</v>
      </c>
      <c r="C416" s="168">
        <v>727</v>
      </c>
      <c r="D416" s="168">
        <v>727</v>
      </c>
      <c r="E416" s="168">
        <v>727</v>
      </c>
    </row>
    <row r="417" spans="1:5" s="158" customFormat="1" ht="12.75" thickBot="1">
      <c r="A417" s="273" t="s">
        <v>15</v>
      </c>
      <c r="B417" s="162">
        <v>1020495</v>
      </c>
      <c r="C417" s="162">
        <f>C425+C428+C431+C443</f>
        <v>1270534</v>
      </c>
      <c r="D417" s="162">
        <f t="shared" ref="D417:E417" si="26">D425+D428+D431+D443</f>
        <v>1331534</v>
      </c>
      <c r="E417" s="162">
        <f t="shared" si="26"/>
        <v>1849769</v>
      </c>
    </row>
    <row r="418" spans="1:5" ht="12.75" thickBot="1">
      <c r="A418" s="273" t="s">
        <v>23</v>
      </c>
      <c r="B418" s="168">
        <v>1455.7703281027104</v>
      </c>
      <c r="C418" s="168">
        <f>C417/C416</f>
        <v>1747.6396148555709</v>
      </c>
      <c r="D418" s="168">
        <f>D417/D416</f>
        <v>1831.5460797799174</v>
      </c>
      <c r="E418" s="168">
        <f>E417/E416</f>
        <v>2544.3865199449792</v>
      </c>
    </row>
    <row r="419" spans="1:5" ht="12.75" thickBot="1">
      <c r="A419" s="273" t="s">
        <v>16</v>
      </c>
      <c r="B419" s="276">
        <v>0</v>
      </c>
      <c r="C419" s="277">
        <f t="shared" ref="C419:E421" si="27">C416/B416-1</f>
        <v>0</v>
      </c>
      <c r="D419" s="277">
        <f t="shared" si="27"/>
        <v>0</v>
      </c>
      <c r="E419" s="277">
        <f t="shared" si="27"/>
        <v>0</v>
      </c>
    </row>
    <row r="420" spans="1:5" ht="12.75" thickBot="1">
      <c r="A420" s="273" t="s">
        <v>17</v>
      </c>
      <c r="B420" s="308">
        <v>5.461713748327135E-2</v>
      </c>
      <c r="C420" s="277">
        <f t="shared" si="27"/>
        <v>0.24501736902189619</v>
      </c>
      <c r="D420" s="277">
        <f t="shared" si="27"/>
        <v>4.8011308630859117E-2</v>
      </c>
      <c r="E420" s="277">
        <f t="shared" si="27"/>
        <v>0.38920147739374289</v>
      </c>
    </row>
    <row r="421" spans="1:5" ht="12.75" thickBot="1">
      <c r="A421" s="273" t="s">
        <v>18</v>
      </c>
      <c r="B421" s="308">
        <v>5.4617137483271128E-2</v>
      </c>
      <c r="C421" s="277">
        <f t="shared" si="27"/>
        <v>0.20049130080378164</v>
      </c>
      <c r="D421" s="277">
        <f t="shared" si="27"/>
        <v>4.8011308630859117E-2</v>
      </c>
      <c r="E421" s="277">
        <f t="shared" si="27"/>
        <v>0.38920147739374289</v>
      </c>
    </row>
    <row r="422" spans="1:5" ht="12.75" thickBot="1">
      <c r="A422" s="527" t="s">
        <v>573</v>
      </c>
      <c r="B422" s="557"/>
      <c r="C422" s="557"/>
      <c r="D422" s="557"/>
      <c r="E422" s="558"/>
    </row>
    <row r="423" spans="1:5" ht="12.75" customHeight="1">
      <c r="A423" s="555"/>
      <c r="B423" s="274">
        <v>2019</v>
      </c>
      <c r="C423" s="261">
        <v>2020</v>
      </c>
      <c r="D423" s="261">
        <v>2021</v>
      </c>
      <c r="E423" s="261">
        <v>2022</v>
      </c>
    </row>
    <row r="424" spans="1:5" ht="9" customHeight="1" thickBot="1">
      <c r="A424" s="556"/>
      <c r="B424" s="275" t="s">
        <v>5</v>
      </c>
      <c r="C424" s="275" t="s">
        <v>6</v>
      </c>
      <c r="D424" s="275" t="s">
        <v>6</v>
      </c>
      <c r="E424" s="275" t="s">
        <v>6</v>
      </c>
    </row>
    <row r="425" spans="1:5" ht="12.75" thickBot="1">
      <c r="A425" s="182" t="s">
        <v>0</v>
      </c>
      <c r="B425" s="112">
        <v>453200</v>
      </c>
      <c r="C425" s="112">
        <f>C426</f>
        <v>511520</v>
      </c>
      <c r="D425" s="112">
        <f t="shared" ref="D425:E425" si="28">D426</f>
        <v>511520</v>
      </c>
      <c r="E425" s="112">
        <f t="shared" si="28"/>
        <v>511520</v>
      </c>
    </row>
    <row r="426" spans="1:5" ht="12.75" thickBot="1">
      <c r="A426" s="184" t="s">
        <v>41</v>
      </c>
      <c r="B426" s="112">
        <v>453200</v>
      </c>
      <c r="C426" s="112">
        <v>511520</v>
      </c>
      <c r="D426" s="112">
        <v>511520</v>
      </c>
      <c r="E426" s="112">
        <v>511520</v>
      </c>
    </row>
    <row r="427" spans="1:5" ht="12.75" thickBot="1">
      <c r="A427" s="184" t="s">
        <v>42</v>
      </c>
      <c r="B427" s="162"/>
      <c r="C427" s="268"/>
      <c r="D427" s="268"/>
      <c r="E427" s="268"/>
    </row>
    <row r="428" spans="1:5" ht="24.75" thickBot="1">
      <c r="A428" s="182" t="s">
        <v>28</v>
      </c>
      <c r="B428" s="112">
        <v>75195</v>
      </c>
      <c r="C428" s="112">
        <f>C429</f>
        <v>83914</v>
      </c>
      <c r="D428" s="112">
        <f t="shared" ref="D428:E428" si="29">D429</f>
        <v>83914</v>
      </c>
      <c r="E428" s="112">
        <f t="shared" si="29"/>
        <v>83914</v>
      </c>
    </row>
    <row r="429" spans="1:5" ht="12.75" thickBot="1">
      <c r="A429" s="184" t="s">
        <v>41</v>
      </c>
      <c r="B429" s="112">
        <v>75195</v>
      </c>
      <c r="C429" s="112">
        <v>83914</v>
      </c>
      <c r="D429" s="112">
        <v>83914</v>
      </c>
      <c r="E429" s="112">
        <v>83914</v>
      </c>
    </row>
    <row r="430" spans="1:5" ht="12.75" thickBot="1">
      <c r="A430" s="184" t="s">
        <v>42</v>
      </c>
      <c r="B430" s="162"/>
      <c r="C430" s="112"/>
      <c r="D430" s="112"/>
      <c r="E430" s="112"/>
    </row>
    <row r="431" spans="1:5" ht="12.75" thickBot="1">
      <c r="A431" s="182" t="s">
        <v>1</v>
      </c>
      <c r="B431" s="162">
        <v>483100</v>
      </c>
      <c r="C431" s="166">
        <f>C432</f>
        <v>666100</v>
      </c>
      <c r="D431" s="166">
        <f t="shared" ref="D431:E431" si="30">D432</f>
        <v>727100</v>
      </c>
      <c r="E431" s="166">
        <f t="shared" si="30"/>
        <v>1245335</v>
      </c>
    </row>
    <row r="432" spans="1:5" ht="12.75" thickBot="1">
      <c r="A432" s="184" t="s">
        <v>41</v>
      </c>
      <c r="B432" s="162">
        <v>483100</v>
      </c>
      <c r="C432" s="166">
        <v>666100</v>
      </c>
      <c r="D432" s="112">
        <v>727100</v>
      </c>
      <c r="E432" s="112">
        <v>1245335</v>
      </c>
    </row>
    <row r="433" spans="1:5" ht="12.75" thickBot="1">
      <c r="A433" s="184" t="s">
        <v>42</v>
      </c>
      <c r="B433" s="162"/>
      <c r="C433" s="112"/>
      <c r="D433" s="112"/>
      <c r="E433" s="112"/>
    </row>
    <row r="434" spans="1:5" ht="12.75" thickBot="1">
      <c r="A434" s="182" t="s">
        <v>2</v>
      </c>
      <c r="B434" s="162"/>
      <c r="C434" s="112"/>
      <c r="D434" s="112"/>
      <c r="E434" s="112"/>
    </row>
    <row r="435" spans="1:5" ht="12.75" thickBot="1">
      <c r="A435" s="184" t="s">
        <v>41</v>
      </c>
      <c r="B435" s="162"/>
      <c r="C435" s="112"/>
      <c r="D435" s="112"/>
      <c r="E435" s="112"/>
    </row>
    <row r="436" spans="1:5" ht="12.75" thickBot="1">
      <c r="A436" s="184" t="s">
        <v>42</v>
      </c>
      <c r="B436" s="162"/>
      <c r="C436" s="112"/>
      <c r="D436" s="112"/>
      <c r="E436" s="112"/>
    </row>
    <row r="437" spans="1:5" ht="12.75" thickBot="1">
      <c r="A437" s="182" t="s">
        <v>24</v>
      </c>
      <c r="B437" s="162"/>
      <c r="C437" s="112"/>
      <c r="D437" s="112"/>
      <c r="E437" s="112"/>
    </row>
    <row r="438" spans="1:5" ht="12.75" thickBot="1">
      <c r="A438" s="184" t="s">
        <v>41</v>
      </c>
      <c r="B438" s="162"/>
      <c r="C438" s="112"/>
      <c r="D438" s="112"/>
      <c r="E438" s="112"/>
    </row>
    <row r="439" spans="1:5" ht="12.75" thickBot="1">
      <c r="A439" s="184" t="s">
        <v>42</v>
      </c>
      <c r="B439" s="162"/>
      <c r="C439" s="112"/>
      <c r="D439" s="112"/>
      <c r="E439" s="112"/>
    </row>
    <row r="440" spans="1:5" ht="12.75" thickBot="1">
      <c r="A440" s="182" t="s">
        <v>25</v>
      </c>
      <c r="B440" s="162"/>
      <c r="C440" s="112"/>
      <c r="D440" s="112"/>
      <c r="E440" s="112"/>
    </row>
    <row r="441" spans="1:5" ht="12.75" thickBot="1">
      <c r="A441" s="184" t="s">
        <v>41</v>
      </c>
      <c r="B441" s="162"/>
      <c r="C441" s="112"/>
      <c r="D441" s="112"/>
      <c r="E441" s="112"/>
    </row>
    <row r="442" spans="1:5" ht="12.75" thickBot="1">
      <c r="A442" s="184" t="s">
        <v>42</v>
      </c>
      <c r="B442" s="162"/>
      <c r="C442" s="112"/>
      <c r="D442" s="112"/>
      <c r="E442" s="112"/>
    </row>
    <row r="443" spans="1:5" ht="24.75" thickBot="1">
      <c r="A443" s="182" t="s">
        <v>3</v>
      </c>
      <c r="B443" s="162">
        <v>9000</v>
      </c>
      <c r="C443" s="162">
        <v>9000</v>
      </c>
      <c r="D443" s="162">
        <v>9000</v>
      </c>
      <c r="E443" s="162">
        <v>9000</v>
      </c>
    </row>
    <row r="444" spans="1:5" ht="12.75" thickBot="1">
      <c r="A444" s="184" t="s">
        <v>41</v>
      </c>
      <c r="B444" s="162">
        <v>9000</v>
      </c>
      <c r="C444" s="162">
        <v>9000</v>
      </c>
      <c r="D444" s="162">
        <v>9000</v>
      </c>
      <c r="E444" s="162">
        <v>9000</v>
      </c>
    </row>
    <row r="445" spans="1:5" ht="12.75" thickBot="1">
      <c r="A445" s="184" t="s">
        <v>42</v>
      </c>
      <c r="B445" s="162"/>
      <c r="C445" s="309"/>
      <c r="D445" s="310"/>
      <c r="E445" s="310"/>
    </row>
    <row r="446" spans="1:5" ht="12.75" thickBot="1">
      <c r="A446" s="271" t="s">
        <v>88</v>
      </c>
      <c r="B446" s="161">
        <v>1020495</v>
      </c>
      <c r="C446" s="161">
        <f>C443+C440+C437+C434+C431+C428+C425</f>
        <v>1270534</v>
      </c>
      <c r="D446" s="161">
        <f>D443+D440+D437+D434+D431+D428+D425</f>
        <v>1331534</v>
      </c>
      <c r="E446" s="161">
        <f>E443+E440+E437+E434+E431+E428+E425</f>
        <v>1849769</v>
      </c>
    </row>
    <row r="447" spans="1:5" s="158" customFormat="1" ht="12.75" thickBot="1">
      <c r="A447" s="188" t="s">
        <v>31</v>
      </c>
      <c r="B447" s="311">
        <f>IF(B446-B417=0,0,"Error")</f>
        <v>0</v>
      </c>
      <c r="C447" s="311">
        <f t="shared" ref="C447:E447" si="31">IF(C446-C417=0,0,"Error")</f>
        <v>0</v>
      </c>
      <c r="D447" s="311">
        <f t="shared" si="31"/>
        <v>0</v>
      </c>
      <c r="E447" s="311">
        <f t="shared" si="31"/>
        <v>0</v>
      </c>
    </row>
    <row r="448" spans="1:5" ht="12.75" thickBot="1">
      <c r="A448" s="30" t="s">
        <v>89</v>
      </c>
      <c r="B448" s="548" t="s">
        <v>505</v>
      </c>
      <c r="C448" s="528"/>
      <c r="D448" s="528"/>
      <c r="E448" s="529"/>
    </row>
    <row r="449" spans="1:5" ht="26.25" customHeight="1" thickBot="1">
      <c r="A449" s="258" t="s">
        <v>9</v>
      </c>
      <c r="B449" s="530" t="s">
        <v>476</v>
      </c>
      <c r="C449" s="531"/>
      <c r="D449" s="531"/>
      <c r="E449" s="532"/>
    </row>
    <row r="450" spans="1:5" ht="12.75" thickBot="1">
      <c r="A450" s="258" t="s">
        <v>14</v>
      </c>
      <c r="B450" s="559" t="s">
        <v>477</v>
      </c>
      <c r="C450" s="560"/>
      <c r="D450" s="560"/>
      <c r="E450" s="561"/>
    </row>
    <row r="451" spans="1:5" ht="12.75" customHeight="1">
      <c r="A451" s="537"/>
      <c r="B451" s="261">
        <v>2019</v>
      </c>
      <c r="C451" s="261">
        <v>2020</v>
      </c>
      <c r="D451" s="261">
        <v>2021</v>
      </c>
      <c r="E451" s="261">
        <v>2022</v>
      </c>
    </row>
    <row r="452" spans="1:5" ht="9" customHeight="1" thickBot="1">
      <c r="A452" s="538"/>
      <c r="B452" s="262" t="s">
        <v>5</v>
      </c>
      <c r="C452" s="262" t="s">
        <v>6</v>
      </c>
      <c r="D452" s="262" t="s">
        <v>6</v>
      </c>
      <c r="E452" s="262" t="s">
        <v>6</v>
      </c>
    </row>
    <row r="453" spans="1:5" ht="12.75" thickBot="1">
      <c r="A453" s="258" t="s">
        <v>8</v>
      </c>
      <c r="B453" s="168">
        <v>25</v>
      </c>
      <c r="C453" s="168">
        <v>25</v>
      </c>
      <c r="D453" s="168">
        <v>25</v>
      </c>
      <c r="E453" s="168">
        <v>25</v>
      </c>
    </row>
    <row r="454" spans="1:5" ht="12.75" thickBot="1">
      <c r="A454" s="258" t="s">
        <v>15</v>
      </c>
      <c r="B454" s="168">
        <v>11700</v>
      </c>
      <c r="C454" s="168">
        <v>117000</v>
      </c>
      <c r="D454" s="168">
        <v>117000</v>
      </c>
      <c r="E454" s="168">
        <v>117000</v>
      </c>
    </row>
    <row r="455" spans="1:5" ht="12.75" thickBot="1">
      <c r="A455" s="258" t="s">
        <v>23</v>
      </c>
      <c r="B455" s="168">
        <f>B454/B453</f>
        <v>468</v>
      </c>
      <c r="C455" s="168">
        <f>C454/C453</f>
        <v>4680</v>
      </c>
      <c r="D455" s="168">
        <f>D454/D453</f>
        <v>4680</v>
      </c>
      <c r="E455" s="168">
        <f>E454/E453</f>
        <v>4680</v>
      </c>
    </row>
    <row r="456" spans="1:5" ht="12.75" thickBot="1">
      <c r="A456" s="258" t="s">
        <v>16</v>
      </c>
      <c r="B456" s="265">
        <v>0</v>
      </c>
      <c r="C456" s="266">
        <f t="shared" ref="C456:E458" si="32">C453/B453-1</f>
        <v>0</v>
      </c>
      <c r="D456" s="266">
        <f t="shared" si="32"/>
        <v>0</v>
      </c>
      <c r="E456" s="266">
        <f t="shared" si="32"/>
        <v>0</v>
      </c>
    </row>
    <row r="457" spans="1:5" ht="12.75" thickBot="1">
      <c r="A457" s="258" t="s">
        <v>17</v>
      </c>
      <c r="B457" s="265">
        <v>0</v>
      </c>
      <c r="C457" s="266">
        <f t="shared" si="32"/>
        <v>9</v>
      </c>
      <c r="D457" s="266">
        <f t="shared" si="32"/>
        <v>0</v>
      </c>
      <c r="E457" s="266">
        <f t="shared" si="32"/>
        <v>0</v>
      </c>
    </row>
    <row r="458" spans="1:5" ht="12.75" thickBot="1">
      <c r="A458" s="258" t="s">
        <v>18</v>
      </c>
      <c r="B458" s="265">
        <v>0</v>
      </c>
      <c r="C458" s="266">
        <f t="shared" si="32"/>
        <v>9</v>
      </c>
      <c r="D458" s="266">
        <f t="shared" si="32"/>
        <v>0</v>
      </c>
      <c r="E458" s="266">
        <f t="shared" si="32"/>
        <v>0</v>
      </c>
    </row>
    <row r="459" spans="1:5" ht="24.75" customHeight="1" thickBot="1">
      <c r="A459" s="562" t="s">
        <v>574</v>
      </c>
      <c r="B459" s="563"/>
      <c r="C459" s="563"/>
      <c r="D459" s="563"/>
      <c r="E459" s="564"/>
    </row>
    <row r="460" spans="1:5" ht="12.75" customHeight="1">
      <c r="A460" s="537"/>
      <c r="B460" s="261">
        <v>2019</v>
      </c>
      <c r="C460" s="261">
        <v>2020</v>
      </c>
      <c r="D460" s="261">
        <v>2021</v>
      </c>
      <c r="E460" s="261">
        <v>2022</v>
      </c>
    </row>
    <row r="461" spans="1:5" ht="9" customHeight="1" thickBot="1">
      <c r="A461" s="538"/>
      <c r="B461" s="262" t="s">
        <v>5</v>
      </c>
      <c r="C461" s="262" t="s">
        <v>6</v>
      </c>
      <c r="D461" s="262" t="s">
        <v>6</v>
      </c>
      <c r="E461" s="262" t="s">
        <v>6</v>
      </c>
    </row>
    <row r="462" spans="1:5" ht="24.75" customHeight="1" thickBot="1">
      <c r="A462" s="28" t="s">
        <v>0</v>
      </c>
      <c r="B462" s="267"/>
      <c r="C462" s="267"/>
      <c r="D462" s="267"/>
      <c r="E462" s="267"/>
    </row>
    <row r="463" spans="1:5" ht="38.25" customHeight="1" thickBot="1">
      <c r="A463" s="29" t="s">
        <v>41</v>
      </c>
      <c r="B463" s="161"/>
      <c r="C463" s="279"/>
      <c r="D463" s="279"/>
      <c r="E463" s="279"/>
    </row>
    <row r="464" spans="1:5" ht="24.75" customHeight="1" thickBot="1">
      <c r="A464" s="29" t="s">
        <v>42</v>
      </c>
      <c r="B464" s="161"/>
      <c r="C464" s="279"/>
      <c r="D464" s="279"/>
      <c r="E464" s="279"/>
    </row>
    <row r="465" spans="1:5" ht="24.75" customHeight="1" thickBot="1">
      <c r="A465" s="28" t="s">
        <v>28</v>
      </c>
      <c r="B465" s="267"/>
      <c r="C465" s="267"/>
      <c r="D465" s="267"/>
      <c r="E465" s="267"/>
    </row>
    <row r="466" spans="1:5" ht="12.75" thickBot="1">
      <c r="A466" s="29" t="s">
        <v>41</v>
      </c>
      <c r="B466" s="161"/>
      <c r="C466" s="267"/>
      <c r="D466" s="267"/>
      <c r="E466" s="267"/>
    </row>
    <row r="467" spans="1:5" ht="12.75" thickBot="1">
      <c r="A467" s="29" t="s">
        <v>42</v>
      </c>
      <c r="B467" s="161"/>
      <c r="C467" s="267"/>
      <c r="D467" s="267"/>
      <c r="E467" s="267"/>
    </row>
    <row r="468" spans="1:5" ht="24.75" customHeight="1" thickBot="1">
      <c r="A468" s="28" t="s">
        <v>1</v>
      </c>
      <c r="B468" s="162">
        <v>11700</v>
      </c>
      <c r="C468" s="167">
        <f>C469</f>
        <v>117000</v>
      </c>
      <c r="D468" s="167">
        <f t="shared" ref="D468:E468" si="33">D469</f>
        <v>117000</v>
      </c>
      <c r="E468" s="167">
        <f t="shared" si="33"/>
        <v>117000</v>
      </c>
    </row>
    <row r="469" spans="1:5" ht="12.75" thickBot="1">
      <c r="A469" s="29" t="s">
        <v>41</v>
      </c>
      <c r="B469" s="162">
        <v>11700</v>
      </c>
      <c r="C469" s="167">
        <v>117000</v>
      </c>
      <c r="D469" s="162">
        <v>117000</v>
      </c>
      <c r="E469" s="162">
        <v>117000</v>
      </c>
    </row>
    <row r="470" spans="1:5" ht="12.75" thickBot="1">
      <c r="A470" s="29" t="s">
        <v>42</v>
      </c>
      <c r="B470" s="161"/>
      <c r="C470" s="312"/>
      <c r="D470" s="267"/>
      <c r="E470" s="267"/>
    </row>
    <row r="471" spans="1:5" ht="12.75" thickBot="1">
      <c r="A471" s="28" t="s">
        <v>2</v>
      </c>
      <c r="B471" s="161"/>
      <c r="C471" s="267"/>
      <c r="D471" s="267"/>
      <c r="E471" s="267"/>
    </row>
    <row r="472" spans="1:5" ht="12.75" thickBot="1">
      <c r="A472" s="29" t="s">
        <v>41</v>
      </c>
      <c r="B472" s="161"/>
      <c r="C472" s="267"/>
      <c r="D472" s="267"/>
      <c r="E472" s="267"/>
    </row>
    <row r="473" spans="1:5" ht="12.75" thickBot="1">
      <c r="A473" s="29" t="s">
        <v>42</v>
      </c>
      <c r="B473" s="161"/>
      <c r="C473" s="267"/>
      <c r="D473" s="267"/>
      <c r="E473" s="267"/>
    </row>
    <row r="474" spans="1:5" ht="31.5" customHeight="1" thickBot="1">
      <c r="A474" s="28" t="s">
        <v>24</v>
      </c>
      <c r="B474" s="161"/>
      <c r="C474" s="267"/>
      <c r="D474" s="267"/>
      <c r="E474" s="267"/>
    </row>
    <row r="475" spans="1:5" ht="12.75" thickBot="1">
      <c r="A475" s="29" t="s">
        <v>41</v>
      </c>
      <c r="B475" s="161"/>
      <c r="C475" s="267"/>
      <c r="D475" s="267"/>
      <c r="E475" s="267"/>
    </row>
    <row r="476" spans="1:5" ht="12.75" thickBot="1">
      <c r="A476" s="29" t="s">
        <v>42</v>
      </c>
      <c r="B476" s="161"/>
      <c r="C476" s="267"/>
      <c r="D476" s="267"/>
      <c r="E476" s="267"/>
    </row>
    <row r="477" spans="1:5" ht="12.75" thickBot="1">
      <c r="A477" s="28" t="s">
        <v>25</v>
      </c>
      <c r="B477" s="161"/>
      <c r="C477" s="267"/>
      <c r="D477" s="267"/>
      <c r="E477" s="267"/>
    </row>
    <row r="478" spans="1:5" ht="12.75" thickBot="1">
      <c r="A478" s="29" t="s">
        <v>41</v>
      </c>
      <c r="B478" s="161"/>
      <c r="C478" s="267"/>
      <c r="D478" s="267"/>
      <c r="E478" s="267"/>
    </row>
    <row r="479" spans="1:5" ht="12.75" thickBot="1">
      <c r="A479" s="29" t="s">
        <v>42</v>
      </c>
      <c r="B479" s="161"/>
      <c r="C479" s="267"/>
      <c r="D479" s="267"/>
      <c r="E479" s="267"/>
    </row>
    <row r="480" spans="1:5" ht="39.75" customHeight="1" thickBot="1">
      <c r="A480" s="28" t="s">
        <v>3</v>
      </c>
      <c r="B480" s="161"/>
      <c r="C480" s="267"/>
      <c r="D480" s="267"/>
      <c r="E480" s="267"/>
    </row>
    <row r="481" spans="1:5" ht="12.75" thickBot="1">
      <c r="A481" s="29" t="s">
        <v>41</v>
      </c>
      <c r="B481" s="161"/>
      <c r="C481" s="267"/>
      <c r="D481" s="267"/>
      <c r="E481" s="267"/>
    </row>
    <row r="482" spans="1:5" ht="12.75" thickBot="1">
      <c r="A482" s="29" t="s">
        <v>42</v>
      </c>
      <c r="B482" s="161"/>
      <c r="C482" s="267"/>
      <c r="D482" s="267"/>
      <c r="E482" s="267"/>
    </row>
    <row r="483" spans="1:5" ht="12.75" thickBot="1">
      <c r="A483" s="43" t="s">
        <v>406</v>
      </c>
      <c r="B483" s="161">
        <f>B480+B477+B474+B471+B468+B465+B462</f>
        <v>11700</v>
      </c>
      <c r="C483" s="161">
        <f>C480+C477+C474+C471+C468+C465+C462</f>
        <v>117000</v>
      </c>
      <c r="D483" s="161">
        <f>D480+D477+D474+D471+D468+D465+D462</f>
        <v>117000</v>
      </c>
      <c r="E483" s="161">
        <f>E480+E477+E474+E471+E468+E465+E462</f>
        <v>117000</v>
      </c>
    </row>
    <row r="484" spans="1:5" ht="17.25" customHeight="1" thickBot="1">
      <c r="A484" s="30" t="s">
        <v>31</v>
      </c>
      <c r="B484" s="272">
        <f>IF(B483-B454=0,0,"Error")</f>
        <v>0</v>
      </c>
      <c r="C484" s="272">
        <f>IF(C483-C454=0,0,"Error")</f>
        <v>0</v>
      </c>
      <c r="D484" s="272">
        <f>IF(D483-D454=0,0,"Error")</f>
        <v>0</v>
      </c>
      <c r="E484" s="272">
        <f>IF(E483-E454=0,0,"Error")</f>
        <v>0</v>
      </c>
    </row>
    <row r="485" spans="1:5" ht="12.75" hidden="1" thickBot="1">
      <c r="A485" s="159" t="s">
        <v>569</v>
      </c>
      <c r="B485" s="559"/>
      <c r="C485" s="560"/>
      <c r="D485" s="560"/>
      <c r="E485" s="561"/>
    </row>
    <row r="486" spans="1:5" ht="26.25" hidden="1" customHeight="1">
      <c r="A486" s="258" t="s">
        <v>9</v>
      </c>
      <c r="B486" s="530"/>
      <c r="C486" s="531"/>
      <c r="D486" s="531"/>
      <c r="E486" s="532"/>
    </row>
    <row r="487" spans="1:5" ht="12.75" hidden="1" thickBot="1">
      <c r="A487" s="258" t="s">
        <v>14</v>
      </c>
      <c r="B487" s="559"/>
      <c r="C487" s="560"/>
      <c r="D487" s="560"/>
      <c r="E487" s="561"/>
    </row>
    <row r="488" spans="1:5" ht="12.75" hidden="1" customHeight="1">
      <c r="A488" s="537"/>
      <c r="B488" s="261">
        <v>2018</v>
      </c>
      <c r="C488" s="261">
        <v>2019</v>
      </c>
      <c r="D488" s="261">
        <v>2020</v>
      </c>
      <c r="E488" s="261">
        <v>2021</v>
      </c>
    </row>
    <row r="489" spans="1:5" ht="9" hidden="1" customHeight="1">
      <c r="A489" s="538"/>
      <c r="B489" s="262" t="s">
        <v>5</v>
      </c>
      <c r="C489" s="262" t="s">
        <v>6</v>
      </c>
      <c r="D489" s="262" t="s">
        <v>6</v>
      </c>
      <c r="E489" s="262" t="s">
        <v>6</v>
      </c>
    </row>
    <row r="490" spans="1:5" ht="12.75" hidden="1" thickBot="1">
      <c r="A490" s="258" t="s">
        <v>8</v>
      </c>
      <c r="B490" s="263"/>
      <c r="C490" s="263"/>
      <c r="D490" s="263"/>
      <c r="E490" s="263"/>
    </row>
    <row r="491" spans="1:5" ht="12.75" hidden="1" thickBot="1">
      <c r="A491" s="258" t="s">
        <v>15</v>
      </c>
      <c r="B491" s="263">
        <f>B520</f>
        <v>0</v>
      </c>
      <c r="C491" s="263">
        <f>C520</f>
        <v>0</v>
      </c>
      <c r="D491" s="263">
        <f>D520</f>
        <v>0</v>
      </c>
      <c r="E491" s="263">
        <f>E520</f>
        <v>0</v>
      </c>
    </row>
    <row r="492" spans="1:5" ht="12.75" hidden="1" thickBot="1">
      <c r="A492" s="258" t="s">
        <v>23</v>
      </c>
      <c r="B492" s="263" t="e">
        <f>B491/B490</f>
        <v>#DIV/0!</v>
      </c>
      <c r="C492" s="263" t="e">
        <f>C491/C490</f>
        <v>#DIV/0!</v>
      </c>
      <c r="D492" s="263" t="e">
        <f>D491/D490</f>
        <v>#DIV/0!</v>
      </c>
      <c r="E492" s="263" t="e">
        <f>E491/E490</f>
        <v>#DIV/0!</v>
      </c>
    </row>
    <row r="493" spans="1:5" ht="12.75" hidden="1" thickBot="1">
      <c r="A493" s="258" t="s">
        <v>16</v>
      </c>
      <c r="B493" s="265"/>
      <c r="C493" s="266" t="e">
        <f t="shared" ref="C493:E495" si="34">C490/B490-1</f>
        <v>#DIV/0!</v>
      </c>
      <c r="D493" s="266" t="e">
        <f t="shared" si="34"/>
        <v>#DIV/0!</v>
      </c>
      <c r="E493" s="266" t="e">
        <f t="shared" si="34"/>
        <v>#DIV/0!</v>
      </c>
    </row>
    <row r="494" spans="1:5" ht="12.75" hidden="1" thickBot="1">
      <c r="A494" s="258" t="s">
        <v>17</v>
      </c>
      <c r="B494" s="265"/>
      <c r="C494" s="266" t="e">
        <f t="shared" si="34"/>
        <v>#DIV/0!</v>
      </c>
      <c r="D494" s="266" t="e">
        <f t="shared" si="34"/>
        <v>#DIV/0!</v>
      </c>
      <c r="E494" s="266" t="e">
        <f t="shared" si="34"/>
        <v>#DIV/0!</v>
      </c>
    </row>
    <row r="495" spans="1:5" ht="12.75" hidden="1" thickBot="1">
      <c r="A495" s="258" t="s">
        <v>18</v>
      </c>
      <c r="B495" s="265"/>
      <c r="C495" s="266" t="e">
        <f t="shared" si="34"/>
        <v>#DIV/0!</v>
      </c>
      <c r="D495" s="266" t="e">
        <f t="shared" si="34"/>
        <v>#DIV/0!</v>
      </c>
      <c r="E495" s="266" t="e">
        <f t="shared" si="34"/>
        <v>#DIV/0!</v>
      </c>
    </row>
    <row r="496" spans="1:5" ht="24.75" hidden="1" customHeight="1">
      <c r="A496" s="562" t="s">
        <v>570</v>
      </c>
      <c r="B496" s="563"/>
      <c r="C496" s="563"/>
      <c r="D496" s="563"/>
      <c r="E496" s="564"/>
    </row>
    <row r="497" spans="1:5" ht="12.75" hidden="1" customHeight="1">
      <c r="A497" s="537"/>
      <c r="B497" s="261">
        <v>2018</v>
      </c>
      <c r="C497" s="261">
        <v>2019</v>
      </c>
      <c r="D497" s="261">
        <v>2020</v>
      </c>
      <c r="E497" s="261">
        <v>2021</v>
      </c>
    </row>
    <row r="498" spans="1:5" ht="9" hidden="1" customHeight="1">
      <c r="A498" s="538"/>
      <c r="B498" s="262" t="s">
        <v>5</v>
      </c>
      <c r="C498" s="262" t="s">
        <v>6</v>
      </c>
      <c r="D498" s="262" t="s">
        <v>6</v>
      </c>
      <c r="E498" s="262" t="s">
        <v>6</v>
      </c>
    </row>
    <row r="499" spans="1:5" ht="24.75" hidden="1" customHeight="1">
      <c r="A499" s="28" t="s">
        <v>0</v>
      </c>
      <c r="B499" s="267"/>
      <c r="C499" s="267"/>
      <c r="D499" s="267"/>
      <c r="E499" s="267"/>
    </row>
    <row r="500" spans="1:5" ht="12.75" hidden="1" thickBot="1">
      <c r="A500" s="29" t="s">
        <v>41</v>
      </c>
      <c r="B500" s="161"/>
      <c r="C500" s="279"/>
      <c r="D500" s="279"/>
      <c r="E500" s="279"/>
    </row>
    <row r="501" spans="1:5" ht="12.75" hidden="1" thickBot="1">
      <c r="A501" s="29" t="s">
        <v>42</v>
      </c>
      <c r="B501" s="161"/>
      <c r="C501" s="279"/>
      <c r="D501" s="279"/>
      <c r="E501" s="279"/>
    </row>
    <row r="502" spans="1:5" ht="24.75" hidden="1" customHeight="1">
      <c r="A502" s="28" t="s">
        <v>28</v>
      </c>
      <c r="B502" s="267"/>
      <c r="C502" s="267"/>
      <c r="D502" s="267"/>
      <c r="E502" s="267"/>
    </row>
    <row r="503" spans="1:5" ht="12.75" hidden="1" thickBot="1">
      <c r="A503" s="29" t="s">
        <v>41</v>
      </c>
      <c r="B503" s="161"/>
      <c r="C503" s="267"/>
      <c r="D503" s="267"/>
      <c r="E503" s="267"/>
    </row>
    <row r="504" spans="1:5" ht="12.75" hidden="1" thickBot="1">
      <c r="A504" s="29" t="s">
        <v>42</v>
      </c>
      <c r="B504" s="161"/>
      <c r="C504" s="267"/>
      <c r="D504" s="267"/>
      <c r="E504" s="267"/>
    </row>
    <row r="505" spans="1:5" ht="24.75" hidden="1" customHeight="1">
      <c r="A505" s="28" t="s">
        <v>1</v>
      </c>
      <c r="B505" s="161">
        <v>0</v>
      </c>
      <c r="C505" s="267">
        <v>0</v>
      </c>
      <c r="D505" s="267">
        <v>0</v>
      </c>
      <c r="E505" s="267">
        <v>0</v>
      </c>
    </row>
    <row r="506" spans="1:5" ht="12.75" hidden="1" thickBot="1">
      <c r="A506" s="29" t="s">
        <v>41</v>
      </c>
      <c r="B506" s="161"/>
      <c r="C506" s="267"/>
      <c r="D506" s="267"/>
      <c r="E506" s="267"/>
    </row>
    <row r="507" spans="1:5" ht="12.75" hidden="1" thickBot="1">
      <c r="A507" s="29" t="s">
        <v>42</v>
      </c>
      <c r="B507" s="161"/>
      <c r="C507" s="267"/>
      <c r="D507" s="267"/>
      <c r="E507" s="267"/>
    </row>
    <row r="508" spans="1:5" ht="12.75" hidden="1" thickBot="1">
      <c r="A508" s="28" t="s">
        <v>2</v>
      </c>
      <c r="B508" s="161"/>
      <c r="C508" s="267"/>
      <c r="D508" s="267"/>
      <c r="E508" s="267"/>
    </row>
    <row r="509" spans="1:5" ht="12.75" hidden="1" thickBot="1">
      <c r="A509" s="29" t="s">
        <v>41</v>
      </c>
      <c r="B509" s="161"/>
      <c r="C509" s="267"/>
      <c r="D509" s="267"/>
      <c r="E509" s="267"/>
    </row>
    <row r="510" spans="1:5" ht="12.75" hidden="1" thickBot="1">
      <c r="A510" s="29" t="s">
        <v>42</v>
      </c>
      <c r="B510" s="161"/>
      <c r="C510" s="267"/>
      <c r="D510" s="267"/>
      <c r="E510" s="267"/>
    </row>
    <row r="511" spans="1:5" ht="12.75" hidden="1" thickBot="1">
      <c r="A511" s="28" t="s">
        <v>24</v>
      </c>
      <c r="B511" s="161"/>
      <c r="C511" s="267"/>
      <c r="D511" s="267"/>
      <c r="E511" s="267"/>
    </row>
    <row r="512" spans="1:5" ht="12.75" hidden="1" thickBot="1">
      <c r="A512" s="29" t="s">
        <v>41</v>
      </c>
      <c r="B512" s="161"/>
      <c r="C512" s="267"/>
      <c r="D512" s="267"/>
      <c r="E512" s="267"/>
    </row>
    <row r="513" spans="1:5" ht="15" hidden="1" customHeight="1">
      <c r="A513" s="29" t="s">
        <v>42</v>
      </c>
      <c r="B513" s="161"/>
      <c r="C513" s="267"/>
      <c r="D513" s="267"/>
      <c r="E513" s="267"/>
    </row>
    <row r="514" spans="1:5" ht="12.75" hidden="1" thickBot="1">
      <c r="A514" s="28" t="s">
        <v>25</v>
      </c>
      <c r="B514" s="161">
        <v>0</v>
      </c>
      <c r="C514" s="267">
        <v>0</v>
      </c>
      <c r="D514" s="267">
        <v>0</v>
      </c>
      <c r="E514" s="267">
        <v>0</v>
      </c>
    </row>
    <row r="515" spans="1:5" ht="12.75" hidden="1" thickBot="1">
      <c r="A515" s="29" t="s">
        <v>41</v>
      </c>
      <c r="B515" s="161"/>
      <c r="C515" s="267"/>
      <c r="D515" s="267"/>
      <c r="E515" s="267"/>
    </row>
    <row r="516" spans="1:5" ht="12.75" hidden="1" thickBot="1">
      <c r="A516" s="29" t="s">
        <v>42</v>
      </c>
      <c r="B516" s="161"/>
      <c r="C516" s="267"/>
      <c r="D516" s="267"/>
      <c r="E516" s="267"/>
    </row>
    <row r="517" spans="1:5" ht="24.75" hidden="1" thickBot="1">
      <c r="A517" s="28" t="s">
        <v>3</v>
      </c>
      <c r="B517" s="161"/>
      <c r="C517" s="267"/>
      <c r="D517" s="267"/>
      <c r="E517" s="267"/>
    </row>
    <row r="518" spans="1:5" ht="12.75" hidden="1" thickBot="1">
      <c r="A518" s="29" t="s">
        <v>41</v>
      </c>
      <c r="B518" s="161"/>
      <c r="C518" s="267"/>
      <c r="D518" s="267"/>
      <c r="E518" s="267"/>
    </row>
    <row r="519" spans="1:5" ht="12.75" hidden="1" thickBot="1">
      <c r="A519" s="29" t="s">
        <v>42</v>
      </c>
      <c r="B519" s="161"/>
      <c r="C519" s="267"/>
      <c r="D519" s="267"/>
      <c r="E519" s="267"/>
    </row>
    <row r="520" spans="1:5" ht="12.75" hidden="1" thickBot="1">
      <c r="A520" s="43" t="s">
        <v>378</v>
      </c>
      <c r="B520" s="161">
        <f>B517+B514+B511+B508+B505+B502+B499</f>
        <v>0</v>
      </c>
      <c r="C520" s="161">
        <f>C517+C514+C511+C508+C505+C502+C499</f>
        <v>0</v>
      </c>
      <c r="D520" s="161">
        <f>D517+D514+D511+D508+D505+D502+D499</f>
        <v>0</v>
      </c>
      <c r="E520" s="161">
        <f>E517+E514+E511+E508+E505+E502+E499</f>
        <v>0</v>
      </c>
    </row>
    <row r="521" spans="1:5" ht="17.25" hidden="1" customHeight="1">
      <c r="A521" s="30" t="s">
        <v>31</v>
      </c>
      <c r="B521" s="272">
        <f>IF(B520-B491=0,0,"Error")</f>
        <v>0</v>
      </c>
      <c r="C521" s="272">
        <f>IF(C520-C491=0,0,"Error")</f>
        <v>0</v>
      </c>
      <c r="D521" s="272">
        <f>IF(D520-D491=0,0,"Error")</f>
        <v>0</v>
      </c>
      <c r="E521" s="272">
        <f>IF(E520-E491=0,0,"Error")</f>
        <v>0</v>
      </c>
    </row>
    <row r="522" spans="1:5" ht="12.75" hidden="1" thickBot="1">
      <c r="A522" s="524" t="s">
        <v>37</v>
      </c>
      <c r="B522" s="525"/>
      <c r="C522" s="525"/>
      <c r="D522" s="525"/>
      <c r="E522" s="526"/>
    </row>
    <row r="523" spans="1:5" ht="12.75" hidden="1" thickBot="1">
      <c r="A523" s="524" t="s">
        <v>69</v>
      </c>
      <c r="B523" s="525"/>
      <c r="C523" s="525"/>
      <c r="D523" s="525"/>
      <c r="E523" s="526"/>
    </row>
    <row r="524" spans="1:5" ht="12.75" hidden="1" thickBot="1">
      <c r="A524" s="260" t="s">
        <v>38</v>
      </c>
      <c r="B524" s="565"/>
      <c r="C524" s="566"/>
      <c r="D524" s="567"/>
      <c r="E524" s="568"/>
    </row>
    <row r="525" spans="1:5" ht="30.75" hidden="1" customHeight="1">
      <c r="A525" s="260" t="s">
        <v>96</v>
      </c>
      <c r="B525" s="260"/>
      <c r="C525" s="280" t="s">
        <v>43</v>
      </c>
      <c r="D525" s="567"/>
      <c r="E525" s="568"/>
    </row>
    <row r="526" spans="1:5" ht="12.75" hidden="1" customHeight="1">
      <c r="A526" s="281"/>
      <c r="B526" s="565"/>
      <c r="C526" s="569"/>
      <c r="D526" s="567"/>
      <c r="E526" s="568"/>
    </row>
    <row r="527" spans="1:5" ht="17.25" hidden="1" customHeight="1">
      <c r="A527" s="258" t="s">
        <v>9</v>
      </c>
      <c r="B527" s="530"/>
      <c r="C527" s="531"/>
      <c r="D527" s="531"/>
      <c r="E527" s="532"/>
    </row>
    <row r="528" spans="1:5" ht="12.75" hidden="1" thickBot="1">
      <c r="A528" s="258" t="s">
        <v>14</v>
      </c>
      <c r="B528" s="559"/>
      <c r="C528" s="560"/>
      <c r="D528" s="560"/>
      <c r="E528" s="561"/>
    </row>
    <row r="529" spans="1:5" ht="12.75" hidden="1" customHeight="1">
      <c r="A529" s="537"/>
      <c r="B529" s="261">
        <v>2018</v>
      </c>
      <c r="C529" s="261">
        <v>2019</v>
      </c>
      <c r="D529" s="261">
        <v>2020</v>
      </c>
      <c r="E529" s="261">
        <v>2021</v>
      </c>
    </row>
    <row r="530" spans="1:5" ht="9" hidden="1" customHeight="1">
      <c r="A530" s="538"/>
      <c r="B530" s="262" t="s">
        <v>5</v>
      </c>
      <c r="C530" s="262" t="s">
        <v>6</v>
      </c>
      <c r="D530" s="262" t="s">
        <v>6</v>
      </c>
      <c r="E530" s="262" t="s">
        <v>6</v>
      </c>
    </row>
    <row r="531" spans="1:5" ht="12.75" hidden="1" thickBot="1">
      <c r="A531" s="258" t="s">
        <v>8</v>
      </c>
      <c r="B531" s="263"/>
      <c r="C531" s="263"/>
      <c r="D531" s="263"/>
      <c r="E531" s="263"/>
    </row>
    <row r="532" spans="1:5" ht="12.75" hidden="1" thickBot="1">
      <c r="A532" s="258" t="s">
        <v>15</v>
      </c>
      <c r="B532" s="263">
        <f>B595-B557</f>
        <v>0</v>
      </c>
      <c r="C532" s="263">
        <f>C595-C557</f>
        <v>0</v>
      </c>
      <c r="D532" s="263">
        <f>D595-D557</f>
        <v>0</v>
      </c>
      <c r="E532" s="263">
        <f>E595-E557</f>
        <v>0</v>
      </c>
    </row>
    <row r="533" spans="1:5" ht="12.75" hidden="1" thickBot="1">
      <c r="A533" s="258" t="s">
        <v>23</v>
      </c>
      <c r="B533" s="263" t="e">
        <f>B532/B531</f>
        <v>#DIV/0!</v>
      </c>
      <c r="C533" s="263" t="e">
        <f>C532/C531</f>
        <v>#DIV/0!</v>
      </c>
      <c r="D533" s="263" t="e">
        <f>D532/D531</f>
        <v>#DIV/0!</v>
      </c>
      <c r="E533" s="263" t="e">
        <f>E532/E531</f>
        <v>#DIV/0!</v>
      </c>
    </row>
    <row r="534" spans="1:5" ht="12.75" hidden="1" thickBot="1">
      <c r="A534" s="258" t="s">
        <v>16</v>
      </c>
      <c r="B534" s="265" t="s">
        <v>22</v>
      </c>
      <c r="C534" s="266" t="e">
        <f t="shared" ref="C534:E536" si="35">C531/B531-1</f>
        <v>#DIV/0!</v>
      </c>
      <c r="D534" s="266" t="e">
        <f t="shared" si="35"/>
        <v>#DIV/0!</v>
      </c>
      <c r="E534" s="266" t="e">
        <f t="shared" si="35"/>
        <v>#DIV/0!</v>
      </c>
    </row>
    <row r="535" spans="1:5" ht="12.75" hidden="1" thickBot="1">
      <c r="A535" s="258" t="s">
        <v>17</v>
      </c>
      <c r="B535" s="265" t="s">
        <v>22</v>
      </c>
      <c r="C535" s="266" t="e">
        <f t="shared" si="35"/>
        <v>#DIV/0!</v>
      </c>
      <c r="D535" s="266" t="e">
        <f t="shared" si="35"/>
        <v>#DIV/0!</v>
      </c>
      <c r="E535" s="266" t="e">
        <f t="shared" si="35"/>
        <v>#DIV/0!</v>
      </c>
    </row>
    <row r="536" spans="1:5" ht="12.75" hidden="1" thickBot="1">
      <c r="A536" s="258" t="s">
        <v>18</v>
      </c>
      <c r="B536" s="265" t="s">
        <v>22</v>
      </c>
      <c r="C536" s="266" t="e">
        <f t="shared" si="35"/>
        <v>#DIV/0!</v>
      </c>
      <c r="D536" s="266" t="e">
        <f t="shared" si="35"/>
        <v>#DIV/0!</v>
      </c>
      <c r="E536" s="266" t="e">
        <f t="shared" si="35"/>
        <v>#DIV/0!</v>
      </c>
    </row>
    <row r="537" spans="1:5" ht="12.75" hidden="1" thickBot="1">
      <c r="A537" s="562" t="s">
        <v>183</v>
      </c>
      <c r="B537" s="563"/>
      <c r="C537" s="563"/>
      <c r="D537" s="563"/>
      <c r="E537" s="564"/>
    </row>
    <row r="538" spans="1:5" ht="12.75" hidden="1" customHeight="1">
      <c r="A538" s="537"/>
      <c r="B538" s="261">
        <v>2018</v>
      </c>
      <c r="C538" s="261">
        <v>2019</v>
      </c>
      <c r="D538" s="261">
        <v>2020</v>
      </c>
      <c r="E538" s="261">
        <v>2021</v>
      </c>
    </row>
    <row r="539" spans="1:5" ht="9" hidden="1" customHeight="1">
      <c r="A539" s="538"/>
      <c r="B539" s="262" t="s">
        <v>5</v>
      </c>
      <c r="C539" s="262" t="s">
        <v>6</v>
      </c>
      <c r="D539" s="262" t="s">
        <v>6</v>
      </c>
      <c r="E539" s="262" t="s">
        <v>6</v>
      </c>
    </row>
    <row r="540" spans="1:5" ht="12.75" hidden="1" thickBot="1">
      <c r="A540" s="28" t="s">
        <v>33</v>
      </c>
      <c r="B540" s="267">
        <f>B541+B542+B543+B544</f>
        <v>0</v>
      </c>
      <c r="C540" s="267">
        <f>C541+C542+C543+C544</f>
        <v>0</v>
      </c>
      <c r="D540" s="267">
        <f>D541+D542+D543+D544</f>
        <v>0</v>
      </c>
      <c r="E540" s="267">
        <f>E541+E542+E543+E544</f>
        <v>0</v>
      </c>
    </row>
    <row r="541" spans="1:5" ht="12.75" hidden="1" thickBot="1">
      <c r="A541" s="29" t="s">
        <v>41</v>
      </c>
      <c r="B541" s="267"/>
      <c r="C541" s="267"/>
      <c r="D541" s="267"/>
      <c r="E541" s="267"/>
    </row>
    <row r="542" spans="1:5" ht="12.75" hidden="1" thickBot="1">
      <c r="A542" s="29" t="s">
        <v>46</v>
      </c>
      <c r="B542" s="267"/>
      <c r="C542" s="267"/>
      <c r="D542" s="267"/>
      <c r="E542" s="267"/>
    </row>
    <row r="543" spans="1:5" ht="12.75" hidden="1" thickBot="1">
      <c r="A543" s="29" t="s">
        <v>47</v>
      </c>
      <c r="B543" s="267"/>
      <c r="C543" s="267"/>
      <c r="D543" s="267"/>
      <c r="E543" s="267"/>
    </row>
    <row r="544" spans="1:5" ht="12.75" hidden="1" thickBot="1">
      <c r="A544" s="29" t="s">
        <v>48</v>
      </c>
      <c r="B544" s="267"/>
      <c r="C544" s="267"/>
      <c r="D544" s="267"/>
      <c r="E544" s="267"/>
    </row>
    <row r="545" spans="1:5" ht="12.75" hidden="1" thickBot="1">
      <c r="A545" s="28" t="s">
        <v>34</v>
      </c>
      <c r="B545" s="161">
        <f>B546+B547+B548+B549</f>
        <v>0</v>
      </c>
      <c r="C545" s="161">
        <f>C546+C547+C548+C549</f>
        <v>0</v>
      </c>
      <c r="D545" s="161">
        <f>D546+D547+D548+D549</f>
        <v>0</v>
      </c>
      <c r="E545" s="161">
        <f>E546+E547+E548+E549</f>
        <v>0</v>
      </c>
    </row>
    <row r="546" spans="1:5" ht="12.75" hidden="1" thickBot="1">
      <c r="A546" s="29" t="s">
        <v>41</v>
      </c>
      <c r="B546" s="161"/>
      <c r="C546" s="267"/>
      <c r="D546" s="267"/>
      <c r="E546" s="267"/>
    </row>
    <row r="547" spans="1:5" ht="12.75" hidden="1" thickBot="1">
      <c r="A547" s="29" t="s">
        <v>46</v>
      </c>
      <c r="B547" s="161"/>
      <c r="C547" s="267"/>
      <c r="D547" s="267"/>
      <c r="E547" s="267"/>
    </row>
    <row r="548" spans="1:5" ht="12.75" hidden="1" thickBot="1">
      <c r="A548" s="29" t="s">
        <v>47</v>
      </c>
      <c r="B548" s="161"/>
      <c r="C548" s="267"/>
      <c r="D548" s="267"/>
      <c r="E548" s="267"/>
    </row>
    <row r="549" spans="1:5" ht="12.75" hidden="1" thickBot="1">
      <c r="A549" s="29" t="s">
        <v>48</v>
      </c>
      <c r="B549" s="161"/>
      <c r="C549" s="267"/>
      <c r="D549" s="267"/>
      <c r="E549" s="267"/>
    </row>
    <row r="550" spans="1:5" ht="12.75" hidden="1" thickBot="1">
      <c r="A550" s="282" t="s">
        <v>30</v>
      </c>
      <c r="B550" s="161">
        <f>B540+B545</f>
        <v>0</v>
      </c>
      <c r="C550" s="161">
        <f>C540+C545</f>
        <v>0</v>
      </c>
      <c r="D550" s="161">
        <f>D540+D545</f>
        <v>0</v>
      </c>
      <c r="E550" s="161">
        <f>E540+E545</f>
        <v>0</v>
      </c>
    </row>
    <row r="551" spans="1:5" ht="36.75" hidden="1" thickBot="1">
      <c r="A551" s="260" t="s">
        <v>45</v>
      </c>
      <c r="B551" s="260"/>
      <c r="C551" s="280" t="s">
        <v>43</v>
      </c>
      <c r="D551" s="567"/>
      <c r="E551" s="568"/>
    </row>
    <row r="552" spans="1:5" ht="17.25" hidden="1" customHeight="1">
      <c r="A552" s="258" t="s">
        <v>9</v>
      </c>
      <c r="B552" s="530"/>
      <c r="C552" s="531"/>
      <c r="D552" s="531"/>
      <c r="E552" s="532"/>
    </row>
    <row r="553" spans="1:5" ht="12.75" hidden="1" thickBot="1">
      <c r="A553" s="258" t="s">
        <v>14</v>
      </c>
      <c r="B553" s="559"/>
      <c r="C553" s="560"/>
      <c r="D553" s="560"/>
      <c r="E553" s="561"/>
    </row>
    <row r="554" spans="1:5" ht="12.75" hidden="1" customHeight="1">
      <c r="A554" s="537"/>
      <c r="B554" s="261">
        <v>2018</v>
      </c>
      <c r="C554" s="261">
        <v>2019</v>
      </c>
      <c r="D554" s="261">
        <v>2020</v>
      </c>
      <c r="E554" s="261">
        <v>2021</v>
      </c>
    </row>
    <row r="555" spans="1:5" ht="9" hidden="1" customHeight="1">
      <c r="A555" s="538"/>
      <c r="B555" s="262" t="s">
        <v>5</v>
      </c>
      <c r="C555" s="262" t="s">
        <v>6</v>
      </c>
      <c r="D555" s="262" t="s">
        <v>6</v>
      </c>
      <c r="E555" s="262" t="s">
        <v>6</v>
      </c>
    </row>
    <row r="556" spans="1:5" ht="12.75" hidden="1" thickBot="1">
      <c r="A556" s="258" t="s">
        <v>8</v>
      </c>
      <c r="B556" s="258"/>
      <c r="C556" s="258"/>
      <c r="D556" s="258"/>
      <c r="E556" s="258"/>
    </row>
    <row r="557" spans="1:5" ht="12.75" hidden="1" thickBot="1">
      <c r="A557" s="258" t="s">
        <v>15</v>
      </c>
      <c r="B557" s="263"/>
      <c r="C557" s="263"/>
      <c r="D557" s="263"/>
      <c r="E557" s="263"/>
    </row>
    <row r="558" spans="1:5" ht="12.75" hidden="1" thickBot="1">
      <c r="A558" s="258" t="s">
        <v>23</v>
      </c>
      <c r="B558" s="263" t="e">
        <f>B557/B556</f>
        <v>#DIV/0!</v>
      </c>
      <c r="C558" s="263" t="e">
        <f>C557/C556</f>
        <v>#DIV/0!</v>
      </c>
      <c r="D558" s="263" t="e">
        <f>D557/D556</f>
        <v>#DIV/0!</v>
      </c>
      <c r="E558" s="263" t="e">
        <f>E557/E556</f>
        <v>#DIV/0!</v>
      </c>
    </row>
    <row r="559" spans="1:5" ht="12.75" hidden="1" thickBot="1">
      <c r="A559" s="258" t="s">
        <v>16</v>
      </c>
      <c r="B559" s="265" t="s">
        <v>22</v>
      </c>
      <c r="C559" s="266" t="e">
        <f t="shared" ref="C559:E561" si="36">C556/B556-1</f>
        <v>#DIV/0!</v>
      </c>
      <c r="D559" s="266" t="e">
        <f t="shared" si="36"/>
        <v>#DIV/0!</v>
      </c>
      <c r="E559" s="266" t="e">
        <f t="shared" si="36"/>
        <v>#DIV/0!</v>
      </c>
    </row>
    <row r="560" spans="1:5" ht="12.75" hidden="1" thickBot="1">
      <c r="A560" s="258" t="s">
        <v>17</v>
      </c>
      <c r="B560" s="265" t="s">
        <v>22</v>
      </c>
      <c r="C560" s="266" t="e">
        <f t="shared" si="36"/>
        <v>#DIV/0!</v>
      </c>
      <c r="D560" s="266" t="e">
        <f t="shared" si="36"/>
        <v>#DIV/0!</v>
      </c>
      <c r="E560" s="266" t="e">
        <f t="shared" si="36"/>
        <v>#DIV/0!</v>
      </c>
    </row>
    <row r="561" spans="1:5" ht="12.75" hidden="1" thickBot="1">
      <c r="A561" s="258" t="s">
        <v>18</v>
      </c>
      <c r="B561" s="265" t="s">
        <v>22</v>
      </c>
      <c r="C561" s="266" t="e">
        <f t="shared" si="36"/>
        <v>#DIV/0!</v>
      </c>
      <c r="D561" s="266" t="e">
        <f t="shared" si="36"/>
        <v>#DIV/0!</v>
      </c>
      <c r="E561" s="266" t="e">
        <f t="shared" si="36"/>
        <v>#DIV/0!</v>
      </c>
    </row>
    <row r="562" spans="1:5" ht="12.75" hidden="1" thickBot="1">
      <c r="A562" s="562" t="s">
        <v>286</v>
      </c>
      <c r="B562" s="563"/>
      <c r="C562" s="563"/>
      <c r="D562" s="563"/>
      <c r="E562" s="564"/>
    </row>
    <row r="563" spans="1:5" ht="12.75" hidden="1" customHeight="1">
      <c r="A563" s="537"/>
      <c r="B563" s="261">
        <v>2018</v>
      </c>
      <c r="C563" s="261">
        <v>2019</v>
      </c>
      <c r="D563" s="261">
        <v>2020</v>
      </c>
      <c r="E563" s="261">
        <v>2021</v>
      </c>
    </row>
    <row r="564" spans="1:5" ht="9" hidden="1" customHeight="1">
      <c r="A564" s="538"/>
      <c r="B564" s="262" t="s">
        <v>5</v>
      </c>
      <c r="C564" s="262" t="s">
        <v>6</v>
      </c>
      <c r="D564" s="262" t="s">
        <v>6</v>
      </c>
      <c r="E564" s="262" t="s">
        <v>6</v>
      </c>
    </row>
    <row r="565" spans="1:5" ht="12.75" hidden="1" thickBot="1">
      <c r="A565" s="28" t="s">
        <v>33</v>
      </c>
      <c r="B565" s="267">
        <f>B566+B567+B568+B569</f>
        <v>0</v>
      </c>
      <c r="C565" s="267">
        <f>C566+C567+C568+C569</f>
        <v>0</v>
      </c>
      <c r="D565" s="267">
        <f>D566+D567+D568+D569</f>
        <v>0</v>
      </c>
      <c r="E565" s="267">
        <f>E566+E567+E568+E569</f>
        <v>0</v>
      </c>
    </row>
    <row r="566" spans="1:5" ht="12.75" hidden="1" thickBot="1">
      <c r="A566" s="29" t="s">
        <v>41</v>
      </c>
      <c r="B566" s="267"/>
      <c r="C566" s="267"/>
      <c r="D566" s="267"/>
      <c r="E566" s="267"/>
    </row>
    <row r="567" spans="1:5" ht="12.75" hidden="1" thickBot="1">
      <c r="A567" s="29" t="s">
        <v>46</v>
      </c>
      <c r="B567" s="267"/>
      <c r="C567" s="267"/>
      <c r="D567" s="267"/>
      <c r="E567" s="267"/>
    </row>
    <row r="568" spans="1:5" ht="12.75" hidden="1" thickBot="1">
      <c r="A568" s="29" t="s">
        <v>47</v>
      </c>
      <c r="B568" s="267"/>
      <c r="C568" s="267"/>
      <c r="D568" s="267"/>
      <c r="E568" s="267"/>
    </row>
    <row r="569" spans="1:5" ht="12.75" hidden="1" thickBot="1">
      <c r="A569" s="29" t="s">
        <v>48</v>
      </c>
      <c r="B569" s="267"/>
      <c r="C569" s="267"/>
      <c r="D569" s="267"/>
      <c r="E569" s="267"/>
    </row>
    <row r="570" spans="1:5" ht="12.75" hidden="1" thickBot="1">
      <c r="A570" s="28" t="s">
        <v>34</v>
      </c>
      <c r="B570" s="161">
        <f>B571+B572+B573+B574</f>
        <v>0</v>
      </c>
      <c r="C570" s="161">
        <f>C571+C572+C573+C574</f>
        <v>0</v>
      </c>
      <c r="D570" s="161">
        <f>D571+D572+D573+D574</f>
        <v>0</v>
      </c>
      <c r="E570" s="161">
        <f>E571+E572+E573+E574</f>
        <v>0</v>
      </c>
    </row>
    <row r="571" spans="1:5" ht="12.75" hidden="1" thickBot="1">
      <c r="A571" s="29" t="s">
        <v>41</v>
      </c>
      <c r="B571" s="161"/>
      <c r="C571" s="267"/>
      <c r="D571" s="267"/>
      <c r="E571" s="267"/>
    </row>
    <row r="572" spans="1:5" ht="12.75" hidden="1" thickBot="1">
      <c r="A572" s="29" t="s">
        <v>46</v>
      </c>
      <c r="B572" s="161"/>
      <c r="C572" s="267"/>
      <c r="D572" s="267"/>
      <c r="E572" s="267"/>
    </row>
    <row r="573" spans="1:5" ht="12.75" hidden="1" thickBot="1">
      <c r="A573" s="29" t="s">
        <v>47</v>
      </c>
      <c r="B573" s="161"/>
      <c r="C573" s="267"/>
      <c r="D573" s="267"/>
      <c r="E573" s="267"/>
    </row>
    <row r="574" spans="1:5" ht="12.75" hidden="1" thickBot="1">
      <c r="A574" s="29" t="s">
        <v>48</v>
      </c>
      <c r="B574" s="161"/>
      <c r="C574" s="267"/>
      <c r="D574" s="267"/>
      <c r="E574" s="267"/>
    </row>
    <row r="575" spans="1:5" ht="12.75" hidden="1" thickBot="1">
      <c r="A575" s="282" t="s">
        <v>425</v>
      </c>
      <c r="B575" s="161">
        <f>B565+B570</f>
        <v>0</v>
      </c>
      <c r="C575" s="161">
        <f>C565+C570</f>
        <v>0</v>
      </c>
      <c r="D575" s="161">
        <f>D565+D570</f>
        <v>0</v>
      </c>
      <c r="E575" s="161">
        <f>E565+E570</f>
        <v>0</v>
      </c>
    </row>
    <row r="576" spans="1:5" ht="36.75" hidden="1" thickBot="1">
      <c r="A576" s="260" t="s">
        <v>426</v>
      </c>
      <c r="B576" s="283"/>
      <c r="C576" s="255" t="s">
        <v>43</v>
      </c>
      <c r="D576" s="284"/>
      <c r="E576" s="285"/>
    </row>
    <row r="577" spans="1:5" ht="17.25" hidden="1" customHeight="1">
      <c r="A577" s="258" t="s">
        <v>9</v>
      </c>
      <c r="B577" s="530"/>
      <c r="C577" s="531"/>
      <c r="D577" s="531"/>
      <c r="E577" s="532"/>
    </row>
    <row r="578" spans="1:5" ht="12.75" hidden="1" thickBot="1">
      <c r="A578" s="258" t="s">
        <v>14</v>
      </c>
      <c r="B578" s="559"/>
      <c r="C578" s="560"/>
      <c r="D578" s="560"/>
      <c r="E578" s="561"/>
    </row>
    <row r="579" spans="1:5" ht="12.75" hidden="1" customHeight="1">
      <c r="A579" s="537"/>
      <c r="B579" s="261">
        <v>2018</v>
      </c>
      <c r="C579" s="261">
        <v>2019</v>
      </c>
      <c r="D579" s="261">
        <v>2020</v>
      </c>
      <c r="E579" s="261">
        <v>2021</v>
      </c>
    </row>
    <row r="580" spans="1:5" ht="9" hidden="1" customHeight="1">
      <c r="A580" s="538"/>
      <c r="B580" s="262" t="s">
        <v>5</v>
      </c>
      <c r="C580" s="262" t="s">
        <v>6</v>
      </c>
      <c r="D580" s="262" t="s">
        <v>6</v>
      </c>
      <c r="E580" s="262" t="s">
        <v>6</v>
      </c>
    </row>
    <row r="581" spans="1:5" ht="12.75" hidden="1" thickBot="1">
      <c r="A581" s="258" t="s">
        <v>8</v>
      </c>
      <c r="B581" s="258"/>
      <c r="C581" s="258"/>
      <c r="D581" s="258"/>
      <c r="E581" s="258"/>
    </row>
    <row r="582" spans="1:5" ht="12.75" hidden="1" thickBot="1">
      <c r="A582" s="258" t="s">
        <v>15</v>
      </c>
      <c r="B582" s="263">
        <f>B600</f>
        <v>0</v>
      </c>
      <c r="C582" s="263">
        <f>C600</f>
        <v>0</v>
      </c>
      <c r="D582" s="263">
        <f>D600</f>
        <v>0</v>
      </c>
      <c r="E582" s="263">
        <f>E600</f>
        <v>0</v>
      </c>
    </row>
    <row r="583" spans="1:5" ht="12.75" hidden="1" thickBot="1">
      <c r="A583" s="258" t="s">
        <v>23</v>
      </c>
      <c r="B583" s="263" t="e">
        <f>B582/B581</f>
        <v>#DIV/0!</v>
      </c>
      <c r="C583" s="263" t="e">
        <f>C582/C581</f>
        <v>#DIV/0!</v>
      </c>
      <c r="D583" s="263" t="e">
        <f>D582/D581</f>
        <v>#DIV/0!</v>
      </c>
      <c r="E583" s="263" t="e">
        <f>E582/E581</f>
        <v>#DIV/0!</v>
      </c>
    </row>
    <row r="584" spans="1:5" ht="12.75" hidden="1" thickBot="1">
      <c r="A584" s="258" t="s">
        <v>16</v>
      </c>
      <c r="B584" s="265" t="s">
        <v>22</v>
      </c>
      <c r="C584" s="266" t="e">
        <f t="shared" ref="C584:E586" si="37">C581/B581-1</f>
        <v>#DIV/0!</v>
      </c>
      <c r="D584" s="266" t="e">
        <f t="shared" si="37"/>
        <v>#DIV/0!</v>
      </c>
      <c r="E584" s="266" t="e">
        <f t="shared" si="37"/>
        <v>#DIV/0!</v>
      </c>
    </row>
    <row r="585" spans="1:5" ht="12.75" hidden="1" thickBot="1">
      <c r="A585" s="258" t="s">
        <v>17</v>
      </c>
      <c r="B585" s="265" t="s">
        <v>22</v>
      </c>
      <c r="C585" s="266" t="e">
        <f t="shared" si="37"/>
        <v>#DIV/0!</v>
      </c>
      <c r="D585" s="266" t="e">
        <f t="shared" si="37"/>
        <v>#DIV/0!</v>
      </c>
      <c r="E585" s="266" t="e">
        <f t="shared" si="37"/>
        <v>#DIV/0!</v>
      </c>
    </row>
    <row r="586" spans="1:5" ht="12.75" hidden="1" thickBot="1">
      <c r="A586" s="258" t="s">
        <v>18</v>
      </c>
      <c r="B586" s="265" t="s">
        <v>22</v>
      </c>
      <c r="C586" s="266" t="e">
        <f t="shared" si="37"/>
        <v>#DIV/0!</v>
      </c>
      <c r="D586" s="266" t="e">
        <f t="shared" si="37"/>
        <v>#DIV/0!</v>
      </c>
      <c r="E586" s="266" t="e">
        <f t="shared" si="37"/>
        <v>#DIV/0!</v>
      </c>
    </row>
    <row r="587" spans="1:5" ht="12.75" hidden="1" thickBot="1">
      <c r="A587" s="562" t="s">
        <v>571</v>
      </c>
      <c r="B587" s="563"/>
      <c r="C587" s="563"/>
      <c r="D587" s="563"/>
      <c r="E587" s="564"/>
    </row>
    <row r="588" spans="1:5" ht="12.75" hidden="1" customHeight="1">
      <c r="A588" s="537"/>
      <c r="B588" s="261">
        <v>2018</v>
      </c>
      <c r="C588" s="261">
        <v>2019</v>
      </c>
      <c r="D588" s="261">
        <v>2020</v>
      </c>
      <c r="E588" s="261">
        <v>2021</v>
      </c>
    </row>
    <row r="589" spans="1:5" ht="9" hidden="1" customHeight="1">
      <c r="A589" s="538"/>
      <c r="B589" s="262" t="s">
        <v>5</v>
      </c>
      <c r="C589" s="262" t="s">
        <v>6</v>
      </c>
      <c r="D589" s="262" t="s">
        <v>6</v>
      </c>
      <c r="E589" s="262" t="s">
        <v>6</v>
      </c>
    </row>
    <row r="590" spans="1:5" ht="12.75" hidden="1" thickBot="1">
      <c r="A590" s="28" t="s">
        <v>33</v>
      </c>
      <c r="B590" s="267">
        <f>B591+B592+B593+B594</f>
        <v>0</v>
      </c>
      <c r="C590" s="267">
        <f>C591+C592+C593+C594</f>
        <v>0</v>
      </c>
      <c r="D590" s="267">
        <f>D591+D592+D593+D594</f>
        <v>0</v>
      </c>
      <c r="E590" s="267">
        <f>E591+E592+E593+E594</f>
        <v>0</v>
      </c>
    </row>
    <row r="591" spans="1:5" ht="12.75" hidden="1" thickBot="1">
      <c r="A591" s="29" t="s">
        <v>41</v>
      </c>
      <c r="B591" s="267"/>
      <c r="C591" s="267"/>
      <c r="D591" s="267"/>
      <c r="E591" s="267"/>
    </row>
    <row r="592" spans="1:5" ht="12.75" hidden="1" thickBot="1">
      <c r="A592" s="29" t="s">
        <v>46</v>
      </c>
      <c r="B592" s="267"/>
      <c r="C592" s="267"/>
      <c r="D592" s="267"/>
      <c r="E592" s="267"/>
    </row>
    <row r="593" spans="1:5" ht="12.75" hidden="1" thickBot="1">
      <c r="A593" s="29" t="s">
        <v>47</v>
      </c>
      <c r="B593" s="267"/>
      <c r="C593" s="267"/>
      <c r="D593" s="267"/>
      <c r="E593" s="267"/>
    </row>
    <row r="594" spans="1:5" ht="12.75" hidden="1" thickBot="1">
      <c r="A594" s="29" t="s">
        <v>48</v>
      </c>
      <c r="B594" s="267"/>
      <c r="C594" s="267"/>
      <c r="D594" s="267"/>
      <c r="E594" s="267"/>
    </row>
    <row r="595" spans="1:5" ht="12.75" hidden="1" thickBot="1">
      <c r="A595" s="28" t="s">
        <v>34</v>
      </c>
      <c r="B595" s="161">
        <f>B596+B597+B598+B599</f>
        <v>0</v>
      </c>
      <c r="C595" s="161">
        <f>C596+C597+C598+C599</f>
        <v>0</v>
      </c>
      <c r="D595" s="161">
        <f>D596+D597+D598+D599</f>
        <v>0</v>
      </c>
      <c r="E595" s="161">
        <f>E596+E597+E598+E599</f>
        <v>0</v>
      </c>
    </row>
    <row r="596" spans="1:5" ht="12.75" hidden="1" thickBot="1">
      <c r="A596" s="29" t="s">
        <v>41</v>
      </c>
      <c r="B596" s="161"/>
      <c r="C596" s="267"/>
      <c r="D596" s="267"/>
      <c r="E596" s="267"/>
    </row>
    <row r="597" spans="1:5" ht="12.75" hidden="1" thickBot="1">
      <c r="A597" s="29" t="s">
        <v>46</v>
      </c>
      <c r="B597" s="161"/>
      <c r="C597" s="267"/>
      <c r="D597" s="267"/>
      <c r="E597" s="267"/>
    </row>
    <row r="598" spans="1:5" ht="12.75" hidden="1" thickBot="1">
      <c r="A598" s="29" t="s">
        <v>47</v>
      </c>
      <c r="B598" s="161"/>
      <c r="C598" s="267"/>
      <c r="D598" s="267"/>
      <c r="E598" s="267"/>
    </row>
    <row r="599" spans="1:5" ht="12.75" hidden="1" thickBot="1">
      <c r="A599" s="29" t="s">
        <v>48</v>
      </c>
      <c r="B599" s="161"/>
      <c r="C599" s="267"/>
      <c r="D599" s="267"/>
      <c r="E599" s="267"/>
    </row>
    <row r="600" spans="1:5" ht="12.75" hidden="1" thickBot="1">
      <c r="A600" s="271" t="s">
        <v>427</v>
      </c>
      <c r="B600" s="161">
        <f>B590+B595</f>
        <v>0</v>
      </c>
      <c r="C600" s="161">
        <f>C590+C595</f>
        <v>0</v>
      </c>
      <c r="D600" s="161">
        <f>D590+D595</f>
        <v>0</v>
      </c>
      <c r="E600" s="161">
        <f>E590+E595</f>
        <v>0</v>
      </c>
    </row>
    <row r="601" spans="1:5" ht="25.5" hidden="1" customHeight="1">
      <c r="A601" s="254" t="s">
        <v>95</v>
      </c>
      <c r="B601" s="565"/>
      <c r="C601" s="567"/>
      <c r="D601" s="567"/>
      <c r="E601" s="568"/>
    </row>
    <row r="602" spans="1:5" ht="36.75" hidden="1" thickBot="1">
      <c r="A602" s="260" t="s">
        <v>426</v>
      </c>
      <c r="B602" s="283"/>
      <c r="C602" s="255" t="s">
        <v>43</v>
      </c>
      <c r="D602" s="284"/>
      <c r="E602" s="285"/>
    </row>
    <row r="603" spans="1:5" ht="17.25" hidden="1" customHeight="1">
      <c r="A603" s="258" t="s">
        <v>9</v>
      </c>
      <c r="B603" s="530"/>
      <c r="C603" s="531"/>
      <c r="D603" s="531"/>
      <c r="E603" s="532"/>
    </row>
    <row r="604" spans="1:5" ht="12.75" hidden="1" thickBot="1">
      <c r="A604" s="258" t="s">
        <v>14</v>
      </c>
      <c r="B604" s="559"/>
      <c r="C604" s="560"/>
      <c r="D604" s="560"/>
      <c r="E604" s="561"/>
    </row>
    <row r="605" spans="1:5" ht="12.75" hidden="1" customHeight="1">
      <c r="A605" s="537"/>
      <c r="B605" s="261">
        <v>2018</v>
      </c>
      <c r="C605" s="261">
        <v>2019</v>
      </c>
      <c r="D605" s="261">
        <v>2020</v>
      </c>
      <c r="E605" s="261">
        <v>2021</v>
      </c>
    </row>
    <row r="606" spans="1:5" ht="9" hidden="1" customHeight="1">
      <c r="A606" s="538"/>
      <c r="B606" s="262" t="s">
        <v>5</v>
      </c>
      <c r="C606" s="262" t="s">
        <v>6</v>
      </c>
      <c r="D606" s="262" t="s">
        <v>6</v>
      </c>
      <c r="E606" s="262" t="s">
        <v>6</v>
      </c>
    </row>
    <row r="607" spans="1:5" ht="12.75" hidden="1" thickBot="1">
      <c r="A607" s="258" t="s">
        <v>8</v>
      </c>
      <c r="B607" s="258"/>
      <c r="C607" s="258"/>
      <c r="D607" s="258"/>
      <c r="E607" s="258"/>
    </row>
    <row r="608" spans="1:5" ht="12.75" hidden="1" thickBot="1">
      <c r="A608" s="258" t="s">
        <v>15</v>
      </c>
      <c r="B608" s="263">
        <f>B626</f>
        <v>0</v>
      </c>
      <c r="C608" s="263">
        <f>C626</f>
        <v>0</v>
      </c>
      <c r="D608" s="263">
        <f>D626</f>
        <v>0</v>
      </c>
      <c r="E608" s="263">
        <f>E626</f>
        <v>0</v>
      </c>
    </row>
    <row r="609" spans="1:5" ht="12.75" hidden="1" thickBot="1">
      <c r="A609" s="258" t="s">
        <v>23</v>
      </c>
      <c r="B609" s="263" t="e">
        <f>B608/B607</f>
        <v>#DIV/0!</v>
      </c>
      <c r="C609" s="263" t="e">
        <f>C608/C607</f>
        <v>#DIV/0!</v>
      </c>
      <c r="D609" s="263" t="e">
        <f>D608/D607</f>
        <v>#DIV/0!</v>
      </c>
      <c r="E609" s="263" t="e">
        <f>E608/E607</f>
        <v>#DIV/0!</v>
      </c>
    </row>
    <row r="610" spans="1:5" ht="12.75" hidden="1" thickBot="1">
      <c r="A610" s="258" t="s">
        <v>16</v>
      </c>
      <c r="B610" s="265" t="s">
        <v>22</v>
      </c>
      <c r="C610" s="266" t="e">
        <f t="shared" ref="C610:E612" si="38">C607/B607-1</f>
        <v>#DIV/0!</v>
      </c>
      <c r="D610" s="266" t="e">
        <f t="shared" si="38"/>
        <v>#DIV/0!</v>
      </c>
      <c r="E610" s="266" t="e">
        <f t="shared" si="38"/>
        <v>#DIV/0!</v>
      </c>
    </row>
    <row r="611" spans="1:5" ht="12.75" hidden="1" thickBot="1">
      <c r="A611" s="258" t="s">
        <v>17</v>
      </c>
      <c r="B611" s="265" t="s">
        <v>22</v>
      </c>
      <c r="C611" s="266" t="e">
        <f t="shared" si="38"/>
        <v>#DIV/0!</v>
      </c>
      <c r="D611" s="266" t="e">
        <f t="shared" si="38"/>
        <v>#DIV/0!</v>
      </c>
      <c r="E611" s="266" t="e">
        <f t="shared" si="38"/>
        <v>#DIV/0!</v>
      </c>
    </row>
    <row r="612" spans="1:5" ht="12.75" hidden="1" thickBot="1">
      <c r="A612" s="258" t="s">
        <v>18</v>
      </c>
      <c r="B612" s="265" t="s">
        <v>22</v>
      </c>
      <c r="C612" s="266" t="e">
        <f t="shared" si="38"/>
        <v>#DIV/0!</v>
      </c>
      <c r="D612" s="266" t="e">
        <f t="shared" si="38"/>
        <v>#DIV/0!</v>
      </c>
      <c r="E612" s="266" t="e">
        <f t="shared" si="38"/>
        <v>#DIV/0!</v>
      </c>
    </row>
    <row r="613" spans="1:5" ht="12.75" hidden="1" thickBot="1">
      <c r="A613" s="562" t="s">
        <v>570</v>
      </c>
      <c r="B613" s="563"/>
      <c r="C613" s="563"/>
      <c r="D613" s="563"/>
      <c r="E613" s="564"/>
    </row>
    <row r="614" spans="1:5" ht="12.75" hidden="1" customHeight="1">
      <c r="A614" s="537"/>
      <c r="B614" s="261">
        <v>2018</v>
      </c>
      <c r="C614" s="261">
        <v>2019</v>
      </c>
      <c r="D614" s="261">
        <v>2020</v>
      </c>
      <c r="E614" s="261">
        <v>2021</v>
      </c>
    </row>
    <row r="615" spans="1:5" ht="9" hidden="1" customHeight="1">
      <c r="A615" s="538"/>
      <c r="B615" s="262" t="s">
        <v>5</v>
      </c>
      <c r="C615" s="262" t="s">
        <v>6</v>
      </c>
      <c r="D615" s="262" t="s">
        <v>6</v>
      </c>
      <c r="E615" s="262" t="s">
        <v>6</v>
      </c>
    </row>
    <row r="616" spans="1:5" ht="12.75" hidden="1" thickBot="1">
      <c r="A616" s="28" t="s">
        <v>33</v>
      </c>
      <c r="B616" s="267">
        <f>B617+B618+B619+B620</f>
        <v>0</v>
      </c>
      <c r="C616" s="267">
        <f>C617+C618+C619+C620</f>
        <v>0</v>
      </c>
      <c r="D616" s="267">
        <f>D617+D618+D619+D620</f>
        <v>0</v>
      </c>
      <c r="E616" s="267">
        <f>E617+E618+E619+E620</f>
        <v>0</v>
      </c>
    </row>
    <row r="617" spans="1:5" ht="12.75" hidden="1" thickBot="1">
      <c r="A617" s="29" t="s">
        <v>41</v>
      </c>
      <c r="B617" s="267"/>
      <c r="C617" s="267"/>
      <c r="D617" s="267"/>
      <c r="E617" s="267"/>
    </row>
    <row r="618" spans="1:5" ht="12.75" hidden="1" thickBot="1">
      <c r="A618" s="29" t="s">
        <v>46</v>
      </c>
      <c r="B618" s="267"/>
      <c r="C618" s="267"/>
      <c r="D618" s="267"/>
      <c r="E618" s="267"/>
    </row>
    <row r="619" spans="1:5" ht="12.75" hidden="1" thickBot="1">
      <c r="A619" s="29" t="s">
        <v>47</v>
      </c>
      <c r="B619" s="267"/>
      <c r="C619" s="267"/>
      <c r="D619" s="267"/>
      <c r="E619" s="267"/>
    </row>
    <row r="620" spans="1:5" ht="12.75" hidden="1" thickBot="1">
      <c r="A620" s="29" t="s">
        <v>48</v>
      </c>
      <c r="B620" s="267"/>
      <c r="C620" s="267"/>
      <c r="D620" s="267"/>
      <c r="E620" s="267"/>
    </row>
    <row r="621" spans="1:5" ht="12.75" hidden="1" thickBot="1">
      <c r="A621" s="28" t="s">
        <v>34</v>
      </c>
      <c r="B621" s="161">
        <f>B622+B623+B624+B625</f>
        <v>0</v>
      </c>
      <c r="C621" s="161">
        <f>C622+C623+C624+C625</f>
        <v>0</v>
      </c>
      <c r="D621" s="161">
        <f>D622+D623+D624+D625</f>
        <v>0</v>
      </c>
      <c r="E621" s="161">
        <f>E622+E623+E624+E625</f>
        <v>0</v>
      </c>
    </row>
    <row r="622" spans="1:5" ht="12.75" hidden="1" thickBot="1">
      <c r="A622" s="29" t="s">
        <v>41</v>
      </c>
      <c r="B622" s="161"/>
      <c r="C622" s="161"/>
      <c r="D622" s="161"/>
      <c r="E622" s="161"/>
    </row>
    <row r="623" spans="1:5" ht="12.75" hidden="1" thickBot="1">
      <c r="A623" s="29" t="s">
        <v>46</v>
      </c>
      <c r="B623" s="161"/>
      <c r="C623" s="161"/>
      <c r="D623" s="161"/>
      <c r="E623" s="161"/>
    </row>
    <row r="624" spans="1:5" ht="12.75" hidden="1" thickBot="1">
      <c r="A624" s="29" t="s">
        <v>47</v>
      </c>
      <c r="B624" s="161"/>
      <c r="C624" s="161"/>
      <c r="D624" s="161"/>
      <c r="E624" s="161"/>
    </row>
    <row r="625" spans="1:5" ht="12.75" hidden="1" thickBot="1">
      <c r="A625" s="29" t="s">
        <v>48</v>
      </c>
      <c r="B625" s="161"/>
      <c r="C625" s="161"/>
      <c r="D625" s="161"/>
      <c r="E625" s="161"/>
    </row>
    <row r="626" spans="1:5" ht="12.75" hidden="1" thickBot="1">
      <c r="A626" s="271" t="s">
        <v>378</v>
      </c>
      <c r="B626" s="161">
        <f>B616+B621</f>
        <v>0</v>
      </c>
      <c r="C626" s="161">
        <f>C616+C621</f>
        <v>0</v>
      </c>
      <c r="D626" s="161">
        <f>D616+D621</f>
        <v>0</v>
      </c>
      <c r="E626" s="161">
        <f>E616+E621</f>
        <v>0</v>
      </c>
    </row>
    <row r="627" spans="1:5" ht="12.75" thickBot="1">
      <c r="A627" s="30" t="s">
        <v>91</v>
      </c>
      <c r="B627" s="548" t="s">
        <v>506</v>
      </c>
      <c r="C627" s="528"/>
      <c r="D627" s="528"/>
      <c r="E627" s="529"/>
    </row>
    <row r="628" spans="1:5" ht="42" customHeight="1" thickBot="1">
      <c r="A628" s="258" t="s">
        <v>9</v>
      </c>
      <c r="B628" s="530" t="s">
        <v>507</v>
      </c>
      <c r="C628" s="531"/>
      <c r="D628" s="531"/>
      <c r="E628" s="532"/>
    </row>
    <row r="629" spans="1:5" ht="12.75" thickBot="1">
      <c r="A629" s="258" t="s">
        <v>14</v>
      </c>
      <c r="B629" s="559" t="s">
        <v>477</v>
      </c>
      <c r="C629" s="560"/>
      <c r="D629" s="560"/>
      <c r="E629" s="561"/>
    </row>
    <row r="630" spans="1:5" ht="12.75" customHeight="1">
      <c r="A630" s="537"/>
      <c r="B630" s="261">
        <v>2019</v>
      </c>
      <c r="C630" s="261">
        <v>2020</v>
      </c>
      <c r="D630" s="261">
        <v>2021</v>
      </c>
      <c r="E630" s="261">
        <v>2022</v>
      </c>
    </row>
    <row r="631" spans="1:5" ht="9" customHeight="1" thickBot="1">
      <c r="A631" s="538"/>
      <c r="B631" s="262" t="s">
        <v>5</v>
      </c>
      <c r="C631" s="262" t="s">
        <v>6</v>
      </c>
      <c r="D631" s="262" t="s">
        <v>6</v>
      </c>
      <c r="E631" s="262" t="s">
        <v>6</v>
      </c>
    </row>
    <row r="632" spans="1:5" ht="12.75" thickBot="1">
      <c r="A632" s="258" t="s">
        <v>8</v>
      </c>
      <c r="B632" s="168">
        <v>26</v>
      </c>
      <c r="C632" s="168">
        <v>26</v>
      </c>
      <c r="D632" s="168">
        <v>26</v>
      </c>
      <c r="E632" s="168">
        <v>26</v>
      </c>
    </row>
    <row r="633" spans="1:5" ht="12.75" thickBot="1">
      <c r="A633" s="258" t="s">
        <v>15</v>
      </c>
      <c r="B633" s="162">
        <v>33805</v>
      </c>
      <c r="C633" s="162">
        <v>35766</v>
      </c>
      <c r="D633" s="162">
        <v>35766</v>
      </c>
      <c r="E633" s="162">
        <v>35766</v>
      </c>
    </row>
    <row r="634" spans="1:5" ht="12.75" thickBot="1">
      <c r="A634" s="258" t="s">
        <v>23</v>
      </c>
      <c r="B634" s="168">
        <f>B633/B632</f>
        <v>1300.1923076923076</v>
      </c>
      <c r="C634" s="168">
        <f>C633/C632</f>
        <v>1375.6153846153845</v>
      </c>
      <c r="D634" s="168">
        <f>D633/D632</f>
        <v>1375.6153846153845</v>
      </c>
      <c r="E634" s="168">
        <f>E633/E632</f>
        <v>1375.6153846153845</v>
      </c>
    </row>
    <row r="635" spans="1:5" ht="12.75" thickBot="1">
      <c r="A635" s="258" t="s">
        <v>16</v>
      </c>
      <c r="B635" s="265">
        <v>0</v>
      </c>
      <c r="C635" s="266">
        <f t="shared" ref="C635:E637" si="39">C632/B632-1</f>
        <v>0</v>
      </c>
      <c r="D635" s="266">
        <f t="shared" si="39"/>
        <v>0</v>
      </c>
      <c r="E635" s="266">
        <f t="shared" si="39"/>
        <v>0</v>
      </c>
    </row>
    <row r="636" spans="1:5" ht="12.75" thickBot="1">
      <c r="A636" s="258" t="s">
        <v>17</v>
      </c>
      <c r="B636" s="265">
        <v>0</v>
      </c>
      <c r="C636" s="266">
        <f t="shared" si="39"/>
        <v>5.8009170241088537E-2</v>
      </c>
      <c r="D636" s="266">
        <f t="shared" si="39"/>
        <v>0</v>
      </c>
      <c r="E636" s="266">
        <f t="shared" si="39"/>
        <v>0</v>
      </c>
    </row>
    <row r="637" spans="1:5" ht="12.75" thickBot="1">
      <c r="A637" s="258" t="s">
        <v>18</v>
      </c>
      <c r="B637" s="265">
        <v>0</v>
      </c>
      <c r="C637" s="266">
        <f t="shared" si="39"/>
        <v>5.8009170241088537E-2</v>
      </c>
      <c r="D637" s="266">
        <f t="shared" si="39"/>
        <v>0</v>
      </c>
      <c r="E637" s="266">
        <f t="shared" si="39"/>
        <v>0</v>
      </c>
    </row>
    <row r="638" spans="1:5" ht="24.75" customHeight="1" thickBot="1">
      <c r="A638" s="562" t="s">
        <v>575</v>
      </c>
      <c r="B638" s="563"/>
      <c r="C638" s="563"/>
      <c r="D638" s="563"/>
      <c r="E638" s="564"/>
    </row>
    <row r="639" spans="1:5" ht="12.75" customHeight="1">
      <c r="A639" s="537"/>
      <c r="B639" s="261">
        <v>2019</v>
      </c>
      <c r="C639" s="261">
        <v>2020</v>
      </c>
      <c r="D639" s="261">
        <v>2021</v>
      </c>
      <c r="E639" s="261">
        <v>2022</v>
      </c>
    </row>
    <row r="640" spans="1:5" ht="9" customHeight="1" thickBot="1">
      <c r="A640" s="538"/>
      <c r="B640" s="262" t="s">
        <v>5</v>
      </c>
      <c r="C640" s="262" t="s">
        <v>6</v>
      </c>
      <c r="D640" s="262" t="s">
        <v>6</v>
      </c>
      <c r="E640" s="262" t="s">
        <v>6</v>
      </c>
    </row>
    <row r="641" spans="1:5" ht="24.75" customHeight="1" thickBot="1">
      <c r="A641" s="28" t="s">
        <v>0</v>
      </c>
      <c r="B641" s="112">
        <v>16800</v>
      </c>
      <c r="C641" s="112">
        <f>C642</f>
        <v>18480</v>
      </c>
      <c r="D641" s="112">
        <f t="shared" ref="D641:E641" si="40">D642</f>
        <v>18480</v>
      </c>
      <c r="E641" s="112">
        <f t="shared" si="40"/>
        <v>18480</v>
      </c>
    </row>
    <row r="642" spans="1:5" ht="38.25" customHeight="1" thickBot="1">
      <c r="A642" s="29" t="s">
        <v>41</v>
      </c>
      <c r="B642" s="112">
        <v>16800</v>
      </c>
      <c r="C642" s="112">
        <v>18480</v>
      </c>
      <c r="D642" s="112">
        <v>18480</v>
      </c>
      <c r="E642" s="112">
        <v>18480</v>
      </c>
    </row>
    <row r="643" spans="1:5" ht="24.75" customHeight="1" thickBot="1">
      <c r="A643" s="29" t="s">
        <v>42</v>
      </c>
      <c r="B643" s="162"/>
      <c r="C643" s="268"/>
      <c r="D643" s="268"/>
      <c r="E643" s="268"/>
    </row>
    <row r="644" spans="1:5" ht="24.75" customHeight="1" thickBot="1">
      <c r="A644" s="28" t="s">
        <v>28</v>
      </c>
      <c r="B644" s="162">
        <v>2805</v>
      </c>
      <c r="C644" s="162">
        <f>C645</f>
        <v>3086</v>
      </c>
      <c r="D644" s="162">
        <f t="shared" ref="D644:E644" si="41">D645</f>
        <v>3086</v>
      </c>
      <c r="E644" s="162">
        <f t="shared" si="41"/>
        <v>3086</v>
      </c>
    </row>
    <row r="645" spans="1:5" ht="12.75" thickBot="1">
      <c r="A645" s="29" t="s">
        <v>41</v>
      </c>
      <c r="B645" s="162">
        <v>2805</v>
      </c>
      <c r="C645" s="162">
        <v>3086</v>
      </c>
      <c r="D645" s="162">
        <v>3086</v>
      </c>
      <c r="E645" s="162">
        <v>3086</v>
      </c>
    </row>
    <row r="646" spans="1:5" ht="12.75" thickBot="1">
      <c r="A646" s="29" t="s">
        <v>42</v>
      </c>
      <c r="B646" s="162"/>
      <c r="C646" s="112"/>
      <c r="D646" s="112"/>
      <c r="E646" s="112"/>
    </row>
    <row r="647" spans="1:5" ht="24.75" customHeight="1" thickBot="1">
      <c r="A647" s="28" t="s">
        <v>1</v>
      </c>
      <c r="B647" s="162">
        <v>14200</v>
      </c>
      <c r="C647" s="167">
        <v>14200</v>
      </c>
      <c r="D647" s="162">
        <v>14200</v>
      </c>
      <c r="E647" s="162">
        <v>14200</v>
      </c>
    </row>
    <row r="648" spans="1:5" ht="12.75" thickBot="1">
      <c r="A648" s="29" t="s">
        <v>41</v>
      </c>
      <c r="B648" s="162">
        <v>14200</v>
      </c>
      <c r="C648" s="167">
        <v>14200</v>
      </c>
      <c r="D648" s="162">
        <v>14200</v>
      </c>
      <c r="E648" s="162">
        <v>14200</v>
      </c>
    </row>
    <row r="649" spans="1:5" ht="12.75" thickBot="1">
      <c r="A649" s="29" t="s">
        <v>42</v>
      </c>
      <c r="B649" s="161"/>
      <c r="C649" s="267"/>
      <c r="D649" s="267"/>
      <c r="E649" s="267"/>
    </row>
    <row r="650" spans="1:5" ht="12.75" thickBot="1">
      <c r="A650" s="28" t="s">
        <v>2</v>
      </c>
      <c r="B650" s="161"/>
      <c r="C650" s="267"/>
      <c r="D650" s="267"/>
      <c r="E650" s="267"/>
    </row>
    <row r="651" spans="1:5" ht="12.75" thickBot="1">
      <c r="A651" s="29" t="s">
        <v>41</v>
      </c>
      <c r="B651" s="161"/>
      <c r="C651" s="267"/>
      <c r="D651" s="267"/>
      <c r="E651" s="267"/>
    </row>
    <row r="652" spans="1:5" ht="12.75" thickBot="1">
      <c r="A652" s="29" t="s">
        <v>42</v>
      </c>
      <c r="B652" s="161"/>
      <c r="C652" s="267"/>
      <c r="D652" s="267"/>
      <c r="E652" s="267"/>
    </row>
    <row r="653" spans="1:5" ht="12.75" thickBot="1">
      <c r="A653" s="28" t="s">
        <v>24</v>
      </c>
      <c r="B653" s="161"/>
      <c r="C653" s="267"/>
      <c r="D653" s="267"/>
      <c r="E653" s="267"/>
    </row>
    <row r="654" spans="1:5" ht="12.75" thickBot="1">
      <c r="A654" s="29" t="s">
        <v>41</v>
      </c>
      <c r="B654" s="161"/>
      <c r="C654" s="267"/>
      <c r="D654" s="267"/>
      <c r="E654" s="267"/>
    </row>
    <row r="655" spans="1:5" ht="12.75" thickBot="1">
      <c r="A655" s="29" t="s">
        <v>42</v>
      </c>
      <c r="B655" s="161"/>
      <c r="C655" s="267"/>
      <c r="D655" s="267"/>
      <c r="E655" s="267"/>
    </row>
    <row r="656" spans="1:5" ht="12.75" thickBot="1">
      <c r="A656" s="28" t="s">
        <v>25</v>
      </c>
      <c r="B656" s="161"/>
      <c r="C656" s="267"/>
      <c r="D656" s="267"/>
      <c r="E656" s="267"/>
    </row>
    <row r="657" spans="1:5" ht="12.75" thickBot="1">
      <c r="A657" s="29" t="s">
        <v>41</v>
      </c>
      <c r="B657" s="161"/>
      <c r="C657" s="267"/>
      <c r="D657" s="267"/>
      <c r="E657" s="267"/>
    </row>
    <row r="658" spans="1:5" ht="12.75" thickBot="1">
      <c r="A658" s="29" t="s">
        <v>42</v>
      </c>
      <c r="B658" s="161"/>
      <c r="C658" s="267"/>
      <c r="D658" s="267"/>
      <c r="E658" s="267"/>
    </row>
    <row r="659" spans="1:5" ht="24.75" thickBot="1">
      <c r="A659" s="28" t="s">
        <v>3</v>
      </c>
      <c r="B659" s="161"/>
      <c r="C659" s="267"/>
      <c r="D659" s="267"/>
      <c r="E659" s="267"/>
    </row>
    <row r="660" spans="1:5" ht="12.75" thickBot="1">
      <c r="A660" s="29" t="s">
        <v>41</v>
      </c>
      <c r="B660" s="161"/>
      <c r="C660" s="267"/>
      <c r="D660" s="267"/>
      <c r="E660" s="267"/>
    </row>
    <row r="661" spans="1:5" ht="12.75" thickBot="1">
      <c r="A661" s="29" t="s">
        <v>42</v>
      </c>
      <c r="B661" s="161"/>
      <c r="C661" s="267"/>
      <c r="D661" s="267"/>
      <c r="E661" s="267"/>
    </row>
    <row r="662" spans="1:5" ht="12.75" thickBot="1">
      <c r="A662" s="43" t="s">
        <v>92</v>
      </c>
      <c r="B662" s="161">
        <f>B659+B656+B653+B650+B647+B644+B641</f>
        <v>33805</v>
      </c>
      <c r="C662" s="161">
        <f>C659+C656+C653+C650+C647+C644+C641</f>
        <v>35766</v>
      </c>
      <c r="D662" s="161">
        <f>D659+D656+D653+D650+D647+D644+D641</f>
        <v>35766</v>
      </c>
      <c r="E662" s="161">
        <f>E659+E656+E653+E650+E647+E644+E641</f>
        <v>35766</v>
      </c>
    </row>
    <row r="663" spans="1:5" ht="17.25" customHeight="1" thickBot="1">
      <c r="A663" s="30" t="s">
        <v>31</v>
      </c>
      <c r="B663" s="272">
        <f>IF(B662-B633=0,0,"Error")</f>
        <v>0</v>
      </c>
      <c r="C663" s="272">
        <f>IF(C662-C633=0,0,"Error")</f>
        <v>0</v>
      </c>
      <c r="D663" s="272">
        <f>IF(D662-D633=0,0,"Error")</f>
        <v>0</v>
      </c>
      <c r="E663" s="272">
        <f>IF(E662-E633=0,0,"Error")</f>
        <v>0</v>
      </c>
    </row>
    <row r="664" spans="1:5" ht="12.75" thickBot="1">
      <c r="A664" s="524" t="s">
        <v>73</v>
      </c>
      <c r="B664" s="525"/>
      <c r="C664" s="525"/>
      <c r="D664" s="525"/>
      <c r="E664" s="526"/>
    </row>
    <row r="665" spans="1:5" ht="12.75" thickBot="1">
      <c r="A665" s="577" t="s">
        <v>35</v>
      </c>
      <c r="B665" s="578"/>
      <c r="C665" s="578"/>
      <c r="D665" s="578"/>
      <c r="E665" s="579"/>
    </row>
    <row r="666" spans="1:5" ht="19.5" customHeight="1" thickBot="1">
      <c r="A666" s="260" t="s">
        <v>95</v>
      </c>
      <c r="B666" s="570" t="s">
        <v>508</v>
      </c>
      <c r="C666" s="566"/>
      <c r="D666" s="567"/>
      <c r="E666" s="568"/>
    </row>
    <row r="667" spans="1:5" ht="42.75" customHeight="1" thickBot="1">
      <c r="A667" s="260" t="s">
        <v>105</v>
      </c>
      <c r="B667" s="288" t="s">
        <v>509</v>
      </c>
      <c r="C667" s="280" t="s">
        <v>43</v>
      </c>
      <c r="D667" s="567" t="s">
        <v>510</v>
      </c>
      <c r="E667" s="568"/>
    </row>
    <row r="668" spans="1:5" ht="12.75" thickBot="1">
      <c r="A668" s="281"/>
      <c r="B668" s="565"/>
      <c r="C668" s="569"/>
      <c r="D668" s="567"/>
      <c r="E668" s="568"/>
    </row>
    <row r="669" spans="1:5" ht="17.25" customHeight="1" thickBot="1">
      <c r="A669" s="258" t="s">
        <v>9</v>
      </c>
      <c r="B669" s="530" t="s">
        <v>509</v>
      </c>
      <c r="C669" s="531"/>
      <c r="D669" s="531"/>
      <c r="E669" s="532"/>
    </row>
    <row r="670" spans="1:5" ht="12.75" thickBot="1">
      <c r="A670" s="258" t="s">
        <v>14</v>
      </c>
      <c r="B670" s="559" t="s">
        <v>511</v>
      </c>
      <c r="C670" s="560"/>
      <c r="D670" s="560"/>
      <c r="E670" s="561"/>
    </row>
    <row r="671" spans="1:5" ht="12.75" customHeight="1">
      <c r="A671" s="537"/>
      <c r="B671" s="261">
        <v>2019</v>
      </c>
      <c r="C671" s="261">
        <v>2020</v>
      </c>
      <c r="D671" s="261">
        <v>2021</v>
      </c>
      <c r="E671" s="261">
        <v>2022</v>
      </c>
    </row>
    <row r="672" spans="1:5" ht="9" customHeight="1" thickBot="1">
      <c r="A672" s="538"/>
      <c r="B672" s="262" t="s">
        <v>5</v>
      </c>
      <c r="C672" s="262" t="s">
        <v>6</v>
      </c>
      <c r="D672" s="262" t="s">
        <v>6</v>
      </c>
      <c r="E672" s="262" t="s">
        <v>6</v>
      </c>
    </row>
    <row r="673" spans="1:5" ht="12.75" thickBot="1">
      <c r="A673" s="258" t="s">
        <v>8</v>
      </c>
      <c r="B673" s="263">
        <v>1</v>
      </c>
      <c r="C673" s="263">
        <v>3</v>
      </c>
      <c r="D673" s="263">
        <v>1</v>
      </c>
      <c r="E673" s="263">
        <v>1</v>
      </c>
    </row>
    <row r="674" spans="1:5" ht="12.75" thickBot="1">
      <c r="A674" s="258" t="s">
        <v>15</v>
      </c>
      <c r="B674" s="297">
        <v>130000</v>
      </c>
      <c r="C674" s="298">
        <v>66500</v>
      </c>
      <c r="D674" s="291">
        <v>20000</v>
      </c>
      <c r="E674" s="291">
        <v>20000</v>
      </c>
    </row>
    <row r="675" spans="1:5" ht="12.75" thickBot="1">
      <c r="A675" s="258" t="s">
        <v>23</v>
      </c>
      <c r="B675" s="292">
        <f>B674/B673</f>
        <v>130000</v>
      </c>
      <c r="C675" s="292">
        <f t="shared" ref="C675:E675" si="42">C674/C673</f>
        <v>22166.666666666668</v>
      </c>
      <c r="D675" s="292">
        <f t="shared" si="42"/>
        <v>20000</v>
      </c>
      <c r="E675" s="292">
        <f t="shared" si="42"/>
        <v>20000</v>
      </c>
    </row>
    <row r="676" spans="1:5" ht="12.75" thickBot="1">
      <c r="A676" s="258" t="s">
        <v>16</v>
      </c>
      <c r="B676" s="313">
        <f>C676</f>
        <v>2</v>
      </c>
      <c r="C676" s="266">
        <f t="shared" ref="C676:E678" si="43">C673/B673-1</f>
        <v>2</v>
      </c>
      <c r="D676" s="266">
        <f t="shared" si="43"/>
        <v>-0.66666666666666674</v>
      </c>
      <c r="E676" s="266">
        <f t="shared" si="43"/>
        <v>0</v>
      </c>
    </row>
    <row r="677" spans="1:5" ht="12.75" thickBot="1">
      <c r="A677" s="258" t="s">
        <v>17</v>
      </c>
      <c r="B677" s="313">
        <f t="shared" ref="B677:B678" si="44">C677</f>
        <v>-0.4884615384615385</v>
      </c>
      <c r="C677" s="266">
        <f t="shared" si="43"/>
        <v>-0.4884615384615385</v>
      </c>
      <c r="D677" s="266">
        <f t="shared" si="43"/>
        <v>-0.6992481203007519</v>
      </c>
      <c r="E677" s="266">
        <f t="shared" si="43"/>
        <v>0</v>
      </c>
    </row>
    <row r="678" spans="1:5" ht="12.75" thickBot="1">
      <c r="A678" s="258" t="s">
        <v>18</v>
      </c>
      <c r="B678" s="313">
        <f t="shared" si="44"/>
        <v>-0.82948717948717943</v>
      </c>
      <c r="C678" s="266">
        <f t="shared" si="43"/>
        <v>-0.82948717948717943</v>
      </c>
      <c r="D678" s="266">
        <f t="shared" si="43"/>
        <v>-9.7744360902255689E-2</v>
      </c>
      <c r="E678" s="266">
        <f t="shared" si="43"/>
        <v>0</v>
      </c>
    </row>
    <row r="679" spans="1:5" ht="12.75" thickBot="1">
      <c r="A679" s="562" t="s">
        <v>576</v>
      </c>
      <c r="B679" s="563"/>
      <c r="C679" s="563"/>
      <c r="D679" s="563"/>
      <c r="E679" s="564"/>
    </row>
    <row r="680" spans="1:5" ht="12.75" customHeight="1">
      <c r="A680" s="537"/>
      <c r="B680" s="261">
        <v>2019</v>
      </c>
      <c r="C680" s="261">
        <v>2020</v>
      </c>
      <c r="D680" s="261">
        <v>2021</v>
      </c>
      <c r="E680" s="261">
        <v>2022</v>
      </c>
    </row>
    <row r="681" spans="1:5" ht="9" customHeight="1" thickBot="1">
      <c r="A681" s="538"/>
      <c r="B681" s="262" t="s">
        <v>5</v>
      </c>
      <c r="C681" s="262" t="s">
        <v>6</v>
      </c>
      <c r="D681" s="262" t="s">
        <v>6</v>
      </c>
      <c r="E681" s="262" t="s">
        <v>6</v>
      </c>
    </row>
    <row r="682" spans="1:5" ht="12.75" thickBot="1">
      <c r="A682" s="28" t="s">
        <v>33</v>
      </c>
      <c r="B682" s="267">
        <f>B683+B684+B685+B686</f>
        <v>0</v>
      </c>
      <c r="C682" s="267">
        <f>C683+C684+C685+C686</f>
        <v>0</v>
      </c>
      <c r="D682" s="267">
        <f>D683+D684+D685+D686</f>
        <v>0</v>
      </c>
      <c r="E682" s="267">
        <f>E683+E684+E685+E686</f>
        <v>0</v>
      </c>
    </row>
    <row r="683" spans="1:5" ht="12.75" thickBot="1">
      <c r="A683" s="29" t="s">
        <v>41</v>
      </c>
      <c r="B683" s="267"/>
      <c r="C683" s="267"/>
      <c r="D683" s="267"/>
      <c r="E683" s="267"/>
    </row>
    <row r="684" spans="1:5" ht="12.75" thickBot="1">
      <c r="A684" s="29" t="s">
        <v>46</v>
      </c>
      <c r="B684" s="267"/>
      <c r="C684" s="267"/>
      <c r="D684" s="267"/>
      <c r="E684" s="267"/>
    </row>
    <row r="685" spans="1:5" ht="12.75" thickBot="1">
      <c r="A685" s="29" t="s">
        <v>47</v>
      </c>
      <c r="B685" s="267"/>
      <c r="C685" s="267"/>
      <c r="D685" s="267"/>
      <c r="E685" s="267"/>
    </row>
    <row r="686" spans="1:5" ht="12.75" thickBot="1">
      <c r="A686" s="29" t="s">
        <v>48</v>
      </c>
      <c r="B686" s="267"/>
      <c r="C686" s="267"/>
      <c r="D686" s="267"/>
      <c r="E686" s="267"/>
    </row>
    <row r="687" spans="1:5" ht="12.75" thickBot="1">
      <c r="A687" s="28" t="s">
        <v>34</v>
      </c>
      <c r="B687" s="298">
        <f>B688</f>
        <v>130000</v>
      </c>
      <c r="C687" s="298">
        <f t="shared" ref="C687:E687" si="45">C688</f>
        <v>66500</v>
      </c>
      <c r="D687" s="298">
        <f t="shared" si="45"/>
        <v>20000</v>
      </c>
      <c r="E687" s="298">
        <f t="shared" si="45"/>
        <v>20000</v>
      </c>
    </row>
    <row r="688" spans="1:5" ht="12.75" thickBot="1">
      <c r="A688" s="29" t="s">
        <v>41</v>
      </c>
      <c r="B688" s="298">
        <v>130000</v>
      </c>
      <c r="C688" s="298">
        <v>66500</v>
      </c>
      <c r="D688" s="291">
        <v>20000</v>
      </c>
      <c r="E688" s="291">
        <v>20000</v>
      </c>
    </row>
    <row r="689" spans="1:5" ht="12.75" thickBot="1">
      <c r="A689" s="29" t="s">
        <v>46</v>
      </c>
      <c r="B689" s="161"/>
      <c r="C689" s="267"/>
      <c r="D689" s="267"/>
      <c r="E689" s="267"/>
    </row>
    <row r="690" spans="1:5" ht="12.75" thickBot="1">
      <c r="A690" s="29" t="s">
        <v>47</v>
      </c>
      <c r="B690" s="161"/>
      <c r="C690" s="267"/>
      <c r="D690" s="267"/>
      <c r="E690" s="267"/>
    </row>
    <row r="691" spans="1:5" ht="12.75" thickBot="1">
      <c r="A691" s="29" t="s">
        <v>48</v>
      </c>
      <c r="B691" s="161"/>
      <c r="C691" s="267"/>
      <c r="D691" s="267"/>
      <c r="E691" s="267"/>
    </row>
    <row r="692" spans="1:5" s="158" customFormat="1" ht="26.25" customHeight="1" thickBot="1">
      <c r="A692" s="314" t="s">
        <v>104</v>
      </c>
      <c r="B692" s="162">
        <f>B682+B687</f>
        <v>130000</v>
      </c>
      <c r="C692" s="162">
        <f>C682+C687</f>
        <v>66500</v>
      </c>
      <c r="D692" s="162">
        <f>D682+D687</f>
        <v>20000</v>
      </c>
      <c r="E692" s="162">
        <f>E682+E687</f>
        <v>20000</v>
      </c>
    </row>
    <row r="693" spans="1:5" ht="36.75" thickBot="1">
      <c r="A693" s="163" t="s">
        <v>103</v>
      </c>
      <c r="B693" s="288" t="s">
        <v>512</v>
      </c>
      <c r="C693" s="301" t="s">
        <v>43</v>
      </c>
      <c r="D693" s="165"/>
      <c r="E693" s="302"/>
    </row>
    <row r="694" spans="1:5" ht="12.75" thickBot="1">
      <c r="A694" s="273" t="s">
        <v>9</v>
      </c>
      <c r="B694" s="549" t="s">
        <v>513</v>
      </c>
      <c r="C694" s="550"/>
      <c r="D694" s="550"/>
      <c r="E694" s="551"/>
    </row>
    <row r="695" spans="1:5" ht="12.75" thickBot="1">
      <c r="A695" s="273" t="s">
        <v>14</v>
      </c>
      <c r="B695" s="571" t="s">
        <v>445</v>
      </c>
      <c r="C695" s="572"/>
      <c r="D695" s="572"/>
      <c r="E695" s="573"/>
    </row>
    <row r="696" spans="1:5">
      <c r="A696" s="555"/>
      <c r="B696" s="274">
        <v>2019</v>
      </c>
      <c r="C696" s="274">
        <v>2020</v>
      </c>
      <c r="D696" s="274">
        <v>2021</v>
      </c>
      <c r="E696" s="274">
        <v>2022</v>
      </c>
    </row>
    <row r="697" spans="1:5" ht="12.75" thickBot="1">
      <c r="A697" s="556"/>
      <c r="B697" s="275" t="s">
        <v>5</v>
      </c>
      <c r="C697" s="275" t="s">
        <v>6</v>
      </c>
      <c r="D697" s="275" t="s">
        <v>6</v>
      </c>
      <c r="E697" s="275" t="s">
        <v>6</v>
      </c>
    </row>
    <row r="698" spans="1:5" ht="12.75" thickBot="1">
      <c r="A698" s="273" t="s">
        <v>8</v>
      </c>
      <c r="B698" s="105">
        <v>0</v>
      </c>
      <c r="C698" s="315">
        <v>3</v>
      </c>
      <c r="D698" s="289"/>
      <c r="E698" s="276"/>
    </row>
    <row r="699" spans="1:5" ht="12.75" thickBot="1">
      <c r="A699" s="273" t="s">
        <v>15</v>
      </c>
      <c r="B699" s="105">
        <v>0</v>
      </c>
      <c r="C699" s="315">
        <v>61170</v>
      </c>
      <c r="D699" s="291"/>
      <c r="E699" s="303">
        <v>0</v>
      </c>
    </row>
    <row r="700" spans="1:5" ht="12.75" thickBot="1">
      <c r="A700" s="273" t="s">
        <v>23</v>
      </c>
      <c r="B700" s="105" t="e">
        <f>B699/B698</f>
        <v>#DIV/0!</v>
      </c>
      <c r="C700" s="304">
        <f t="shared" ref="C700:E700" si="46">C699/C698</f>
        <v>20390</v>
      </c>
      <c r="D700" s="304" t="e">
        <f t="shared" si="46"/>
        <v>#DIV/0!</v>
      </c>
      <c r="E700" s="105" t="e">
        <f t="shared" si="46"/>
        <v>#DIV/0!</v>
      </c>
    </row>
    <row r="701" spans="1:5" ht="12.75" thickBot="1">
      <c r="A701" s="273" t="s">
        <v>16</v>
      </c>
      <c r="B701" s="276">
        <v>0</v>
      </c>
      <c r="C701" s="277" t="e">
        <f t="shared" ref="C701:E703" si="47">C698/B698-1</f>
        <v>#DIV/0!</v>
      </c>
      <c r="D701" s="277">
        <f t="shared" si="47"/>
        <v>-1</v>
      </c>
      <c r="E701" s="277" t="e">
        <f t="shared" si="47"/>
        <v>#DIV/0!</v>
      </c>
    </row>
    <row r="702" spans="1:5" ht="12.75" thickBot="1">
      <c r="A702" s="273" t="s">
        <v>17</v>
      </c>
      <c r="B702" s="305">
        <v>3.3444816053511683E-3</v>
      </c>
      <c r="C702" s="277" t="e">
        <f t="shared" si="47"/>
        <v>#DIV/0!</v>
      </c>
      <c r="D702" s="277">
        <f t="shared" si="47"/>
        <v>-1</v>
      </c>
      <c r="E702" s="277" t="e">
        <f t="shared" si="47"/>
        <v>#DIV/0!</v>
      </c>
    </row>
    <row r="703" spans="1:5" ht="12.75" thickBot="1">
      <c r="A703" s="273" t="s">
        <v>18</v>
      </c>
      <c r="B703" s="305">
        <v>3.3444816053511683E-3</v>
      </c>
      <c r="C703" s="277" t="e">
        <f t="shared" si="47"/>
        <v>#DIV/0!</v>
      </c>
      <c r="D703" s="277" t="e">
        <f t="shared" si="47"/>
        <v>#DIV/0!</v>
      </c>
      <c r="E703" s="277" t="e">
        <f t="shared" si="47"/>
        <v>#DIV/0!</v>
      </c>
    </row>
    <row r="704" spans="1:5" ht="12.75" thickBot="1">
      <c r="A704" s="527" t="s">
        <v>320</v>
      </c>
      <c r="B704" s="557"/>
      <c r="C704" s="557"/>
      <c r="D704" s="557"/>
      <c r="E704" s="558"/>
    </row>
    <row r="705" spans="1:5">
      <c r="A705" s="555"/>
      <c r="B705" s="274">
        <v>2019</v>
      </c>
      <c r="C705" s="274">
        <v>2019</v>
      </c>
      <c r="D705" s="274">
        <v>2020</v>
      </c>
      <c r="E705" s="274">
        <v>2021</v>
      </c>
    </row>
    <row r="706" spans="1:5" ht="12.75" thickBot="1">
      <c r="A706" s="556"/>
      <c r="B706" s="275" t="s">
        <v>5</v>
      </c>
      <c r="C706" s="275" t="s">
        <v>6</v>
      </c>
      <c r="D706" s="275" t="s">
        <v>6</v>
      </c>
      <c r="E706" s="275" t="s">
        <v>6</v>
      </c>
    </row>
    <row r="707" spans="1:5" ht="12.75" thickBot="1">
      <c r="A707" s="182" t="s">
        <v>33</v>
      </c>
      <c r="B707" s="112">
        <f>B708+B709+B710+B711</f>
        <v>0</v>
      </c>
      <c r="C707" s="112">
        <f>C708+C709+C710+C711</f>
        <v>0</v>
      </c>
      <c r="D707" s="112">
        <f>D708+D709+D710+D711</f>
        <v>0</v>
      </c>
      <c r="E707" s="112">
        <f>E708+E709+E710+E711</f>
        <v>0</v>
      </c>
    </row>
    <row r="708" spans="1:5" ht="12.75" thickBot="1">
      <c r="A708" s="184" t="s">
        <v>41</v>
      </c>
      <c r="B708" s="112"/>
      <c r="C708" s="112"/>
      <c r="D708" s="112"/>
      <c r="E708" s="112"/>
    </row>
    <row r="709" spans="1:5" ht="12.75" thickBot="1">
      <c r="A709" s="184" t="s">
        <v>46</v>
      </c>
      <c r="B709" s="112"/>
      <c r="C709" s="112"/>
      <c r="D709" s="112"/>
      <c r="E709" s="112"/>
    </row>
    <row r="710" spans="1:5" ht="12.75" thickBot="1">
      <c r="A710" s="184" t="s">
        <v>47</v>
      </c>
      <c r="B710" s="112"/>
      <c r="C710" s="112"/>
      <c r="D710" s="112"/>
      <c r="E710" s="112"/>
    </row>
    <row r="711" spans="1:5" ht="12.75" thickBot="1">
      <c r="A711" s="184" t="s">
        <v>48</v>
      </c>
      <c r="B711" s="112"/>
      <c r="C711" s="112"/>
      <c r="D711" s="112"/>
      <c r="E711" s="112"/>
    </row>
    <row r="712" spans="1:5" ht="12.75" thickBot="1">
      <c r="A712" s="182" t="s">
        <v>34</v>
      </c>
      <c r="B712" s="298"/>
      <c r="C712" s="298">
        <f>C713</f>
        <v>61170</v>
      </c>
      <c r="D712" s="298"/>
      <c r="E712" s="298"/>
    </row>
    <row r="713" spans="1:5" ht="12.75" thickBot="1">
      <c r="A713" s="184" t="s">
        <v>41</v>
      </c>
      <c r="B713" s="298"/>
      <c r="C713" s="291">
        <v>61170</v>
      </c>
      <c r="D713" s="291"/>
      <c r="E713" s="162"/>
    </row>
    <row r="714" spans="1:5" ht="12.75" thickBot="1">
      <c r="A714" s="184" t="s">
        <v>46</v>
      </c>
      <c r="B714" s="162"/>
      <c r="C714" s="162"/>
      <c r="D714" s="162"/>
      <c r="E714" s="162"/>
    </row>
    <row r="715" spans="1:5" ht="12.75" thickBot="1">
      <c r="A715" s="184" t="s">
        <v>47</v>
      </c>
      <c r="B715" s="162"/>
      <c r="C715" s="162"/>
      <c r="D715" s="162"/>
      <c r="E715" s="162"/>
    </row>
    <row r="716" spans="1:5" ht="12.75" thickBot="1">
      <c r="A716" s="184" t="s">
        <v>48</v>
      </c>
      <c r="B716" s="162"/>
      <c r="C716" s="162"/>
      <c r="D716" s="162"/>
      <c r="E716" s="162"/>
    </row>
    <row r="717" spans="1:5" ht="12.75" thickBot="1">
      <c r="A717" s="271" t="s">
        <v>102</v>
      </c>
      <c r="B717" s="161">
        <f>B707+B712</f>
        <v>0</v>
      </c>
      <c r="C717" s="161">
        <f>C707+C712</f>
        <v>61170</v>
      </c>
      <c r="D717" s="161">
        <f>D707+D712</f>
        <v>0</v>
      </c>
      <c r="E717" s="161">
        <f>E707+E712</f>
        <v>0</v>
      </c>
    </row>
    <row r="718" spans="1:5" ht="12.75" thickBot="1">
      <c r="A718" s="30" t="s">
        <v>31</v>
      </c>
      <c r="B718" s="272">
        <f>B699-B717</f>
        <v>0</v>
      </c>
      <c r="C718" s="272">
        <f t="shared" ref="C718:E718" si="48">C699-C717</f>
        <v>0</v>
      </c>
      <c r="D718" s="272">
        <f t="shared" si="48"/>
        <v>0</v>
      </c>
      <c r="E718" s="272">
        <f t="shared" si="48"/>
        <v>0</v>
      </c>
    </row>
    <row r="719" spans="1:5" ht="24.75" customHeight="1" thickBot="1">
      <c r="A719" s="307" t="s">
        <v>412</v>
      </c>
      <c r="B719" s="574" t="s">
        <v>514</v>
      </c>
      <c r="C719" s="575"/>
      <c r="D719" s="575"/>
      <c r="E719" s="576"/>
    </row>
    <row r="720" spans="1:5" ht="23.25" customHeight="1" thickBot="1">
      <c r="A720" s="530" t="s">
        <v>13</v>
      </c>
      <c r="B720" s="531"/>
      <c r="C720" s="531"/>
      <c r="D720" s="531"/>
      <c r="E720" s="532"/>
    </row>
    <row r="721" spans="1:5" ht="12.75" thickBot="1">
      <c r="A721" s="159"/>
      <c r="B721" s="259"/>
      <c r="C721" s="160" t="s">
        <v>462</v>
      </c>
      <c r="D721" s="160" t="s">
        <v>462</v>
      </c>
      <c r="E721" s="160" t="s">
        <v>462</v>
      </c>
    </row>
    <row r="722" spans="1:5" ht="24.75" thickBot="1">
      <c r="A722" s="159" t="s">
        <v>515</v>
      </c>
      <c r="B722" s="160" t="s">
        <v>516</v>
      </c>
      <c r="C722" s="160" t="s">
        <v>516</v>
      </c>
      <c r="D722" s="160" t="s">
        <v>499</v>
      </c>
      <c r="E722" s="160" t="s">
        <v>500</v>
      </c>
    </row>
    <row r="723" spans="1:5" ht="24.75" thickBot="1">
      <c r="A723" s="159" t="s">
        <v>517</v>
      </c>
      <c r="B723" s="160" t="s">
        <v>518</v>
      </c>
      <c r="C723" s="160" t="s">
        <v>519</v>
      </c>
      <c r="D723" s="160" t="s">
        <v>516</v>
      </c>
      <c r="E723" s="160" t="s">
        <v>516</v>
      </c>
    </row>
    <row r="724" spans="1:5" ht="12.75" thickBot="1">
      <c r="A724" s="524" t="s">
        <v>417</v>
      </c>
      <c r="B724" s="525"/>
      <c r="C724" s="525"/>
      <c r="D724" s="525"/>
      <c r="E724" s="526"/>
    </row>
    <row r="725" spans="1:5" ht="12.75" thickBot="1">
      <c r="A725" s="524" t="s">
        <v>36</v>
      </c>
      <c r="B725" s="525"/>
      <c r="C725" s="525"/>
      <c r="D725" s="525"/>
      <c r="E725" s="526"/>
    </row>
    <row r="726" spans="1:5" ht="18.75" customHeight="1" thickBot="1">
      <c r="A726" s="260" t="s">
        <v>420</v>
      </c>
      <c r="B726" s="527" t="s">
        <v>520</v>
      </c>
      <c r="C726" s="557"/>
      <c r="D726" s="557"/>
      <c r="E726" s="558"/>
    </row>
    <row r="727" spans="1:5" ht="31.5" customHeight="1" thickBot="1">
      <c r="A727" s="258" t="s">
        <v>9</v>
      </c>
      <c r="B727" s="530" t="s">
        <v>473</v>
      </c>
      <c r="C727" s="531"/>
      <c r="D727" s="531"/>
      <c r="E727" s="532"/>
    </row>
    <row r="728" spans="1:5" ht="12.75" thickBot="1">
      <c r="A728" s="258" t="s">
        <v>14</v>
      </c>
      <c r="B728" s="559" t="s">
        <v>521</v>
      </c>
      <c r="C728" s="560"/>
      <c r="D728" s="560"/>
      <c r="E728" s="561"/>
    </row>
    <row r="729" spans="1:5" ht="12.75" customHeight="1">
      <c r="A729" s="537"/>
      <c r="B729" s="261">
        <v>2019</v>
      </c>
      <c r="C729" s="261">
        <v>2020</v>
      </c>
      <c r="D729" s="261">
        <v>2021</v>
      </c>
      <c r="E729" s="261">
        <v>2022</v>
      </c>
    </row>
    <row r="730" spans="1:5" ht="9" customHeight="1" thickBot="1">
      <c r="A730" s="538"/>
      <c r="B730" s="262" t="s">
        <v>5</v>
      </c>
      <c r="C730" s="262" t="s">
        <v>6</v>
      </c>
      <c r="D730" s="262" t="s">
        <v>6</v>
      </c>
      <c r="E730" s="262" t="s">
        <v>6</v>
      </c>
    </row>
    <row r="731" spans="1:5" ht="12.75" thickBot="1">
      <c r="A731" s="258" t="s">
        <v>8</v>
      </c>
      <c r="B731" s="263">
        <v>660</v>
      </c>
      <c r="C731" s="263">
        <v>660</v>
      </c>
      <c r="D731" s="263">
        <v>660</v>
      </c>
      <c r="E731" s="263">
        <v>660</v>
      </c>
    </row>
    <row r="732" spans="1:5" ht="12.75" thickBot="1">
      <c r="A732" s="258" t="s">
        <v>15</v>
      </c>
      <c r="B732" s="168">
        <v>1156000</v>
      </c>
      <c r="C732" s="162">
        <v>1504482</v>
      </c>
      <c r="D732" s="162">
        <v>1499482</v>
      </c>
      <c r="E732" s="162">
        <v>2161482</v>
      </c>
    </row>
    <row r="733" spans="1:5" ht="12.75" thickBot="1">
      <c r="A733" s="258" t="s">
        <v>23</v>
      </c>
      <c r="B733" s="263">
        <v>1748.8653555219364</v>
      </c>
      <c r="C733" s="263">
        <f>C732/C731</f>
        <v>2279.5181818181818</v>
      </c>
      <c r="D733" s="263">
        <f>D732/D731</f>
        <v>2271.9424242424243</v>
      </c>
      <c r="E733" s="263">
        <f>E732/E731</f>
        <v>3274.9727272727273</v>
      </c>
    </row>
    <row r="734" spans="1:5" ht="12.75" thickBot="1">
      <c r="A734" s="258" t="s">
        <v>16</v>
      </c>
      <c r="B734" s="313">
        <f>C734</f>
        <v>0</v>
      </c>
      <c r="C734" s="266">
        <f t="shared" ref="C734:E736" si="49">C731/B731-1</f>
        <v>0</v>
      </c>
      <c r="D734" s="266">
        <f t="shared" si="49"/>
        <v>0</v>
      </c>
      <c r="E734" s="266">
        <f t="shared" si="49"/>
        <v>0</v>
      </c>
    </row>
    <row r="735" spans="1:5" ht="12.75" thickBot="1">
      <c r="A735" s="258" t="s">
        <v>17</v>
      </c>
      <c r="B735" s="313">
        <f t="shared" ref="B735:B736" si="50">C735</f>
        <v>0.30145501730103796</v>
      </c>
      <c r="C735" s="266">
        <f t="shared" si="49"/>
        <v>0.30145501730103796</v>
      </c>
      <c r="D735" s="266">
        <f t="shared" si="49"/>
        <v>-3.3234030051538799E-3</v>
      </c>
      <c r="E735" s="266">
        <f t="shared" si="49"/>
        <v>0.44148579309388181</v>
      </c>
    </row>
    <row r="736" spans="1:5" ht="12.75" thickBot="1">
      <c r="A736" s="258" t="s">
        <v>18</v>
      </c>
      <c r="B736" s="313">
        <f t="shared" si="50"/>
        <v>0.30342691884240325</v>
      </c>
      <c r="C736" s="266">
        <f t="shared" si="49"/>
        <v>0.30342691884240325</v>
      </c>
      <c r="D736" s="266">
        <f t="shared" si="49"/>
        <v>-3.3234030051538799E-3</v>
      </c>
      <c r="E736" s="266">
        <f t="shared" si="49"/>
        <v>0.44148579309388181</v>
      </c>
    </row>
    <row r="737" spans="1:5" ht="12.75" thickBot="1">
      <c r="A737" s="562" t="s">
        <v>577</v>
      </c>
      <c r="B737" s="563"/>
      <c r="C737" s="563"/>
      <c r="D737" s="563"/>
      <c r="E737" s="564"/>
    </row>
    <row r="738" spans="1:5" ht="12.75" customHeight="1">
      <c r="A738" s="537"/>
      <c r="B738" s="261">
        <v>2019</v>
      </c>
      <c r="C738" s="261">
        <v>2020</v>
      </c>
      <c r="D738" s="261">
        <v>2021</v>
      </c>
      <c r="E738" s="261">
        <v>2022</v>
      </c>
    </row>
    <row r="739" spans="1:5" ht="9" customHeight="1" thickBot="1">
      <c r="A739" s="538"/>
      <c r="B739" s="262" t="s">
        <v>5</v>
      </c>
      <c r="C739" s="262" t="s">
        <v>6</v>
      </c>
      <c r="D739" s="262" t="s">
        <v>6</v>
      </c>
      <c r="E739" s="262" t="s">
        <v>6</v>
      </c>
    </row>
    <row r="740" spans="1:5" ht="12.75" thickBot="1">
      <c r="A740" s="28" t="s">
        <v>0</v>
      </c>
      <c r="B740" s="168">
        <v>468000</v>
      </c>
      <c r="C740" s="168">
        <f>C741</f>
        <v>506000</v>
      </c>
      <c r="D740" s="168">
        <f t="shared" ref="D740:E740" si="51">D741</f>
        <v>506000</v>
      </c>
      <c r="E740" s="168">
        <f t="shared" si="51"/>
        <v>506000</v>
      </c>
    </row>
    <row r="741" spans="1:5" ht="12.75" thickBot="1">
      <c r="A741" s="29" t="s">
        <v>41</v>
      </c>
      <c r="B741" s="168">
        <v>468000</v>
      </c>
      <c r="C741" s="168">
        <v>506000</v>
      </c>
      <c r="D741" s="168">
        <v>506000</v>
      </c>
      <c r="E741" s="168">
        <v>506000</v>
      </c>
    </row>
    <row r="742" spans="1:5" ht="12.75" thickBot="1">
      <c r="A742" s="29" t="s">
        <v>42</v>
      </c>
      <c r="B742" s="162"/>
      <c r="C742" s="268"/>
      <c r="D742" s="268"/>
      <c r="E742" s="268"/>
    </row>
    <row r="743" spans="1:5" ht="24.75" thickBot="1">
      <c r="A743" s="28" t="s">
        <v>28</v>
      </c>
      <c r="B743" s="112">
        <v>78000</v>
      </c>
      <c r="C743" s="112">
        <f>C744</f>
        <v>84000</v>
      </c>
      <c r="D743" s="112">
        <f t="shared" ref="D743:E743" si="52">D744</f>
        <v>84000</v>
      </c>
      <c r="E743" s="112">
        <f t="shared" si="52"/>
        <v>84000</v>
      </c>
    </row>
    <row r="744" spans="1:5" ht="12.75" thickBot="1">
      <c r="A744" s="29" t="s">
        <v>41</v>
      </c>
      <c r="B744" s="112">
        <v>78000</v>
      </c>
      <c r="C744" s="112">
        <v>84000</v>
      </c>
      <c r="D744" s="112">
        <v>84000</v>
      </c>
      <c r="E744" s="112">
        <v>84000</v>
      </c>
    </row>
    <row r="745" spans="1:5" ht="12.75" thickBot="1">
      <c r="A745" s="29" t="s">
        <v>42</v>
      </c>
      <c r="B745" s="162"/>
      <c r="C745" s="112"/>
      <c r="D745" s="112"/>
      <c r="E745" s="112"/>
    </row>
    <row r="746" spans="1:5" ht="12.75" thickBot="1">
      <c r="A746" s="28" t="s">
        <v>1</v>
      </c>
      <c r="B746" s="162">
        <v>605000</v>
      </c>
      <c r="C746" s="112">
        <v>905000</v>
      </c>
      <c r="D746" s="112">
        <v>900000</v>
      </c>
      <c r="E746" s="112">
        <v>1562000</v>
      </c>
    </row>
    <row r="747" spans="1:5" ht="12.75" thickBot="1">
      <c r="A747" s="29" t="s">
        <v>41</v>
      </c>
      <c r="B747" s="162">
        <v>605000</v>
      </c>
      <c r="C747" s="112">
        <v>905000</v>
      </c>
      <c r="D747" s="112">
        <v>900000</v>
      </c>
      <c r="E747" s="112">
        <v>1562000</v>
      </c>
    </row>
    <row r="748" spans="1:5" ht="12.75" thickBot="1">
      <c r="A748" s="29" t="s">
        <v>42</v>
      </c>
      <c r="B748" s="161"/>
      <c r="C748" s="267"/>
      <c r="D748" s="267"/>
      <c r="E748" s="267"/>
    </row>
    <row r="749" spans="1:5" ht="12.75" thickBot="1">
      <c r="A749" s="28" t="s">
        <v>2</v>
      </c>
      <c r="B749" s="161"/>
      <c r="C749" s="267"/>
      <c r="D749" s="267"/>
      <c r="E749" s="267"/>
    </row>
    <row r="750" spans="1:5" ht="12.75" thickBot="1">
      <c r="A750" s="29" t="s">
        <v>41</v>
      </c>
      <c r="B750" s="161"/>
      <c r="C750" s="267"/>
      <c r="D750" s="267"/>
      <c r="E750" s="267"/>
    </row>
    <row r="751" spans="1:5" ht="12.75" thickBot="1">
      <c r="A751" s="29" t="s">
        <v>42</v>
      </c>
      <c r="B751" s="161"/>
      <c r="C751" s="267"/>
      <c r="D751" s="267"/>
      <c r="E751" s="267"/>
    </row>
    <row r="752" spans="1:5" ht="12.75" thickBot="1">
      <c r="A752" s="28" t="s">
        <v>24</v>
      </c>
      <c r="B752" s="161"/>
      <c r="C752" s="267"/>
      <c r="D752" s="267"/>
      <c r="E752" s="267"/>
    </row>
    <row r="753" spans="1:5" ht="12.75" thickBot="1">
      <c r="A753" s="29" t="s">
        <v>41</v>
      </c>
      <c r="B753" s="161"/>
      <c r="C753" s="267"/>
      <c r="D753" s="267"/>
      <c r="E753" s="267"/>
    </row>
    <row r="754" spans="1:5" ht="12.75" thickBot="1">
      <c r="A754" s="29" t="s">
        <v>42</v>
      </c>
      <c r="B754" s="161"/>
      <c r="C754" s="267"/>
      <c r="D754" s="267"/>
      <c r="E754" s="267"/>
    </row>
    <row r="755" spans="1:5" ht="12.75" thickBot="1">
      <c r="A755" s="28" t="s">
        <v>25</v>
      </c>
      <c r="B755" s="161"/>
      <c r="C755" s="267"/>
      <c r="D755" s="267"/>
      <c r="E755" s="267"/>
    </row>
    <row r="756" spans="1:5" ht="12.75" thickBot="1">
      <c r="A756" s="29" t="s">
        <v>41</v>
      </c>
      <c r="B756" s="161"/>
      <c r="C756" s="267"/>
      <c r="D756" s="267"/>
      <c r="E756" s="267"/>
    </row>
    <row r="757" spans="1:5" ht="12.75" thickBot="1">
      <c r="A757" s="29" t="s">
        <v>42</v>
      </c>
      <c r="B757" s="161"/>
      <c r="C757" s="267"/>
      <c r="D757" s="267"/>
      <c r="E757" s="267"/>
    </row>
    <row r="758" spans="1:5" ht="24.75" thickBot="1">
      <c r="A758" s="28" t="s">
        <v>3</v>
      </c>
      <c r="B758" s="161">
        <v>5000</v>
      </c>
      <c r="C758" s="112">
        <v>5000</v>
      </c>
      <c r="D758" s="112">
        <v>5000</v>
      </c>
      <c r="E758" s="112">
        <v>5000</v>
      </c>
    </row>
    <row r="759" spans="1:5" ht="12.75" thickBot="1">
      <c r="A759" s="29" t="s">
        <v>41</v>
      </c>
      <c r="B759" s="161">
        <v>5000</v>
      </c>
      <c r="C759" s="112">
        <v>5000</v>
      </c>
      <c r="D759" s="112">
        <v>5000</v>
      </c>
      <c r="E759" s="112">
        <v>5000</v>
      </c>
    </row>
    <row r="760" spans="1:5" ht="12.75" thickBot="1">
      <c r="A760" s="29" t="s">
        <v>42</v>
      </c>
      <c r="B760" s="161"/>
      <c r="C760" s="269"/>
      <c r="D760" s="270"/>
      <c r="E760" s="270"/>
    </row>
    <row r="761" spans="1:5" ht="12.75" thickBot="1">
      <c r="A761" s="271" t="s">
        <v>423</v>
      </c>
      <c r="B761" s="161">
        <f>B758+B755+B752+B749+B746+B743+B740</f>
        <v>1156000</v>
      </c>
      <c r="C761" s="161">
        <f>C758+C755+C752+C749+C746+C743+C740</f>
        <v>1500000</v>
      </c>
      <c r="D761" s="161">
        <f>D758+D755+D752+D749+D746+D743+D740</f>
        <v>1495000</v>
      </c>
      <c r="E761" s="161">
        <f>E758+E755+E752+E749+E746+E743+E740</f>
        <v>2157000</v>
      </c>
    </row>
    <row r="762" spans="1:5" ht="12.75" thickBot="1">
      <c r="A762" s="30" t="s">
        <v>31</v>
      </c>
      <c r="B762" s="272">
        <f>IF(B761-B732=0,0,"Error")</f>
        <v>0</v>
      </c>
      <c r="C762" s="272" t="str">
        <f>IF(C761-C732=0,0,"Error")</f>
        <v>Error</v>
      </c>
      <c r="D762" s="272" t="str">
        <f>IF(D761-D732=0,0,"Error")</f>
        <v>Error</v>
      </c>
      <c r="E762" s="272" t="str">
        <f>IF(E761-E732=0,0,"Error")</f>
        <v>Error</v>
      </c>
    </row>
    <row r="763" spans="1:5" ht="12.75" hidden="1" thickBot="1">
      <c r="A763" s="30"/>
      <c r="B763" s="559"/>
      <c r="C763" s="560"/>
      <c r="D763" s="560"/>
      <c r="E763" s="561"/>
    </row>
    <row r="764" spans="1:5" ht="26.25" hidden="1" customHeight="1">
      <c r="A764" s="258" t="s">
        <v>9</v>
      </c>
      <c r="B764" s="530"/>
      <c r="C764" s="531"/>
      <c r="D764" s="531"/>
      <c r="E764" s="532"/>
    </row>
    <row r="765" spans="1:5" ht="12.75" hidden="1" thickBot="1">
      <c r="A765" s="258" t="s">
        <v>14</v>
      </c>
      <c r="B765" s="559"/>
      <c r="C765" s="560"/>
      <c r="D765" s="560"/>
      <c r="E765" s="561"/>
    </row>
    <row r="766" spans="1:5" ht="12.75" hidden="1" customHeight="1">
      <c r="A766" s="537"/>
      <c r="B766" s="261">
        <v>2018</v>
      </c>
      <c r="C766" s="261">
        <v>2019</v>
      </c>
      <c r="D766" s="261">
        <v>2020</v>
      </c>
      <c r="E766" s="261">
        <v>2021</v>
      </c>
    </row>
    <row r="767" spans="1:5" ht="9" hidden="1" customHeight="1">
      <c r="A767" s="538"/>
      <c r="B767" s="262" t="s">
        <v>5</v>
      </c>
      <c r="C767" s="262" t="s">
        <v>6</v>
      </c>
      <c r="D767" s="262" t="s">
        <v>6</v>
      </c>
      <c r="E767" s="262" t="s">
        <v>6</v>
      </c>
    </row>
    <row r="768" spans="1:5" ht="12.75" hidden="1" thickBot="1">
      <c r="A768" s="258" t="s">
        <v>8</v>
      </c>
      <c r="B768" s="263"/>
      <c r="C768" s="263"/>
      <c r="D768" s="263"/>
      <c r="E768" s="263"/>
    </row>
    <row r="769" spans="1:5" ht="12.75" hidden="1" thickBot="1">
      <c r="A769" s="258" t="s">
        <v>15</v>
      </c>
      <c r="B769" s="297"/>
      <c r="C769" s="169"/>
      <c r="D769" s="263"/>
      <c r="E769" s="263"/>
    </row>
    <row r="770" spans="1:5" ht="12.75" hidden="1" thickBot="1">
      <c r="A770" s="258" t="s">
        <v>23</v>
      </c>
      <c r="B770" s="263" t="e">
        <f>B769/B768</f>
        <v>#DIV/0!</v>
      </c>
      <c r="C770" s="263" t="e">
        <f>C769/C768</f>
        <v>#DIV/0!</v>
      </c>
      <c r="D770" s="263" t="e">
        <f>D769/D768</f>
        <v>#DIV/0!</v>
      </c>
      <c r="E770" s="263" t="e">
        <f>E769/E768</f>
        <v>#DIV/0!</v>
      </c>
    </row>
    <row r="771" spans="1:5" ht="12.75" hidden="1" thickBot="1">
      <c r="A771" s="258" t="s">
        <v>16</v>
      </c>
      <c r="B771" s="265"/>
      <c r="C771" s="266" t="e">
        <f t="shared" ref="C771:E773" si="53">C768/B768-1</f>
        <v>#DIV/0!</v>
      </c>
      <c r="D771" s="266" t="e">
        <f t="shared" si="53"/>
        <v>#DIV/0!</v>
      </c>
      <c r="E771" s="266" t="e">
        <f t="shared" si="53"/>
        <v>#DIV/0!</v>
      </c>
    </row>
    <row r="772" spans="1:5" ht="12.75" hidden="1" thickBot="1">
      <c r="A772" s="258" t="s">
        <v>17</v>
      </c>
      <c r="B772" s="265"/>
      <c r="C772" s="266" t="e">
        <f t="shared" si="53"/>
        <v>#DIV/0!</v>
      </c>
      <c r="D772" s="266" t="e">
        <f t="shared" si="53"/>
        <v>#DIV/0!</v>
      </c>
      <c r="E772" s="266" t="e">
        <f t="shared" si="53"/>
        <v>#DIV/0!</v>
      </c>
    </row>
    <row r="773" spans="1:5" ht="12.75" hidden="1" thickBot="1">
      <c r="A773" s="258" t="s">
        <v>18</v>
      </c>
      <c r="B773" s="265"/>
      <c r="C773" s="266" t="e">
        <f t="shared" si="53"/>
        <v>#DIV/0!</v>
      </c>
      <c r="D773" s="266" t="e">
        <f t="shared" si="53"/>
        <v>#DIV/0!</v>
      </c>
      <c r="E773" s="266" t="e">
        <f t="shared" si="53"/>
        <v>#DIV/0!</v>
      </c>
    </row>
    <row r="774" spans="1:5" ht="24.75" hidden="1" customHeight="1">
      <c r="A774" s="562" t="s">
        <v>286</v>
      </c>
      <c r="B774" s="563"/>
      <c r="C774" s="563"/>
      <c r="D774" s="563"/>
      <c r="E774" s="564"/>
    </row>
    <row r="775" spans="1:5" ht="12.75" hidden="1" customHeight="1">
      <c r="A775" s="537"/>
      <c r="B775" s="261">
        <v>2018</v>
      </c>
      <c r="C775" s="261">
        <v>2019</v>
      </c>
      <c r="D775" s="261">
        <v>2020</v>
      </c>
      <c r="E775" s="261">
        <v>2021</v>
      </c>
    </row>
    <row r="776" spans="1:5" ht="9" hidden="1" customHeight="1">
      <c r="A776" s="538"/>
      <c r="B776" s="262" t="s">
        <v>5</v>
      </c>
      <c r="C776" s="262" t="s">
        <v>6</v>
      </c>
      <c r="D776" s="262" t="s">
        <v>6</v>
      </c>
      <c r="E776" s="262" t="s">
        <v>6</v>
      </c>
    </row>
    <row r="777" spans="1:5" ht="24.75" hidden="1" customHeight="1">
      <c r="A777" s="28" t="s">
        <v>0</v>
      </c>
      <c r="B777" s="267"/>
      <c r="C777" s="267"/>
      <c r="D777" s="267"/>
      <c r="E777" s="267"/>
    </row>
    <row r="778" spans="1:5" ht="38.25" hidden="1" customHeight="1">
      <c r="A778" s="29" t="s">
        <v>41</v>
      </c>
      <c r="B778" s="161"/>
      <c r="C778" s="279"/>
      <c r="D778" s="279"/>
      <c r="E778" s="279"/>
    </row>
    <row r="779" spans="1:5" ht="24.75" hidden="1" customHeight="1">
      <c r="A779" s="29" t="s">
        <v>42</v>
      </c>
      <c r="B779" s="161"/>
      <c r="C779" s="279"/>
      <c r="D779" s="279"/>
      <c r="E779" s="279"/>
    </row>
    <row r="780" spans="1:5" ht="24.75" hidden="1" customHeight="1">
      <c r="A780" s="28" t="s">
        <v>28</v>
      </c>
      <c r="B780" s="267"/>
      <c r="C780" s="267"/>
      <c r="D780" s="267"/>
      <c r="E780" s="267"/>
    </row>
    <row r="781" spans="1:5" ht="12.75" hidden="1" thickBot="1">
      <c r="A781" s="29" t="s">
        <v>41</v>
      </c>
      <c r="B781" s="161"/>
      <c r="C781" s="267"/>
      <c r="D781" s="267"/>
      <c r="E781" s="267"/>
    </row>
    <row r="782" spans="1:5" ht="12.75" hidden="1" thickBot="1">
      <c r="A782" s="29" t="s">
        <v>42</v>
      </c>
      <c r="B782" s="161"/>
      <c r="C782" s="267"/>
      <c r="D782" s="267"/>
      <c r="E782" s="267"/>
    </row>
    <row r="783" spans="1:5" ht="24.75" hidden="1" customHeight="1">
      <c r="A783" s="28" t="s">
        <v>1</v>
      </c>
      <c r="B783" s="161"/>
      <c r="C783" s="161"/>
      <c r="D783" s="161"/>
      <c r="E783" s="161"/>
    </row>
    <row r="784" spans="1:5" ht="12.75" hidden="1" thickBot="1">
      <c r="A784" s="29" t="s">
        <v>41</v>
      </c>
      <c r="B784" s="161"/>
      <c r="C784" s="161"/>
      <c r="D784" s="161"/>
      <c r="E784" s="161"/>
    </row>
    <row r="785" spans="1:5" ht="12.75" hidden="1" thickBot="1">
      <c r="A785" s="29" t="s">
        <v>42</v>
      </c>
      <c r="B785" s="161"/>
      <c r="C785" s="267"/>
      <c r="D785" s="267"/>
      <c r="E785" s="267"/>
    </row>
    <row r="786" spans="1:5" ht="12.75" hidden="1" thickBot="1">
      <c r="A786" s="28" t="s">
        <v>2</v>
      </c>
      <c r="B786" s="161"/>
      <c r="C786" s="267"/>
      <c r="D786" s="267"/>
      <c r="E786" s="267"/>
    </row>
    <row r="787" spans="1:5" ht="12.75" hidden="1" thickBot="1">
      <c r="A787" s="29" t="s">
        <v>41</v>
      </c>
      <c r="B787" s="161"/>
      <c r="C787" s="267"/>
      <c r="D787" s="267"/>
      <c r="E787" s="267"/>
    </row>
    <row r="788" spans="1:5" ht="12.75" hidden="1" thickBot="1">
      <c r="A788" s="29" t="s">
        <v>42</v>
      </c>
      <c r="B788" s="161"/>
      <c r="C788" s="267"/>
      <c r="D788" s="267"/>
      <c r="E788" s="267"/>
    </row>
    <row r="789" spans="1:5" ht="12.75" hidden="1" thickBot="1">
      <c r="A789" s="28" t="s">
        <v>24</v>
      </c>
      <c r="B789" s="161"/>
      <c r="C789" s="267"/>
      <c r="D789" s="267"/>
      <c r="E789" s="267"/>
    </row>
    <row r="790" spans="1:5" ht="12.75" hidden="1" thickBot="1">
      <c r="A790" s="29" t="s">
        <v>41</v>
      </c>
      <c r="B790" s="161"/>
      <c r="C790" s="267"/>
      <c r="D790" s="267"/>
      <c r="E790" s="267"/>
    </row>
    <row r="791" spans="1:5" ht="12.75" hidden="1" thickBot="1">
      <c r="A791" s="29" t="s">
        <v>42</v>
      </c>
      <c r="B791" s="161"/>
      <c r="C791" s="267"/>
      <c r="D791" s="267"/>
      <c r="E791" s="267"/>
    </row>
    <row r="792" spans="1:5" ht="12.75" hidden="1" thickBot="1">
      <c r="A792" s="28" t="s">
        <v>25</v>
      </c>
      <c r="B792" s="161"/>
      <c r="C792" s="267"/>
      <c r="D792" s="267"/>
      <c r="E792" s="267"/>
    </row>
    <row r="793" spans="1:5" ht="12.75" hidden="1" thickBot="1">
      <c r="A793" s="29" t="s">
        <v>41</v>
      </c>
      <c r="B793" s="161"/>
      <c r="C793" s="267"/>
      <c r="D793" s="267"/>
      <c r="E793" s="267"/>
    </row>
    <row r="794" spans="1:5" ht="12.75" hidden="1" thickBot="1">
      <c r="A794" s="29" t="s">
        <v>42</v>
      </c>
      <c r="B794" s="161"/>
      <c r="C794" s="267"/>
      <c r="D794" s="267"/>
      <c r="E794" s="267"/>
    </row>
    <row r="795" spans="1:5" ht="24.75" hidden="1" thickBot="1">
      <c r="A795" s="28" t="s">
        <v>3</v>
      </c>
      <c r="B795" s="161"/>
      <c r="C795" s="267"/>
      <c r="D795" s="267"/>
      <c r="E795" s="267"/>
    </row>
    <row r="796" spans="1:5" ht="12.75" hidden="1" thickBot="1">
      <c r="A796" s="29" t="s">
        <v>41</v>
      </c>
      <c r="B796" s="161"/>
      <c r="C796" s="267"/>
      <c r="D796" s="267"/>
      <c r="E796" s="267"/>
    </row>
    <row r="797" spans="1:5" ht="12.75" hidden="1" thickBot="1">
      <c r="A797" s="29" t="s">
        <v>42</v>
      </c>
      <c r="B797" s="161"/>
      <c r="C797" s="267"/>
      <c r="D797" s="267"/>
      <c r="E797" s="267"/>
    </row>
    <row r="798" spans="1:5" ht="12.75" hidden="1" thickBot="1">
      <c r="A798" s="43" t="s">
        <v>61</v>
      </c>
      <c r="B798" s="161">
        <f>B795+B792+B789+B786+B783+B780+B777</f>
        <v>0</v>
      </c>
      <c r="C798" s="161">
        <f>C795+C792+C789+C786+C783+C780+C777</f>
        <v>0</v>
      </c>
      <c r="D798" s="161">
        <f>D795+D792+D789+D786+D783+D780+D777</f>
        <v>0</v>
      </c>
      <c r="E798" s="161">
        <f>E795+E792+E789+E786+E783+E780+E777</f>
        <v>0</v>
      </c>
    </row>
    <row r="799" spans="1:5" ht="17.25" hidden="1" customHeight="1">
      <c r="A799" s="30" t="s">
        <v>31</v>
      </c>
      <c r="B799" s="272">
        <f>IF(B798-B769=0,0,"Error")</f>
        <v>0</v>
      </c>
      <c r="C799" s="272">
        <f>IF(C798-C769=0,0,"Error")</f>
        <v>0</v>
      </c>
      <c r="D799" s="272">
        <f>IF(D798-D769=0,0,"Error")</f>
        <v>0</v>
      </c>
      <c r="E799" s="272">
        <f>IF(E798-E769=0,0,"Error")</f>
        <v>0</v>
      </c>
    </row>
    <row r="800" spans="1:5" ht="12.75" hidden="1" thickBot="1">
      <c r="A800" s="159" t="s">
        <v>569</v>
      </c>
      <c r="B800" s="559"/>
      <c r="C800" s="560"/>
      <c r="D800" s="560"/>
      <c r="E800" s="561"/>
    </row>
    <row r="801" spans="1:5" ht="26.25" hidden="1" customHeight="1">
      <c r="A801" s="258" t="s">
        <v>9</v>
      </c>
      <c r="B801" s="530"/>
      <c r="C801" s="531"/>
      <c r="D801" s="531"/>
      <c r="E801" s="532"/>
    </row>
    <row r="802" spans="1:5" ht="12.75" hidden="1" thickBot="1">
      <c r="A802" s="258" t="s">
        <v>14</v>
      </c>
      <c r="B802" s="559"/>
      <c r="C802" s="560"/>
      <c r="D802" s="560"/>
      <c r="E802" s="561"/>
    </row>
    <row r="803" spans="1:5" ht="12.75" hidden="1" customHeight="1">
      <c r="A803" s="537"/>
      <c r="B803" s="261">
        <v>2018</v>
      </c>
      <c r="C803" s="261">
        <v>2019</v>
      </c>
      <c r="D803" s="261">
        <v>2020</v>
      </c>
      <c r="E803" s="261">
        <v>2021</v>
      </c>
    </row>
    <row r="804" spans="1:5" ht="9" hidden="1" customHeight="1">
      <c r="A804" s="538"/>
      <c r="B804" s="262" t="s">
        <v>5</v>
      </c>
      <c r="C804" s="262" t="s">
        <v>6</v>
      </c>
      <c r="D804" s="262" t="s">
        <v>6</v>
      </c>
      <c r="E804" s="262" t="s">
        <v>6</v>
      </c>
    </row>
    <row r="805" spans="1:5" ht="12.75" hidden="1" thickBot="1">
      <c r="A805" s="258" t="s">
        <v>8</v>
      </c>
      <c r="B805" s="263"/>
      <c r="C805" s="263"/>
      <c r="D805" s="263"/>
      <c r="E805" s="263"/>
    </row>
    <row r="806" spans="1:5" ht="12.75" hidden="1" thickBot="1">
      <c r="A806" s="258" t="s">
        <v>15</v>
      </c>
      <c r="B806" s="263">
        <f>B835</f>
        <v>0</v>
      </c>
      <c r="C806" s="263">
        <f>C835</f>
        <v>0</v>
      </c>
      <c r="D806" s="263">
        <f>D835</f>
        <v>0</v>
      </c>
      <c r="E806" s="263">
        <f>E835</f>
        <v>0</v>
      </c>
    </row>
    <row r="807" spans="1:5" ht="12.75" hidden="1" thickBot="1">
      <c r="A807" s="258" t="s">
        <v>23</v>
      </c>
      <c r="B807" s="263" t="e">
        <f>B806/B805</f>
        <v>#DIV/0!</v>
      </c>
      <c r="C807" s="263" t="e">
        <f>C806/C805</f>
        <v>#DIV/0!</v>
      </c>
      <c r="D807" s="263" t="e">
        <f>D806/D805</f>
        <v>#DIV/0!</v>
      </c>
      <c r="E807" s="263" t="e">
        <f>E806/E805</f>
        <v>#DIV/0!</v>
      </c>
    </row>
    <row r="808" spans="1:5" ht="12.75" hidden="1" thickBot="1">
      <c r="A808" s="258" t="s">
        <v>16</v>
      </c>
      <c r="B808" s="265"/>
      <c r="C808" s="266" t="e">
        <f t="shared" ref="C808:E810" si="54">C805/B805-1</f>
        <v>#DIV/0!</v>
      </c>
      <c r="D808" s="266" t="e">
        <f t="shared" si="54"/>
        <v>#DIV/0!</v>
      </c>
      <c r="E808" s="266" t="e">
        <f t="shared" si="54"/>
        <v>#DIV/0!</v>
      </c>
    </row>
    <row r="809" spans="1:5" ht="12.75" hidden="1" thickBot="1">
      <c r="A809" s="258" t="s">
        <v>17</v>
      </c>
      <c r="B809" s="265"/>
      <c r="C809" s="266" t="e">
        <f t="shared" si="54"/>
        <v>#DIV/0!</v>
      </c>
      <c r="D809" s="266" t="e">
        <f t="shared" si="54"/>
        <v>#DIV/0!</v>
      </c>
      <c r="E809" s="266" t="e">
        <f t="shared" si="54"/>
        <v>#DIV/0!</v>
      </c>
    </row>
    <row r="810" spans="1:5" ht="12.75" hidden="1" thickBot="1">
      <c r="A810" s="258" t="s">
        <v>18</v>
      </c>
      <c r="B810" s="265"/>
      <c r="C810" s="266" t="e">
        <f t="shared" si="54"/>
        <v>#DIV/0!</v>
      </c>
      <c r="D810" s="266" t="e">
        <f t="shared" si="54"/>
        <v>#DIV/0!</v>
      </c>
      <c r="E810" s="266" t="e">
        <f t="shared" si="54"/>
        <v>#DIV/0!</v>
      </c>
    </row>
    <row r="811" spans="1:5" ht="24.75" hidden="1" customHeight="1">
      <c r="A811" s="562" t="s">
        <v>570</v>
      </c>
      <c r="B811" s="563"/>
      <c r="C811" s="563"/>
      <c r="D811" s="563"/>
      <c r="E811" s="564"/>
    </row>
    <row r="812" spans="1:5" ht="12.75" hidden="1" customHeight="1">
      <c r="A812" s="537"/>
      <c r="B812" s="261">
        <v>2018</v>
      </c>
      <c r="C812" s="261">
        <v>2019</v>
      </c>
      <c r="D812" s="261">
        <v>2020</v>
      </c>
      <c r="E812" s="261">
        <v>2021</v>
      </c>
    </row>
    <row r="813" spans="1:5" ht="9" hidden="1" customHeight="1">
      <c r="A813" s="538"/>
      <c r="B813" s="262" t="s">
        <v>5</v>
      </c>
      <c r="C813" s="262" t="s">
        <v>6</v>
      </c>
      <c r="D813" s="262" t="s">
        <v>6</v>
      </c>
      <c r="E813" s="262" t="s">
        <v>6</v>
      </c>
    </row>
    <row r="814" spans="1:5" ht="24.75" hidden="1" customHeight="1">
      <c r="A814" s="28" t="s">
        <v>0</v>
      </c>
      <c r="B814" s="267"/>
      <c r="C814" s="267"/>
      <c r="D814" s="267"/>
      <c r="E814" s="267"/>
    </row>
    <row r="815" spans="1:5" ht="12.75" hidden="1" thickBot="1">
      <c r="A815" s="29" t="s">
        <v>41</v>
      </c>
      <c r="B815" s="161"/>
      <c r="C815" s="279"/>
      <c r="D815" s="279"/>
      <c r="E815" s="279"/>
    </row>
    <row r="816" spans="1:5" ht="12.75" hidden="1" thickBot="1">
      <c r="A816" s="29" t="s">
        <v>42</v>
      </c>
      <c r="B816" s="161"/>
      <c r="C816" s="279"/>
      <c r="D816" s="279"/>
      <c r="E816" s="279"/>
    </row>
    <row r="817" spans="1:5" ht="24.75" hidden="1" customHeight="1">
      <c r="A817" s="28" t="s">
        <v>28</v>
      </c>
      <c r="B817" s="267"/>
      <c r="C817" s="267"/>
      <c r="D817" s="267"/>
      <c r="E817" s="267"/>
    </row>
    <row r="818" spans="1:5" ht="12.75" hidden="1" thickBot="1">
      <c r="A818" s="29" t="s">
        <v>41</v>
      </c>
      <c r="B818" s="161"/>
      <c r="C818" s="267"/>
      <c r="D818" s="267"/>
      <c r="E818" s="267"/>
    </row>
    <row r="819" spans="1:5" ht="12.75" hidden="1" thickBot="1">
      <c r="A819" s="29" t="s">
        <v>42</v>
      </c>
      <c r="B819" s="161"/>
      <c r="C819" s="267"/>
      <c r="D819" s="267"/>
      <c r="E819" s="267"/>
    </row>
    <row r="820" spans="1:5" ht="24.75" hidden="1" customHeight="1">
      <c r="A820" s="28" t="s">
        <v>1</v>
      </c>
      <c r="B820" s="161">
        <v>0</v>
      </c>
      <c r="C820" s="267">
        <v>0</v>
      </c>
      <c r="D820" s="267">
        <v>0</v>
      </c>
      <c r="E820" s="267">
        <v>0</v>
      </c>
    </row>
    <row r="821" spans="1:5" ht="12.75" hidden="1" thickBot="1">
      <c r="A821" s="29" t="s">
        <v>41</v>
      </c>
      <c r="B821" s="161"/>
      <c r="C821" s="267"/>
      <c r="D821" s="267"/>
      <c r="E821" s="267"/>
    </row>
    <row r="822" spans="1:5" ht="12.75" hidden="1" thickBot="1">
      <c r="A822" s="29" t="s">
        <v>42</v>
      </c>
      <c r="B822" s="161"/>
      <c r="C822" s="267"/>
      <c r="D822" s="267"/>
      <c r="E822" s="267"/>
    </row>
    <row r="823" spans="1:5" ht="12.75" hidden="1" thickBot="1">
      <c r="A823" s="28" t="s">
        <v>2</v>
      </c>
      <c r="B823" s="161"/>
      <c r="C823" s="267"/>
      <c r="D823" s="267"/>
      <c r="E823" s="267"/>
    </row>
    <row r="824" spans="1:5" ht="12.75" hidden="1" thickBot="1">
      <c r="A824" s="29" t="s">
        <v>41</v>
      </c>
      <c r="B824" s="161"/>
      <c r="C824" s="267"/>
      <c r="D824" s="267"/>
      <c r="E824" s="267"/>
    </row>
    <row r="825" spans="1:5" ht="12.75" hidden="1" thickBot="1">
      <c r="A825" s="29" t="s">
        <v>42</v>
      </c>
      <c r="B825" s="161"/>
      <c r="C825" s="267"/>
      <c r="D825" s="267"/>
      <c r="E825" s="267"/>
    </row>
    <row r="826" spans="1:5" ht="12.75" hidden="1" thickBot="1">
      <c r="A826" s="28" t="s">
        <v>24</v>
      </c>
      <c r="B826" s="161"/>
      <c r="C826" s="267"/>
      <c r="D826" s="267"/>
      <c r="E826" s="267"/>
    </row>
    <row r="827" spans="1:5" ht="12.75" hidden="1" thickBot="1">
      <c r="A827" s="29" t="s">
        <v>41</v>
      </c>
      <c r="B827" s="161"/>
      <c r="C827" s="267"/>
      <c r="D827" s="267"/>
      <c r="E827" s="267"/>
    </row>
    <row r="828" spans="1:5" ht="15" hidden="1" customHeight="1">
      <c r="A828" s="29" t="s">
        <v>42</v>
      </c>
      <c r="B828" s="161"/>
      <c r="C828" s="267"/>
      <c r="D828" s="267"/>
      <c r="E828" s="267"/>
    </row>
    <row r="829" spans="1:5" ht="12.75" hidden="1" thickBot="1">
      <c r="A829" s="28" t="s">
        <v>25</v>
      </c>
      <c r="B829" s="161">
        <v>0</v>
      </c>
      <c r="C829" s="267">
        <v>0</v>
      </c>
      <c r="D829" s="267">
        <v>0</v>
      </c>
      <c r="E829" s="267">
        <v>0</v>
      </c>
    </row>
    <row r="830" spans="1:5" ht="12.75" hidden="1" thickBot="1">
      <c r="A830" s="29" t="s">
        <v>41</v>
      </c>
      <c r="B830" s="161"/>
      <c r="C830" s="267"/>
      <c r="D830" s="267"/>
      <c r="E830" s="267"/>
    </row>
    <row r="831" spans="1:5" ht="12.75" hidden="1" thickBot="1">
      <c r="A831" s="29" t="s">
        <v>42</v>
      </c>
      <c r="B831" s="161"/>
      <c r="C831" s="267"/>
      <c r="D831" s="267"/>
      <c r="E831" s="267"/>
    </row>
    <row r="832" spans="1:5" ht="24.75" hidden="1" thickBot="1">
      <c r="A832" s="28" t="s">
        <v>3</v>
      </c>
      <c r="B832" s="161"/>
      <c r="C832" s="267"/>
      <c r="D832" s="267"/>
      <c r="E832" s="267"/>
    </row>
    <row r="833" spans="1:5" ht="12.75" hidden="1" thickBot="1">
      <c r="A833" s="29" t="s">
        <v>41</v>
      </c>
      <c r="B833" s="161"/>
      <c r="C833" s="267"/>
      <c r="D833" s="267"/>
      <c r="E833" s="267"/>
    </row>
    <row r="834" spans="1:5" ht="12.75" hidden="1" thickBot="1">
      <c r="A834" s="29" t="s">
        <v>42</v>
      </c>
      <c r="B834" s="161"/>
      <c r="C834" s="267"/>
      <c r="D834" s="267"/>
      <c r="E834" s="267"/>
    </row>
    <row r="835" spans="1:5" ht="12.75" hidden="1" thickBot="1">
      <c r="A835" s="43" t="s">
        <v>378</v>
      </c>
      <c r="B835" s="161">
        <f>B832+B829+B826+B823+B820+B817+B814</f>
        <v>0</v>
      </c>
      <c r="C835" s="161">
        <f>C832+C829+C826+C823+C820+C817+C814</f>
        <v>0</v>
      </c>
      <c r="D835" s="161">
        <f>D832+D829+D826+D823+D820+D817+D814</f>
        <v>0</v>
      </c>
      <c r="E835" s="161">
        <f>E832+E829+E826+E823+E820+E817+E814</f>
        <v>0</v>
      </c>
    </row>
    <row r="836" spans="1:5" ht="17.25" hidden="1" customHeight="1">
      <c r="A836" s="30" t="s">
        <v>31</v>
      </c>
      <c r="B836" s="272">
        <f>IF(B835-B806=0,0,"Error")</f>
        <v>0</v>
      </c>
      <c r="C836" s="272">
        <f>IF(C835-C806=0,0,"Error")</f>
        <v>0</v>
      </c>
      <c r="D836" s="272">
        <f>IF(D835-D806=0,0,"Error")</f>
        <v>0</v>
      </c>
      <c r="E836" s="272">
        <f>IF(E835-E806=0,0,"Error")</f>
        <v>0</v>
      </c>
    </row>
    <row r="837" spans="1:5" ht="12.75" hidden="1" thickBot="1">
      <c r="A837" s="524" t="s">
        <v>37</v>
      </c>
      <c r="B837" s="525"/>
      <c r="C837" s="525"/>
      <c r="D837" s="525"/>
      <c r="E837" s="526"/>
    </row>
    <row r="838" spans="1:5" ht="12.75" hidden="1" thickBot="1">
      <c r="A838" s="524" t="s">
        <v>69</v>
      </c>
      <c r="B838" s="525"/>
      <c r="C838" s="525"/>
      <c r="D838" s="525"/>
      <c r="E838" s="526"/>
    </row>
    <row r="839" spans="1:5" ht="12.75" hidden="1" thickBot="1">
      <c r="A839" s="260" t="s">
        <v>38</v>
      </c>
      <c r="B839" s="565"/>
      <c r="C839" s="566"/>
      <c r="D839" s="567"/>
      <c r="E839" s="568"/>
    </row>
    <row r="840" spans="1:5" ht="30.75" hidden="1" customHeight="1">
      <c r="A840" s="260" t="s">
        <v>96</v>
      </c>
      <c r="B840" s="260"/>
      <c r="C840" s="280" t="s">
        <v>43</v>
      </c>
      <c r="D840" s="567"/>
      <c r="E840" s="568"/>
    </row>
    <row r="841" spans="1:5" ht="12.75" hidden="1" customHeight="1">
      <c r="A841" s="281"/>
      <c r="B841" s="565"/>
      <c r="C841" s="569"/>
      <c r="D841" s="567"/>
      <c r="E841" s="568"/>
    </row>
    <row r="842" spans="1:5" ht="17.25" hidden="1" customHeight="1">
      <c r="A842" s="258" t="s">
        <v>9</v>
      </c>
      <c r="B842" s="530"/>
      <c r="C842" s="531"/>
      <c r="D842" s="531"/>
      <c r="E842" s="532"/>
    </row>
    <row r="843" spans="1:5" ht="12.75" hidden="1" thickBot="1">
      <c r="A843" s="258" t="s">
        <v>14</v>
      </c>
      <c r="B843" s="559"/>
      <c r="C843" s="560"/>
      <c r="D843" s="560"/>
      <c r="E843" s="561"/>
    </row>
    <row r="844" spans="1:5" ht="12.75" hidden="1" customHeight="1">
      <c r="A844" s="537"/>
      <c r="B844" s="261">
        <v>2018</v>
      </c>
      <c r="C844" s="261">
        <v>2019</v>
      </c>
      <c r="D844" s="261">
        <v>2020</v>
      </c>
      <c r="E844" s="261">
        <v>2021</v>
      </c>
    </row>
    <row r="845" spans="1:5" ht="9" hidden="1" customHeight="1">
      <c r="A845" s="538"/>
      <c r="B845" s="262" t="s">
        <v>5</v>
      </c>
      <c r="C845" s="262" t="s">
        <v>6</v>
      </c>
      <c r="D845" s="262" t="s">
        <v>6</v>
      </c>
      <c r="E845" s="262" t="s">
        <v>6</v>
      </c>
    </row>
    <row r="846" spans="1:5" ht="12.75" hidden="1" thickBot="1">
      <c r="A846" s="258" t="s">
        <v>8</v>
      </c>
      <c r="B846" s="263"/>
      <c r="C846" s="263"/>
      <c r="D846" s="263"/>
      <c r="E846" s="263"/>
    </row>
    <row r="847" spans="1:5" ht="12.75" hidden="1" thickBot="1">
      <c r="A847" s="258" t="s">
        <v>15</v>
      </c>
      <c r="B847" s="263">
        <f>B910-B872</f>
        <v>0</v>
      </c>
      <c r="C847" s="263">
        <f>C910-C872</f>
        <v>0</v>
      </c>
      <c r="D847" s="263">
        <f>D910-D872</f>
        <v>0</v>
      </c>
      <c r="E847" s="263">
        <f>E910-E872</f>
        <v>0</v>
      </c>
    </row>
    <row r="848" spans="1:5" ht="12.75" hidden="1" thickBot="1">
      <c r="A848" s="258" t="s">
        <v>23</v>
      </c>
      <c r="B848" s="263" t="e">
        <f>B847/B846</f>
        <v>#DIV/0!</v>
      </c>
      <c r="C848" s="263" t="e">
        <f>C847/C846</f>
        <v>#DIV/0!</v>
      </c>
      <c r="D848" s="263" t="e">
        <f>D847/D846</f>
        <v>#DIV/0!</v>
      </c>
      <c r="E848" s="263" t="e">
        <f>E847/E846</f>
        <v>#DIV/0!</v>
      </c>
    </row>
    <row r="849" spans="1:5" ht="12.75" hidden="1" thickBot="1">
      <c r="A849" s="258" t="s">
        <v>16</v>
      </c>
      <c r="B849" s="265" t="s">
        <v>22</v>
      </c>
      <c r="C849" s="266" t="e">
        <f t="shared" ref="C849:E851" si="55">C846/B846-1</f>
        <v>#DIV/0!</v>
      </c>
      <c r="D849" s="266" t="e">
        <f t="shared" si="55"/>
        <v>#DIV/0!</v>
      </c>
      <c r="E849" s="266" t="e">
        <f t="shared" si="55"/>
        <v>#DIV/0!</v>
      </c>
    </row>
    <row r="850" spans="1:5" ht="12.75" hidden="1" thickBot="1">
      <c r="A850" s="258" t="s">
        <v>17</v>
      </c>
      <c r="B850" s="265" t="s">
        <v>22</v>
      </c>
      <c r="C850" s="266" t="e">
        <f t="shared" si="55"/>
        <v>#DIV/0!</v>
      </c>
      <c r="D850" s="266" t="e">
        <f t="shared" si="55"/>
        <v>#DIV/0!</v>
      </c>
      <c r="E850" s="266" t="e">
        <f t="shared" si="55"/>
        <v>#DIV/0!</v>
      </c>
    </row>
    <row r="851" spans="1:5" ht="12.75" hidden="1" thickBot="1">
      <c r="A851" s="258" t="s">
        <v>18</v>
      </c>
      <c r="B851" s="265" t="s">
        <v>22</v>
      </c>
      <c r="C851" s="266" t="e">
        <f t="shared" si="55"/>
        <v>#DIV/0!</v>
      </c>
      <c r="D851" s="266" t="e">
        <f t="shared" si="55"/>
        <v>#DIV/0!</v>
      </c>
      <c r="E851" s="266" t="e">
        <f t="shared" si="55"/>
        <v>#DIV/0!</v>
      </c>
    </row>
    <row r="852" spans="1:5" ht="12.75" hidden="1" thickBot="1">
      <c r="A852" s="562" t="s">
        <v>183</v>
      </c>
      <c r="B852" s="563"/>
      <c r="C852" s="563"/>
      <c r="D852" s="563"/>
      <c r="E852" s="564"/>
    </row>
    <row r="853" spans="1:5" ht="12.75" hidden="1" customHeight="1">
      <c r="A853" s="537"/>
      <c r="B853" s="261">
        <v>2018</v>
      </c>
      <c r="C853" s="261">
        <v>2019</v>
      </c>
      <c r="D853" s="261">
        <v>2020</v>
      </c>
      <c r="E853" s="261">
        <v>2021</v>
      </c>
    </row>
    <row r="854" spans="1:5" ht="9" hidden="1" customHeight="1">
      <c r="A854" s="538"/>
      <c r="B854" s="262" t="s">
        <v>5</v>
      </c>
      <c r="C854" s="262" t="s">
        <v>6</v>
      </c>
      <c r="D854" s="262" t="s">
        <v>6</v>
      </c>
      <c r="E854" s="262" t="s">
        <v>6</v>
      </c>
    </row>
    <row r="855" spans="1:5" ht="12.75" hidden="1" thickBot="1">
      <c r="A855" s="28" t="s">
        <v>33</v>
      </c>
      <c r="B855" s="267">
        <f>B856+B857+B858+B859</f>
        <v>0</v>
      </c>
      <c r="C855" s="267">
        <f>C856+C857+C858+C859</f>
        <v>0</v>
      </c>
      <c r="D855" s="267">
        <f>D856+D857+D858+D859</f>
        <v>0</v>
      </c>
      <c r="E855" s="267">
        <f>E856+E857+E858+E859</f>
        <v>0</v>
      </c>
    </row>
    <row r="856" spans="1:5" ht="12.75" hidden="1" thickBot="1">
      <c r="A856" s="29" t="s">
        <v>41</v>
      </c>
      <c r="B856" s="267"/>
      <c r="C856" s="267"/>
      <c r="D856" s="267"/>
      <c r="E856" s="267"/>
    </row>
    <row r="857" spans="1:5" ht="12.75" hidden="1" thickBot="1">
      <c r="A857" s="29" t="s">
        <v>46</v>
      </c>
      <c r="B857" s="267"/>
      <c r="C857" s="267"/>
      <c r="D857" s="267"/>
      <c r="E857" s="267"/>
    </row>
    <row r="858" spans="1:5" ht="12.75" hidden="1" thickBot="1">
      <c r="A858" s="29" t="s">
        <v>47</v>
      </c>
      <c r="B858" s="267"/>
      <c r="C858" s="267"/>
      <c r="D858" s="267"/>
      <c r="E858" s="267"/>
    </row>
    <row r="859" spans="1:5" ht="12.75" hidden="1" thickBot="1">
      <c r="A859" s="29" t="s">
        <v>48</v>
      </c>
      <c r="B859" s="267"/>
      <c r="C859" s="267"/>
      <c r="D859" s="267"/>
      <c r="E859" s="267"/>
    </row>
    <row r="860" spans="1:5" ht="12.75" hidden="1" thickBot="1">
      <c r="A860" s="28" t="s">
        <v>34</v>
      </c>
      <c r="B860" s="161">
        <f>B861+B862+B863+B864</f>
        <v>0</v>
      </c>
      <c r="C860" s="161">
        <f>C861+C862+C863+C864</f>
        <v>0</v>
      </c>
      <c r="D860" s="161">
        <f>D861+D862+D863+D864</f>
        <v>0</v>
      </c>
      <c r="E860" s="161">
        <f>E861+E862+E863+E864</f>
        <v>0</v>
      </c>
    </row>
    <row r="861" spans="1:5" ht="12.75" hidden="1" thickBot="1">
      <c r="A861" s="29" t="s">
        <v>41</v>
      </c>
      <c r="B861" s="161"/>
      <c r="C861" s="267"/>
      <c r="D861" s="267"/>
      <c r="E861" s="267"/>
    </row>
    <row r="862" spans="1:5" ht="12.75" hidden="1" thickBot="1">
      <c r="A862" s="29" t="s">
        <v>46</v>
      </c>
      <c r="B862" s="161"/>
      <c r="C862" s="267"/>
      <c r="D862" s="267"/>
      <c r="E862" s="267"/>
    </row>
    <row r="863" spans="1:5" ht="12.75" hidden="1" thickBot="1">
      <c r="A863" s="29" t="s">
        <v>47</v>
      </c>
      <c r="B863" s="161"/>
      <c r="C863" s="267"/>
      <c r="D863" s="267"/>
      <c r="E863" s="267"/>
    </row>
    <row r="864" spans="1:5" ht="12.75" hidden="1" thickBot="1">
      <c r="A864" s="29" t="s">
        <v>48</v>
      </c>
      <c r="B864" s="161"/>
      <c r="C864" s="267"/>
      <c r="D864" s="267"/>
      <c r="E864" s="267"/>
    </row>
    <row r="865" spans="1:5" ht="12.75" hidden="1" thickBot="1">
      <c r="A865" s="282" t="s">
        <v>30</v>
      </c>
      <c r="B865" s="161">
        <f>B855+B860</f>
        <v>0</v>
      </c>
      <c r="C865" s="161">
        <f>C855+C860</f>
        <v>0</v>
      </c>
      <c r="D865" s="161">
        <f>D855+D860</f>
        <v>0</v>
      </c>
      <c r="E865" s="161">
        <f>E855+E860</f>
        <v>0</v>
      </c>
    </row>
    <row r="866" spans="1:5" ht="36.75" hidden="1" thickBot="1">
      <c r="A866" s="260" t="s">
        <v>45</v>
      </c>
      <c r="B866" s="260"/>
      <c r="C866" s="280" t="s">
        <v>43</v>
      </c>
      <c r="D866" s="567"/>
      <c r="E866" s="568"/>
    </row>
    <row r="867" spans="1:5" ht="17.25" hidden="1" customHeight="1">
      <c r="A867" s="258" t="s">
        <v>9</v>
      </c>
      <c r="B867" s="530"/>
      <c r="C867" s="531"/>
      <c r="D867" s="531"/>
      <c r="E867" s="532"/>
    </row>
    <row r="868" spans="1:5" ht="12.75" hidden="1" thickBot="1">
      <c r="A868" s="258" t="s">
        <v>14</v>
      </c>
      <c r="B868" s="559"/>
      <c r="C868" s="560"/>
      <c r="D868" s="560"/>
      <c r="E868" s="561"/>
    </row>
    <row r="869" spans="1:5" ht="12.75" hidden="1" customHeight="1">
      <c r="A869" s="537"/>
      <c r="B869" s="261">
        <v>2018</v>
      </c>
      <c r="C869" s="261">
        <v>2019</v>
      </c>
      <c r="D869" s="261">
        <v>2020</v>
      </c>
      <c r="E869" s="261">
        <v>2021</v>
      </c>
    </row>
    <row r="870" spans="1:5" ht="9" hidden="1" customHeight="1">
      <c r="A870" s="538"/>
      <c r="B870" s="262" t="s">
        <v>5</v>
      </c>
      <c r="C870" s="262" t="s">
        <v>6</v>
      </c>
      <c r="D870" s="262" t="s">
        <v>6</v>
      </c>
      <c r="E870" s="262" t="s">
        <v>6</v>
      </c>
    </row>
    <row r="871" spans="1:5" ht="12.75" hidden="1" thickBot="1">
      <c r="A871" s="258" t="s">
        <v>8</v>
      </c>
      <c r="B871" s="258"/>
      <c r="C871" s="258"/>
      <c r="D871" s="258"/>
      <c r="E871" s="258"/>
    </row>
    <row r="872" spans="1:5" ht="12.75" hidden="1" thickBot="1">
      <c r="A872" s="258" t="s">
        <v>15</v>
      </c>
      <c r="B872" s="263"/>
      <c r="C872" s="263"/>
      <c r="D872" s="263"/>
      <c r="E872" s="263"/>
    </row>
    <row r="873" spans="1:5" ht="12.75" hidden="1" thickBot="1">
      <c r="A873" s="258" t="s">
        <v>23</v>
      </c>
      <c r="B873" s="263" t="e">
        <f>B872/B871</f>
        <v>#DIV/0!</v>
      </c>
      <c r="C873" s="263" t="e">
        <f>C872/C871</f>
        <v>#DIV/0!</v>
      </c>
      <c r="D873" s="263" t="e">
        <f>D872/D871</f>
        <v>#DIV/0!</v>
      </c>
      <c r="E873" s="263" t="e">
        <f>E872/E871</f>
        <v>#DIV/0!</v>
      </c>
    </row>
    <row r="874" spans="1:5" ht="12.75" hidden="1" thickBot="1">
      <c r="A874" s="258" t="s">
        <v>16</v>
      </c>
      <c r="B874" s="265" t="s">
        <v>22</v>
      </c>
      <c r="C874" s="266" t="e">
        <f t="shared" ref="C874:E876" si="56">C871/B871-1</f>
        <v>#DIV/0!</v>
      </c>
      <c r="D874" s="266" t="e">
        <f t="shared" si="56"/>
        <v>#DIV/0!</v>
      </c>
      <c r="E874" s="266" t="e">
        <f t="shared" si="56"/>
        <v>#DIV/0!</v>
      </c>
    </row>
    <row r="875" spans="1:5" ht="12.75" hidden="1" thickBot="1">
      <c r="A875" s="258" t="s">
        <v>17</v>
      </c>
      <c r="B875" s="265" t="s">
        <v>22</v>
      </c>
      <c r="C875" s="266" t="e">
        <f t="shared" si="56"/>
        <v>#DIV/0!</v>
      </c>
      <c r="D875" s="266" t="e">
        <f t="shared" si="56"/>
        <v>#DIV/0!</v>
      </c>
      <c r="E875" s="266" t="e">
        <f t="shared" si="56"/>
        <v>#DIV/0!</v>
      </c>
    </row>
    <row r="876" spans="1:5" ht="12.75" hidden="1" thickBot="1">
      <c r="A876" s="258" t="s">
        <v>18</v>
      </c>
      <c r="B876" s="265" t="s">
        <v>22</v>
      </c>
      <c r="C876" s="266" t="e">
        <f t="shared" si="56"/>
        <v>#DIV/0!</v>
      </c>
      <c r="D876" s="266" t="e">
        <f t="shared" si="56"/>
        <v>#DIV/0!</v>
      </c>
      <c r="E876" s="266" t="e">
        <f t="shared" si="56"/>
        <v>#DIV/0!</v>
      </c>
    </row>
    <row r="877" spans="1:5" ht="12.75" hidden="1" thickBot="1">
      <c r="A877" s="562" t="s">
        <v>286</v>
      </c>
      <c r="B877" s="563"/>
      <c r="C877" s="563"/>
      <c r="D877" s="563"/>
      <c r="E877" s="564"/>
    </row>
    <row r="878" spans="1:5" ht="12.75" hidden="1" customHeight="1">
      <c r="A878" s="537"/>
      <c r="B878" s="261">
        <v>2018</v>
      </c>
      <c r="C878" s="261">
        <v>2019</v>
      </c>
      <c r="D878" s="261">
        <v>2020</v>
      </c>
      <c r="E878" s="261">
        <v>2021</v>
      </c>
    </row>
    <row r="879" spans="1:5" ht="9" hidden="1" customHeight="1">
      <c r="A879" s="538"/>
      <c r="B879" s="262" t="s">
        <v>5</v>
      </c>
      <c r="C879" s="262" t="s">
        <v>6</v>
      </c>
      <c r="D879" s="262" t="s">
        <v>6</v>
      </c>
      <c r="E879" s="262" t="s">
        <v>6</v>
      </c>
    </row>
    <row r="880" spans="1:5" ht="12.75" hidden="1" thickBot="1">
      <c r="A880" s="28" t="s">
        <v>33</v>
      </c>
      <c r="B880" s="267">
        <f>B881+B882+B883+B884</f>
        <v>0</v>
      </c>
      <c r="C880" s="267">
        <f>C881+C882+C883+C884</f>
        <v>0</v>
      </c>
      <c r="D880" s="267">
        <f>D881+D882+D883+D884</f>
        <v>0</v>
      </c>
      <c r="E880" s="267">
        <f>E881+E882+E883+E884</f>
        <v>0</v>
      </c>
    </row>
    <row r="881" spans="1:5" ht="12.75" hidden="1" thickBot="1">
      <c r="A881" s="29" t="s">
        <v>41</v>
      </c>
      <c r="B881" s="267"/>
      <c r="C881" s="267"/>
      <c r="D881" s="267"/>
      <c r="E881" s="267"/>
    </row>
    <row r="882" spans="1:5" ht="12.75" hidden="1" thickBot="1">
      <c r="A882" s="29" t="s">
        <v>46</v>
      </c>
      <c r="B882" s="267"/>
      <c r="C882" s="267"/>
      <c r="D882" s="267"/>
      <c r="E882" s="267"/>
    </row>
    <row r="883" spans="1:5" ht="12.75" hidden="1" thickBot="1">
      <c r="A883" s="29" t="s">
        <v>47</v>
      </c>
      <c r="B883" s="267"/>
      <c r="C883" s="267"/>
      <c r="D883" s="267"/>
      <c r="E883" s="267"/>
    </row>
    <row r="884" spans="1:5" ht="12.75" hidden="1" thickBot="1">
      <c r="A884" s="29" t="s">
        <v>48</v>
      </c>
      <c r="B884" s="267"/>
      <c r="C884" s="267"/>
      <c r="D884" s="267"/>
      <c r="E884" s="267"/>
    </row>
    <row r="885" spans="1:5" ht="12.75" hidden="1" thickBot="1">
      <c r="A885" s="28" t="s">
        <v>34</v>
      </c>
      <c r="B885" s="161">
        <f>B886+B887+B888+B889</f>
        <v>0</v>
      </c>
      <c r="C885" s="161">
        <f>C886+C887+C888+C889</f>
        <v>0</v>
      </c>
      <c r="D885" s="161">
        <f>D886+D887+D888+D889</f>
        <v>0</v>
      </c>
      <c r="E885" s="161">
        <f>E886+E887+E888+E889</f>
        <v>0</v>
      </c>
    </row>
    <row r="886" spans="1:5" ht="12.75" hidden="1" thickBot="1">
      <c r="A886" s="29" t="s">
        <v>41</v>
      </c>
      <c r="B886" s="161"/>
      <c r="C886" s="267"/>
      <c r="D886" s="267"/>
      <c r="E886" s="267"/>
    </row>
    <row r="887" spans="1:5" ht="12.75" hidden="1" thickBot="1">
      <c r="A887" s="29" t="s">
        <v>46</v>
      </c>
      <c r="B887" s="161"/>
      <c r="C887" s="267"/>
      <c r="D887" s="267"/>
      <c r="E887" s="267"/>
    </row>
    <row r="888" spans="1:5" ht="12.75" hidden="1" thickBot="1">
      <c r="A888" s="29" t="s">
        <v>47</v>
      </c>
      <c r="B888" s="161"/>
      <c r="C888" s="267"/>
      <c r="D888" s="267"/>
      <c r="E888" s="267"/>
    </row>
    <row r="889" spans="1:5" ht="12.75" hidden="1" thickBot="1">
      <c r="A889" s="29" t="s">
        <v>48</v>
      </c>
      <c r="B889" s="161"/>
      <c r="C889" s="267"/>
      <c r="D889" s="267"/>
      <c r="E889" s="267"/>
    </row>
    <row r="890" spans="1:5" ht="12.75" hidden="1" thickBot="1">
      <c r="A890" s="282" t="s">
        <v>425</v>
      </c>
      <c r="B890" s="161">
        <f>B880+B885</f>
        <v>0</v>
      </c>
      <c r="C890" s="161">
        <f>C880+C885</f>
        <v>0</v>
      </c>
      <c r="D890" s="161">
        <f>D880+D885</f>
        <v>0</v>
      </c>
      <c r="E890" s="161">
        <f>E880+E885</f>
        <v>0</v>
      </c>
    </row>
    <row r="891" spans="1:5" ht="36.75" hidden="1" thickBot="1">
      <c r="A891" s="260" t="s">
        <v>426</v>
      </c>
      <c r="B891" s="283"/>
      <c r="C891" s="255" t="s">
        <v>43</v>
      </c>
      <c r="D891" s="284"/>
      <c r="E891" s="285"/>
    </row>
    <row r="892" spans="1:5" ht="17.25" hidden="1" customHeight="1">
      <c r="A892" s="258" t="s">
        <v>9</v>
      </c>
      <c r="B892" s="530"/>
      <c r="C892" s="531"/>
      <c r="D892" s="531"/>
      <c r="E892" s="532"/>
    </row>
    <row r="893" spans="1:5" ht="12.75" hidden="1" thickBot="1">
      <c r="A893" s="258" t="s">
        <v>14</v>
      </c>
      <c r="B893" s="559"/>
      <c r="C893" s="560"/>
      <c r="D893" s="560"/>
      <c r="E893" s="561"/>
    </row>
    <row r="894" spans="1:5" ht="12.75" hidden="1" customHeight="1">
      <c r="A894" s="537"/>
      <c r="B894" s="261">
        <v>2018</v>
      </c>
      <c r="C894" s="261">
        <v>2019</v>
      </c>
      <c r="D894" s="261">
        <v>2020</v>
      </c>
      <c r="E894" s="261">
        <v>2021</v>
      </c>
    </row>
    <row r="895" spans="1:5" ht="9" hidden="1" customHeight="1">
      <c r="A895" s="538"/>
      <c r="B895" s="262" t="s">
        <v>5</v>
      </c>
      <c r="C895" s="262" t="s">
        <v>6</v>
      </c>
      <c r="D895" s="262" t="s">
        <v>6</v>
      </c>
      <c r="E895" s="262" t="s">
        <v>6</v>
      </c>
    </row>
    <row r="896" spans="1:5" ht="12.75" hidden="1" thickBot="1">
      <c r="A896" s="258" t="s">
        <v>8</v>
      </c>
      <c r="B896" s="258"/>
      <c r="C896" s="258"/>
      <c r="D896" s="258"/>
      <c r="E896" s="258"/>
    </row>
    <row r="897" spans="1:5" ht="12.75" hidden="1" thickBot="1">
      <c r="A897" s="258" t="s">
        <v>15</v>
      </c>
      <c r="B897" s="263">
        <f>B915</f>
        <v>0</v>
      </c>
      <c r="C897" s="263">
        <f>C915</f>
        <v>0</v>
      </c>
      <c r="D897" s="263">
        <f>D915</f>
        <v>0</v>
      </c>
      <c r="E897" s="263">
        <f>E915</f>
        <v>0</v>
      </c>
    </row>
    <row r="898" spans="1:5" ht="12.75" hidden="1" thickBot="1">
      <c r="A898" s="258" t="s">
        <v>23</v>
      </c>
      <c r="B898" s="263" t="e">
        <f>B897/B896</f>
        <v>#DIV/0!</v>
      </c>
      <c r="C898" s="263" t="e">
        <f>C897/C896</f>
        <v>#DIV/0!</v>
      </c>
      <c r="D898" s="263" t="e">
        <f>D897/D896</f>
        <v>#DIV/0!</v>
      </c>
      <c r="E898" s="263" t="e">
        <f>E897/E896</f>
        <v>#DIV/0!</v>
      </c>
    </row>
    <row r="899" spans="1:5" ht="12.75" hidden="1" thickBot="1">
      <c r="A899" s="258" t="s">
        <v>16</v>
      </c>
      <c r="B899" s="265" t="s">
        <v>22</v>
      </c>
      <c r="C899" s="266" t="e">
        <f t="shared" ref="C899:E901" si="57">C896/B896-1</f>
        <v>#DIV/0!</v>
      </c>
      <c r="D899" s="266" t="e">
        <f t="shared" si="57"/>
        <v>#DIV/0!</v>
      </c>
      <c r="E899" s="266" t="e">
        <f t="shared" si="57"/>
        <v>#DIV/0!</v>
      </c>
    </row>
    <row r="900" spans="1:5" ht="12.75" hidden="1" thickBot="1">
      <c r="A900" s="258" t="s">
        <v>17</v>
      </c>
      <c r="B900" s="265" t="s">
        <v>22</v>
      </c>
      <c r="C900" s="266" t="e">
        <f t="shared" si="57"/>
        <v>#DIV/0!</v>
      </c>
      <c r="D900" s="266" t="e">
        <f t="shared" si="57"/>
        <v>#DIV/0!</v>
      </c>
      <c r="E900" s="266" t="e">
        <f t="shared" si="57"/>
        <v>#DIV/0!</v>
      </c>
    </row>
    <row r="901" spans="1:5" ht="12.75" hidden="1" thickBot="1">
      <c r="A901" s="258" t="s">
        <v>18</v>
      </c>
      <c r="B901" s="265" t="s">
        <v>22</v>
      </c>
      <c r="C901" s="266" t="e">
        <f t="shared" si="57"/>
        <v>#DIV/0!</v>
      </c>
      <c r="D901" s="266" t="e">
        <f t="shared" si="57"/>
        <v>#DIV/0!</v>
      </c>
      <c r="E901" s="266" t="e">
        <f t="shared" si="57"/>
        <v>#DIV/0!</v>
      </c>
    </row>
    <row r="902" spans="1:5" ht="12.75" hidden="1" thickBot="1">
      <c r="A902" s="562" t="s">
        <v>571</v>
      </c>
      <c r="B902" s="563"/>
      <c r="C902" s="563"/>
      <c r="D902" s="563"/>
      <c r="E902" s="564"/>
    </row>
    <row r="903" spans="1:5" ht="12.75" hidden="1" customHeight="1">
      <c r="A903" s="537"/>
      <c r="B903" s="261">
        <v>2018</v>
      </c>
      <c r="C903" s="261">
        <v>2019</v>
      </c>
      <c r="D903" s="261">
        <v>2020</v>
      </c>
      <c r="E903" s="261">
        <v>2021</v>
      </c>
    </row>
    <row r="904" spans="1:5" ht="9" hidden="1" customHeight="1">
      <c r="A904" s="538"/>
      <c r="B904" s="262" t="s">
        <v>5</v>
      </c>
      <c r="C904" s="262" t="s">
        <v>6</v>
      </c>
      <c r="D904" s="262" t="s">
        <v>6</v>
      </c>
      <c r="E904" s="262" t="s">
        <v>6</v>
      </c>
    </row>
    <row r="905" spans="1:5" ht="12.75" hidden="1" thickBot="1">
      <c r="A905" s="28" t="s">
        <v>33</v>
      </c>
      <c r="B905" s="267">
        <f>B906+B907+B908+B909</f>
        <v>0</v>
      </c>
      <c r="C905" s="267">
        <f>C906+C907+C908+C909</f>
        <v>0</v>
      </c>
      <c r="D905" s="267">
        <f>D906+D907+D908+D909</f>
        <v>0</v>
      </c>
      <c r="E905" s="267">
        <f>E906+E907+E908+E909</f>
        <v>0</v>
      </c>
    </row>
    <row r="906" spans="1:5" ht="12.75" hidden="1" thickBot="1">
      <c r="A906" s="29" t="s">
        <v>41</v>
      </c>
      <c r="B906" s="267"/>
      <c r="C906" s="267"/>
      <c r="D906" s="267"/>
      <c r="E906" s="267"/>
    </row>
    <row r="907" spans="1:5" ht="12.75" hidden="1" thickBot="1">
      <c r="A907" s="29" t="s">
        <v>46</v>
      </c>
      <c r="B907" s="267"/>
      <c r="C907" s="267"/>
      <c r="D907" s="267"/>
      <c r="E907" s="267"/>
    </row>
    <row r="908" spans="1:5" ht="12.75" hidden="1" thickBot="1">
      <c r="A908" s="29" t="s">
        <v>47</v>
      </c>
      <c r="B908" s="267"/>
      <c r="C908" s="267"/>
      <c r="D908" s="267"/>
      <c r="E908" s="267"/>
    </row>
    <row r="909" spans="1:5" ht="12.75" hidden="1" thickBot="1">
      <c r="A909" s="29" t="s">
        <v>48</v>
      </c>
      <c r="B909" s="267"/>
      <c r="C909" s="267"/>
      <c r="D909" s="267"/>
      <c r="E909" s="267"/>
    </row>
    <row r="910" spans="1:5" ht="12.75" hidden="1" thickBot="1">
      <c r="A910" s="28" t="s">
        <v>34</v>
      </c>
      <c r="B910" s="161">
        <f>B911+B912+B913+B914</f>
        <v>0</v>
      </c>
      <c r="C910" s="161">
        <f>C911+C912+C913+C914</f>
        <v>0</v>
      </c>
      <c r="D910" s="161">
        <f>D911+D912+D913+D914</f>
        <v>0</v>
      </c>
      <c r="E910" s="161">
        <f>E911+E912+E913+E914</f>
        <v>0</v>
      </c>
    </row>
    <row r="911" spans="1:5" ht="12.75" hidden="1" thickBot="1">
      <c r="A911" s="29" t="s">
        <v>41</v>
      </c>
      <c r="B911" s="161"/>
      <c r="C911" s="267"/>
      <c r="D911" s="267"/>
      <c r="E911" s="267"/>
    </row>
    <row r="912" spans="1:5" ht="12.75" hidden="1" thickBot="1">
      <c r="A912" s="29" t="s">
        <v>46</v>
      </c>
      <c r="B912" s="161"/>
      <c r="C912" s="267"/>
      <c r="D912" s="267"/>
      <c r="E912" s="267"/>
    </row>
    <row r="913" spans="1:5" ht="12.75" hidden="1" thickBot="1">
      <c r="A913" s="29" t="s">
        <v>47</v>
      </c>
      <c r="B913" s="161"/>
      <c r="C913" s="267"/>
      <c r="D913" s="267"/>
      <c r="E913" s="267"/>
    </row>
    <row r="914" spans="1:5" ht="12.75" hidden="1" thickBot="1">
      <c r="A914" s="29" t="s">
        <v>48</v>
      </c>
      <c r="B914" s="161"/>
      <c r="C914" s="267"/>
      <c r="D914" s="267"/>
      <c r="E914" s="267"/>
    </row>
    <row r="915" spans="1:5" ht="12.75" hidden="1" thickBot="1">
      <c r="A915" s="271" t="s">
        <v>427</v>
      </c>
      <c r="B915" s="161">
        <f>B905+B910</f>
        <v>0</v>
      </c>
      <c r="C915" s="161">
        <f>C905+C910</f>
        <v>0</v>
      </c>
      <c r="D915" s="161">
        <f>D905+D910</f>
        <v>0</v>
      </c>
      <c r="E915" s="161">
        <f>E905+E910</f>
        <v>0</v>
      </c>
    </row>
    <row r="916" spans="1:5" ht="25.5" hidden="1" customHeight="1">
      <c r="A916" s="254" t="s">
        <v>95</v>
      </c>
      <c r="B916" s="565"/>
      <c r="C916" s="567"/>
      <c r="D916" s="567"/>
      <c r="E916" s="568"/>
    </row>
    <row r="917" spans="1:5" ht="36.75" hidden="1" thickBot="1">
      <c r="A917" s="260" t="s">
        <v>426</v>
      </c>
      <c r="B917" s="283"/>
      <c r="C917" s="255" t="s">
        <v>43</v>
      </c>
      <c r="D917" s="284"/>
      <c r="E917" s="285"/>
    </row>
    <row r="918" spans="1:5" ht="17.25" hidden="1" customHeight="1">
      <c r="A918" s="258" t="s">
        <v>9</v>
      </c>
      <c r="B918" s="530"/>
      <c r="C918" s="531"/>
      <c r="D918" s="531"/>
      <c r="E918" s="532"/>
    </row>
    <row r="919" spans="1:5" ht="12.75" hidden="1" thickBot="1">
      <c r="A919" s="258" t="s">
        <v>14</v>
      </c>
      <c r="B919" s="559"/>
      <c r="C919" s="560"/>
      <c r="D919" s="560"/>
      <c r="E919" s="561"/>
    </row>
    <row r="920" spans="1:5" ht="12.75" hidden="1" customHeight="1">
      <c r="A920" s="537"/>
      <c r="B920" s="261">
        <v>2018</v>
      </c>
      <c r="C920" s="261">
        <v>2019</v>
      </c>
      <c r="D920" s="261">
        <v>2020</v>
      </c>
      <c r="E920" s="261">
        <v>2021</v>
      </c>
    </row>
    <row r="921" spans="1:5" ht="9" hidden="1" customHeight="1">
      <c r="A921" s="538"/>
      <c r="B921" s="262" t="s">
        <v>5</v>
      </c>
      <c r="C921" s="262" t="s">
        <v>6</v>
      </c>
      <c r="D921" s="262" t="s">
        <v>6</v>
      </c>
      <c r="E921" s="262" t="s">
        <v>6</v>
      </c>
    </row>
    <row r="922" spans="1:5" ht="12.75" hidden="1" thickBot="1">
      <c r="A922" s="258" t="s">
        <v>8</v>
      </c>
      <c r="B922" s="258"/>
      <c r="C922" s="258"/>
      <c r="D922" s="258"/>
      <c r="E922" s="258"/>
    </row>
    <row r="923" spans="1:5" ht="12.75" hidden="1" thickBot="1">
      <c r="A923" s="258" t="s">
        <v>15</v>
      </c>
      <c r="B923" s="263">
        <f>B941</f>
        <v>0</v>
      </c>
      <c r="C923" s="263">
        <f>C941</f>
        <v>0</v>
      </c>
      <c r="D923" s="263">
        <f>D941</f>
        <v>0</v>
      </c>
      <c r="E923" s="263">
        <f>E941</f>
        <v>0</v>
      </c>
    </row>
    <row r="924" spans="1:5" ht="12.75" hidden="1" thickBot="1">
      <c r="A924" s="258" t="s">
        <v>23</v>
      </c>
      <c r="B924" s="263" t="e">
        <f>B923/B922</f>
        <v>#DIV/0!</v>
      </c>
      <c r="C924" s="263" t="e">
        <f>C923/C922</f>
        <v>#DIV/0!</v>
      </c>
      <c r="D924" s="263" t="e">
        <f>D923/D922</f>
        <v>#DIV/0!</v>
      </c>
      <c r="E924" s="263" t="e">
        <f>E923/E922</f>
        <v>#DIV/0!</v>
      </c>
    </row>
    <row r="925" spans="1:5" ht="12.75" hidden="1" thickBot="1">
      <c r="A925" s="258" t="s">
        <v>16</v>
      </c>
      <c r="B925" s="265" t="s">
        <v>22</v>
      </c>
      <c r="C925" s="266" t="e">
        <f t="shared" ref="C925:E927" si="58">C922/B922-1</f>
        <v>#DIV/0!</v>
      </c>
      <c r="D925" s="266" t="e">
        <f t="shared" si="58"/>
        <v>#DIV/0!</v>
      </c>
      <c r="E925" s="266" t="e">
        <f t="shared" si="58"/>
        <v>#DIV/0!</v>
      </c>
    </row>
    <row r="926" spans="1:5" ht="12.75" hidden="1" thickBot="1">
      <c r="A926" s="258" t="s">
        <v>17</v>
      </c>
      <c r="B926" s="265" t="s">
        <v>22</v>
      </c>
      <c r="C926" s="266" t="e">
        <f t="shared" si="58"/>
        <v>#DIV/0!</v>
      </c>
      <c r="D926" s="266" t="e">
        <f t="shared" si="58"/>
        <v>#DIV/0!</v>
      </c>
      <c r="E926" s="266" t="e">
        <f t="shared" si="58"/>
        <v>#DIV/0!</v>
      </c>
    </row>
    <row r="927" spans="1:5" ht="12.75" hidden="1" thickBot="1">
      <c r="A927" s="258" t="s">
        <v>18</v>
      </c>
      <c r="B927" s="265" t="s">
        <v>22</v>
      </c>
      <c r="C927" s="266" t="e">
        <f t="shared" si="58"/>
        <v>#DIV/0!</v>
      </c>
      <c r="D927" s="266" t="e">
        <f t="shared" si="58"/>
        <v>#DIV/0!</v>
      </c>
      <c r="E927" s="266" t="e">
        <f t="shared" si="58"/>
        <v>#DIV/0!</v>
      </c>
    </row>
    <row r="928" spans="1:5" ht="12.75" hidden="1" thickBot="1">
      <c r="A928" s="562" t="s">
        <v>570</v>
      </c>
      <c r="B928" s="563"/>
      <c r="C928" s="563"/>
      <c r="D928" s="563"/>
      <c r="E928" s="564"/>
    </row>
    <row r="929" spans="1:5" ht="12.75" hidden="1" customHeight="1">
      <c r="A929" s="537"/>
      <c r="B929" s="261">
        <v>2018</v>
      </c>
      <c r="C929" s="261">
        <v>2019</v>
      </c>
      <c r="D929" s="261">
        <v>2020</v>
      </c>
      <c r="E929" s="261">
        <v>2021</v>
      </c>
    </row>
    <row r="930" spans="1:5" ht="9" hidden="1" customHeight="1">
      <c r="A930" s="538"/>
      <c r="B930" s="262" t="s">
        <v>5</v>
      </c>
      <c r="C930" s="262" t="s">
        <v>6</v>
      </c>
      <c r="D930" s="262" t="s">
        <v>6</v>
      </c>
      <c r="E930" s="262" t="s">
        <v>6</v>
      </c>
    </row>
    <row r="931" spans="1:5" ht="12.75" hidden="1" thickBot="1">
      <c r="A931" s="28" t="s">
        <v>33</v>
      </c>
      <c r="B931" s="267">
        <f>B932+B933+B934+B935</f>
        <v>0</v>
      </c>
      <c r="C931" s="267">
        <f>C932+C933+C934+C935</f>
        <v>0</v>
      </c>
      <c r="D931" s="267">
        <f>D932+D933+D934+D935</f>
        <v>0</v>
      </c>
      <c r="E931" s="267">
        <f>E932+E933+E934+E935</f>
        <v>0</v>
      </c>
    </row>
    <row r="932" spans="1:5" ht="12.75" hidden="1" thickBot="1">
      <c r="A932" s="29" t="s">
        <v>41</v>
      </c>
      <c r="B932" s="267"/>
      <c r="C932" s="267"/>
      <c r="D932" s="267"/>
      <c r="E932" s="267"/>
    </row>
    <row r="933" spans="1:5" ht="12.75" hidden="1" thickBot="1">
      <c r="A933" s="29" t="s">
        <v>46</v>
      </c>
      <c r="B933" s="267"/>
      <c r="C933" s="267"/>
      <c r="D933" s="267"/>
      <c r="E933" s="267"/>
    </row>
    <row r="934" spans="1:5" ht="12.75" hidden="1" thickBot="1">
      <c r="A934" s="29" t="s">
        <v>47</v>
      </c>
      <c r="B934" s="267"/>
      <c r="C934" s="267"/>
      <c r="D934" s="267"/>
      <c r="E934" s="267"/>
    </row>
    <row r="935" spans="1:5" ht="12.75" hidden="1" thickBot="1">
      <c r="A935" s="29" t="s">
        <v>48</v>
      </c>
      <c r="B935" s="267"/>
      <c r="C935" s="267"/>
      <c r="D935" s="267"/>
      <c r="E935" s="267"/>
    </row>
    <row r="936" spans="1:5" ht="12.75" hidden="1" thickBot="1">
      <c r="A936" s="28" t="s">
        <v>34</v>
      </c>
      <c r="B936" s="161">
        <f>B937+B938+B939+B940</f>
        <v>0</v>
      </c>
      <c r="C936" s="161">
        <f>C937+C938+C939+C940</f>
        <v>0</v>
      </c>
      <c r="D936" s="161">
        <f>D937+D938+D939+D940</f>
        <v>0</v>
      </c>
      <c r="E936" s="161">
        <f>E937+E938+E939+E940</f>
        <v>0</v>
      </c>
    </row>
    <row r="937" spans="1:5" ht="12.75" hidden="1" thickBot="1">
      <c r="A937" s="29" t="s">
        <v>41</v>
      </c>
      <c r="B937" s="161"/>
      <c r="C937" s="161"/>
      <c r="D937" s="161"/>
      <c r="E937" s="161"/>
    </row>
    <row r="938" spans="1:5" ht="12.75" hidden="1" thickBot="1">
      <c r="A938" s="29" t="s">
        <v>46</v>
      </c>
      <c r="B938" s="161"/>
      <c r="C938" s="161"/>
      <c r="D938" s="161"/>
      <c r="E938" s="161"/>
    </row>
    <row r="939" spans="1:5" ht="12.75" hidden="1" thickBot="1">
      <c r="A939" s="29" t="s">
        <v>47</v>
      </c>
      <c r="B939" s="161"/>
      <c r="C939" s="161"/>
      <c r="D939" s="161"/>
      <c r="E939" s="161"/>
    </row>
    <row r="940" spans="1:5" ht="12.75" hidden="1" thickBot="1">
      <c r="A940" s="29" t="s">
        <v>48</v>
      </c>
      <c r="B940" s="161"/>
      <c r="C940" s="161"/>
      <c r="D940" s="161"/>
      <c r="E940" s="161"/>
    </row>
    <row r="941" spans="1:5" ht="12.75" hidden="1" thickBot="1">
      <c r="A941" s="271" t="s">
        <v>378</v>
      </c>
      <c r="B941" s="161">
        <f>B931+B936</f>
        <v>0</v>
      </c>
      <c r="C941" s="161">
        <f>C931+C936</f>
        <v>0</v>
      </c>
      <c r="D941" s="161">
        <f>D931+D936</f>
        <v>0</v>
      </c>
      <c r="E941" s="161">
        <f>E931+E936</f>
        <v>0</v>
      </c>
    </row>
    <row r="942" spans="1:5" ht="12.75" thickBot="1">
      <c r="A942" s="524" t="s">
        <v>73</v>
      </c>
      <c r="B942" s="525"/>
      <c r="C942" s="525"/>
      <c r="D942" s="525"/>
      <c r="E942" s="526"/>
    </row>
    <row r="943" spans="1:5" ht="12.75" thickBot="1">
      <c r="A943" s="524" t="s">
        <v>35</v>
      </c>
      <c r="B943" s="525"/>
      <c r="C943" s="525"/>
      <c r="D943" s="525"/>
      <c r="E943" s="526"/>
    </row>
    <row r="944" spans="1:5" ht="19.5" customHeight="1" thickBot="1">
      <c r="A944" s="260" t="s">
        <v>95</v>
      </c>
      <c r="B944" s="570" t="s">
        <v>522</v>
      </c>
      <c r="C944" s="566"/>
      <c r="D944" s="567"/>
      <c r="E944" s="568"/>
    </row>
    <row r="945" spans="1:5" ht="34.5" customHeight="1" thickBot="1">
      <c r="A945" s="260" t="s">
        <v>101</v>
      </c>
      <c r="B945" s="288" t="s">
        <v>523</v>
      </c>
      <c r="C945" s="280" t="s">
        <v>43</v>
      </c>
      <c r="D945" s="567" t="s">
        <v>524</v>
      </c>
      <c r="E945" s="568"/>
    </row>
    <row r="946" spans="1:5" ht="17.25" customHeight="1" thickBot="1">
      <c r="A946" s="258" t="s">
        <v>9</v>
      </c>
      <c r="B946" s="530" t="s">
        <v>523</v>
      </c>
      <c r="C946" s="531"/>
      <c r="D946" s="531"/>
      <c r="E946" s="532"/>
    </row>
    <row r="947" spans="1:5" ht="12.75" thickBot="1">
      <c r="A947" s="258" t="s">
        <v>14</v>
      </c>
      <c r="B947" s="559" t="s">
        <v>94</v>
      </c>
      <c r="C947" s="560"/>
      <c r="D947" s="560"/>
      <c r="E947" s="561"/>
    </row>
    <row r="948" spans="1:5" ht="12.75" customHeight="1">
      <c r="A948" s="537"/>
      <c r="B948" s="261">
        <v>2019</v>
      </c>
      <c r="C948" s="261">
        <v>2020</v>
      </c>
      <c r="D948" s="261">
        <v>2021</v>
      </c>
      <c r="E948" s="261">
        <v>2022</v>
      </c>
    </row>
    <row r="949" spans="1:5" ht="9" customHeight="1" thickBot="1">
      <c r="A949" s="538"/>
      <c r="B949" s="262" t="s">
        <v>5</v>
      </c>
      <c r="C949" s="262" t="s">
        <v>6</v>
      </c>
      <c r="D949" s="262" t="s">
        <v>6</v>
      </c>
      <c r="E949" s="262" t="s">
        <v>6</v>
      </c>
    </row>
    <row r="950" spans="1:5" ht="12.75" thickBot="1">
      <c r="A950" s="258" t="s">
        <v>8</v>
      </c>
      <c r="B950" s="263">
        <v>1600</v>
      </c>
      <c r="C950" s="168"/>
      <c r="D950" s="168"/>
      <c r="E950" s="168"/>
    </row>
    <row r="951" spans="1:5" ht="12.75" thickBot="1">
      <c r="A951" s="258" t="s">
        <v>15</v>
      </c>
      <c r="B951" s="297">
        <v>190000</v>
      </c>
      <c r="C951" s="170">
        <v>77830</v>
      </c>
      <c r="D951" s="291"/>
      <c r="E951" s="316"/>
    </row>
    <row r="952" spans="1:5" ht="12.75" thickBot="1">
      <c r="A952" s="258" t="s">
        <v>23</v>
      </c>
      <c r="B952" s="292">
        <v>118.75</v>
      </c>
      <c r="C952" s="292" t="e">
        <f>C951/C950</f>
        <v>#DIV/0!</v>
      </c>
      <c r="D952" s="292" t="e">
        <f>D951/D950</f>
        <v>#DIV/0!</v>
      </c>
      <c r="E952" s="292" t="e">
        <f>E951/E950</f>
        <v>#DIV/0!</v>
      </c>
    </row>
    <row r="953" spans="1:5" ht="12.75" thickBot="1">
      <c r="A953" s="258" t="s">
        <v>16</v>
      </c>
      <c r="B953" s="313">
        <f>C953</f>
        <v>-1</v>
      </c>
      <c r="C953" s="266">
        <f t="shared" ref="C953:E955" si="59">C950/B950-1</f>
        <v>-1</v>
      </c>
      <c r="D953" s="266" t="e">
        <f t="shared" si="59"/>
        <v>#DIV/0!</v>
      </c>
      <c r="E953" s="266" t="e">
        <f t="shared" si="59"/>
        <v>#DIV/0!</v>
      </c>
    </row>
    <row r="954" spans="1:5" ht="12.75" thickBot="1">
      <c r="A954" s="258" t="s">
        <v>17</v>
      </c>
      <c r="B954" s="313">
        <f t="shared" ref="B954:B955" si="60">C954</f>
        <v>-0.59036842105263165</v>
      </c>
      <c r="C954" s="266">
        <f t="shared" si="59"/>
        <v>-0.59036842105263165</v>
      </c>
      <c r="D954" s="266">
        <f t="shared" si="59"/>
        <v>-1</v>
      </c>
      <c r="E954" s="266" t="e">
        <f t="shared" si="59"/>
        <v>#DIV/0!</v>
      </c>
    </row>
    <row r="955" spans="1:5" ht="12.75" thickBot="1">
      <c r="A955" s="258" t="s">
        <v>18</v>
      </c>
      <c r="B955" s="313" t="e">
        <f t="shared" si="60"/>
        <v>#DIV/0!</v>
      </c>
      <c r="C955" s="266" t="e">
        <f t="shared" si="59"/>
        <v>#DIV/0!</v>
      </c>
      <c r="D955" s="266" t="e">
        <f t="shared" si="59"/>
        <v>#DIV/0!</v>
      </c>
      <c r="E955" s="266" t="e">
        <f t="shared" si="59"/>
        <v>#DIV/0!</v>
      </c>
    </row>
    <row r="956" spans="1:5" ht="12.75" thickBot="1">
      <c r="A956" s="562" t="s">
        <v>578</v>
      </c>
      <c r="B956" s="563"/>
      <c r="C956" s="563"/>
      <c r="D956" s="563"/>
      <c r="E956" s="564"/>
    </row>
    <row r="957" spans="1:5" ht="12.75" customHeight="1">
      <c r="A957" s="537"/>
      <c r="B957" s="261">
        <v>2019</v>
      </c>
      <c r="C957" s="261">
        <v>2020</v>
      </c>
      <c r="D957" s="261">
        <v>2021</v>
      </c>
      <c r="E957" s="261">
        <v>2022</v>
      </c>
    </row>
    <row r="958" spans="1:5" ht="9" customHeight="1" thickBot="1">
      <c r="A958" s="538"/>
      <c r="B958" s="262" t="s">
        <v>5</v>
      </c>
      <c r="C958" s="262" t="s">
        <v>6</v>
      </c>
      <c r="D958" s="262" t="s">
        <v>6</v>
      </c>
      <c r="E958" s="262" t="s">
        <v>6</v>
      </c>
    </row>
    <row r="959" spans="1:5" ht="12.75" thickBot="1">
      <c r="A959" s="28" t="s">
        <v>33</v>
      </c>
      <c r="B959" s="267">
        <f>B960+B961+B962+B963</f>
        <v>0</v>
      </c>
      <c r="C959" s="267">
        <f>C960+C961+C962+C963</f>
        <v>0</v>
      </c>
      <c r="D959" s="267">
        <f>D960+D961+D962+D963</f>
        <v>0</v>
      </c>
      <c r="E959" s="267">
        <f>E960+E961+E962+E963</f>
        <v>0</v>
      </c>
    </row>
    <row r="960" spans="1:5" ht="12.75" thickBot="1">
      <c r="A960" s="29" t="s">
        <v>41</v>
      </c>
      <c r="B960" s="267"/>
      <c r="C960" s="267"/>
      <c r="D960" s="267"/>
      <c r="E960" s="267"/>
    </row>
    <row r="961" spans="1:5" ht="12.75" thickBot="1">
      <c r="A961" s="29" t="s">
        <v>46</v>
      </c>
      <c r="B961" s="267"/>
      <c r="C961" s="267"/>
      <c r="D961" s="267"/>
      <c r="E961" s="267"/>
    </row>
    <row r="962" spans="1:5" ht="12.75" thickBot="1">
      <c r="A962" s="29" t="s">
        <v>47</v>
      </c>
      <c r="B962" s="267"/>
      <c r="C962" s="267"/>
      <c r="D962" s="267"/>
      <c r="E962" s="267"/>
    </row>
    <row r="963" spans="1:5" ht="12.75" thickBot="1">
      <c r="A963" s="29" t="s">
        <v>48</v>
      </c>
      <c r="B963" s="267"/>
      <c r="C963" s="267"/>
      <c r="D963" s="267"/>
      <c r="E963" s="267"/>
    </row>
    <row r="964" spans="1:5" ht="12.75" thickBot="1">
      <c r="A964" s="28" t="s">
        <v>34</v>
      </c>
      <c r="B964" s="297">
        <v>190000</v>
      </c>
      <c r="C964" s="170">
        <f>C965</f>
        <v>77830</v>
      </c>
      <c r="D964" s="286"/>
      <c r="E964" s="317"/>
    </row>
    <row r="965" spans="1:5" ht="12.75" thickBot="1">
      <c r="A965" s="29" t="s">
        <v>41</v>
      </c>
      <c r="B965" s="297">
        <v>190000</v>
      </c>
      <c r="C965" s="170">
        <f>C951</f>
        <v>77830</v>
      </c>
      <c r="D965" s="286"/>
      <c r="E965" s="317"/>
    </row>
    <row r="966" spans="1:5" ht="12.75" thickBot="1">
      <c r="A966" s="29" t="s">
        <v>46</v>
      </c>
      <c r="B966" s="161"/>
      <c r="C966" s="267"/>
      <c r="D966" s="267"/>
      <c r="E966" s="267"/>
    </row>
    <row r="967" spans="1:5" ht="12.75" thickBot="1">
      <c r="A967" s="29" t="s">
        <v>47</v>
      </c>
      <c r="B967" s="161"/>
      <c r="C967" s="267"/>
      <c r="D967" s="267"/>
      <c r="E967" s="267"/>
    </row>
    <row r="968" spans="1:5" ht="12.75" thickBot="1">
      <c r="A968" s="29" t="s">
        <v>48</v>
      </c>
      <c r="B968" s="161"/>
      <c r="C968" s="267"/>
      <c r="D968" s="267"/>
      <c r="E968" s="267"/>
    </row>
    <row r="969" spans="1:5" ht="12.75" thickBot="1">
      <c r="A969" s="282" t="s">
        <v>431</v>
      </c>
      <c r="B969" s="161">
        <f>B959+B964</f>
        <v>190000</v>
      </c>
      <c r="C969" s="161">
        <f>C959+C964</f>
        <v>77830</v>
      </c>
      <c r="D969" s="161">
        <f>D959+D964</f>
        <v>0</v>
      </c>
      <c r="E969" s="161">
        <f>E959+E964</f>
        <v>0</v>
      </c>
    </row>
    <row r="970" spans="1:5" ht="60.75" thickBot="1">
      <c r="A970" s="260" t="s">
        <v>100</v>
      </c>
      <c r="B970" s="288" t="s">
        <v>525</v>
      </c>
      <c r="C970" s="280" t="s">
        <v>43</v>
      </c>
      <c r="D970" s="567" t="s">
        <v>526</v>
      </c>
      <c r="E970" s="568"/>
    </row>
    <row r="971" spans="1:5" ht="17.25" customHeight="1" thickBot="1">
      <c r="A971" s="258" t="s">
        <v>9</v>
      </c>
      <c r="B971" s="562" t="s">
        <v>525</v>
      </c>
      <c r="C971" s="563"/>
      <c r="D971" s="563"/>
      <c r="E971" s="564"/>
    </row>
    <row r="972" spans="1:5" ht="12.75" thickBot="1">
      <c r="A972" s="258" t="s">
        <v>14</v>
      </c>
      <c r="B972" s="559" t="s">
        <v>71</v>
      </c>
      <c r="C972" s="560"/>
      <c r="D972" s="560"/>
      <c r="E972" s="561"/>
    </row>
    <row r="973" spans="1:5" ht="12.75" customHeight="1">
      <c r="A973" s="537"/>
      <c r="B973" s="261">
        <v>2019</v>
      </c>
      <c r="C973" s="261">
        <v>2020</v>
      </c>
      <c r="D973" s="261">
        <v>2021</v>
      </c>
      <c r="E973" s="261">
        <v>2022</v>
      </c>
    </row>
    <row r="974" spans="1:5" ht="9" customHeight="1" thickBot="1">
      <c r="A974" s="538"/>
      <c r="B974" s="262" t="s">
        <v>5</v>
      </c>
      <c r="C974" s="262" t="s">
        <v>6</v>
      </c>
      <c r="D974" s="262" t="s">
        <v>6</v>
      </c>
      <c r="E974" s="262" t="s">
        <v>6</v>
      </c>
    </row>
    <row r="975" spans="1:5" ht="12.75" thickBot="1">
      <c r="A975" s="258" t="s">
        <v>8</v>
      </c>
      <c r="B975" s="265">
        <v>1</v>
      </c>
      <c r="C975" s="265"/>
      <c r="D975" s="258"/>
      <c r="E975" s="258"/>
    </row>
    <row r="976" spans="1:5" s="158" customFormat="1" ht="12.75" thickBot="1">
      <c r="A976" s="273" t="s">
        <v>15</v>
      </c>
      <c r="B976" s="291">
        <v>630000</v>
      </c>
      <c r="C976" s="170">
        <f>C977</f>
        <v>0</v>
      </c>
      <c r="D976" s="170"/>
      <c r="E976" s="170"/>
    </row>
    <row r="977" spans="1:5" s="158" customFormat="1" ht="12.75" thickBot="1">
      <c r="A977" s="273" t="s">
        <v>23</v>
      </c>
      <c r="B977" s="168">
        <v>630000</v>
      </c>
      <c r="C977" s="168">
        <v>0</v>
      </c>
      <c r="D977" s="168">
        <v>0</v>
      </c>
      <c r="E977" s="168">
        <v>0</v>
      </c>
    </row>
    <row r="978" spans="1:5" ht="12.75" thickBot="1">
      <c r="A978" s="258" t="s">
        <v>16</v>
      </c>
      <c r="B978" s="313">
        <f>C978</f>
        <v>-1</v>
      </c>
      <c r="C978" s="266">
        <f t="shared" ref="C978:E980" si="61">C975/B975-1</f>
        <v>-1</v>
      </c>
      <c r="D978" s="266" t="e">
        <f t="shared" si="61"/>
        <v>#DIV/0!</v>
      </c>
      <c r="E978" s="266" t="e">
        <f t="shared" si="61"/>
        <v>#DIV/0!</v>
      </c>
    </row>
    <row r="979" spans="1:5" ht="12.75" thickBot="1">
      <c r="A979" s="258" t="s">
        <v>17</v>
      </c>
      <c r="B979" s="313">
        <f t="shared" ref="B979:B980" si="62">C979</f>
        <v>-1</v>
      </c>
      <c r="C979" s="266">
        <f t="shared" si="61"/>
        <v>-1</v>
      </c>
      <c r="D979" s="266" t="e">
        <f t="shared" si="61"/>
        <v>#DIV/0!</v>
      </c>
      <c r="E979" s="266" t="e">
        <f t="shared" si="61"/>
        <v>#DIV/0!</v>
      </c>
    </row>
    <row r="980" spans="1:5" ht="12.75" thickBot="1">
      <c r="A980" s="258" t="s">
        <v>18</v>
      </c>
      <c r="B980" s="313">
        <f t="shared" si="62"/>
        <v>-1</v>
      </c>
      <c r="C980" s="266">
        <f t="shared" si="61"/>
        <v>-1</v>
      </c>
      <c r="D980" s="266" t="e">
        <f t="shared" si="61"/>
        <v>#DIV/0!</v>
      </c>
      <c r="E980" s="266" t="e">
        <f t="shared" si="61"/>
        <v>#DIV/0!</v>
      </c>
    </row>
    <row r="981" spans="1:5" ht="12.75" thickBot="1">
      <c r="A981" s="562" t="s">
        <v>579</v>
      </c>
      <c r="B981" s="563"/>
      <c r="C981" s="563"/>
      <c r="D981" s="563"/>
      <c r="E981" s="564"/>
    </row>
    <row r="982" spans="1:5" ht="12.75" customHeight="1">
      <c r="A982" s="537"/>
      <c r="B982" s="261">
        <v>2019</v>
      </c>
      <c r="C982" s="261">
        <v>2020</v>
      </c>
      <c r="D982" s="261">
        <v>2021</v>
      </c>
      <c r="E982" s="261">
        <v>2022</v>
      </c>
    </row>
    <row r="983" spans="1:5" ht="9" customHeight="1" thickBot="1">
      <c r="A983" s="538"/>
      <c r="B983" s="262" t="s">
        <v>5</v>
      </c>
      <c r="C983" s="262" t="s">
        <v>6</v>
      </c>
      <c r="D983" s="262" t="s">
        <v>6</v>
      </c>
      <c r="E983" s="262" t="s">
        <v>6</v>
      </c>
    </row>
    <row r="984" spans="1:5" ht="12.75" thickBot="1">
      <c r="A984" s="28" t="s">
        <v>33</v>
      </c>
      <c r="B984" s="267">
        <f>B985+B986+B987+B988</f>
        <v>0</v>
      </c>
      <c r="C984" s="267">
        <f>C985+C986+C987+C988</f>
        <v>0</v>
      </c>
      <c r="D984" s="267">
        <f>D985+D986+D987+D988</f>
        <v>0</v>
      </c>
      <c r="E984" s="267">
        <f>E985+E986+E987+E988</f>
        <v>0</v>
      </c>
    </row>
    <row r="985" spans="1:5" ht="12.75" thickBot="1">
      <c r="A985" s="29" t="s">
        <v>41</v>
      </c>
      <c r="B985" s="267"/>
      <c r="C985" s="267"/>
      <c r="D985" s="267"/>
      <c r="E985" s="267"/>
    </row>
    <row r="986" spans="1:5" ht="12.75" thickBot="1">
      <c r="A986" s="29" t="s">
        <v>46</v>
      </c>
      <c r="B986" s="267"/>
      <c r="C986" s="267"/>
      <c r="D986" s="267"/>
      <c r="E986" s="267"/>
    </row>
    <row r="987" spans="1:5" ht="12.75" thickBot="1">
      <c r="A987" s="29" t="s">
        <v>47</v>
      </c>
      <c r="B987" s="267"/>
      <c r="C987" s="267"/>
      <c r="D987" s="267"/>
      <c r="E987" s="267"/>
    </row>
    <row r="988" spans="1:5" ht="12.75" thickBot="1">
      <c r="A988" s="29" t="s">
        <v>48</v>
      </c>
      <c r="B988" s="267"/>
      <c r="C988" s="267"/>
      <c r="D988" s="267"/>
      <c r="E988" s="267"/>
    </row>
    <row r="989" spans="1:5" ht="12.75" thickBot="1">
      <c r="A989" s="28" t="s">
        <v>34</v>
      </c>
      <c r="B989" s="297">
        <v>630000</v>
      </c>
      <c r="C989" s="298">
        <v>0</v>
      </c>
      <c r="D989" s="298">
        <v>0</v>
      </c>
      <c r="E989" s="303">
        <v>0</v>
      </c>
    </row>
    <row r="990" spans="1:5" ht="12.75" thickBot="1">
      <c r="A990" s="29" t="s">
        <v>41</v>
      </c>
      <c r="B990" s="297">
        <v>630000</v>
      </c>
      <c r="C990" s="298">
        <v>0</v>
      </c>
      <c r="D990" s="298">
        <v>0</v>
      </c>
      <c r="E990" s="303">
        <v>0</v>
      </c>
    </row>
    <row r="991" spans="1:5" ht="12.75" thickBot="1">
      <c r="A991" s="29" t="s">
        <v>46</v>
      </c>
      <c r="B991" s="161"/>
      <c r="C991" s="267"/>
      <c r="D991" s="267"/>
      <c r="E991" s="267"/>
    </row>
    <row r="992" spans="1:5" ht="12.75" thickBot="1">
      <c r="A992" s="29" t="s">
        <v>47</v>
      </c>
      <c r="B992" s="161"/>
      <c r="C992" s="267"/>
      <c r="D992" s="267"/>
      <c r="E992" s="267"/>
    </row>
    <row r="993" spans="1:5" ht="12.75" thickBot="1">
      <c r="A993" s="29" t="s">
        <v>48</v>
      </c>
      <c r="B993" s="161"/>
      <c r="C993" s="267"/>
      <c r="D993" s="267"/>
      <c r="E993" s="267"/>
    </row>
    <row r="994" spans="1:5" ht="12.75" thickBot="1">
      <c r="A994" s="282" t="s">
        <v>435</v>
      </c>
      <c r="B994" s="161">
        <f>B984+B989</f>
        <v>630000</v>
      </c>
      <c r="C994" s="161">
        <f>C984+C989</f>
        <v>0</v>
      </c>
      <c r="D994" s="161">
        <f t="shared" ref="D994:E994" si="63">D984+D989</f>
        <v>0</v>
      </c>
      <c r="E994" s="161">
        <f t="shared" si="63"/>
        <v>0</v>
      </c>
    </row>
    <row r="995" spans="1:5" ht="12.75" thickBot="1">
      <c r="A995" s="271" t="s">
        <v>527</v>
      </c>
      <c r="B995" s="318">
        <f>B994-B976</f>
        <v>0</v>
      </c>
      <c r="C995" s="318">
        <f t="shared" ref="C995:E995" si="64">C994-C976</f>
        <v>0</v>
      </c>
      <c r="D995" s="318">
        <f t="shared" si="64"/>
        <v>0</v>
      </c>
      <c r="E995" s="318">
        <f t="shared" si="64"/>
        <v>0</v>
      </c>
    </row>
    <row r="996" spans="1:5" ht="36.75" thickBot="1">
      <c r="A996" s="260" t="s">
        <v>99</v>
      </c>
      <c r="B996" s="288" t="s">
        <v>528</v>
      </c>
      <c r="C996" s="255" t="s">
        <v>43</v>
      </c>
      <c r="D996" s="284" t="s">
        <v>529</v>
      </c>
      <c r="E996" s="285"/>
    </row>
    <row r="997" spans="1:5" ht="17.25" customHeight="1" thickBot="1">
      <c r="A997" s="258" t="s">
        <v>9</v>
      </c>
      <c r="B997" s="530" t="s">
        <v>528</v>
      </c>
      <c r="C997" s="531"/>
      <c r="D997" s="531"/>
      <c r="E997" s="532"/>
    </row>
    <row r="998" spans="1:5" ht="12.75" thickBot="1">
      <c r="A998" s="258" t="s">
        <v>14</v>
      </c>
      <c r="B998" s="559" t="s">
        <v>71</v>
      </c>
      <c r="C998" s="560"/>
      <c r="D998" s="560"/>
      <c r="E998" s="561"/>
    </row>
    <row r="999" spans="1:5" ht="12.75" customHeight="1">
      <c r="A999" s="537"/>
      <c r="B999" s="261">
        <v>2019</v>
      </c>
      <c r="C999" s="261">
        <v>2020</v>
      </c>
      <c r="D999" s="261">
        <v>2021</v>
      </c>
      <c r="E999" s="261">
        <v>2022</v>
      </c>
    </row>
    <row r="1000" spans="1:5" ht="9" customHeight="1" thickBot="1">
      <c r="A1000" s="538"/>
      <c r="B1000" s="262" t="s">
        <v>5</v>
      </c>
      <c r="C1000" s="262" t="s">
        <v>6</v>
      </c>
      <c r="D1000" s="262" t="s">
        <v>6</v>
      </c>
      <c r="E1000" s="262" t="s">
        <v>6</v>
      </c>
    </row>
    <row r="1001" spans="1:5" ht="12.75" thickBot="1">
      <c r="A1001" s="258" t="s">
        <v>8</v>
      </c>
      <c r="B1001" s="265">
        <v>1</v>
      </c>
      <c r="C1001" s="265">
        <v>1</v>
      </c>
      <c r="D1001" s="265">
        <v>1</v>
      </c>
      <c r="E1001" s="265">
        <v>1</v>
      </c>
    </row>
    <row r="1002" spans="1:5" ht="12.75" thickBot="1">
      <c r="A1002" s="258" t="s">
        <v>15</v>
      </c>
      <c r="B1002" s="297">
        <v>50000</v>
      </c>
      <c r="C1002" s="170">
        <f>C1003</f>
        <v>354186</v>
      </c>
      <c r="D1002" s="170">
        <f>D1003</f>
        <v>109578</v>
      </c>
      <c r="E1002" s="168"/>
    </row>
    <row r="1003" spans="1:5" ht="12.75" thickBot="1">
      <c r="A1003" s="258" t="s">
        <v>23</v>
      </c>
      <c r="B1003" s="263">
        <v>50000</v>
      </c>
      <c r="C1003" s="168">
        <v>354186</v>
      </c>
      <c r="D1003" s="168">
        <v>109578</v>
      </c>
      <c r="E1003" s="168"/>
    </row>
    <row r="1004" spans="1:5" ht="12.75" thickBot="1">
      <c r="A1004" s="258" t="s">
        <v>16</v>
      </c>
      <c r="B1004" s="313">
        <f>C1004</f>
        <v>0</v>
      </c>
      <c r="C1004" s="266">
        <f t="shared" ref="C1004:E1006" si="65">C1001/B1001-1</f>
        <v>0</v>
      </c>
      <c r="D1004" s="266">
        <f t="shared" si="65"/>
        <v>0</v>
      </c>
      <c r="E1004" s="266">
        <f t="shared" si="65"/>
        <v>0</v>
      </c>
    </row>
    <row r="1005" spans="1:5" ht="12.75" thickBot="1">
      <c r="A1005" s="258" t="s">
        <v>17</v>
      </c>
      <c r="B1005" s="313">
        <f t="shared" ref="B1005:B1006" si="66">C1005</f>
        <v>6.0837199999999996</v>
      </c>
      <c r="C1005" s="266">
        <f t="shared" si="65"/>
        <v>6.0837199999999996</v>
      </c>
      <c r="D1005" s="266">
        <f t="shared" si="65"/>
        <v>-0.69062018261591374</v>
      </c>
      <c r="E1005" s="266">
        <f t="shared" si="65"/>
        <v>-1</v>
      </c>
    </row>
    <row r="1006" spans="1:5" ht="12.75" thickBot="1">
      <c r="A1006" s="258" t="s">
        <v>18</v>
      </c>
      <c r="B1006" s="313">
        <f t="shared" si="66"/>
        <v>6.0837199999999996</v>
      </c>
      <c r="C1006" s="266">
        <f t="shared" si="65"/>
        <v>6.0837199999999996</v>
      </c>
      <c r="D1006" s="266">
        <f t="shared" si="65"/>
        <v>-0.69062018261591374</v>
      </c>
      <c r="E1006" s="266">
        <f t="shared" si="65"/>
        <v>-1</v>
      </c>
    </row>
    <row r="1007" spans="1:5" ht="12.75" thickBot="1">
      <c r="A1007" s="562" t="s">
        <v>580</v>
      </c>
      <c r="B1007" s="563"/>
      <c r="C1007" s="563"/>
      <c r="D1007" s="563"/>
      <c r="E1007" s="564"/>
    </row>
    <row r="1008" spans="1:5" ht="12.75" customHeight="1">
      <c r="A1008" s="537"/>
      <c r="B1008" s="261">
        <v>2019</v>
      </c>
      <c r="C1008" s="261">
        <v>2020</v>
      </c>
      <c r="D1008" s="261">
        <v>2021</v>
      </c>
      <c r="E1008" s="261">
        <v>2022</v>
      </c>
    </row>
    <row r="1009" spans="1:5" ht="9" customHeight="1" thickBot="1">
      <c r="A1009" s="538"/>
      <c r="B1009" s="262" t="s">
        <v>5</v>
      </c>
      <c r="C1009" s="262" t="s">
        <v>6</v>
      </c>
      <c r="D1009" s="262" t="s">
        <v>6</v>
      </c>
      <c r="E1009" s="262" t="s">
        <v>6</v>
      </c>
    </row>
    <row r="1010" spans="1:5" ht="12.75" thickBot="1">
      <c r="A1010" s="28" t="s">
        <v>33</v>
      </c>
      <c r="B1010" s="267">
        <f>B1011+B1012+B1013+B1014</f>
        <v>0</v>
      </c>
      <c r="C1010" s="267">
        <f>C1011+C1012+C1013+C1014</f>
        <v>0</v>
      </c>
      <c r="D1010" s="267">
        <f>D1011+D1012+D1013+D1014</f>
        <v>0</v>
      </c>
      <c r="E1010" s="267">
        <f>E1011+E1012+E1013+E1014</f>
        <v>0</v>
      </c>
    </row>
    <row r="1011" spans="1:5" ht="12.75" thickBot="1">
      <c r="A1011" s="29" t="s">
        <v>41</v>
      </c>
      <c r="B1011" s="267"/>
      <c r="C1011" s="267"/>
      <c r="D1011" s="267"/>
      <c r="E1011" s="267"/>
    </row>
    <row r="1012" spans="1:5" ht="12.75" thickBot="1">
      <c r="A1012" s="29" t="s">
        <v>46</v>
      </c>
      <c r="B1012" s="267"/>
      <c r="C1012" s="267"/>
      <c r="D1012" s="267"/>
      <c r="E1012" s="267"/>
    </row>
    <row r="1013" spans="1:5" ht="12.75" thickBot="1">
      <c r="A1013" s="29" t="s">
        <v>47</v>
      </c>
      <c r="B1013" s="267"/>
      <c r="C1013" s="267"/>
      <c r="D1013" s="267"/>
      <c r="E1013" s="267"/>
    </row>
    <row r="1014" spans="1:5" ht="12.75" thickBot="1">
      <c r="A1014" s="29" t="s">
        <v>48</v>
      </c>
      <c r="B1014" s="267"/>
      <c r="C1014" s="267"/>
      <c r="D1014" s="267"/>
      <c r="E1014" s="267"/>
    </row>
    <row r="1015" spans="1:5" ht="12.75" thickBot="1">
      <c r="A1015" s="28" t="s">
        <v>34</v>
      </c>
      <c r="B1015" s="297">
        <v>50000</v>
      </c>
      <c r="C1015" s="170">
        <f>C1016</f>
        <v>354186</v>
      </c>
      <c r="D1015" s="170">
        <f>D1016</f>
        <v>109578</v>
      </c>
      <c r="E1015" s="162"/>
    </row>
    <row r="1016" spans="1:5" ht="12.75" thickBot="1">
      <c r="A1016" s="29" t="s">
        <v>41</v>
      </c>
      <c r="B1016" s="297">
        <v>50000</v>
      </c>
      <c r="C1016" s="170">
        <v>354186</v>
      </c>
      <c r="D1016" s="112">
        <v>109578</v>
      </c>
      <c r="E1016" s="112"/>
    </row>
    <row r="1017" spans="1:5" ht="12.75" thickBot="1">
      <c r="A1017" s="29" t="s">
        <v>46</v>
      </c>
      <c r="B1017" s="161"/>
      <c r="C1017" s="267"/>
      <c r="D1017" s="267"/>
      <c r="E1017" s="267"/>
    </row>
    <row r="1018" spans="1:5" ht="12.75" thickBot="1">
      <c r="A1018" s="29" t="s">
        <v>47</v>
      </c>
      <c r="B1018" s="161"/>
      <c r="C1018" s="267"/>
      <c r="D1018" s="267"/>
      <c r="E1018" s="267"/>
    </row>
    <row r="1019" spans="1:5" ht="12.75" thickBot="1">
      <c r="A1019" s="29" t="s">
        <v>48</v>
      </c>
      <c r="B1019" s="161"/>
      <c r="C1019" s="267"/>
      <c r="D1019" s="267"/>
      <c r="E1019" s="267"/>
    </row>
    <row r="1020" spans="1:5" ht="12.75" thickBot="1">
      <c r="A1020" s="271" t="s">
        <v>530</v>
      </c>
      <c r="B1020" s="161">
        <f>B1010+B1015</f>
        <v>50000</v>
      </c>
      <c r="C1020" s="161">
        <f>C1010+C1015</f>
        <v>354186</v>
      </c>
      <c r="D1020" s="161">
        <f>D1010+D1015</f>
        <v>109578</v>
      </c>
      <c r="E1020" s="161">
        <f>E1010+E1015</f>
        <v>0</v>
      </c>
    </row>
    <row r="1021" spans="1:5" ht="25.5" customHeight="1" thickBot="1">
      <c r="A1021" s="254" t="s">
        <v>95</v>
      </c>
      <c r="B1021" s="565" t="s">
        <v>531</v>
      </c>
      <c r="C1021" s="567"/>
      <c r="D1021" s="567"/>
      <c r="E1021" s="568"/>
    </row>
    <row r="1022" spans="1:5" ht="36.75" thickBot="1">
      <c r="A1022" s="260" t="s">
        <v>98</v>
      </c>
      <c r="B1022" s="288" t="s">
        <v>532</v>
      </c>
      <c r="C1022" s="255" t="s">
        <v>43</v>
      </c>
      <c r="D1022" s="284" t="s">
        <v>533</v>
      </c>
      <c r="E1022" s="285"/>
    </row>
    <row r="1023" spans="1:5" ht="17.25" customHeight="1" thickBot="1">
      <c r="A1023" s="258" t="s">
        <v>9</v>
      </c>
      <c r="B1023" s="530" t="s">
        <v>532</v>
      </c>
      <c r="C1023" s="531"/>
      <c r="D1023" s="531"/>
      <c r="E1023" s="532"/>
    </row>
    <row r="1024" spans="1:5" ht="12.75" thickBot="1">
      <c r="A1024" s="258" t="s">
        <v>14</v>
      </c>
      <c r="B1024" s="559" t="s">
        <v>71</v>
      </c>
      <c r="C1024" s="560"/>
      <c r="D1024" s="560"/>
      <c r="E1024" s="561"/>
    </row>
    <row r="1025" spans="1:5" ht="12.75" customHeight="1">
      <c r="A1025" s="537"/>
      <c r="B1025" s="261">
        <v>2019</v>
      </c>
      <c r="C1025" s="261">
        <v>2020</v>
      </c>
      <c r="D1025" s="261">
        <v>2021</v>
      </c>
      <c r="E1025" s="261">
        <v>2022</v>
      </c>
    </row>
    <row r="1026" spans="1:5" ht="9" customHeight="1" thickBot="1">
      <c r="A1026" s="538"/>
      <c r="B1026" s="262" t="s">
        <v>5</v>
      </c>
      <c r="C1026" s="262" t="s">
        <v>6</v>
      </c>
      <c r="D1026" s="262" t="s">
        <v>6</v>
      </c>
      <c r="E1026" s="262" t="s">
        <v>6</v>
      </c>
    </row>
    <row r="1027" spans="1:5" ht="12.75" thickBot="1">
      <c r="A1027" s="258" t="s">
        <v>8</v>
      </c>
      <c r="B1027" s="265">
        <v>1</v>
      </c>
      <c r="C1027" s="265">
        <v>1</v>
      </c>
      <c r="D1027" s="265">
        <v>1</v>
      </c>
      <c r="E1027" s="265"/>
    </row>
    <row r="1028" spans="1:5" ht="12.75" thickBot="1">
      <c r="A1028" s="258" t="s">
        <v>15</v>
      </c>
      <c r="B1028" s="297">
        <v>23000</v>
      </c>
      <c r="C1028" s="170"/>
      <c r="D1028" s="168"/>
      <c r="E1028" s="168">
        <f>E1029</f>
        <v>57000</v>
      </c>
    </row>
    <row r="1029" spans="1:5" ht="12.75" thickBot="1">
      <c r="A1029" s="258" t="s">
        <v>23</v>
      </c>
      <c r="B1029" s="263">
        <v>23000</v>
      </c>
      <c r="C1029" s="168"/>
      <c r="D1029" s="168"/>
      <c r="E1029" s="168">
        <v>57000</v>
      </c>
    </row>
    <row r="1030" spans="1:5" ht="12.75" thickBot="1">
      <c r="A1030" s="258" t="s">
        <v>16</v>
      </c>
      <c r="B1030" s="265" t="s">
        <v>22</v>
      </c>
      <c r="C1030" s="266">
        <f t="shared" ref="C1030:E1032" si="67">C1027/B1027-1</f>
        <v>0</v>
      </c>
      <c r="D1030" s="266">
        <f t="shared" si="67"/>
        <v>0</v>
      </c>
      <c r="E1030" s="266">
        <f t="shared" si="67"/>
        <v>-1</v>
      </c>
    </row>
    <row r="1031" spans="1:5" ht="12.75" thickBot="1">
      <c r="A1031" s="258" t="s">
        <v>17</v>
      </c>
      <c r="B1031" s="265" t="s">
        <v>22</v>
      </c>
      <c r="C1031" s="266">
        <f t="shared" si="67"/>
        <v>-1</v>
      </c>
      <c r="D1031" s="266" t="e">
        <f t="shared" si="67"/>
        <v>#DIV/0!</v>
      </c>
      <c r="E1031" s="266" t="e">
        <f t="shared" si="67"/>
        <v>#DIV/0!</v>
      </c>
    </row>
    <row r="1032" spans="1:5" ht="12.75" thickBot="1">
      <c r="A1032" s="258" t="s">
        <v>18</v>
      </c>
      <c r="B1032" s="265" t="s">
        <v>22</v>
      </c>
      <c r="C1032" s="266">
        <f t="shared" si="67"/>
        <v>-1</v>
      </c>
      <c r="D1032" s="266" t="e">
        <f t="shared" si="67"/>
        <v>#DIV/0!</v>
      </c>
      <c r="E1032" s="266" t="e">
        <f t="shared" si="67"/>
        <v>#DIV/0!</v>
      </c>
    </row>
    <row r="1033" spans="1:5" ht="12.75" thickBot="1">
      <c r="A1033" s="562" t="s">
        <v>581</v>
      </c>
      <c r="B1033" s="563"/>
      <c r="C1033" s="563"/>
      <c r="D1033" s="563"/>
      <c r="E1033" s="564"/>
    </row>
    <row r="1034" spans="1:5" ht="12.75" customHeight="1">
      <c r="A1034" s="537"/>
      <c r="B1034" s="261">
        <v>2019</v>
      </c>
      <c r="C1034" s="261">
        <v>2020</v>
      </c>
      <c r="D1034" s="261">
        <v>2021</v>
      </c>
      <c r="E1034" s="261">
        <v>2022</v>
      </c>
    </row>
    <row r="1035" spans="1:5" ht="9" customHeight="1" thickBot="1">
      <c r="A1035" s="538"/>
      <c r="B1035" s="262" t="s">
        <v>5</v>
      </c>
      <c r="C1035" s="262" t="s">
        <v>6</v>
      </c>
      <c r="D1035" s="262" t="s">
        <v>6</v>
      </c>
      <c r="E1035" s="262" t="s">
        <v>6</v>
      </c>
    </row>
    <row r="1036" spans="1:5" ht="12.75" thickBot="1">
      <c r="A1036" s="28" t="s">
        <v>33</v>
      </c>
      <c r="B1036" s="267">
        <f>B1037+B1038+B1039+B1040</f>
        <v>0</v>
      </c>
      <c r="C1036" s="267">
        <f>C1037+C1038+C1039+C1040</f>
        <v>0</v>
      </c>
      <c r="D1036" s="267">
        <f>D1037+D1038+D1039+D1040</f>
        <v>0</v>
      </c>
      <c r="E1036" s="267">
        <f>E1037+E1038+E1039+E1040</f>
        <v>0</v>
      </c>
    </row>
    <row r="1037" spans="1:5" ht="12.75" thickBot="1">
      <c r="A1037" s="29" t="s">
        <v>41</v>
      </c>
      <c r="B1037" s="267"/>
      <c r="C1037" s="267"/>
      <c r="D1037" s="267"/>
      <c r="E1037" s="267"/>
    </row>
    <row r="1038" spans="1:5" ht="12.75" thickBot="1">
      <c r="A1038" s="29" t="s">
        <v>46</v>
      </c>
      <c r="B1038" s="267"/>
      <c r="C1038" s="267"/>
      <c r="D1038" s="267"/>
      <c r="E1038" s="267"/>
    </row>
    <row r="1039" spans="1:5" ht="12.75" thickBot="1">
      <c r="A1039" s="29" t="s">
        <v>47</v>
      </c>
      <c r="B1039" s="267"/>
      <c r="C1039" s="267"/>
      <c r="D1039" s="267"/>
      <c r="E1039" s="267"/>
    </row>
    <row r="1040" spans="1:5" ht="12.75" thickBot="1">
      <c r="A1040" s="29" t="s">
        <v>48</v>
      </c>
      <c r="B1040" s="267"/>
      <c r="C1040" s="267"/>
      <c r="D1040" s="267"/>
      <c r="E1040" s="267"/>
    </row>
    <row r="1041" spans="1:5" ht="12.75" thickBot="1">
      <c r="A1041" s="28" t="s">
        <v>34</v>
      </c>
      <c r="B1041" s="297">
        <v>23000</v>
      </c>
      <c r="C1041" s="170"/>
      <c r="D1041" s="168"/>
      <c r="E1041" s="168">
        <f>E1042</f>
        <v>57000</v>
      </c>
    </row>
    <row r="1042" spans="1:5" ht="12.75" thickBot="1">
      <c r="A1042" s="29" t="s">
        <v>41</v>
      </c>
      <c r="B1042" s="297">
        <v>23000</v>
      </c>
      <c r="C1042" s="168"/>
      <c r="D1042" s="168"/>
      <c r="E1042" s="168">
        <v>57000</v>
      </c>
    </row>
    <row r="1043" spans="1:5" ht="12.75" thickBot="1">
      <c r="A1043" s="29" t="s">
        <v>46</v>
      </c>
      <c r="B1043" s="161"/>
      <c r="C1043" s="161"/>
      <c r="D1043" s="161"/>
      <c r="E1043" s="161"/>
    </row>
    <row r="1044" spans="1:5" ht="12.75" thickBot="1">
      <c r="A1044" s="29" t="s">
        <v>47</v>
      </c>
      <c r="B1044" s="161"/>
      <c r="C1044" s="161"/>
      <c r="D1044" s="161"/>
      <c r="E1044" s="161"/>
    </row>
    <row r="1045" spans="1:5" ht="12.75" thickBot="1">
      <c r="A1045" s="29" t="s">
        <v>48</v>
      </c>
      <c r="B1045" s="161"/>
      <c r="C1045" s="161"/>
      <c r="D1045" s="161"/>
      <c r="E1045" s="161"/>
    </row>
    <row r="1046" spans="1:5" ht="22.5" customHeight="1" thickBot="1">
      <c r="A1046" s="271" t="s">
        <v>441</v>
      </c>
      <c r="B1046" s="161">
        <f>B1036+B1041</f>
        <v>23000</v>
      </c>
      <c r="C1046" s="161">
        <f>C1036+C1041</f>
        <v>0</v>
      </c>
      <c r="D1046" s="161">
        <f>D1036+D1041</f>
        <v>0</v>
      </c>
      <c r="E1046" s="161">
        <f>E1036+E1041</f>
        <v>57000</v>
      </c>
    </row>
    <row r="1047" spans="1:5" ht="12.75" thickBot="1">
      <c r="A1047" s="30" t="s">
        <v>527</v>
      </c>
      <c r="B1047" s="272"/>
      <c r="C1047" s="272"/>
      <c r="D1047" s="272"/>
      <c r="E1047" s="272"/>
    </row>
    <row r="1048" spans="1:5" ht="25.5" customHeight="1" thickBot="1">
      <c r="A1048" s="254" t="s">
        <v>95</v>
      </c>
      <c r="B1048" s="565" t="s">
        <v>531</v>
      </c>
      <c r="C1048" s="567"/>
      <c r="D1048" s="567"/>
      <c r="E1048" s="568"/>
    </row>
    <row r="1049" spans="1:5" ht="84.75" thickBot="1">
      <c r="A1049" s="260" t="s">
        <v>97</v>
      </c>
      <c r="B1049" s="288" t="s">
        <v>534</v>
      </c>
      <c r="C1049" s="255" t="s">
        <v>43</v>
      </c>
      <c r="D1049" s="164" t="s">
        <v>535</v>
      </c>
      <c r="E1049" s="285"/>
    </row>
    <row r="1050" spans="1:5" ht="17.25" customHeight="1" thickBot="1">
      <c r="A1050" s="258" t="s">
        <v>9</v>
      </c>
      <c r="B1050" s="530" t="s">
        <v>534</v>
      </c>
      <c r="C1050" s="531"/>
      <c r="D1050" s="531"/>
      <c r="E1050" s="532"/>
    </row>
    <row r="1051" spans="1:5" ht="12.75" thickBot="1">
      <c r="A1051" s="258" t="s">
        <v>14</v>
      </c>
      <c r="B1051" s="559" t="s">
        <v>493</v>
      </c>
      <c r="C1051" s="560"/>
      <c r="D1051" s="560"/>
      <c r="E1051" s="561"/>
    </row>
    <row r="1052" spans="1:5" ht="12.75" customHeight="1">
      <c r="A1052" s="537"/>
      <c r="B1052" s="261">
        <v>2019</v>
      </c>
      <c r="C1052" s="261">
        <v>2020</v>
      </c>
      <c r="D1052" s="261">
        <v>2021</v>
      </c>
      <c r="E1052" s="261">
        <v>2022</v>
      </c>
    </row>
    <row r="1053" spans="1:5" ht="9" customHeight="1" thickBot="1">
      <c r="A1053" s="538"/>
      <c r="B1053" s="262" t="s">
        <v>5</v>
      </c>
      <c r="C1053" s="262" t="s">
        <v>6</v>
      </c>
      <c r="D1053" s="262" t="s">
        <v>6</v>
      </c>
      <c r="E1053" s="262" t="s">
        <v>6</v>
      </c>
    </row>
    <row r="1054" spans="1:5" ht="12.75" thickBot="1">
      <c r="A1054" s="258" t="s">
        <v>8</v>
      </c>
      <c r="B1054" s="265">
        <v>1</v>
      </c>
      <c r="C1054" s="265">
        <v>1</v>
      </c>
      <c r="D1054" s="265"/>
      <c r="E1054" s="265"/>
    </row>
    <row r="1055" spans="1:5" ht="12.75" thickBot="1">
      <c r="A1055" s="258" t="s">
        <v>15</v>
      </c>
      <c r="B1055" s="297">
        <v>20000</v>
      </c>
      <c r="C1055" s="170">
        <v>13112</v>
      </c>
      <c r="D1055" s="298"/>
      <c r="E1055" s="303"/>
    </row>
    <row r="1056" spans="1:5" ht="12.75" thickBot="1">
      <c r="A1056" s="258" t="s">
        <v>23</v>
      </c>
      <c r="B1056" s="263">
        <v>20000</v>
      </c>
      <c r="C1056" s="263">
        <v>13112</v>
      </c>
      <c r="D1056" s="168"/>
      <c r="E1056" s="168"/>
    </row>
    <row r="1057" spans="1:5" ht="12.75" thickBot="1">
      <c r="A1057" s="258" t="s">
        <v>16</v>
      </c>
      <c r="B1057" s="265" t="s">
        <v>22</v>
      </c>
      <c r="C1057" s="266">
        <f t="shared" ref="C1057:E1059" si="68">C1054/B1054-1</f>
        <v>0</v>
      </c>
      <c r="D1057" s="266">
        <f t="shared" si="68"/>
        <v>-1</v>
      </c>
      <c r="E1057" s="266" t="e">
        <f t="shared" si="68"/>
        <v>#DIV/0!</v>
      </c>
    </row>
    <row r="1058" spans="1:5" ht="12.75" thickBot="1">
      <c r="A1058" s="258" t="s">
        <v>17</v>
      </c>
      <c r="B1058" s="265" t="s">
        <v>22</v>
      </c>
      <c r="C1058" s="266">
        <f t="shared" si="68"/>
        <v>-0.34440000000000004</v>
      </c>
      <c r="D1058" s="266">
        <f t="shared" si="68"/>
        <v>-1</v>
      </c>
      <c r="E1058" s="266" t="e">
        <f t="shared" si="68"/>
        <v>#DIV/0!</v>
      </c>
    </row>
    <row r="1059" spans="1:5" ht="12.75" thickBot="1">
      <c r="A1059" s="258" t="s">
        <v>18</v>
      </c>
      <c r="B1059" s="265" t="s">
        <v>22</v>
      </c>
      <c r="C1059" s="266">
        <f t="shared" si="68"/>
        <v>-0.34440000000000004</v>
      </c>
      <c r="D1059" s="266">
        <f t="shared" si="68"/>
        <v>-1</v>
      </c>
      <c r="E1059" s="266" t="e">
        <f t="shared" si="68"/>
        <v>#DIV/0!</v>
      </c>
    </row>
    <row r="1060" spans="1:5" ht="12.75" thickBot="1">
      <c r="A1060" s="562" t="s">
        <v>582</v>
      </c>
      <c r="B1060" s="563"/>
      <c r="C1060" s="563"/>
      <c r="D1060" s="563"/>
      <c r="E1060" s="564"/>
    </row>
    <row r="1061" spans="1:5" ht="12.75" customHeight="1">
      <c r="A1061" s="537"/>
      <c r="B1061" s="261">
        <v>2019</v>
      </c>
      <c r="C1061" s="261">
        <v>2020</v>
      </c>
      <c r="D1061" s="261">
        <v>2021</v>
      </c>
      <c r="E1061" s="261">
        <v>2022</v>
      </c>
    </row>
    <row r="1062" spans="1:5" ht="9" customHeight="1" thickBot="1">
      <c r="A1062" s="538"/>
      <c r="B1062" s="262" t="s">
        <v>5</v>
      </c>
      <c r="C1062" s="262" t="s">
        <v>6</v>
      </c>
      <c r="D1062" s="262" t="s">
        <v>6</v>
      </c>
      <c r="E1062" s="262" t="s">
        <v>6</v>
      </c>
    </row>
    <row r="1063" spans="1:5" ht="12.75" thickBot="1">
      <c r="A1063" s="28" t="s">
        <v>33</v>
      </c>
      <c r="B1063" s="267">
        <f>B1064+B1065+B1066+B1067</f>
        <v>0</v>
      </c>
      <c r="C1063" s="267">
        <f>C1064+C1065+C1066+C1067</f>
        <v>0</v>
      </c>
      <c r="D1063" s="267">
        <f>D1064+D1065+D1066+D1067</f>
        <v>0</v>
      </c>
      <c r="E1063" s="267">
        <f>E1064+E1065+E1066+E1067</f>
        <v>0</v>
      </c>
    </row>
    <row r="1064" spans="1:5" ht="12.75" thickBot="1">
      <c r="A1064" s="29" t="s">
        <v>41</v>
      </c>
      <c r="B1064" s="267"/>
      <c r="C1064" s="267"/>
      <c r="D1064" s="267"/>
      <c r="E1064" s="267"/>
    </row>
    <row r="1065" spans="1:5" ht="12.75" thickBot="1">
      <c r="A1065" s="29" t="s">
        <v>46</v>
      </c>
      <c r="B1065" s="267"/>
      <c r="C1065" s="267"/>
      <c r="D1065" s="267"/>
      <c r="E1065" s="267"/>
    </row>
    <row r="1066" spans="1:5" ht="12.75" thickBot="1">
      <c r="A1066" s="29" t="s">
        <v>47</v>
      </c>
      <c r="B1066" s="267"/>
      <c r="C1066" s="267"/>
      <c r="D1066" s="267"/>
      <c r="E1066" s="267"/>
    </row>
    <row r="1067" spans="1:5" ht="12.75" thickBot="1">
      <c r="A1067" s="29" t="s">
        <v>48</v>
      </c>
      <c r="B1067" s="267"/>
      <c r="C1067" s="267"/>
      <c r="D1067" s="267"/>
      <c r="E1067" s="267"/>
    </row>
    <row r="1068" spans="1:5" ht="12.75" thickBot="1">
      <c r="A1068" s="28" t="s">
        <v>34</v>
      </c>
      <c r="B1068" s="297">
        <v>20000</v>
      </c>
      <c r="C1068" s="170">
        <f>C1069</f>
        <v>13112</v>
      </c>
      <c r="D1068" s="298"/>
      <c r="E1068" s="303"/>
    </row>
    <row r="1069" spans="1:5" ht="12.75" thickBot="1">
      <c r="A1069" s="29" t="s">
        <v>41</v>
      </c>
      <c r="B1069" s="297">
        <v>20000</v>
      </c>
      <c r="C1069" s="170">
        <f>13112</f>
        <v>13112</v>
      </c>
      <c r="D1069" s="162"/>
      <c r="E1069" s="162"/>
    </row>
    <row r="1070" spans="1:5" ht="12.75" thickBot="1">
      <c r="A1070" s="29" t="s">
        <v>46</v>
      </c>
      <c r="B1070" s="161"/>
      <c r="C1070" s="161"/>
      <c r="D1070" s="161"/>
      <c r="E1070" s="161"/>
    </row>
    <row r="1071" spans="1:5" ht="12.75" thickBot="1">
      <c r="A1071" s="29" t="s">
        <v>47</v>
      </c>
      <c r="B1071" s="161"/>
      <c r="C1071" s="161"/>
      <c r="D1071" s="161"/>
      <c r="E1071" s="161"/>
    </row>
    <row r="1072" spans="1:5" ht="12.75" thickBot="1">
      <c r="A1072" s="29" t="s">
        <v>48</v>
      </c>
      <c r="B1072" s="161"/>
      <c r="C1072" s="161"/>
      <c r="D1072" s="161"/>
      <c r="E1072" s="161"/>
    </row>
    <row r="1073" spans="1:5" ht="29.25" customHeight="1" thickBot="1">
      <c r="A1073" s="271" t="s">
        <v>446</v>
      </c>
      <c r="B1073" s="161">
        <f>B1063+B1068</f>
        <v>20000</v>
      </c>
      <c r="C1073" s="161">
        <f>C1063+C1068</f>
        <v>13112</v>
      </c>
      <c r="D1073" s="161">
        <f>D1063+D1068</f>
        <v>0</v>
      </c>
      <c r="E1073" s="161">
        <f>E1063+E1068</f>
        <v>0</v>
      </c>
    </row>
    <row r="1074" spans="1:5">
      <c r="A1074" s="271" t="s">
        <v>527</v>
      </c>
      <c r="B1074" s="318"/>
      <c r="C1074" s="319"/>
      <c r="D1074" s="318"/>
      <c r="E1074" s="319"/>
    </row>
    <row r="1075" spans="1:5" ht="62.25" customHeight="1">
      <c r="A1075" s="320" t="s">
        <v>447</v>
      </c>
      <c r="B1075" s="288" t="s">
        <v>536</v>
      </c>
      <c r="C1075" s="321" t="s">
        <v>43</v>
      </c>
      <c r="D1075" s="322" t="s">
        <v>537</v>
      </c>
      <c r="E1075" s="322"/>
    </row>
    <row r="1076" spans="1:5" ht="17.25" customHeight="1" thickBot="1">
      <c r="A1076" s="258" t="s">
        <v>9</v>
      </c>
      <c r="B1076" s="580" t="s">
        <v>536</v>
      </c>
      <c r="C1076" s="581"/>
      <c r="D1076" s="581"/>
      <c r="E1076" s="582"/>
    </row>
    <row r="1077" spans="1:5" ht="12.75" thickBot="1">
      <c r="A1077" s="258" t="s">
        <v>14</v>
      </c>
      <c r="B1077" s="559" t="s">
        <v>94</v>
      </c>
      <c r="C1077" s="560"/>
      <c r="D1077" s="560"/>
      <c r="E1077" s="561"/>
    </row>
    <row r="1078" spans="1:5" ht="12.75" customHeight="1">
      <c r="A1078" s="537"/>
      <c r="B1078" s="261">
        <v>2019</v>
      </c>
      <c r="C1078" s="261">
        <v>2020</v>
      </c>
      <c r="D1078" s="261">
        <v>2021</v>
      </c>
      <c r="E1078" s="261">
        <v>2022</v>
      </c>
    </row>
    <row r="1079" spans="1:5" ht="9" customHeight="1" thickBot="1">
      <c r="A1079" s="538"/>
      <c r="B1079" s="262" t="s">
        <v>5</v>
      </c>
      <c r="C1079" s="262" t="s">
        <v>6</v>
      </c>
      <c r="D1079" s="262" t="s">
        <v>6</v>
      </c>
      <c r="E1079" s="262" t="s">
        <v>6</v>
      </c>
    </row>
    <row r="1080" spans="1:5" ht="12.75" thickBot="1">
      <c r="A1080" s="258" t="s">
        <v>8</v>
      </c>
      <c r="B1080" s="265">
        <v>463</v>
      </c>
      <c r="C1080" s="276">
        <v>1076</v>
      </c>
      <c r="D1080" s="276">
        <v>252</v>
      </c>
      <c r="E1080" s="276"/>
    </row>
    <row r="1081" spans="1:5" ht="12.75" thickBot="1">
      <c r="A1081" s="258" t="s">
        <v>15</v>
      </c>
      <c r="B1081" s="297">
        <v>55000</v>
      </c>
      <c r="C1081" s="170">
        <v>127850</v>
      </c>
      <c r="D1081" s="298">
        <v>30000</v>
      </c>
      <c r="E1081" s="303">
        <v>0</v>
      </c>
    </row>
    <row r="1082" spans="1:5" ht="12.75" thickBot="1">
      <c r="A1082" s="258" t="s">
        <v>23</v>
      </c>
      <c r="B1082" s="263">
        <v>118.79049676025917</v>
      </c>
      <c r="C1082" s="263">
        <f>C1081/C1080</f>
        <v>118.81970260223048</v>
      </c>
      <c r="D1082" s="263">
        <f>D1081/D1080</f>
        <v>119.04761904761905</v>
      </c>
      <c r="E1082" s="263" t="e">
        <f>E1081/E1080</f>
        <v>#DIV/0!</v>
      </c>
    </row>
    <row r="1083" spans="1:5" ht="12.75" thickBot="1">
      <c r="A1083" s="258" t="s">
        <v>16</v>
      </c>
      <c r="B1083" s="265" t="s">
        <v>22</v>
      </c>
      <c r="C1083" s="266">
        <f t="shared" ref="C1083:E1085" si="69">C1080/B1080-1</f>
        <v>1.323974082073434</v>
      </c>
      <c r="D1083" s="266">
        <f t="shared" si="69"/>
        <v>-0.76579925650557623</v>
      </c>
      <c r="E1083" s="266">
        <f t="shared" si="69"/>
        <v>-1</v>
      </c>
    </row>
    <row r="1084" spans="1:5" ht="12.75" thickBot="1">
      <c r="A1084" s="258" t="s">
        <v>17</v>
      </c>
      <c r="B1084" s="265" t="s">
        <v>22</v>
      </c>
      <c r="C1084" s="266">
        <f t="shared" si="69"/>
        <v>1.3245454545454547</v>
      </c>
      <c r="D1084" s="266">
        <f t="shared" si="69"/>
        <v>-0.76535001955416504</v>
      </c>
      <c r="E1084" s="266">
        <f t="shared" si="69"/>
        <v>-1</v>
      </c>
    </row>
    <row r="1085" spans="1:5" ht="12.75" thickBot="1">
      <c r="A1085" s="258" t="s">
        <v>18</v>
      </c>
      <c r="B1085" s="265" t="s">
        <v>22</v>
      </c>
      <c r="C1085" s="266">
        <f t="shared" si="69"/>
        <v>2.4586008786742219E-4</v>
      </c>
      <c r="D1085" s="266">
        <f t="shared" si="69"/>
        <v>1.9181704750732553E-3</v>
      </c>
      <c r="E1085" s="266" t="e">
        <f t="shared" si="69"/>
        <v>#DIV/0!</v>
      </c>
    </row>
    <row r="1086" spans="1:5" ht="12.75" thickBot="1">
      <c r="A1086" s="562" t="s">
        <v>583</v>
      </c>
      <c r="B1086" s="563"/>
      <c r="C1086" s="563"/>
      <c r="D1086" s="563"/>
      <c r="E1086" s="564"/>
    </row>
    <row r="1087" spans="1:5" ht="12.75" customHeight="1">
      <c r="A1087" s="537"/>
      <c r="B1087" s="261">
        <v>2019</v>
      </c>
      <c r="C1087" s="261">
        <v>2020</v>
      </c>
      <c r="D1087" s="261">
        <v>2021</v>
      </c>
      <c r="E1087" s="261">
        <v>2022</v>
      </c>
    </row>
    <row r="1088" spans="1:5" ht="9" customHeight="1" thickBot="1">
      <c r="A1088" s="538"/>
      <c r="B1088" s="262" t="s">
        <v>5</v>
      </c>
      <c r="C1088" s="262" t="s">
        <v>6</v>
      </c>
      <c r="D1088" s="262" t="s">
        <v>6</v>
      </c>
      <c r="E1088" s="262" t="s">
        <v>6</v>
      </c>
    </row>
    <row r="1089" spans="1:5" ht="12.75" thickBot="1">
      <c r="A1089" s="28" t="s">
        <v>33</v>
      </c>
      <c r="B1089" s="267">
        <f>B1090+B1091+B1092+B1093</f>
        <v>0</v>
      </c>
      <c r="C1089" s="267">
        <f>C1090+C1091+C1092+C1093</f>
        <v>0</v>
      </c>
      <c r="D1089" s="267">
        <f>D1090+D1091+D1092+D1093</f>
        <v>0</v>
      </c>
      <c r="E1089" s="267">
        <f>E1090+E1091+E1092+E1093</f>
        <v>0</v>
      </c>
    </row>
    <row r="1090" spans="1:5" ht="12.75" thickBot="1">
      <c r="A1090" s="29" t="s">
        <v>41</v>
      </c>
      <c r="B1090" s="267"/>
      <c r="C1090" s="267"/>
      <c r="D1090" s="267"/>
      <c r="E1090" s="267"/>
    </row>
    <row r="1091" spans="1:5" ht="12.75" thickBot="1">
      <c r="A1091" s="29" t="s">
        <v>46</v>
      </c>
      <c r="B1091" s="267"/>
      <c r="C1091" s="267"/>
      <c r="D1091" s="267"/>
      <c r="E1091" s="267"/>
    </row>
    <row r="1092" spans="1:5" ht="12.75" thickBot="1">
      <c r="A1092" s="29" t="s">
        <v>47</v>
      </c>
      <c r="B1092" s="267"/>
      <c r="C1092" s="267"/>
      <c r="D1092" s="267"/>
      <c r="E1092" s="267"/>
    </row>
    <row r="1093" spans="1:5" ht="12.75" thickBot="1">
      <c r="A1093" s="29" t="s">
        <v>48</v>
      </c>
      <c r="B1093" s="267"/>
      <c r="C1093" s="267"/>
      <c r="D1093" s="267"/>
      <c r="E1093" s="267"/>
    </row>
    <row r="1094" spans="1:5" ht="12.75" thickBot="1">
      <c r="A1094" s="28" t="s">
        <v>34</v>
      </c>
      <c r="B1094" s="297">
        <v>55000</v>
      </c>
      <c r="C1094" s="170">
        <f>C1095</f>
        <v>127850</v>
      </c>
      <c r="D1094" s="298">
        <f>D1095</f>
        <v>30000</v>
      </c>
      <c r="E1094" s="298">
        <f>E1095</f>
        <v>0</v>
      </c>
    </row>
    <row r="1095" spans="1:5" ht="12.75" thickBot="1">
      <c r="A1095" s="29" t="s">
        <v>41</v>
      </c>
      <c r="B1095" s="297">
        <v>55000</v>
      </c>
      <c r="C1095" s="170">
        <v>127850</v>
      </c>
      <c r="D1095" s="298">
        <v>30000</v>
      </c>
      <c r="E1095" s="303">
        <v>0</v>
      </c>
    </row>
    <row r="1096" spans="1:5" ht="12.75" thickBot="1">
      <c r="A1096" s="29" t="s">
        <v>46</v>
      </c>
      <c r="B1096" s="161"/>
      <c r="C1096" s="161"/>
      <c r="D1096" s="161"/>
      <c r="E1096" s="161"/>
    </row>
    <row r="1097" spans="1:5" ht="12.75" thickBot="1">
      <c r="A1097" s="29" t="s">
        <v>47</v>
      </c>
      <c r="B1097" s="161"/>
      <c r="C1097" s="161"/>
      <c r="D1097" s="161"/>
      <c r="E1097" s="161"/>
    </row>
    <row r="1098" spans="1:5" ht="12.75" thickBot="1">
      <c r="A1098" s="29" t="s">
        <v>48</v>
      </c>
      <c r="B1098" s="161"/>
      <c r="C1098" s="161"/>
      <c r="D1098" s="161"/>
      <c r="E1098" s="161"/>
    </row>
    <row r="1099" spans="1:5" s="158" customFormat="1" ht="27" customHeight="1" thickBot="1">
      <c r="A1099" s="323" t="s">
        <v>450</v>
      </c>
      <c r="B1099" s="162">
        <f>B1089+B1094</f>
        <v>55000</v>
      </c>
      <c r="C1099" s="162">
        <f>C1089+C1094</f>
        <v>127850</v>
      </c>
      <c r="D1099" s="162">
        <f>D1089+D1094</f>
        <v>30000</v>
      </c>
      <c r="E1099" s="162">
        <f>E1089+E1094</f>
        <v>0</v>
      </c>
    </row>
    <row r="1100" spans="1:5" ht="12.75" thickBot="1">
      <c r="A1100" s="254" t="s">
        <v>95</v>
      </c>
      <c r="B1100" s="565" t="s">
        <v>531</v>
      </c>
      <c r="C1100" s="567"/>
      <c r="D1100" s="567"/>
      <c r="E1100" s="568"/>
    </row>
    <row r="1101" spans="1:5" ht="48.75" customHeight="1" thickBot="1">
      <c r="A1101" s="260" t="s">
        <v>451</v>
      </c>
      <c r="B1101" s="288" t="s">
        <v>538</v>
      </c>
      <c r="C1101" s="255" t="s">
        <v>43</v>
      </c>
      <c r="D1101" s="164"/>
      <c r="E1101" s="285"/>
    </row>
    <row r="1102" spans="1:5" ht="22.5" customHeight="1" thickBot="1">
      <c r="A1102" s="258" t="s">
        <v>9</v>
      </c>
      <c r="B1102" s="530" t="s">
        <v>539</v>
      </c>
      <c r="C1102" s="531"/>
      <c r="D1102" s="531"/>
      <c r="E1102" s="532"/>
    </row>
    <row r="1103" spans="1:5" ht="12.75" thickBot="1">
      <c r="A1103" s="258" t="s">
        <v>14</v>
      </c>
      <c r="B1103" s="559" t="s">
        <v>493</v>
      </c>
      <c r="C1103" s="560"/>
      <c r="D1103" s="560"/>
      <c r="E1103" s="561"/>
    </row>
    <row r="1104" spans="1:5">
      <c r="A1104" s="537"/>
      <c r="B1104" s="261">
        <v>2019</v>
      </c>
      <c r="C1104" s="261">
        <v>2020</v>
      </c>
      <c r="D1104" s="261">
        <v>2021</v>
      </c>
      <c r="E1104" s="261">
        <v>2022</v>
      </c>
    </row>
    <row r="1105" spans="1:5" ht="12.75" thickBot="1">
      <c r="A1105" s="538"/>
      <c r="B1105" s="262" t="s">
        <v>5</v>
      </c>
      <c r="C1105" s="262" t="s">
        <v>6</v>
      </c>
      <c r="D1105" s="262" t="s">
        <v>6</v>
      </c>
      <c r="E1105" s="262" t="s">
        <v>6</v>
      </c>
    </row>
    <row r="1106" spans="1:5" ht="12.75" thickBot="1">
      <c r="A1106" s="258" t="s">
        <v>8</v>
      </c>
      <c r="B1106" s="265"/>
      <c r="C1106" s="265">
        <v>15</v>
      </c>
      <c r="D1106" s="265">
        <v>70</v>
      </c>
      <c r="E1106" s="265">
        <v>180</v>
      </c>
    </row>
    <row r="1107" spans="1:5" ht="12.75" thickBot="1">
      <c r="A1107" s="258" t="s">
        <v>15</v>
      </c>
      <c r="B1107" s="297"/>
      <c r="C1107" s="170">
        <v>203616</v>
      </c>
      <c r="D1107" s="298">
        <v>927057</v>
      </c>
      <c r="E1107" s="303">
        <v>2397841</v>
      </c>
    </row>
    <row r="1108" spans="1:5" ht="12.75" thickBot="1">
      <c r="A1108" s="258" t="s">
        <v>23</v>
      </c>
      <c r="B1108" s="263"/>
      <c r="C1108" s="263">
        <f>C1107/C1106</f>
        <v>13574.4</v>
      </c>
      <c r="D1108" s="263">
        <f t="shared" ref="D1108:E1108" si="70">D1107/D1106</f>
        <v>13243.671428571428</v>
      </c>
      <c r="E1108" s="263">
        <f t="shared" si="70"/>
        <v>13321.338888888889</v>
      </c>
    </row>
    <row r="1109" spans="1:5" ht="12.75" thickBot="1">
      <c r="A1109" s="258" t="s">
        <v>16</v>
      </c>
      <c r="B1109" s="265" t="s">
        <v>22</v>
      </c>
      <c r="C1109" s="266" t="e">
        <f t="shared" ref="C1109:E1111" si="71">C1106/B1106-1</f>
        <v>#DIV/0!</v>
      </c>
      <c r="D1109" s="266">
        <f t="shared" si="71"/>
        <v>3.666666666666667</v>
      </c>
      <c r="E1109" s="266">
        <f t="shared" si="71"/>
        <v>1.5714285714285716</v>
      </c>
    </row>
    <row r="1110" spans="1:5" ht="12.75" thickBot="1">
      <c r="A1110" s="258" t="s">
        <v>17</v>
      </c>
      <c r="B1110" s="265" t="s">
        <v>22</v>
      </c>
      <c r="C1110" s="266" t="e">
        <f t="shared" si="71"/>
        <v>#DIV/0!</v>
      </c>
      <c r="D1110" s="266">
        <f t="shared" si="71"/>
        <v>3.5529673503064592</v>
      </c>
      <c r="E1110" s="266">
        <f t="shared" si="71"/>
        <v>1.5865087044270201</v>
      </c>
    </row>
    <row r="1111" spans="1:5" ht="12" customHeight="1" thickBot="1">
      <c r="A1111" s="258" t="s">
        <v>18</v>
      </c>
      <c r="B1111" s="265" t="s">
        <v>22</v>
      </c>
      <c r="C1111" s="266" t="e">
        <f t="shared" si="71"/>
        <v>#DIV/0!</v>
      </c>
      <c r="D1111" s="266">
        <f t="shared" si="71"/>
        <v>-2.4364139220044434E-2</v>
      </c>
      <c r="E1111" s="266">
        <f t="shared" si="71"/>
        <v>5.8644961660634376E-3</v>
      </c>
    </row>
    <row r="1112" spans="1:5" ht="12.75" thickBot="1">
      <c r="A1112" s="562" t="s">
        <v>584</v>
      </c>
      <c r="B1112" s="563"/>
      <c r="C1112" s="563"/>
      <c r="D1112" s="563"/>
      <c r="E1112" s="564"/>
    </row>
    <row r="1113" spans="1:5">
      <c r="A1113" s="537"/>
      <c r="B1113" s="261">
        <v>2019</v>
      </c>
      <c r="C1113" s="261">
        <v>2020</v>
      </c>
      <c r="D1113" s="261">
        <v>2021</v>
      </c>
      <c r="E1113" s="261">
        <v>2022</v>
      </c>
    </row>
    <row r="1114" spans="1:5" ht="12.75" thickBot="1">
      <c r="A1114" s="538"/>
      <c r="B1114" s="262" t="s">
        <v>5</v>
      </c>
      <c r="C1114" s="262" t="s">
        <v>6</v>
      </c>
      <c r="D1114" s="262" t="s">
        <v>6</v>
      </c>
      <c r="E1114" s="262" t="s">
        <v>6</v>
      </c>
    </row>
    <row r="1115" spans="1:5" ht="12.75" thickBot="1">
      <c r="A1115" s="28" t="s">
        <v>33</v>
      </c>
      <c r="B1115" s="267">
        <f>B1116+B1117+B1118+B1119</f>
        <v>0</v>
      </c>
      <c r="C1115" s="267">
        <f>C1116+C1117+C1118+C1119</f>
        <v>0</v>
      </c>
      <c r="D1115" s="267">
        <f>D1116+D1117+D1118+D1119</f>
        <v>0</v>
      </c>
      <c r="E1115" s="267">
        <f>E1116+E1117+E1118+E1119</f>
        <v>0</v>
      </c>
    </row>
    <row r="1116" spans="1:5" ht="12.75" thickBot="1">
      <c r="A1116" s="29" t="s">
        <v>41</v>
      </c>
      <c r="B1116" s="267"/>
      <c r="C1116" s="267"/>
      <c r="D1116" s="267"/>
      <c r="E1116" s="267"/>
    </row>
    <row r="1117" spans="1:5" ht="12.75" thickBot="1">
      <c r="A1117" s="29" t="s">
        <v>46</v>
      </c>
      <c r="B1117" s="267"/>
      <c r="C1117" s="267"/>
      <c r="D1117" s="267"/>
      <c r="E1117" s="267"/>
    </row>
    <row r="1118" spans="1:5" ht="12.75" thickBot="1">
      <c r="A1118" s="29" t="s">
        <v>47</v>
      </c>
      <c r="B1118" s="267"/>
      <c r="C1118" s="267"/>
      <c r="D1118" s="267"/>
      <c r="E1118" s="267"/>
    </row>
    <row r="1119" spans="1:5" ht="12.75" thickBot="1">
      <c r="A1119" s="29" t="s">
        <v>48</v>
      </c>
      <c r="B1119" s="267"/>
      <c r="C1119" s="267"/>
      <c r="D1119" s="267"/>
      <c r="E1119" s="267"/>
    </row>
    <row r="1120" spans="1:5" ht="12.75" thickBot="1">
      <c r="A1120" s="28" t="s">
        <v>34</v>
      </c>
      <c r="B1120" s="297"/>
      <c r="C1120" s="170">
        <f>C1121</f>
        <v>203616</v>
      </c>
      <c r="D1120" s="170">
        <f t="shared" ref="D1120:E1120" si="72">D1121</f>
        <v>927057</v>
      </c>
      <c r="E1120" s="170">
        <f t="shared" si="72"/>
        <v>2397841</v>
      </c>
    </row>
    <row r="1121" spans="1:5" ht="12.75" thickBot="1">
      <c r="A1121" s="29" t="s">
        <v>41</v>
      </c>
      <c r="B1121" s="297"/>
      <c r="C1121" s="170">
        <v>203616</v>
      </c>
      <c r="D1121" s="298">
        <v>927057</v>
      </c>
      <c r="E1121" s="303">
        <v>2397841</v>
      </c>
    </row>
    <row r="1122" spans="1:5" ht="12.75" thickBot="1">
      <c r="A1122" s="29" t="s">
        <v>46</v>
      </c>
      <c r="B1122" s="161"/>
      <c r="C1122" s="161"/>
      <c r="D1122" s="161"/>
      <c r="E1122" s="161"/>
    </row>
    <row r="1123" spans="1:5" ht="12.75" thickBot="1">
      <c r="A1123" s="29" t="s">
        <v>47</v>
      </c>
      <c r="B1123" s="161"/>
      <c r="C1123" s="161"/>
      <c r="D1123" s="161"/>
      <c r="E1123" s="161"/>
    </row>
    <row r="1124" spans="1:5" ht="12.75" thickBot="1">
      <c r="A1124" s="29" t="s">
        <v>48</v>
      </c>
      <c r="B1124" s="161"/>
      <c r="C1124" s="161"/>
      <c r="D1124" s="161"/>
      <c r="E1124" s="161"/>
    </row>
    <row r="1125" spans="1:5" ht="12.75" thickBot="1">
      <c r="A1125" s="324" t="s">
        <v>454</v>
      </c>
      <c r="B1125" s="161">
        <f>B1115+B1120</f>
        <v>0</v>
      </c>
      <c r="C1125" s="161">
        <f>C1115+C1120</f>
        <v>203616</v>
      </c>
      <c r="D1125" s="161">
        <f>D1115+D1120</f>
        <v>927057</v>
      </c>
      <c r="E1125" s="161">
        <f>E1115+E1120</f>
        <v>2397841</v>
      </c>
    </row>
    <row r="1126" spans="1:5" ht="36.75" thickBot="1">
      <c r="A1126" s="325" t="s">
        <v>540</v>
      </c>
      <c r="B1126" s="171" t="s">
        <v>541</v>
      </c>
      <c r="C1126" s="326" t="s">
        <v>43</v>
      </c>
      <c r="D1126" s="586"/>
      <c r="E1126" s="587"/>
    </row>
    <row r="1127" spans="1:5" ht="12.75" thickBot="1">
      <c r="A1127" s="273" t="s">
        <v>9</v>
      </c>
      <c r="B1127" s="530" t="s">
        <v>542</v>
      </c>
      <c r="C1127" s="531"/>
      <c r="D1127" s="531"/>
      <c r="E1127" s="532"/>
    </row>
    <row r="1128" spans="1:5" ht="12.75" thickBot="1">
      <c r="A1128" s="273" t="s">
        <v>14</v>
      </c>
      <c r="B1128" s="559" t="s">
        <v>541</v>
      </c>
      <c r="C1128" s="560"/>
      <c r="D1128" s="560"/>
      <c r="E1128" s="561"/>
    </row>
    <row r="1129" spans="1:5">
      <c r="A1129" s="555"/>
      <c r="B1129" s="274">
        <v>2019</v>
      </c>
      <c r="C1129" s="274">
        <v>2020</v>
      </c>
      <c r="D1129" s="274">
        <v>2021</v>
      </c>
      <c r="E1129" s="274">
        <v>2022</v>
      </c>
    </row>
    <row r="1130" spans="1:5" ht="12.75" thickBot="1">
      <c r="A1130" s="556"/>
      <c r="B1130" s="275" t="s">
        <v>6</v>
      </c>
      <c r="C1130" s="275" t="s">
        <v>6</v>
      </c>
      <c r="D1130" s="275" t="s">
        <v>6</v>
      </c>
      <c r="E1130" s="275" t="s">
        <v>6</v>
      </c>
    </row>
    <row r="1131" spans="1:5" ht="12.75" thickBot="1">
      <c r="A1131" s="273" t="s">
        <v>8</v>
      </c>
      <c r="B1131" s="263"/>
      <c r="C1131" s="263">
        <v>1</v>
      </c>
      <c r="D1131" s="263">
        <v>1</v>
      </c>
      <c r="E1131" s="263">
        <v>5</v>
      </c>
    </row>
    <row r="1132" spans="1:5" ht="12.75" thickBot="1">
      <c r="A1132" s="273" t="s">
        <v>15</v>
      </c>
      <c r="B1132" s="168"/>
      <c r="C1132" s="168"/>
      <c r="D1132" s="168"/>
      <c r="E1132" s="168">
        <v>3000000</v>
      </c>
    </row>
    <row r="1133" spans="1:5" ht="12.75" thickBot="1">
      <c r="A1133" s="273" t="s">
        <v>23</v>
      </c>
      <c r="B1133" s="168" t="e">
        <f>B1132/B1131</f>
        <v>#DIV/0!</v>
      </c>
      <c r="C1133" s="168">
        <f>C1132/C1131</f>
        <v>0</v>
      </c>
      <c r="D1133" s="168">
        <f>D1132/D1131</f>
        <v>0</v>
      </c>
      <c r="E1133" s="168">
        <f>E1132/E1131</f>
        <v>600000</v>
      </c>
    </row>
    <row r="1134" spans="1:5" ht="12.75" thickBot="1">
      <c r="A1134" s="273" t="s">
        <v>16</v>
      </c>
      <c r="B1134" s="276" t="s">
        <v>22</v>
      </c>
      <c r="C1134" s="277" t="e">
        <f t="shared" ref="C1134:E1136" si="73">C1131/B1131-1</f>
        <v>#DIV/0!</v>
      </c>
      <c r="D1134" s="277">
        <f t="shared" si="73"/>
        <v>0</v>
      </c>
      <c r="E1134" s="277">
        <f t="shared" si="73"/>
        <v>4</v>
      </c>
    </row>
    <row r="1135" spans="1:5" ht="12.75" thickBot="1">
      <c r="A1135" s="273" t="s">
        <v>17</v>
      </c>
      <c r="B1135" s="276" t="s">
        <v>22</v>
      </c>
      <c r="C1135" s="277" t="e">
        <f t="shared" si="73"/>
        <v>#DIV/0!</v>
      </c>
      <c r="D1135" s="277" t="e">
        <f t="shared" si="73"/>
        <v>#DIV/0!</v>
      </c>
      <c r="E1135" s="277" t="e">
        <f t="shared" si="73"/>
        <v>#DIV/0!</v>
      </c>
    </row>
    <row r="1136" spans="1:5" ht="12.75" thickBot="1">
      <c r="A1136" s="273" t="s">
        <v>18</v>
      </c>
      <c r="B1136" s="276" t="s">
        <v>22</v>
      </c>
      <c r="C1136" s="277" t="e">
        <f t="shared" si="73"/>
        <v>#DIV/0!</v>
      </c>
      <c r="D1136" s="277" t="e">
        <f t="shared" si="73"/>
        <v>#DIV/0!</v>
      </c>
      <c r="E1136" s="277" t="e">
        <f t="shared" si="73"/>
        <v>#DIV/0!</v>
      </c>
    </row>
    <row r="1137" spans="1:5" ht="12.75" thickBot="1">
      <c r="A1137" s="583" t="s">
        <v>585</v>
      </c>
      <c r="B1137" s="584"/>
      <c r="C1137" s="584"/>
      <c r="D1137" s="584"/>
      <c r="E1137" s="585"/>
    </row>
    <row r="1138" spans="1:5">
      <c r="A1138" s="555"/>
      <c r="B1138" s="274">
        <v>2019</v>
      </c>
      <c r="C1138" s="274">
        <v>2020</v>
      </c>
      <c r="D1138" s="274">
        <v>2021</v>
      </c>
      <c r="E1138" s="274">
        <v>2022</v>
      </c>
    </row>
    <row r="1139" spans="1:5" ht="12.75" thickBot="1">
      <c r="A1139" s="556"/>
      <c r="B1139" s="275" t="s">
        <v>6</v>
      </c>
      <c r="C1139" s="275" t="s">
        <v>6</v>
      </c>
      <c r="D1139" s="275" t="s">
        <v>6</v>
      </c>
      <c r="E1139" s="275" t="s">
        <v>6</v>
      </c>
    </row>
    <row r="1140" spans="1:5" ht="12.75" thickBot="1">
      <c r="A1140" s="230" t="s">
        <v>33</v>
      </c>
      <c r="B1140" s="327">
        <f>B1141+B1142+B1143+B1144</f>
        <v>0</v>
      </c>
      <c r="C1140" s="327">
        <f>C1141+C1142+C1143+C1144</f>
        <v>0</v>
      </c>
      <c r="D1140" s="327">
        <f>D1141+D1142+D1143+D1144</f>
        <v>0</v>
      </c>
      <c r="E1140" s="327">
        <f>E1141+E1142+E1143+E1144</f>
        <v>0</v>
      </c>
    </row>
    <row r="1141" spans="1:5" ht="12.75" thickBot="1">
      <c r="A1141" s="231" t="s">
        <v>41</v>
      </c>
      <c r="B1141" s="327"/>
      <c r="C1141" s="327"/>
      <c r="D1141" s="327"/>
      <c r="E1141" s="327"/>
    </row>
    <row r="1142" spans="1:5" ht="12.75" thickBot="1">
      <c r="A1142" s="231" t="s">
        <v>46</v>
      </c>
      <c r="B1142" s="327"/>
      <c r="C1142" s="327"/>
      <c r="D1142" s="327"/>
      <c r="E1142" s="327"/>
    </row>
    <row r="1143" spans="1:5" ht="12.75" thickBot="1">
      <c r="A1143" s="231" t="s">
        <v>47</v>
      </c>
      <c r="B1143" s="327"/>
      <c r="C1143" s="327"/>
      <c r="D1143" s="327"/>
      <c r="E1143" s="327"/>
    </row>
    <row r="1144" spans="1:5" ht="12.75" thickBot="1">
      <c r="A1144" s="231" t="s">
        <v>48</v>
      </c>
      <c r="B1144" s="327"/>
      <c r="C1144" s="327"/>
      <c r="D1144" s="327"/>
      <c r="E1144" s="327"/>
    </row>
    <row r="1145" spans="1:5" ht="12.75" thickBot="1">
      <c r="A1145" s="230" t="s">
        <v>34</v>
      </c>
      <c r="B1145" s="328"/>
      <c r="C1145" s="161"/>
      <c r="D1145" s="328"/>
      <c r="E1145" s="328">
        <f>E1146+E1147+E1148+E1149</f>
        <v>3000000</v>
      </c>
    </row>
    <row r="1146" spans="1:5" ht="12.75" thickBot="1">
      <c r="A1146" s="231" t="s">
        <v>41</v>
      </c>
      <c r="B1146" s="328"/>
      <c r="C1146" s="267"/>
      <c r="D1146" s="327"/>
      <c r="E1146" s="327">
        <v>3000000</v>
      </c>
    </row>
    <row r="1147" spans="1:5" ht="12.75" thickBot="1">
      <c r="A1147" s="231" t="s">
        <v>46</v>
      </c>
      <c r="B1147" s="328"/>
      <c r="C1147" s="327"/>
      <c r="D1147" s="327"/>
      <c r="E1147" s="327"/>
    </row>
    <row r="1148" spans="1:5" ht="12.75" thickBot="1">
      <c r="A1148" s="231" t="s">
        <v>47</v>
      </c>
      <c r="B1148" s="328"/>
      <c r="C1148" s="327"/>
      <c r="D1148" s="327"/>
      <c r="E1148" s="327"/>
    </row>
    <row r="1149" spans="1:5" ht="12.75" thickBot="1">
      <c r="A1149" s="231" t="s">
        <v>48</v>
      </c>
      <c r="B1149" s="328"/>
      <c r="C1149" s="327"/>
      <c r="D1149" s="327"/>
      <c r="E1149" s="327"/>
    </row>
    <row r="1150" spans="1:5" ht="12.75" thickBot="1">
      <c r="A1150" s="245" t="s">
        <v>543</v>
      </c>
      <c r="B1150" s="328">
        <f>B1140+B1145</f>
        <v>0</v>
      </c>
      <c r="C1150" s="328">
        <f>C1140+C1145</f>
        <v>0</v>
      </c>
      <c r="D1150" s="328">
        <f>D1140+D1145</f>
        <v>0</v>
      </c>
      <c r="E1150" s="328">
        <f>E1140+E1145</f>
        <v>3000000</v>
      </c>
    </row>
    <row r="1151" spans="1:5" ht="12.75" thickBot="1">
      <c r="A1151" s="246"/>
      <c r="B1151" s="329">
        <f>B1150</f>
        <v>0</v>
      </c>
      <c r="C1151" s="329">
        <f>C1150</f>
        <v>0</v>
      </c>
      <c r="D1151" s="329">
        <f>D1150</f>
        <v>0</v>
      </c>
      <c r="E1151" s="329">
        <f>E1150</f>
        <v>3000000</v>
      </c>
    </row>
    <row r="1152" spans="1:5" ht="27" customHeight="1" thickBot="1">
      <c r="A1152" s="30" t="s">
        <v>544</v>
      </c>
      <c r="B1152" s="272">
        <f>B1153</f>
        <v>7683407</v>
      </c>
      <c r="C1152" s="272">
        <f>C1153</f>
        <v>10273335</v>
      </c>
      <c r="D1152" s="272">
        <f>D1153</f>
        <v>11937500</v>
      </c>
      <c r="E1152" s="272">
        <f>E1153</f>
        <v>17337500</v>
      </c>
    </row>
    <row r="1153" spans="1:5" ht="24.75" thickBot="1">
      <c r="A1153" s="30" t="s">
        <v>545</v>
      </c>
      <c r="B1153" s="272">
        <f>B1154+B1157+B1160+B1172+B1180</f>
        <v>7683407</v>
      </c>
      <c r="C1153" s="272">
        <f>C1154+C1157+C1160+C1172+C1180</f>
        <v>10273335</v>
      </c>
      <c r="D1153" s="272">
        <f>D1154+D1157+D1160+D1172+D1180</f>
        <v>11937500</v>
      </c>
      <c r="E1153" s="272">
        <f>E1154+E1157+E1160+E1172+E1180</f>
        <v>17337500</v>
      </c>
    </row>
    <row r="1154" spans="1:5" ht="12.75" thickBot="1">
      <c r="A1154" s="28" t="s">
        <v>0</v>
      </c>
      <c r="B1154" s="272">
        <f>B1155+B1156</f>
        <v>2543776</v>
      </c>
      <c r="C1154" s="272">
        <f>C1155+C1156</f>
        <v>2606000</v>
      </c>
      <c r="D1154" s="272">
        <f>D1155+D1156</f>
        <v>2606000</v>
      </c>
      <c r="E1154" s="272">
        <f>E1155+E1156</f>
        <v>2606000</v>
      </c>
    </row>
    <row r="1155" spans="1:5" ht="12.75" thickBot="1">
      <c r="A1155" s="29" t="s">
        <v>41</v>
      </c>
      <c r="B1155" s="161">
        <f>B40+B425+B641+B740</f>
        <v>2543776</v>
      </c>
      <c r="C1155" s="161">
        <f>C40+C425+C641+C740</f>
        <v>2606000</v>
      </c>
      <c r="D1155" s="161">
        <f t="shared" ref="D1155:E1155" si="74">D40+D425+D641+D740</f>
        <v>2606000</v>
      </c>
      <c r="E1155" s="161">
        <f t="shared" si="74"/>
        <v>2606000</v>
      </c>
    </row>
    <row r="1156" spans="1:5" ht="12.75" thickBot="1">
      <c r="A1156" s="29" t="s">
        <v>44</v>
      </c>
      <c r="B1156" s="161">
        <f>B42+B79+B116</f>
        <v>0</v>
      </c>
      <c r="C1156" s="161">
        <f>C42+C79+C116</f>
        <v>0</v>
      </c>
      <c r="D1156" s="161">
        <f>D42+D79+D116</f>
        <v>0</v>
      </c>
      <c r="E1156" s="161">
        <f>E42+E79+E116</f>
        <v>0</v>
      </c>
    </row>
    <row r="1157" spans="1:5" ht="24.75" thickBot="1">
      <c r="A1157" s="28" t="s">
        <v>28</v>
      </c>
      <c r="B1157" s="272">
        <f>B1158+B1159</f>
        <v>382359</v>
      </c>
      <c r="C1157" s="272">
        <f>C1158+C1159</f>
        <v>431000</v>
      </c>
      <c r="D1157" s="272">
        <f>D1158+D1159</f>
        <v>431000</v>
      </c>
      <c r="E1157" s="272">
        <f>E1158+E1159</f>
        <v>431000</v>
      </c>
    </row>
    <row r="1158" spans="1:5" ht="12.75" thickBot="1">
      <c r="A1158" s="29" t="s">
        <v>41</v>
      </c>
      <c r="B1158" s="267">
        <f>B43+B428+B644+B743</f>
        <v>382359</v>
      </c>
      <c r="C1158" s="267">
        <f>C43+C428+C644+C743</f>
        <v>431000</v>
      </c>
      <c r="D1158" s="267">
        <f>D43+D428+D644+D743</f>
        <v>431000</v>
      </c>
      <c r="E1158" s="267">
        <f>E43+E428+E644+E743</f>
        <v>431000</v>
      </c>
    </row>
    <row r="1159" spans="1:5" ht="12.75" thickBot="1">
      <c r="A1159" s="29" t="s">
        <v>44</v>
      </c>
      <c r="B1159" s="161">
        <f>B45+B82+B116</f>
        <v>0</v>
      </c>
      <c r="C1159" s="161">
        <f>C45+C82+C116</f>
        <v>0</v>
      </c>
      <c r="D1159" s="161">
        <f>D45+D82+D116</f>
        <v>0</v>
      </c>
      <c r="E1159" s="161">
        <f>E45+E82+E116</f>
        <v>0</v>
      </c>
    </row>
    <row r="1160" spans="1:5" ht="12.75" thickBot="1">
      <c r="A1160" s="28" t="s">
        <v>1</v>
      </c>
      <c r="B1160" s="272">
        <f>B1161+B1162</f>
        <v>1924272</v>
      </c>
      <c r="C1160" s="311">
        <f>C1161+C1162</f>
        <v>2995835</v>
      </c>
      <c r="D1160" s="311">
        <f>D1161+D1162</f>
        <v>3810000</v>
      </c>
      <c r="E1160" s="311">
        <f>E1161+E1162</f>
        <v>5310000</v>
      </c>
    </row>
    <row r="1161" spans="1:5" ht="12.75" thickBot="1">
      <c r="A1161" s="29" t="s">
        <v>41</v>
      </c>
      <c r="B1161" s="161">
        <f>B46+B83+B431+B468+B647+B746</f>
        <v>1924272</v>
      </c>
      <c r="C1161" s="162">
        <f>C46+C83+C431+C468+C647+C746</f>
        <v>2995835</v>
      </c>
      <c r="D1161" s="162">
        <f>D46+D83+D431+D468+D647+D746</f>
        <v>3810000</v>
      </c>
      <c r="E1161" s="162">
        <f>E46+E83+E431+E468+E647+E746</f>
        <v>5310000</v>
      </c>
    </row>
    <row r="1162" spans="1:5" ht="12.75" thickBot="1">
      <c r="A1162" s="29" t="s">
        <v>44</v>
      </c>
      <c r="B1162" s="161">
        <f>B48+B85+B122</f>
        <v>0</v>
      </c>
      <c r="C1162" s="161">
        <f>C48+C85+C122</f>
        <v>0</v>
      </c>
      <c r="D1162" s="161">
        <f>D48+D85+D122</f>
        <v>0</v>
      </c>
      <c r="E1162" s="161">
        <f>E48+E85+E122</f>
        <v>0</v>
      </c>
    </row>
    <row r="1163" spans="1:5" ht="12.75" thickBot="1">
      <c r="A1163" s="28" t="s">
        <v>2</v>
      </c>
      <c r="B1163" s="272">
        <f>B1164+B1165</f>
        <v>0</v>
      </c>
      <c r="C1163" s="272">
        <f>C1164+C1165</f>
        <v>0</v>
      </c>
      <c r="D1163" s="272">
        <f>D1164+D1165</f>
        <v>0</v>
      </c>
      <c r="E1163" s="272">
        <f>E1164+E1165</f>
        <v>0</v>
      </c>
    </row>
    <row r="1164" spans="1:5" ht="12.75" thickBot="1">
      <c r="A1164" s="29" t="s">
        <v>41</v>
      </c>
      <c r="B1164" s="267">
        <f t="shared" ref="B1164:E1165" si="75">B50+B87+B124</f>
        <v>0</v>
      </c>
      <c r="C1164" s="267">
        <f t="shared" si="75"/>
        <v>0</v>
      </c>
      <c r="D1164" s="267">
        <f t="shared" si="75"/>
        <v>0</v>
      </c>
      <c r="E1164" s="267">
        <f t="shared" si="75"/>
        <v>0</v>
      </c>
    </row>
    <row r="1165" spans="1:5" ht="12.75" thickBot="1">
      <c r="A1165" s="29" t="s">
        <v>44</v>
      </c>
      <c r="B1165" s="161">
        <f t="shared" si="75"/>
        <v>0</v>
      </c>
      <c r="C1165" s="161">
        <f t="shared" si="75"/>
        <v>0</v>
      </c>
      <c r="D1165" s="161">
        <f t="shared" si="75"/>
        <v>0</v>
      </c>
      <c r="E1165" s="161">
        <f t="shared" si="75"/>
        <v>0</v>
      </c>
    </row>
    <row r="1166" spans="1:5" ht="12.75" thickBot="1">
      <c r="A1166" s="28" t="s">
        <v>24</v>
      </c>
      <c r="B1166" s="272">
        <f>B1167+B1168</f>
        <v>0</v>
      </c>
      <c r="C1166" s="272">
        <f>C1167+C1168</f>
        <v>0</v>
      </c>
      <c r="D1166" s="272">
        <f>D1167+D1168</f>
        <v>0</v>
      </c>
      <c r="E1166" s="272">
        <f>E1167+E1168</f>
        <v>0</v>
      </c>
    </row>
    <row r="1167" spans="1:5" ht="12.75" thickBot="1">
      <c r="A1167" s="29" t="s">
        <v>41</v>
      </c>
      <c r="B1167" s="267">
        <f t="shared" ref="B1167:E1168" si="76">B53+B90+B127</f>
        <v>0</v>
      </c>
      <c r="C1167" s="267">
        <f t="shared" si="76"/>
        <v>0</v>
      </c>
      <c r="D1167" s="267">
        <f t="shared" si="76"/>
        <v>0</v>
      </c>
      <c r="E1167" s="267">
        <f t="shared" si="76"/>
        <v>0</v>
      </c>
    </row>
    <row r="1168" spans="1:5" ht="12.75" thickBot="1">
      <c r="A1168" s="29" t="s">
        <v>44</v>
      </c>
      <c r="B1168" s="161">
        <f t="shared" si="76"/>
        <v>0</v>
      </c>
      <c r="C1168" s="161">
        <f t="shared" si="76"/>
        <v>0</v>
      </c>
      <c r="D1168" s="161">
        <f t="shared" si="76"/>
        <v>0</v>
      </c>
      <c r="E1168" s="161">
        <f t="shared" si="76"/>
        <v>0</v>
      </c>
    </row>
    <row r="1169" spans="1:5" ht="12.75" thickBot="1">
      <c r="A1169" s="28" t="s">
        <v>25</v>
      </c>
      <c r="B1169" s="272">
        <f>B1170+B1171</f>
        <v>0</v>
      </c>
      <c r="C1169" s="272">
        <f>C1170+C1171</f>
        <v>0</v>
      </c>
      <c r="D1169" s="272">
        <f>D1170+D1171</f>
        <v>0</v>
      </c>
      <c r="E1169" s="272">
        <f>E1170+E1171</f>
        <v>0</v>
      </c>
    </row>
    <row r="1170" spans="1:5" ht="12.75" thickBot="1">
      <c r="A1170" s="29" t="s">
        <v>41</v>
      </c>
      <c r="B1170" s="267">
        <f t="shared" ref="B1170:E1171" si="77">B56+B93+B130</f>
        <v>0</v>
      </c>
      <c r="C1170" s="267">
        <f t="shared" si="77"/>
        <v>0</v>
      </c>
      <c r="D1170" s="267">
        <f t="shared" si="77"/>
        <v>0</v>
      </c>
      <c r="E1170" s="267">
        <f t="shared" si="77"/>
        <v>0</v>
      </c>
    </row>
    <row r="1171" spans="1:5" ht="12.75" thickBot="1">
      <c r="A1171" s="29" t="s">
        <v>44</v>
      </c>
      <c r="B1171" s="161">
        <f t="shared" si="77"/>
        <v>0</v>
      </c>
      <c r="C1171" s="161">
        <f t="shared" si="77"/>
        <v>0</v>
      </c>
      <c r="D1171" s="161">
        <f t="shared" si="77"/>
        <v>0</v>
      </c>
      <c r="E1171" s="161">
        <f t="shared" si="77"/>
        <v>0</v>
      </c>
    </row>
    <row r="1172" spans="1:5" ht="24.75" thickBot="1">
      <c r="A1172" s="28" t="s">
        <v>3</v>
      </c>
      <c r="B1172" s="272">
        <f>B1173</f>
        <v>33000</v>
      </c>
      <c r="C1172" s="272">
        <f>C1173</f>
        <v>33000</v>
      </c>
      <c r="D1172" s="272">
        <f>D1173</f>
        <v>33000</v>
      </c>
      <c r="E1172" s="272">
        <f>E1173</f>
        <v>33000</v>
      </c>
    </row>
    <row r="1173" spans="1:5" ht="12.75" thickBot="1">
      <c r="A1173" s="29" t="s">
        <v>41</v>
      </c>
      <c r="B1173" s="267">
        <f>B58+B443+B758</f>
        <v>33000</v>
      </c>
      <c r="C1173" s="267">
        <f>C58+C443+C758</f>
        <v>33000</v>
      </c>
      <c r="D1173" s="267">
        <f>D58+D443+D758</f>
        <v>33000</v>
      </c>
      <c r="E1173" s="267">
        <f>E58+E443+E758</f>
        <v>33000</v>
      </c>
    </row>
    <row r="1174" spans="1:5" ht="12.75" thickBot="1">
      <c r="A1174" s="29" t="s">
        <v>44</v>
      </c>
      <c r="B1174" s="161">
        <f>B60+B97+B134</f>
        <v>0</v>
      </c>
      <c r="C1174" s="161">
        <f>C60+C97+C134</f>
        <v>0</v>
      </c>
      <c r="D1174" s="161">
        <f>D60+D97+D134</f>
        <v>0</v>
      </c>
      <c r="E1174" s="161">
        <f>E60+E97+E134</f>
        <v>0</v>
      </c>
    </row>
    <row r="1175" spans="1:5" ht="12.75" thickBot="1">
      <c r="A1175" s="28" t="s">
        <v>19</v>
      </c>
      <c r="B1175" s="272">
        <f>B1176+B1177+B1178+B1179</f>
        <v>0</v>
      </c>
      <c r="C1175" s="272">
        <f>C1176+C1177+C1178+C1179</f>
        <v>0</v>
      </c>
      <c r="D1175" s="272">
        <f>D1176+D1177+D1178+D1179</f>
        <v>0</v>
      </c>
      <c r="E1175" s="272">
        <f>E1176+E1177+E1178+E1179</f>
        <v>0</v>
      </c>
    </row>
    <row r="1176" spans="1:5" ht="12.75" thickBot="1">
      <c r="A1176" s="29" t="s">
        <v>41</v>
      </c>
      <c r="B1176" s="267">
        <f t="shared" ref="B1176:E1179" si="78">B156+B181+B206+B232+B261+B287+B312+B338</f>
        <v>0</v>
      </c>
      <c r="C1176" s="267">
        <f t="shared" si="78"/>
        <v>0</v>
      </c>
      <c r="D1176" s="267">
        <f t="shared" si="78"/>
        <v>0</v>
      </c>
      <c r="E1176" s="267">
        <f t="shared" si="78"/>
        <v>0</v>
      </c>
    </row>
    <row r="1177" spans="1:5" ht="12.75" thickBot="1">
      <c r="A1177" s="29" t="s">
        <v>49</v>
      </c>
      <c r="B1177" s="267">
        <f t="shared" si="78"/>
        <v>0</v>
      </c>
      <c r="C1177" s="267">
        <f t="shared" si="78"/>
        <v>0</v>
      </c>
      <c r="D1177" s="267">
        <f t="shared" si="78"/>
        <v>0</v>
      </c>
      <c r="E1177" s="267">
        <f t="shared" si="78"/>
        <v>0</v>
      </c>
    </row>
    <row r="1178" spans="1:5" ht="12.75" thickBot="1">
      <c r="A1178" s="29" t="s">
        <v>47</v>
      </c>
      <c r="B1178" s="267">
        <f t="shared" si="78"/>
        <v>0</v>
      </c>
      <c r="C1178" s="267">
        <f t="shared" si="78"/>
        <v>0</v>
      </c>
      <c r="D1178" s="267">
        <f t="shared" si="78"/>
        <v>0</v>
      </c>
      <c r="E1178" s="267">
        <f t="shared" si="78"/>
        <v>0</v>
      </c>
    </row>
    <row r="1179" spans="1:5" ht="12.75" thickBot="1">
      <c r="A1179" s="29" t="s">
        <v>48</v>
      </c>
      <c r="B1179" s="267">
        <f t="shared" si="78"/>
        <v>0</v>
      </c>
      <c r="C1179" s="267">
        <f t="shared" si="78"/>
        <v>0</v>
      </c>
      <c r="D1179" s="267">
        <f t="shared" si="78"/>
        <v>0</v>
      </c>
      <c r="E1179" s="267">
        <f t="shared" si="78"/>
        <v>0</v>
      </c>
    </row>
    <row r="1180" spans="1:5" ht="12.75" thickBot="1">
      <c r="A1180" s="28" t="s">
        <v>20</v>
      </c>
      <c r="B1180" s="172">
        <f>B1181+B1182+B1183+B1184</f>
        <v>2800000</v>
      </c>
      <c r="C1180" s="172">
        <f>C1181+C1182+C1183+C1184</f>
        <v>4207500</v>
      </c>
      <c r="D1180" s="172">
        <f>D1181+D1182+D1183+D1184</f>
        <v>5057500</v>
      </c>
      <c r="E1180" s="172">
        <f>E1181+E1182+E1183+E1184</f>
        <v>8957500</v>
      </c>
    </row>
    <row r="1181" spans="1:5" ht="12.75" thickBot="1">
      <c r="A1181" s="330" t="s">
        <v>41</v>
      </c>
      <c r="B1181" s="331">
        <f>B252+B278+B303+B329+B356+B674+B951+B976+B1002+B1028+B1055+B1081</f>
        <v>2800000</v>
      </c>
      <c r="C1181" s="331">
        <f>C252+C278+C303+C329+C356+C674+C951+C976+C1002+C1028+C1055+C1081+C383+C699+C1107</f>
        <v>4207500</v>
      </c>
      <c r="D1181" s="331">
        <f>D252+D278+D303+D329+D356+D674+D951+D976+D1002+D1028+D1055+D1081+D383+D699+D1107</f>
        <v>5057500</v>
      </c>
      <c r="E1181" s="331">
        <f>E252+E278+E303+E329+E356+E674+E951+E976+E1002+E1028+E1055+E1081+E383+E699+E1107+E1145</f>
        <v>8957500</v>
      </c>
    </row>
    <row r="1182" spans="1:5" ht="12.75" thickBot="1">
      <c r="A1182" s="29" t="s">
        <v>49</v>
      </c>
      <c r="B1182" s="267">
        <f t="shared" ref="B1182:E1183" si="79">B162+B187+B212+B238+B267+B293+B318+B344</f>
        <v>0</v>
      </c>
      <c r="C1182" s="267">
        <f t="shared" si="79"/>
        <v>0</v>
      </c>
      <c r="D1182" s="267">
        <f t="shared" si="79"/>
        <v>0</v>
      </c>
      <c r="E1182" s="267">
        <f t="shared" si="79"/>
        <v>0</v>
      </c>
    </row>
    <row r="1183" spans="1:5" ht="12.75" thickBot="1">
      <c r="A1183" s="29" t="s">
        <v>47</v>
      </c>
      <c r="B1183" s="267">
        <f t="shared" si="79"/>
        <v>0</v>
      </c>
      <c r="C1183" s="267">
        <f t="shared" si="79"/>
        <v>0</v>
      </c>
      <c r="D1183" s="267">
        <f t="shared" si="79"/>
        <v>0</v>
      </c>
      <c r="E1183" s="267">
        <f t="shared" si="79"/>
        <v>0</v>
      </c>
    </row>
    <row r="1184" spans="1:5" ht="12.75" thickBot="1">
      <c r="A1184" s="29" t="s">
        <v>48</v>
      </c>
      <c r="B1184" s="267">
        <f>B164+B189+B214+B240+B269+B295+B320+B346</f>
        <v>0</v>
      </c>
      <c r="C1184" s="267">
        <f>C164+C189+C214+C240+C269+C295+C320+C346</f>
        <v>0</v>
      </c>
      <c r="D1184" s="267">
        <f>D164+D189+D214+D240+D269+D295+D320+D346</f>
        <v>0</v>
      </c>
      <c r="E1184" s="267"/>
    </row>
    <row r="1185" spans="1:5" ht="12.75" thickBot="1">
      <c r="A1185" s="30" t="s">
        <v>31</v>
      </c>
      <c r="B1185" s="272">
        <f>IF(B1153-B1152=0,0,"Error")</f>
        <v>0</v>
      </c>
      <c r="C1185" s="272">
        <f>IF(C1153-C1152=0,0,"Error")</f>
        <v>0</v>
      </c>
      <c r="D1185" s="272">
        <f>IF(D1153-D1152=0,0,"Error")</f>
        <v>0</v>
      </c>
      <c r="E1185" s="272">
        <f>IF(E1153-E1152=0,0,"Error")</f>
        <v>0</v>
      </c>
    </row>
  </sheetData>
  <mergeCells count="266">
    <mergeCell ref="A1137:E1137"/>
    <mergeCell ref="A1138:A1139"/>
    <mergeCell ref="A1112:E1112"/>
    <mergeCell ref="A1113:A1114"/>
    <mergeCell ref="D1126:E1126"/>
    <mergeCell ref="B1127:E1127"/>
    <mergeCell ref="B1128:E1128"/>
    <mergeCell ref="A1129:A1130"/>
    <mergeCell ref="A1086:E1086"/>
    <mergeCell ref="A1087:A1088"/>
    <mergeCell ref="B1100:E1100"/>
    <mergeCell ref="B1102:E1102"/>
    <mergeCell ref="B1103:E1103"/>
    <mergeCell ref="A1104:A1105"/>
    <mergeCell ref="A1052:A1053"/>
    <mergeCell ref="A1060:E1060"/>
    <mergeCell ref="A1061:A1062"/>
    <mergeCell ref="B1076:E1076"/>
    <mergeCell ref="B1077:E1077"/>
    <mergeCell ref="A1078:A1079"/>
    <mergeCell ref="A1025:A1026"/>
    <mergeCell ref="A1033:E1033"/>
    <mergeCell ref="A1034:A1035"/>
    <mergeCell ref="B1048:E1048"/>
    <mergeCell ref="B1050:E1050"/>
    <mergeCell ref="B1051:E1051"/>
    <mergeCell ref="A999:A1000"/>
    <mergeCell ref="A1007:E1007"/>
    <mergeCell ref="A1008:A1009"/>
    <mergeCell ref="B1021:E1021"/>
    <mergeCell ref="B1023:E1023"/>
    <mergeCell ref="B1024:E1024"/>
    <mergeCell ref="B972:E972"/>
    <mergeCell ref="A973:A974"/>
    <mergeCell ref="A981:E981"/>
    <mergeCell ref="A982:A983"/>
    <mergeCell ref="B997:E997"/>
    <mergeCell ref="B998:E998"/>
    <mergeCell ref="B947:E947"/>
    <mergeCell ref="A948:A949"/>
    <mergeCell ref="A956:E956"/>
    <mergeCell ref="A957:A958"/>
    <mergeCell ref="D970:E970"/>
    <mergeCell ref="B971:E971"/>
    <mergeCell ref="A929:A930"/>
    <mergeCell ref="A942:E942"/>
    <mergeCell ref="A943:E943"/>
    <mergeCell ref="B944:E944"/>
    <mergeCell ref="D945:E945"/>
    <mergeCell ref="B946:E946"/>
    <mergeCell ref="A903:A904"/>
    <mergeCell ref="B916:E916"/>
    <mergeCell ref="B918:E918"/>
    <mergeCell ref="B919:E919"/>
    <mergeCell ref="A920:A921"/>
    <mergeCell ref="A928:E928"/>
    <mergeCell ref="A877:E877"/>
    <mergeCell ref="A878:A879"/>
    <mergeCell ref="B892:E892"/>
    <mergeCell ref="B893:E893"/>
    <mergeCell ref="A894:A895"/>
    <mergeCell ref="A902:E902"/>
    <mergeCell ref="A852:E852"/>
    <mergeCell ref="A853:A854"/>
    <mergeCell ref="D866:E866"/>
    <mergeCell ref="B867:E867"/>
    <mergeCell ref="B868:E868"/>
    <mergeCell ref="A869:A870"/>
    <mergeCell ref="B839:E839"/>
    <mergeCell ref="D840:E840"/>
    <mergeCell ref="B841:E841"/>
    <mergeCell ref="B842:E842"/>
    <mergeCell ref="B843:E843"/>
    <mergeCell ref="A844:A845"/>
    <mergeCell ref="B802:E802"/>
    <mergeCell ref="A803:A804"/>
    <mergeCell ref="A811:E811"/>
    <mergeCell ref="A812:A813"/>
    <mergeCell ref="A837:E837"/>
    <mergeCell ref="A838:E838"/>
    <mergeCell ref="B765:E765"/>
    <mergeCell ref="A766:A767"/>
    <mergeCell ref="A774:E774"/>
    <mergeCell ref="A775:A776"/>
    <mergeCell ref="B800:E800"/>
    <mergeCell ref="B801:E801"/>
    <mergeCell ref="B728:E728"/>
    <mergeCell ref="A729:A730"/>
    <mergeCell ref="A737:E737"/>
    <mergeCell ref="A738:A739"/>
    <mergeCell ref="B763:E763"/>
    <mergeCell ref="B764:E764"/>
    <mergeCell ref="B719:E719"/>
    <mergeCell ref="A720:E720"/>
    <mergeCell ref="A724:E724"/>
    <mergeCell ref="A725:E725"/>
    <mergeCell ref="B726:E726"/>
    <mergeCell ref="B727:E727"/>
    <mergeCell ref="A680:A681"/>
    <mergeCell ref="B694:E694"/>
    <mergeCell ref="B695:E695"/>
    <mergeCell ref="A696:A697"/>
    <mergeCell ref="A704:E704"/>
    <mergeCell ref="A705:A706"/>
    <mergeCell ref="D667:E667"/>
    <mergeCell ref="B668:E668"/>
    <mergeCell ref="B669:E669"/>
    <mergeCell ref="B670:E670"/>
    <mergeCell ref="A671:A672"/>
    <mergeCell ref="A679:E679"/>
    <mergeCell ref="A630:A631"/>
    <mergeCell ref="A638:E638"/>
    <mergeCell ref="A639:A640"/>
    <mergeCell ref="A664:E664"/>
    <mergeCell ref="A665:E665"/>
    <mergeCell ref="B666:E666"/>
    <mergeCell ref="A605:A606"/>
    <mergeCell ref="A613:E613"/>
    <mergeCell ref="A614:A615"/>
    <mergeCell ref="B627:E627"/>
    <mergeCell ref="B628:E628"/>
    <mergeCell ref="B629:E629"/>
    <mergeCell ref="A579:A580"/>
    <mergeCell ref="A587:E587"/>
    <mergeCell ref="A588:A589"/>
    <mergeCell ref="B601:E601"/>
    <mergeCell ref="B603:E603"/>
    <mergeCell ref="B604:E604"/>
    <mergeCell ref="B553:E553"/>
    <mergeCell ref="A554:A555"/>
    <mergeCell ref="A562:E562"/>
    <mergeCell ref="A563:A564"/>
    <mergeCell ref="B577:E577"/>
    <mergeCell ref="B578:E578"/>
    <mergeCell ref="B528:E528"/>
    <mergeCell ref="A529:A530"/>
    <mergeCell ref="A537:E537"/>
    <mergeCell ref="A538:A539"/>
    <mergeCell ref="D551:E551"/>
    <mergeCell ref="B552:E552"/>
    <mergeCell ref="A522:E522"/>
    <mergeCell ref="A523:E523"/>
    <mergeCell ref="B524:E524"/>
    <mergeCell ref="D525:E525"/>
    <mergeCell ref="B526:E526"/>
    <mergeCell ref="B527:E527"/>
    <mergeCell ref="B485:E485"/>
    <mergeCell ref="B486:E486"/>
    <mergeCell ref="B487:E487"/>
    <mergeCell ref="A488:A489"/>
    <mergeCell ref="A496:E496"/>
    <mergeCell ref="A497:A498"/>
    <mergeCell ref="B448:E448"/>
    <mergeCell ref="B449:E449"/>
    <mergeCell ref="B450:E450"/>
    <mergeCell ref="A451:A452"/>
    <mergeCell ref="A459:E459"/>
    <mergeCell ref="A460:A461"/>
    <mergeCell ref="B411:E411"/>
    <mergeCell ref="B412:E412"/>
    <mergeCell ref="B413:E413"/>
    <mergeCell ref="A414:A415"/>
    <mergeCell ref="A422:E422"/>
    <mergeCell ref="A423:A424"/>
    <mergeCell ref="A388:E388"/>
    <mergeCell ref="A389:A390"/>
    <mergeCell ref="B403:E403"/>
    <mergeCell ref="A404:E404"/>
    <mergeCell ref="A409:E409"/>
    <mergeCell ref="A410:E410"/>
    <mergeCell ref="A361:E361"/>
    <mergeCell ref="A362:A363"/>
    <mergeCell ref="B376:E376"/>
    <mergeCell ref="B378:E378"/>
    <mergeCell ref="B379:E379"/>
    <mergeCell ref="A380:A381"/>
    <mergeCell ref="A334:E334"/>
    <mergeCell ref="A335:A336"/>
    <mergeCell ref="B349:E349"/>
    <mergeCell ref="B351:E351"/>
    <mergeCell ref="B352:E352"/>
    <mergeCell ref="A353:A354"/>
    <mergeCell ref="A308:E308"/>
    <mergeCell ref="A309:A310"/>
    <mergeCell ref="B322:E322"/>
    <mergeCell ref="B324:E324"/>
    <mergeCell ref="B325:E325"/>
    <mergeCell ref="A326:A327"/>
    <mergeCell ref="A275:A276"/>
    <mergeCell ref="A283:E283"/>
    <mergeCell ref="A284:A285"/>
    <mergeCell ref="B298:E298"/>
    <mergeCell ref="B299:E299"/>
    <mergeCell ref="A300:A301"/>
    <mergeCell ref="A249:A250"/>
    <mergeCell ref="A257:E257"/>
    <mergeCell ref="A258:A259"/>
    <mergeCell ref="D272:E272"/>
    <mergeCell ref="B273:E273"/>
    <mergeCell ref="B274:E274"/>
    <mergeCell ref="B244:E244"/>
    <mergeCell ref="D245:E245"/>
    <mergeCell ref="B246:E246"/>
    <mergeCell ref="B247:E247"/>
    <mergeCell ref="B248:E248"/>
    <mergeCell ref="B219:E219"/>
    <mergeCell ref="A220:A221"/>
    <mergeCell ref="A228:E228"/>
    <mergeCell ref="A229:A230"/>
    <mergeCell ref="A242:E242"/>
    <mergeCell ref="A243:E243"/>
    <mergeCell ref="B193:E193"/>
    <mergeCell ref="A194:A195"/>
    <mergeCell ref="A202:E202"/>
    <mergeCell ref="A203:A204"/>
    <mergeCell ref="B216:E216"/>
    <mergeCell ref="B218:E218"/>
    <mergeCell ref="B167:E167"/>
    <mergeCell ref="B168:E168"/>
    <mergeCell ref="A169:A170"/>
    <mergeCell ref="A177:E177"/>
    <mergeCell ref="A178:A179"/>
    <mergeCell ref="B192:E192"/>
    <mergeCell ref="B142:E142"/>
    <mergeCell ref="B143:E143"/>
    <mergeCell ref="A144:A145"/>
    <mergeCell ref="A152:E152"/>
    <mergeCell ref="A153:A154"/>
    <mergeCell ref="D166:E166"/>
    <mergeCell ref="A112:A113"/>
    <mergeCell ref="A137:E137"/>
    <mergeCell ref="A138:E138"/>
    <mergeCell ref="B139:E139"/>
    <mergeCell ref="D140:E140"/>
    <mergeCell ref="B141:E141"/>
    <mergeCell ref="A75:A76"/>
    <mergeCell ref="B100:E100"/>
    <mergeCell ref="B101:E101"/>
    <mergeCell ref="B102:E102"/>
    <mergeCell ref="A103:A104"/>
    <mergeCell ref="A111:E111"/>
    <mergeCell ref="A38:A39"/>
    <mergeCell ref="B63:E63"/>
    <mergeCell ref="B64:E64"/>
    <mergeCell ref="B65:E65"/>
    <mergeCell ref="A66:A67"/>
    <mergeCell ref="A74:E74"/>
    <mergeCell ref="B28:E28"/>
    <mergeCell ref="A29:A30"/>
    <mergeCell ref="A37:E37"/>
    <mergeCell ref="A25:E25"/>
    <mergeCell ref="B26:E26"/>
    <mergeCell ref="B27:E27"/>
    <mergeCell ref="A1:E1"/>
    <mergeCell ref="A8:E10"/>
    <mergeCell ref="B11:E11"/>
    <mergeCell ref="A12:A13"/>
    <mergeCell ref="B17:E17"/>
    <mergeCell ref="A18:E18"/>
    <mergeCell ref="A24:E24"/>
    <mergeCell ref="A2:E2"/>
    <mergeCell ref="A3:E3"/>
    <mergeCell ref="B4:E4"/>
    <mergeCell ref="B5:E5"/>
    <mergeCell ref="B6:E6"/>
    <mergeCell ref="A7:E7"/>
  </mergeCells>
  <pageMargins left="0.7" right="0.7" top="0.75" bottom="0.75" header="0.3" footer="0.3"/>
  <pageSetup paperSize="9" scale="95" orientation="portrait" verticalDpi="2"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0"/>
  <sheetViews>
    <sheetView tabSelected="1" topLeftCell="A350" zoomScale="120" zoomScaleNormal="120" workbookViewId="0">
      <selection activeCell="A362" sqref="A362"/>
    </sheetView>
  </sheetViews>
  <sheetFormatPr defaultRowHeight="15"/>
  <cols>
    <col min="1" max="1" width="26.7109375" style="156" customWidth="1"/>
    <col min="2" max="2" width="16" style="156" customWidth="1"/>
    <col min="3" max="4" width="11.7109375" style="156" customWidth="1"/>
    <col min="5" max="5" width="13.7109375" style="156" customWidth="1"/>
    <col min="6" max="7" width="0" style="85" hidden="1" customWidth="1"/>
    <col min="8" max="9" width="11" style="85" hidden="1" customWidth="1"/>
    <col min="10" max="14" width="0" style="85" hidden="1" customWidth="1"/>
    <col min="15" max="16384" width="9.140625" style="85"/>
  </cols>
  <sheetData>
    <row r="1" spans="1:6" ht="23.25">
      <c r="A1" s="588" t="s">
        <v>609</v>
      </c>
      <c r="B1" s="588"/>
      <c r="C1" s="588"/>
      <c r="D1" s="588"/>
      <c r="E1" s="588"/>
    </row>
    <row r="2" spans="1:6" ht="17.25" customHeight="1">
      <c r="A2" s="480" t="s">
        <v>359</v>
      </c>
      <c r="B2" s="480"/>
      <c r="C2" s="480"/>
      <c r="D2" s="480"/>
      <c r="E2" s="480"/>
      <c r="F2" s="173"/>
    </row>
    <row r="3" spans="1:6" ht="18" customHeight="1">
      <c r="A3" s="499" t="s">
        <v>196</v>
      </c>
      <c r="B3" s="499"/>
      <c r="C3" s="499"/>
      <c r="D3" s="499"/>
      <c r="E3" s="499"/>
      <c r="F3" s="143"/>
    </row>
    <row r="4" spans="1:6" ht="15.75" thickBot="1"/>
    <row r="5" spans="1:6" ht="15.75" thickBot="1">
      <c r="A5" s="225" t="s">
        <v>21</v>
      </c>
      <c r="B5" s="589" t="s">
        <v>360</v>
      </c>
      <c r="C5" s="589"/>
      <c r="D5" s="589"/>
      <c r="E5" s="589"/>
    </row>
    <row r="6" spans="1:6" ht="15.75" thickBot="1">
      <c r="A6" s="225" t="s">
        <v>4</v>
      </c>
      <c r="B6" s="590" t="s">
        <v>361</v>
      </c>
      <c r="C6" s="591"/>
      <c r="D6" s="591"/>
      <c r="E6" s="592"/>
    </row>
    <row r="7" spans="1:6" ht="15.75" thickBot="1">
      <c r="A7" s="225" t="s">
        <v>26</v>
      </c>
      <c r="B7" s="593" t="s">
        <v>198</v>
      </c>
      <c r="C7" s="594"/>
      <c r="D7" s="594"/>
      <c r="E7" s="595"/>
    </row>
    <row r="8" spans="1:6" ht="15.75" thickBot="1">
      <c r="A8" s="496" t="s">
        <v>7</v>
      </c>
      <c r="B8" s="497"/>
      <c r="C8" s="497"/>
      <c r="D8" s="497"/>
      <c r="E8" s="498"/>
    </row>
    <row r="9" spans="1:6">
      <c r="A9" s="602" t="s">
        <v>116</v>
      </c>
      <c r="B9" s="603"/>
      <c r="C9" s="603"/>
      <c r="D9" s="603"/>
      <c r="E9" s="604"/>
    </row>
    <row r="10" spans="1:6" ht="36.75" customHeight="1">
      <c r="A10" s="605"/>
      <c r="B10" s="606"/>
      <c r="C10" s="606"/>
      <c r="D10" s="606"/>
      <c r="E10" s="607"/>
    </row>
    <row r="11" spans="1:6" ht="5.25" customHeight="1" thickBot="1">
      <c r="A11" s="608"/>
      <c r="B11" s="609"/>
      <c r="C11" s="609"/>
      <c r="D11" s="609"/>
      <c r="E11" s="610"/>
    </row>
    <row r="12" spans="1:6" ht="38.25" customHeight="1" thickBot="1">
      <c r="A12" s="226" t="s">
        <v>10</v>
      </c>
      <c r="B12" s="611" t="s">
        <v>362</v>
      </c>
      <c r="C12" s="612"/>
      <c r="D12" s="612"/>
      <c r="E12" s="613"/>
    </row>
    <row r="13" spans="1:6" ht="23.25" customHeight="1">
      <c r="A13" s="470" t="s">
        <v>11</v>
      </c>
      <c r="B13" s="227">
        <v>2019</v>
      </c>
      <c r="C13" s="227">
        <v>2020</v>
      </c>
      <c r="D13" s="227">
        <v>2021</v>
      </c>
      <c r="E13" s="227">
        <v>2022</v>
      </c>
    </row>
    <row r="14" spans="1:6" ht="15.75" thickBot="1">
      <c r="A14" s="471"/>
      <c r="B14" s="228" t="s">
        <v>5</v>
      </c>
      <c r="C14" s="228" t="s">
        <v>6</v>
      </c>
      <c r="D14" s="228" t="s">
        <v>6</v>
      </c>
      <c r="E14" s="228" t="s">
        <v>6</v>
      </c>
    </row>
    <row r="15" spans="1:6" ht="18.75" customHeight="1" thickBot="1">
      <c r="A15" s="144" t="s">
        <v>363</v>
      </c>
      <c r="B15" s="145">
        <v>1</v>
      </c>
      <c r="C15" s="145">
        <v>1</v>
      </c>
      <c r="D15" s="145">
        <v>1</v>
      </c>
      <c r="E15" s="145">
        <v>1</v>
      </c>
    </row>
    <row r="16" spans="1:6" ht="18.75" customHeight="1" thickBot="1">
      <c r="A16" s="144" t="s">
        <v>364</v>
      </c>
      <c r="B16" s="145">
        <v>1</v>
      </c>
      <c r="C16" s="145">
        <v>1</v>
      </c>
      <c r="D16" s="145">
        <v>1</v>
      </c>
      <c r="E16" s="145">
        <v>1</v>
      </c>
    </row>
    <row r="17" spans="1:10" ht="15.75" thickBot="1">
      <c r="A17" s="144" t="s">
        <v>365</v>
      </c>
      <c r="B17" s="145">
        <v>0.03</v>
      </c>
      <c r="C17" s="145" t="s">
        <v>366</v>
      </c>
      <c r="D17" s="145" t="s">
        <v>366</v>
      </c>
      <c r="E17" s="145" t="s">
        <v>366</v>
      </c>
    </row>
    <row r="18" spans="1:10" ht="15.75" thickBot="1">
      <c r="A18" s="144" t="s">
        <v>367</v>
      </c>
      <c r="B18" s="145">
        <v>0.15</v>
      </c>
      <c r="C18" s="145">
        <v>0.15</v>
      </c>
      <c r="D18" s="145">
        <v>0.15</v>
      </c>
      <c r="E18" s="145">
        <v>0.15</v>
      </c>
    </row>
    <row r="19" spans="1:10" ht="40.5" customHeight="1" thickBot="1">
      <c r="A19" s="175" t="s">
        <v>12</v>
      </c>
      <c r="B19" s="611" t="s">
        <v>368</v>
      </c>
      <c r="C19" s="612"/>
      <c r="D19" s="612"/>
      <c r="E19" s="613"/>
    </row>
    <row r="20" spans="1:10" ht="23.25" customHeight="1" thickBot="1">
      <c r="A20" s="515" t="s">
        <v>13</v>
      </c>
      <c r="B20" s="516"/>
      <c r="C20" s="516"/>
      <c r="D20" s="516"/>
      <c r="E20" s="517"/>
      <c r="H20" s="1"/>
      <c r="J20" s="1"/>
    </row>
    <row r="21" spans="1:10" ht="27" customHeight="1" thickBot="1">
      <c r="A21" s="152" t="s">
        <v>369</v>
      </c>
      <c r="B21" s="153" t="s">
        <v>109</v>
      </c>
      <c r="C21" s="154" t="s">
        <v>370</v>
      </c>
      <c r="D21" s="154" t="s">
        <v>370</v>
      </c>
      <c r="E21" s="154" t="s">
        <v>370</v>
      </c>
      <c r="G21" s="146"/>
    </row>
    <row r="22" spans="1:10" ht="27" customHeight="1" thickBot="1">
      <c r="A22" s="147" t="s">
        <v>371</v>
      </c>
      <c r="B22" s="145">
        <v>0.8</v>
      </c>
      <c r="C22" s="145" t="s">
        <v>366</v>
      </c>
      <c r="D22" s="145" t="s">
        <v>366</v>
      </c>
      <c r="E22" s="145" t="s">
        <v>366</v>
      </c>
      <c r="G22" s="146"/>
    </row>
    <row r="23" spans="1:10" ht="27" customHeight="1" thickBot="1">
      <c r="A23" s="147" t="s">
        <v>372</v>
      </c>
      <c r="B23" s="145">
        <v>0.7</v>
      </c>
      <c r="C23" s="145" t="s">
        <v>366</v>
      </c>
      <c r="D23" s="145" t="s">
        <v>366</v>
      </c>
      <c r="E23" s="145" t="s">
        <v>366</v>
      </c>
      <c r="G23" s="146"/>
    </row>
    <row r="24" spans="1:10" ht="30.75" customHeight="1" thickBot="1">
      <c r="A24" s="147" t="s">
        <v>373</v>
      </c>
      <c r="B24" s="148" t="s">
        <v>374</v>
      </c>
      <c r="C24" s="148" t="s">
        <v>374</v>
      </c>
      <c r="D24" s="148" t="s">
        <v>374</v>
      </c>
      <c r="E24" s="148" t="s">
        <v>374</v>
      </c>
    </row>
    <row r="25" spans="1:10" ht="24" customHeight="1" thickBot="1">
      <c r="A25" s="521" t="s">
        <v>29</v>
      </c>
      <c r="B25" s="522"/>
      <c r="C25" s="522"/>
      <c r="D25" s="522"/>
      <c r="E25" s="523"/>
    </row>
    <row r="26" spans="1:10" ht="15.75" thickBot="1">
      <c r="A26" s="481" t="s">
        <v>36</v>
      </c>
      <c r="B26" s="482"/>
      <c r="C26" s="482"/>
      <c r="D26" s="482"/>
      <c r="E26" s="483"/>
    </row>
    <row r="27" spans="1:10" ht="24.75" customHeight="1" thickBot="1">
      <c r="A27" s="229" t="s">
        <v>27</v>
      </c>
      <c r="B27" s="596" t="s">
        <v>612</v>
      </c>
      <c r="C27" s="597"/>
      <c r="D27" s="597"/>
      <c r="E27" s="598"/>
    </row>
    <row r="28" spans="1:10" ht="52.5" customHeight="1" thickBot="1">
      <c r="A28" s="152" t="s">
        <v>9</v>
      </c>
      <c r="B28" s="599" t="s">
        <v>375</v>
      </c>
      <c r="C28" s="600"/>
      <c r="D28" s="600"/>
      <c r="E28" s="601"/>
    </row>
    <row r="29" spans="1:10" ht="15.75" thickBot="1">
      <c r="A29" s="152" t="s">
        <v>14</v>
      </c>
      <c r="B29" s="506" t="s">
        <v>111</v>
      </c>
      <c r="C29" s="507"/>
      <c r="D29" s="507"/>
      <c r="E29" s="508"/>
    </row>
    <row r="30" spans="1:10" ht="12.75" customHeight="1">
      <c r="A30" s="470"/>
      <c r="B30" s="180">
        <v>2019</v>
      </c>
      <c r="C30" s="180">
        <v>2020</v>
      </c>
      <c r="D30" s="180">
        <v>2021</v>
      </c>
      <c r="E30" s="180">
        <v>2022</v>
      </c>
    </row>
    <row r="31" spans="1:10" ht="9" customHeight="1" thickBot="1">
      <c r="A31" s="471"/>
      <c r="B31" s="181" t="s">
        <v>5</v>
      </c>
      <c r="C31" s="181" t="s">
        <v>6</v>
      </c>
      <c r="D31" s="181" t="s">
        <v>6</v>
      </c>
      <c r="E31" s="181" t="s">
        <v>6</v>
      </c>
    </row>
    <row r="32" spans="1:10" ht="15.75" thickBot="1">
      <c r="A32" s="152" t="s">
        <v>8</v>
      </c>
      <c r="B32" s="178">
        <v>1644</v>
      </c>
      <c r="C32" s="178">
        <v>1644</v>
      </c>
      <c r="D32" s="178">
        <v>1644</v>
      </c>
      <c r="E32" s="178">
        <v>1644</v>
      </c>
    </row>
    <row r="33" spans="1:11" ht="15.75" thickBot="1">
      <c r="A33" s="152" t="s">
        <v>15</v>
      </c>
      <c r="B33" s="178">
        <f>B62</f>
        <v>3060080</v>
      </c>
      <c r="C33" s="178">
        <f>C62</f>
        <v>3685788</v>
      </c>
      <c r="D33" s="178">
        <f>D62</f>
        <v>4411800</v>
      </c>
      <c r="E33" s="178">
        <f>E62</f>
        <v>5895200</v>
      </c>
    </row>
    <row r="34" spans="1:11" ht="15.75" thickBot="1">
      <c r="A34" s="152" t="s">
        <v>23</v>
      </c>
      <c r="B34" s="178">
        <f>B33/B32</f>
        <v>1861.3625304136253</v>
      </c>
      <c r="C34" s="178">
        <f>C33/C32</f>
        <v>2241.9635036496352</v>
      </c>
      <c r="D34" s="178">
        <f>D33/D32</f>
        <v>2683.5766423357663</v>
      </c>
      <c r="E34" s="178">
        <f>E33/E32</f>
        <v>3585.8880778588809</v>
      </c>
    </row>
    <row r="35" spans="1:11" ht="15.75" thickBot="1">
      <c r="A35" s="152" t="s">
        <v>16</v>
      </c>
      <c r="B35" s="217" t="s">
        <v>22</v>
      </c>
      <c r="C35" s="179">
        <f>C32/B32-1</f>
        <v>0</v>
      </c>
      <c r="D35" s="179">
        <f t="shared" ref="D35:E37" si="0">D32/C32-1</f>
        <v>0</v>
      </c>
      <c r="E35" s="179">
        <f t="shared" si="0"/>
        <v>0</v>
      </c>
      <c r="G35" s="2"/>
      <c r="H35" s="2"/>
      <c r="I35" s="2"/>
      <c r="J35" s="2"/>
      <c r="K35" s="2"/>
    </row>
    <row r="36" spans="1:11" ht="15.75" thickBot="1">
      <c r="A36" s="152" t="s">
        <v>17</v>
      </c>
      <c r="B36" s="217" t="s">
        <v>22</v>
      </c>
      <c r="C36" s="179">
        <f>C33/B33-1</f>
        <v>0.20447439282633129</v>
      </c>
      <c r="D36" s="179">
        <f t="shared" si="0"/>
        <v>0.19697606047879046</v>
      </c>
      <c r="E36" s="179">
        <f t="shared" si="0"/>
        <v>0.33623464345618559</v>
      </c>
    </row>
    <row r="37" spans="1:11" ht="15.75" thickBot="1">
      <c r="A37" s="152" t="s">
        <v>18</v>
      </c>
      <c r="B37" s="217" t="s">
        <v>22</v>
      </c>
      <c r="C37" s="179">
        <f>C34/B34-1</f>
        <v>0.20447439282633151</v>
      </c>
      <c r="D37" s="179">
        <f t="shared" si="0"/>
        <v>0.19697606047879024</v>
      </c>
      <c r="E37" s="179">
        <f t="shared" si="0"/>
        <v>0.33623464345618581</v>
      </c>
    </row>
    <row r="38" spans="1:11" ht="15.75" thickBot="1">
      <c r="A38" s="472" t="s">
        <v>183</v>
      </c>
      <c r="B38" s="473"/>
      <c r="C38" s="473"/>
      <c r="D38" s="473"/>
      <c r="E38" s="474"/>
    </row>
    <row r="39" spans="1:11" ht="12.75" customHeight="1">
      <c r="A39" s="470"/>
      <c r="B39" s="180">
        <v>2019</v>
      </c>
      <c r="C39" s="180">
        <v>2020</v>
      </c>
      <c r="D39" s="180">
        <v>2021</v>
      </c>
      <c r="E39" s="180">
        <v>2022</v>
      </c>
    </row>
    <row r="40" spans="1:11" ht="9" customHeight="1" thickBot="1">
      <c r="A40" s="471"/>
      <c r="B40" s="181" t="s">
        <v>5</v>
      </c>
      <c r="C40" s="181" t="s">
        <v>6</v>
      </c>
      <c r="D40" s="181" t="s">
        <v>6</v>
      </c>
      <c r="E40" s="181" t="s">
        <v>6</v>
      </c>
    </row>
    <row r="41" spans="1:11" ht="15.75" thickBot="1">
      <c r="A41" s="230" t="s">
        <v>0</v>
      </c>
      <c r="B41" s="233">
        <f>B42+B43</f>
        <v>815124</v>
      </c>
      <c r="C41" s="233">
        <f>C42+C43</f>
        <v>970000</v>
      </c>
      <c r="D41" s="233">
        <f>D42+D43</f>
        <v>970000</v>
      </c>
      <c r="E41" s="233">
        <f>E42+E43</f>
        <v>970000</v>
      </c>
    </row>
    <row r="42" spans="1:11" ht="15.75" thickBot="1">
      <c r="A42" s="231" t="s">
        <v>41</v>
      </c>
      <c r="B42" s="185">
        <v>815124</v>
      </c>
      <c r="C42" s="232">
        <v>970000</v>
      </c>
      <c r="D42" s="232">
        <v>970000</v>
      </c>
      <c r="E42" s="232">
        <v>970000</v>
      </c>
    </row>
    <row r="43" spans="1:11" ht="15.75" thickBot="1">
      <c r="A43" s="231" t="s">
        <v>42</v>
      </c>
      <c r="B43" s="232"/>
      <c r="C43" s="232"/>
      <c r="D43" s="232"/>
      <c r="E43" s="232"/>
    </row>
    <row r="44" spans="1:11" ht="24.75" thickBot="1">
      <c r="A44" s="230" t="s">
        <v>28</v>
      </c>
      <c r="B44" s="233">
        <f>B45+B46</f>
        <v>118866</v>
      </c>
      <c r="C44" s="233">
        <f>C45+C46</f>
        <v>160000</v>
      </c>
      <c r="D44" s="233">
        <f>D45+D46</f>
        <v>160000</v>
      </c>
      <c r="E44" s="233">
        <f>E45+E46</f>
        <v>160000</v>
      </c>
    </row>
    <row r="45" spans="1:11" ht="15.75" thickBot="1">
      <c r="A45" s="231" t="s">
        <v>41</v>
      </c>
      <c r="B45" s="185">
        <v>118866</v>
      </c>
      <c r="C45" s="233">
        <v>160000</v>
      </c>
      <c r="D45" s="233">
        <v>160000</v>
      </c>
      <c r="E45" s="233">
        <v>160000</v>
      </c>
      <c r="H45" s="2"/>
    </row>
    <row r="46" spans="1:11" ht="15.75" thickBot="1">
      <c r="A46" s="231" t="s">
        <v>42</v>
      </c>
      <c r="B46" s="232"/>
      <c r="C46" s="233"/>
      <c r="D46" s="233"/>
      <c r="E46" s="233"/>
      <c r="H46" s="2"/>
    </row>
    <row r="47" spans="1:11" ht="15.75" thickBot="1">
      <c r="A47" s="230" t="s">
        <v>1</v>
      </c>
      <c r="B47" s="232">
        <f>B48+B49</f>
        <v>2102090</v>
      </c>
      <c r="C47" s="233">
        <f>C48+C49</f>
        <v>2531788</v>
      </c>
      <c r="D47" s="233">
        <f>D48+D49</f>
        <v>3257800</v>
      </c>
      <c r="E47" s="233">
        <f>E48+E49</f>
        <v>4741200</v>
      </c>
    </row>
    <row r="48" spans="1:11" ht="15.75" thickBot="1">
      <c r="A48" s="231" t="s">
        <v>41</v>
      </c>
      <c r="B48" s="185">
        <v>2102090</v>
      </c>
      <c r="C48" s="9">
        <v>2531788</v>
      </c>
      <c r="D48" s="9">
        <v>3257800</v>
      </c>
      <c r="E48" s="9">
        <v>4741200</v>
      </c>
    </row>
    <row r="49" spans="1:12" ht="15.75" thickBot="1">
      <c r="A49" s="231" t="s">
        <v>42</v>
      </c>
      <c r="B49" s="232"/>
      <c r="C49" s="233"/>
      <c r="D49" s="233"/>
      <c r="E49" s="233"/>
    </row>
    <row r="50" spans="1:12" ht="15.75" thickBot="1">
      <c r="A50" s="230" t="s">
        <v>2</v>
      </c>
      <c r="B50" s="232"/>
      <c r="C50" s="233"/>
      <c r="D50" s="233"/>
      <c r="E50" s="233"/>
    </row>
    <row r="51" spans="1:12" ht="15.75" thickBot="1">
      <c r="A51" s="231" t="s">
        <v>41</v>
      </c>
      <c r="B51" s="232"/>
      <c r="C51" s="233"/>
      <c r="D51" s="233"/>
      <c r="E51" s="233"/>
    </row>
    <row r="52" spans="1:12" ht="15.75" thickBot="1">
      <c r="A52" s="231" t="s">
        <v>42</v>
      </c>
      <c r="B52" s="232"/>
      <c r="C52" s="233"/>
      <c r="D52" s="233"/>
      <c r="E52" s="233"/>
    </row>
    <row r="53" spans="1:12" ht="15.75" thickBot="1">
      <c r="A53" s="230" t="s">
        <v>24</v>
      </c>
      <c r="B53" s="232"/>
      <c r="C53" s="233"/>
      <c r="D53" s="233"/>
      <c r="E53" s="233"/>
    </row>
    <row r="54" spans="1:12" ht="15.75" thickBot="1">
      <c r="A54" s="231" t="s">
        <v>41</v>
      </c>
      <c r="B54" s="232"/>
      <c r="C54" s="233"/>
      <c r="D54" s="233"/>
      <c r="E54" s="233"/>
    </row>
    <row r="55" spans="1:12" ht="15.75" thickBot="1">
      <c r="A55" s="231" t="s">
        <v>42</v>
      </c>
      <c r="B55" s="232"/>
      <c r="C55" s="233"/>
      <c r="D55" s="233"/>
      <c r="E55" s="233"/>
    </row>
    <row r="56" spans="1:12" ht="15.75" thickBot="1">
      <c r="A56" s="230" t="s">
        <v>25</v>
      </c>
      <c r="B56" s="232">
        <f>B57+B58</f>
        <v>0</v>
      </c>
      <c r="C56" s="233">
        <f>C57+C58</f>
        <v>0</v>
      </c>
      <c r="D56" s="233">
        <f>D57+D58</f>
        <v>0</v>
      </c>
      <c r="E56" s="233">
        <f>E57+E58</f>
        <v>0</v>
      </c>
    </row>
    <row r="57" spans="1:12" ht="15.75" thickBot="1">
      <c r="A57" s="231" t="s">
        <v>41</v>
      </c>
      <c r="B57" s="185"/>
      <c r="C57" s="233">
        <v>0</v>
      </c>
      <c r="D57" s="183">
        <v>0</v>
      </c>
      <c r="E57" s="183">
        <v>0</v>
      </c>
    </row>
    <row r="58" spans="1:12" ht="15.75" thickBot="1">
      <c r="A58" s="231" t="s">
        <v>42</v>
      </c>
      <c r="B58" s="232"/>
      <c r="C58" s="233"/>
      <c r="D58" s="233"/>
      <c r="E58" s="233"/>
    </row>
    <row r="59" spans="1:12" ht="24.75" thickBot="1">
      <c r="A59" s="230" t="s">
        <v>3</v>
      </c>
      <c r="B59" s="232">
        <f>B60</f>
        <v>24000</v>
      </c>
      <c r="C59" s="232">
        <f>C60</f>
        <v>24000</v>
      </c>
      <c r="D59" s="232">
        <f>D60</f>
        <v>24000</v>
      </c>
      <c r="E59" s="232">
        <f>E60</f>
        <v>24000</v>
      </c>
      <c r="H59" s="149"/>
    </row>
    <row r="60" spans="1:12" ht="15.75" thickBot="1">
      <c r="A60" s="231" t="s">
        <v>41</v>
      </c>
      <c r="B60" s="232">
        <v>24000</v>
      </c>
      <c r="C60" s="232">
        <v>24000</v>
      </c>
      <c r="D60" s="232">
        <v>24000</v>
      </c>
      <c r="E60" s="232">
        <v>24000</v>
      </c>
      <c r="J60" s="4"/>
      <c r="K60" s="4"/>
      <c r="L60" s="4"/>
    </row>
    <row r="61" spans="1:12" ht="15.75" thickBot="1">
      <c r="A61" s="231" t="s">
        <v>42</v>
      </c>
      <c r="B61" s="232"/>
      <c r="C61" s="333"/>
      <c r="D61" s="236"/>
      <c r="E61" s="236"/>
    </row>
    <row r="62" spans="1:12" ht="15.75" thickBot="1">
      <c r="A62" s="237" t="s">
        <v>30</v>
      </c>
      <c r="B62" s="232">
        <f>B59+B56+B53+B50+B47+B44+B41</f>
        <v>3060080</v>
      </c>
      <c r="C62" s="232">
        <f>C59+C56+C53+C50+C47+C44+C41</f>
        <v>3685788</v>
      </c>
      <c r="D62" s="232">
        <f>D59+D56+D53+D50+D47+D44+D41</f>
        <v>4411800</v>
      </c>
      <c r="E62" s="232">
        <f>E59+E56+E53+E50+E47+E44+E41</f>
        <v>5895200</v>
      </c>
    </row>
    <row r="63" spans="1:12" ht="15.75" thickBot="1">
      <c r="A63" s="238" t="s">
        <v>31</v>
      </c>
      <c r="B63" s="239">
        <f>IF(B62-B33=0,0,"Error")</f>
        <v>0</v>
      </c>
      <c r="C63" s="239">
        <f>IF(C62-C33=0,0,"Error")</f>
        <v>0</v>
      </c>
      <c r="D63" s="239">
        <f>IF(D62-D33=0,0,"Error")</f>
        <v>0</v>
      </c>
      <c r="E63" s="239">
        <f>IF(E62-E33=0,0,"Error")</f>
        <v>0</v>
      </c>
    </row>
    <row r="64" spans="1:12" ht="23.25" hidden="1" customHeight="1">
      <c r="A64" s="334" t="s">
        <v>586</v>
      </c>
      <c r="B64" s="487" t="s">
        <v>376</v>
      </c>
      <c r="C64" s="487"/>
      <c r="D64" s="487"/>
      <c r="E64" s="488"/>
    </row>
    <row r="65" spans="1:5" ht="38.25" hidden="1" customHeight="1">
      <c r="A65" s="152" t="s">
        <v>9</v>
      </c>
      <c r="B65" s="617" t="s">
        <v>377</v>
      </c>
      <c r="C65" s="618"/>
      <c r="D65" s="618"/>
      <c r="E65" s="619"/>
    </row>
    <row r="66" spans="1:5" ht="15.75" hidden="1" thickBot="1">
      <c r="A66" s="152" t="s">
        <v>14</v>
      </c>
      <c r="B66" s="506" t="s">
        <v>111</v>
      </c>
      <c r="C66" s="507"/>
      <c r="D66" s="507"/>
      <c r="E66" s="508"/>
    </row>
    <row r="67" spans="1:5" ht="12.75" hidden="1" customHeight="1">
      <c r="A67" s="470"/>
      <c r="B67" s="180">
        <v>2018</v>
      </c>
      <c r="C67" s="180">
        <v>2019</v>
      </c>
      <c r="D67" s="180">
        <v>2020</v>
      </c>
      <c r="E67" s="180">
        <v>2021</v>
      </c>
    </row>
    <row r="68" spans="1:5" ht="9" hidden="1" customHeight="1">
      <c r="A68" s="471"/>
      <c r="B68" s="181" t="s">
        <v>5</v>
      </c>
      <c r="C68" s="181" t="s">
        <v>6</v>
      </c>
      <c r="D68" s="181" t="s">
        <v>6</v>
      </c>
      <c r="E68" s="181" t="s">
        <v>6</v>
      </c>
    </row>
    <row r="69" spans="1:5" ht="15.75" hidden="1" thickBot="1">
      <c r="A69" s="152" t="s">
        <v>8</v>
      </c>
      <c r="B69" s="152"/>
      <c r="C69" s="152"/>
      <c r="D69" s="152"/>
      <c r="E69" s="152"/>
    </row>
    <row r="70" spans="1:5" ht="15.75" hidden="1" thickBot="1">
      <c r="A70" s="152" t="s">
        <v>15</v>
      </c>
      <c r="B70" s="178">
        <f>B99</f>
        <v>0</v>
      </c>
      <c r="C70" s="178">
        <f>C99</f>
        <v>0</v>
      </c>
      <c r="D70" s="178">
        <f>D99</f>
        <v>0</v>
      </c>
      <c r="E70" s="178">
        <f>E99</f>
        <v>0</v>
      </c>
    </row>
    <row r="71" spans="1:5" ht="15.75" hidden="1" thickBot="1">
      <c r="A71" s="152" t="s">
        <v>23</v>
      </c>
      <c r="B71" s="178" t="e">
        <f>B70/B69</f>
        <v>#DIV/0!</v>
      </c>
      <c r="C71" s="178" t="e">
        <f>C70/C69</f>
        <v>#DIV/0!</v>
      </c>
      <c r="D71" s="178" t="e">
        <f>D70/D69</f>
        <v>#DIV/0!</v>
      </c>
      <c r="E71" s="178" t="e">
        <f>E70/E69</f>
        <v>#DIV/0!</v>
      </c>
    </row>
    <row r="72" spans="1:5" ht="15.75" hidden="1" thickBot="1">
      <c r="A72" s="152" t="s">
        <v>16</v>
      </c>
      <c r="B72" s="217"/>
      <c r="C72" s="179" t="e">
        <f t="shared" ref="C72:E74" si="1">C69/B69-1</f>
        <v>#DIV/0!</v>
      </c>
      <c r="D72" s="179" t="e">
        <f t="shared" si="1"/>
        <v>#DIV/0!</v>
      </c>
      <c r="E72" s="179" t="e">
        <f t="shared" si="1"/>
        <v>#DIV/0!</v>
      </c>
    </row>
    <row r="73" spans="1:5" ht="15.75" hidden="1" thickBot="1">
      <c r="A73" s="152" t="s">
        <v>17</v>
      </c>
      <c r="B73" s="217"/>
      <c r="C73" s="179" t="e">
        <f t="shared" si="1"/>
        <v>#DIV/0!</v>
      </c>
      <c r="D73" s="179" t="e">
        <f t="shared" si="1"/>
        <v>#DIV/0!</v>
      </c>
      <c r="E73" s="179" t="e">
        <f t="shared" si="1"/>
        <v>#DIV/0!</v>
      </c>
    </row>
    <row r="74" spans="1:5" ht="15.75" hidden="1" thickBot="1">
      <c r="A74" s="152" t="s">
        <v>18</v>
      </c>
      <c r="B74" s="217"/>
      <c r="C74" s="179" t="e">
        <f t="shared" si="1"/>
        <v>#DIV/0!</v>
      </c>
      <c r="D74" s="179" t="e">
        <f t="shared" si="1"/>
        <v>#DIV/0!</v>
      </c>
      <c r="E74" s="179" t="e">
        <f t="shared" si="1"/>
        <v>#DIV/0!</v>
      </c>
    </row>
    <row r="75" spans="1:5" ht="24.75" hidden="1" customHeight="1">
      <c r="A75" s="472" t="s">
        <v>570</v>
      </c>
      <c r="B75" s="473"/>
      <c r="C75" s="473"/>
      <c r="D75" s="473"/>
      <c r="E75" s="474"/>
    </row>
    <row r="76" spans="1:5" ht="12.75" hidden="1" customHeight="1">
      <c r="A76" s="470"/>
      <c r="B76" s="180">
        <v>2018</v>
      </c>
      <c r="C76" s="180">
        <v>2019</v>
      </c>
      <c r="D76" s="180">
        <v>2020</v>
      </c>
      <c r="E76" s="180">
        <v>2021</v>
      </c>
    </row>
    <row r="77" spans="1:5" ht="9" hidden="1" customHeight="1">
      <c r="A77" s="471"/>
      <c r="B77" s="181" t="s">
        <v>5</v>
      </c>
      <c r="C77" s="181" t="s">
        <v>6</v>
      </c>
      <c r="D77" s="181" t="s">
        <v>6</v>
      </c>
      <c r="E77" s="181" t="s">
        <v>6</v>
      </c>
    </row>
    <row r="78" spans="1:5" ht="24.75" hidden="1" customHeight="1">
      <c r="A78" s="230" t="s">
        <v>0</v>
      </c>
      <c r="B78" s="233"/>
      <c r="C78" s="233"/>
      <c r="D78" s="233"/>
      <c r="E78" s="233"/>
    </row>
    <row r="79" spans="1:5" ht="38.25" hidden="1" customHeight="1">
      <c r="A79" s="231" t="s">
        <v>41</v>
      </c>
      <c r="B79" s="232"/>
      <c r="C79" s="241"/>
      <c r="D79" s="241"/>
      <c r="E79" s="241"/>
    </row>
    <row r="80" spans="1:5" ht="24.75" hidden="1" customHeight="1">
      <c r="A80" s="231" t="s">
        <v>42</v>
      </c>
      <c r="B80" s="232"/>
      <c r="C80" s="241"/>
      <c r="D80" s="241"/>
      <c r="E80" s="241"/>
    </row>
    <row r="81" spans="1:5" ht="24.75" hidden="1" customHeight="1">
      <c r="A81" s="230" t="s">
        <v>28</v>
      </c>
      <c r="B81" s="233"/>
      <c r="C81" s="233"/>
      <c r="D81" s="233"/>
      <c r="E81" s="233"/>
    </row>
    <row r="82" spans="1:5" ht="15.75" hidden="1" thickBot="1">
      <c r="A82" s="231" t="s">
        <v>41</v>
      </c>
      <c r="B82" s="232"/>
      <c r="C82" s="233"/>
      <c r="D82" s="233"/>
      <c r="E82" s="233"/>
    </row>
    <row r="83" spans="1:5" ht="15.75" hidden="1" thickBot="1">
      <c r="A83" s="231" t="s">
        <v>42</v>
      </c>
      <c r="B83" s="232"/>
      <c r="C83" s="233"/>
      <c r="D83" s="233"/>
      <c r="E83" s="233"/>
    </row>
    <row r="84" spans="1:5" ht="24.75" hidden="1" customHeight="1">
      <c r="A84" s="230" t="s">
        <v>1</v>
      </c>
      <c r="B84" s="232">
        <v>0</v>
      </c>
      <c r="C84" s="233">
        <v>0</v>
      </c>
      <c r="D84" s="233">
        <v>0</v>
      </c>
      <c r="E84" s="233">
        <v>0</v>
      </c>
    </row>
    <row r="85" spans="1:5" ht="15.75" hidden="1" thickBot="1">
      <c r="A85" s="231" t="s">
        <v>41</v>
      </c>
      <c r="B85" s="232"/>
      <c r="C85" s="233"/>
      <c r="D85" s="233"/>
      <c r="E85" s="233"/>
    </row>
    <row r="86" spans="1:5" ht="15.75" hidden="1" thickBot="1">
      <c r="A86" s="231" t="s">
        <v>42</v>
      </c>
      <c r="B86" s="232"/>
      <c r="C86" s="233"/>
      <c r="D86" s="233"/>
      <c r="E86" s="233"/>
    </row>
    <row r="87" spans="1:5" ht="15.75" hidden="1" thickBot="1">
      <c r="A87" s="230" t="s">
        <v>2</v>
      </c>
      <c r="B87" s="232"/>
      <c r="C87" s="233"/>
      <c r="D87" s="233"/>
      <c r="E87" s="233"/>
    </row>
    <row r="88" spans="1:5" ht="15.75" hidden="1" thickBot="1">
      <c r="A88" s="231" t="s">
        <v>41</v>
      </c>
      <c r="B88" s="232"/>
      <c r="C88" s="233"/>
      <c r="D88" s="233"/>
      <c r="E88" s="233"/>
    </row>
    <row r="89" spans="1:5" ht="15.75" hidden="1" thickBot="1">
      <c r="A89" s="231" t="s">
        <v>42</v>
      </c>
      <c r="B89" s="232"/>
      <c r="C89" s="233"/>
      <c r="D89" s="233"/>
      <c r="E89" s="233"/>
    </row>
    <row r="90" spans="1:5" ht="15.75" hidden="1" thickBot="1">
      <c r="A90" s="230" t="s">
        <v>24</v>
      </c>
      <c r="B90" s="232"/>
      <c r="C90" s="233"/>
      <c r="D90" s="233"/>
      <c r="E90" s="233"/>
    </row>
    <row r="91" spans="1:5" ht="15.75" hidden="1" thickBot="1">
      <c r="A91" s="231" t="s">
        <v>41</v>
      </c>
      <c r="B91" s="232"/>
      <c r="C91" s="233"/>
      <c r="D91" s="233"/>
      <c r="E91" s="233"/>
    </row>
    <row r="92" spans="1:5" ht="15.75" hidden="1" thickBot="1">
      <c r="A92" s="231" t="s">
        <v>42</v>
      </c>
      <c r="B92" s="232"/>
      <c r="C92" s="233"/>
      <c r="D92" s="233"/>
      <c r="E92" s="233"/>
    </row>
    <row r="93" spans="1:5" ht="15.75" hidden="1" thickBot="1">
      <c r="A93" s="230" t="s">
        <v>25</v>
      </c>
      <c r="B93" s="232"/>
      <c r="C93" s="233"/>
      <c r="D93" s="233"/>
      <c r="E93" s="233"/>
    </row>
    <row r="94" spans="1:5" ht="15.75" hidden="1" thickBot="1">
      <c r="A94" s="231" t="s">
        <v>41</v>
      </c>
      <c r="B94" s="232"/>
      <c r="C94" s="233"/>
      <c r="D94" s="233"/>
      <c r="E94" s="233"/>
    </row>
    <row r="95" spans="1:5" ht="15.75" hidden="1" thickBot="1">
      <c r="A95" s="231" t="s">
        <v>42</v>
      </c>
      <c r="B95" s="232"/>
      <c r="C95" s="233"/>
      <c r="D95" s="233"/>
      <c r="E95" s="233"/>
    </row>
    <row r="96" spans="1:5" ht="24.75" hidden="1" thickBot="1">
      <c r="A96" s="230" t="s">
        <v>3</v>
      </c>
      <c r="B96" s="232"/>
      <c r="C96" s="233"/>
      <c r="D96" s="233"/>
      <c r="E96" s="233"/>
    </row>
    <row r="97" spans="1:5" ht="15.75" hidden="1" thickBot="1">
      <c r="A97" s="231" t="s">
        <v>41</v>
      </c>
      <c r="B97" s="232"/>
      <c r="C97" s="233"/>
      <c r="D97" s="233"/>
      <c r="E97" s="233"/>
    </row>
    <row r="98" spans="1:5" ht="15.75" hidden="1" thickBot="1">
      <c r="A98" s="231" t="s">
        <v>42</v>
      </c>
      <c r="B98" s="232"/>
      <c r="C98" s="233"/>
      <c r="D98" s="233"/>
      <c r="E98" s="233"/>
    </row>
    <row r="99" spans="1:5" ht="15.75" hidden="1" thickBot="1">
      <c r="A99" s="242" t="s">
        <v>378</v>
      </c>
      <c r="B99" s="232">
        <f>B96+B93+B90+B87+B84+B81+B78</f>
        <v>0</v>
      </c>
      <c r="C99" s="232">
        <f>C96+C93+C90+C87+C84+C81+C78</f>
        <v>0</v>
      </c>
      <c r="D99" s="232">
        <f>D96+D93+D90+D87+D84+D81+D78</f>
        <v>0</v>
      </c>
      <c r="E99" s="232">
        <f>E96+E93+E90+E87+E84+E81+E78</f>
        <v>0</v>
      </c>
    </row>
    <row r="100" spans="1:5" ht="17.25" hidden="1" customHeight="1">
      <c r="A100" s="238" t="s">
        <v>31</v>
      </c>
      <c r="B100" s="239">
        <f>IF(B99-B70=0,0,"Error")</f>
        <v>0</v>
      </c>
      <c r="C100" s="239">
        <f>IF(C99-C70=0,0,"Error")</f>
        <v>0</v>
      </c>
      <c r="D100" s="239">
        <f>IF(D99-D70=0,0,"Error")</f>
        <v>0</v>
      </c>
      <c r="E100" s="239">
        <f>IF(E99-E70=0,0,"Error")</f>
        <v>0</v>
      </c>
    </row>
    <row r="101" spans="1:5" ht="15.75" thickBot="1">
      <c r="A101" s="240" t="s">
        <v>45</v>
      </c>
      <c r="B101" s="514" t="s">
        <v>115</v>
      </c>
      <c r="C101" s="510"/>
      <c r="D101" s="510"/>
      <c r="E101" s="511"/>
    </row>
    <row r="102" spans="1:5" ht="89.25" customHeight="1" thickBot="1">
      <c r="A102" s="152" t="s">
        <v>9</v>
      </c>
      <c r="B102" s="614" t="s">
        <v>114</v>
      </c>
      <c r="C102" s="615"/>
      <c r="D102" s="615"/>
      <c r="E102" s="616"/>
    </row>
    <row r="103" spans="1:5" ht="15.75" thickBot="1">
      <c r="A103" s="152" t="s">
        <v>14</v>
      </c>
      <c r="B103" s="506" t="s">
        <v>111</v>
      </c>
      <c r="C103" s="507"/>
      <c r="D103" s="507"/>
      <c r="E103" s="508"/>
    </row>
    <row r="104" spans="1:5" ht="12.75" customHeight="1">
      <c r="A104" s="470"/>
      <c r="B104" s="180">
        <v>2019</v>
      </c>
      <c r="C104" s="180">
        <v>2020</v>
      </c>
      <c r="D104" s="180">
        <v>2021</v>
      </c>
      <c r="E104" s="180">
        <v>2022</v>
      </c>
    </row>
    <row r="105" spans="1:5" ht="9" customHeight="1" thickBot="1">
      <c r="A105" s="471"/>
      <c r="B105" s="181" t="s">
        <v>5</v>
      </c>
      <c r="C105" s="181" t="s">
        <v>6</v>
      </c>
      <c r="D105" s="181" t="s">
        <v>6</v>
      </c>
      <c r="E105" s="181" t="s">
        <v>6</v>
      </c>
    </row>
    <row r="106" spans="1:5" ht="15.75" thickBot="1">
      <c r="A106" s="152" t="s">
        <v>8</v>
      </c>
      <c r="B106" s="102">
        <v>69</v>
      </c>
      <c r="C106" s="102">
        <v>69</v>
      </c>
      <c r="D106" s="102">
        <v>69</v>
      </c>
      <c r="E106" s="102">
        <v>69</v>
      </c>
    </row>
    <row r="107" spans="1:5" ht="15.75" thickBot="1">
      <c r="A107" s="152" t="s">
        <v>15</v>
      </c>
      <c r="B107" s="178">
        <f>B136</f>
        <v>68200</v>
      </c>
      <c r="C107" s="178">
        <f>C136</f>
        <v>71900</v>
      </c>
      <c r="D107" s="178">
        <f>D136</f>
        <v>75900</v>
      </c>
      <c r="E107" s="178">
        <f>E136</f>
        <v>75900</v>
      </c>
    </row>
    <row r="108" spans="1:5" ht="15.75" thickBot="1">
      <c r="A108" s="152" t="s">
        <v>23</v>
      </c>
      <c r="B108" s="178">
        <f>B107/B106</f>
        <v>988.40579710144925</v>
      </c>
      <c r="C108" s="178">
        <f>C107/C106</f>
        <v>1042.0289855072465</v>
      </c>
      <c r="D108" s="178">
        <f>D107/D106</f>
        <v>1100</v>
      </c>
      <c r="E108" s="178">
        <f>E107/E106</f>
        <v>1100</v>
      </c>
    </row>
    <row r="109" spans="1:5" ht="15.75" thickBot="1">
      <c r="A109" s="152" t="s">
        <v>16</v>
      </c>
      <c r="B109" s="217"/>
      <c r="C109" s="179">
        <f t="shared" ref="C109:E111" si="2">C106/B106-1</f>
        <v>0</v>
      </c>
      <c r="D109" s="179">
        <f t="shared" si="2"/>
        <v>0</v>
      </c>
      <c r="E109" s="179">
        <f t="shared" si="2"/>
        <v>0</v>
      </c>
    </row>
    <row r="110" spans="1:5" ht="15.75" thickBot="1">
      <c r="A110" s="152" t="s">
        <v>17</v>
      </c>
      <c r="B110" s="217"/>
      <c r="C110" s="179">
        <f t="shared" si="2"/>
        <v>5.4252199413489688E-2</v>
      </c>
      <c r="D110" s="179">
        <f t="shared" si="2"/>
        <v>5.5632823365785899E-2</v>
      </c>
      <c r="E110" s="179">
        <f t="shared" si="2"/>
        <v>0</v>
      </c>
    </row>
    <row r="111" spans="1:5" ht="15.75" thickBot="1">
      <c r="A111" s="152" t="s">
        <v>18</v>
      </c>
      <c r="B111" s="217"/>
      <c r="C111" s="179">
        <f t="shared" si="2"/>
        <v>5.425219941348991E-2</v>
      </c>
      <c r="D111" s="179">
        <f t="shared" si="2"/>
        <v>5.5632823365785677E-2</v>
      </c>
      <c r="E111" s="179">
        <f t="shared" si="2"/>
        <v>0</v>
      </c>
    </row>
    <row r="112" spans="1:5" ht="24.75" customHeight="1" thickBot="1">
      <c r="A112" s="472" t="s">
        <v>286</v>
      </c>
      <c r="B112" s="473"/>
      <c r="C112" s="473"/>
      <c r="D112" s="473"/>
      <c r="E112" s="474"/>
    </row>
    <row r="113" spans="1:5" ht="12.75" customHeight="1">
      <c r="A113" s="470"/>
      <c r="B113" s="180">
        <v>2019</v>
      </c>
      <c r="C113" s="180">
        <v>2020</v>
      </c>
      <c r="D113" s="180">
        <v>2021</v>
      </c>
      <c r="E113" s="180">
        <v>2022</v>
      </c>
    </row>
    <row r="114" spans="1:5" ht="9" customHeight="1" thickBot="1">
      <c r="A114" s="471"/>
      <c r="B114" s="181" t="s">
        <v>5</v>
      </c>
      <c r="C114" s="181" t="s">
        <v>6</v>
      </c>
      <c r="D114" s="181" t="s">
        <v>6</v>
      </c>
      <c r="E114" s="181" t="s">
        <v>6</v>
      </c>
    </row>
    <row r="115" spans="1:5" ht="24.75" customHeight="1" thickBot="1">
      <c r="A115" s="230" t="s">
        <v>0</v>
      </c>
      <c r="B115" s="233">
        <f>B116</f>
        <v>48500</v>
      </c>
      <c r="C115" s="233">
        <f>C116</f>
        <v>52000</v>
      </c>
      <c r="D115" s="233">
        <f>D116</f>
        <v>52000</v>
      </c>
      <c r="E115" s="233">
        <f>E116</f>
        <v>52000</v>
      </c>
    </row>
    <row r="116" spans="1:5" ht="15.75" thickBot="1">
      <c r="A116" s="231" t="s">
        <v>41</v>
      </c>
      <c r="B116" s="232">
        <v>48500</v>
      </c>
      <c r="C116" s="335">
        <v>52000</v>
      </c>
      <c r="D116" s="335">
        <v>52000</v>
      </c>
      <c r="E116" s="335">
        <v>52000</v>
      </c>
    </row>
    <row r="117" spans="1:5" ht="15.75" thickBot="1">
      <c r="A117" s="231" t="s">
        <v>42</v>
      </c>
      <c r="B117" s="232"/>
      <c r="C117" s="241"/>
      <c r="D117" s="241"/>
      <c r="E117" s="241"/>
    </row>
    <row r="118" spans="1:5" ht="24.75" customHeight="1" thickBot="1">
      <c r="A118" s="230" t="s">
        <v>28</v>
      </c>
      <c r="B118" s="233">
        <f>B119</f>
        <v>8000</v>
      </c>
      <c r="C118" s="233">
        <f>C119</f>
        <v>8700</v>
      </c>
      <c r="D118" s="233">
        <f>D119</f>
        <v>8700</v>
      </c>
      <c r="E118" s="233">
        <f>E119</f>
        <v>8700</v>
      </c>
    </row>
    <row r="119" spans="1:5" ht="15.75" thickBot="1">
      <c r="A119" s="231" t="s">
        <v>41</v>
      </c>
      <c r="B119" s="232">
        <v>8000</v>
      </c>
      <c r="C119" s="233">
        <v>8700</v>
      </c>
      <c r="D119" s="233">
        <v>8700</v>
      </c>
      <c r="E119" s="233">
        <v>8700</v>
      </c>
    </row>
    <row r="120" spans="1:5" ht="15.75" thickBot="1">
      <c r="A120" s="231" t="s">
        <v>42</v>
      </c>
      <c r="B120" s="232"/>
      <c r="C120" s="233"/>
      <c r="D120" s="233"/>
      <c r="E120" s="233"/>
    </row>
    <row r="121" spans="1:5" ht="24.75" customHeight="1" thickBot="1">
      <c r="A121" s="230" t="s">
        <v>1</v>
      </c>
      <c r="B121" s="8">
        <f>B122</f>
        <v>11500</v>
      </c>
      <c r="C121" s="8">
        <f>C122</f>
        <v>11000</v>
      </c>
      <c r="D121" s="8">
        <f>D122</f>
        <v>15000</v>
      </c>
      <c r="E121" s="8">
        <f>E122</f>
        <v>15000</v>
      </c>
    </row>
    <row r="122" spans="1:5" ht="15.75" thickBot="1">
      <c r="A122" s="231" t="s">
        <v>41</v>
      </c>
      <c r="B122" s="232">
        <v>11500</v>
      </c>
      <c r="C122" s="233">
        <v>11000</v>
      </c>
      <c r="D122" s="233">
        <v>15000</v>
      </c>
      <c r="E122" s="233">
        <v>15000</v>
      </c>
    </row>
    <row r="123" spans="1:5" ht="15.75" thickBot="1">
      <c r="A123" s="231" t="s">
        <v>42</v>
      </c>
      <c r="B123" s="232"/>
      <c r="C123" s="233"/>
      <c r="D123" s="233"/>
      <c r="E123" s="233"/>
    </row>
    <row r="124" spans="1:5" ht="15.75" thickBot="1">
      <c r="A124" s="230" t="s">
        <v>2</v>
      </c>
      <c r="B124" s="232"/>
      <c r="C124" s="233"/>
      <c r="D124" s="233"/>
      <c r="E124" s="233"/>
    </row>
    <row r="125" spans="1:5" ht="15.75" thickBot="1">
      <c r="A125" s="231" t="s">
        <v>41</v>
      </c>
      <c r="B125" s="232"/>
      <c r="C125" s="233"/>
      <c r="D125" s="233"/>
      <c r="E125" s="233"/>
    </row>
    <row r="126" spans="1:5" ht="15.75" thickBot="1">
      <c r="A126" s="231" t="s">
        <v>42</v>
      </c>
      <c r="B126" s="232"/>
      <c r="C126" s="233"/>
      <c r="D126" s="233"/>
      <c r="E126" s="233"/>
    </row>
    <row r="127" spans="1:5" ht="15.75" thickBot="1">
      <c r="A127" s="230" t="s">
        <v>24</v>
      </c>
      <c r="B127" s="232"/>
      <c r="C127" s="233"/>
      <c r="D127" s="233"/>
      <c r="E127" s="233"/>
    </row>
    <row r="128" spans="1:5" ht="15.75" thickBot="1">
      <c r="A128" s="231" t="s">
        <v>41</v>
      </c>
      <c r="B128" s="232"/>
      <c r="C128" s="233"/>
      <c r="D128" s="233"/>
      <c r="E128" s="233"/>
    </row>
    <row r="129" spans="1:5" ht="15" customHeight="1" thickBot="1">
      <c r="A129" s="231" t="s">
        <v>42</v>
      </c>
      <c r="B129" s="232"/>
      <c r="C129" s="233"/>
      <c r="D129" s="233"/>
      <c r="E129" s="233"/>
    </row>
    <row r="130" spans="1:5" ht="15.75" thickBot="1">
      <c r="A130" s="230" t="s">
        <v>25</v>
      </c>
      <c r="B130" s="232">
        <v>0</v>
      </c>
      <c r="C130" s="233">
        <v>0</v>
      </c>
      <c r="D130" s="233">
        <v>0</v>
      </c>
      <c r="E130" s="233">
        <v>0</v>
      </c>
    </row>
    <row r="131" spans="1:5" ht="15.75" thickBot="1">
      <c r="A131" s="231" t="s">
        <v>41</v>
      </c>
      <c r="B131" s="232"/>
      <c r="C131" s="233"/>
      <c r="D131" s="233"/>
      <c r="E131" s="233"/>
    </row>
    <row r="132" spans="1:5" ht="15.75" thickBot="1">
      <c r="A132" s="231" t="s">
        <v>42</v>
      </c>
      <c r="B132" s="232"/>
      <c r="C132" s="233"/>
      <c r="D132" s="233"/>
      <c r="E132" s="233"/>
    </row>
    <row r="133" spans="1:5" ht="24.75" thickBot="1">
      <c r="A133" s="230" t="s">
        <v>3</v>
      </c>
      <c r="B133" s="232">
        <f>B134</f>
        <v>200</v>
      </c>
      <c r="C133" s="232">
        <f>C134</f>
        <v>200</v>
      </c>
      <c r="D133" s="232">
        <f>D134</f>
        <v>200</v>
      </c>
      <c r="E133" s="232">
        <f>E134</f>
        <v>200</v>
      </c>
    </row>
    <row r="134" spans="1:5" ht="15.75" thickBot="1">
      <c r="A134" s="231" t="s">
        <v>41</v>
      </c>
      <c r="B134" s="232">
        <v>200</v>
      </c>
      <c r="C134" s="232">
        <v>200</v>
      </c>
      <c r="D134" s="232">
        <v>200</v>
      </c>
      <c r="E134" s="232">
        <v>200</v>
      </c>
    </row>
    <row r="135" spans="1:5" ht="15.75" thickBot="1">
      <c r="A135" s="231" t="s">
        <v>42</v>
      </c>
      <c r="B135" s="232"/>
      <c r="C135" s="233"/>
      <c r="D135" s="233"/>
      <c r="E135" s="233"/>
    </row>
    <row r="136" spans="1:5" ht="15.75" thickBot="1">
      <c r="A136" s="242" t="s">
        <v>61</v>
      </c>
      <c r="B136" s="232">
        <f>B133+B130+B127+B124+B121+B118+B115</f>
        <v>68200</v>
      </c>
      <c r="C136" s="232">
        <f>C133+C130+C127+C124+C121+C118+C115</f>
        <v>71900</v>
      </c>
      <c r="D136" s="232">
        <f>D133+D130+D127+D124+D121+D118+D115</f>
        <v>75900</v>
      </c>
      <c r="E136" s="232">
        <f>E133+E130+E127+E124+E121+E118+E115</f>
        <v>75900</v>
      </c>
    </row>
    <row r="137" spans="1:5" ht="17.25" customHeight="1" thickBot="1">
      <c r="A137" s="238" t="s">
        <v>31</v>
      </c>
      <c r="B137" s="239">
        <f>IF(B136-B107=0,0,"Error")</f>
        <v>0</v>
      </c>
      <c r="C137" s="239">
        <f>IF(C136-C107=0,0,"Error")</f>
        <v>0</v>
      </c>
      <c r="D137" s="239">
        <f>IF(D136-D107=0,0,"Error")</f>
        <v>0</v>
      </c>
      <c r="E137" s="239">
        <f>IF(E136-E107=0,0,"Error")</f>
        <v>0</v>
      </c>
    </row>
    <row r="138" spans="1:5" ht="24.75" customHeight="1" thickBot="1">
      <c r="A138" s="243" t="s">
        <v>55</v>
      </c>
      <c r="B138" s="477" t="s">
        <v>379</v>
      </c>
      <c r="C138" s="478"/>
      <c r="D138" s="478"/>
      <c r="E138" s="479"/>
    </row>
    <row r="139" spans="1:5" ht="32.25" customHeight="1" thickBot="1">
      <c r="A139" s="152" t="s">
        <v>9</v>
      </c>
      <c r="B139" s="599" t="s">
        <v>380</v>
      </c>
      <c r="C139" s="600"/>
      <c r="D139" s="600"/>
      <c r="E139" s="601"/>
    </row>
    <row r="140" spans="1:5" ht="15.75" thickBot="1">
      <c r="A140" s="152" t="s">
        <v>14</v>
      </c>
      <c r="B140" s="506" t="s">
        <v>381</v>
      </c>
      <c r="C140" s="507"/>
      <c r="D140" s="507"/>
      <c r="E140" s="508"/>
    </row>
    <row r="141" spans="1:5" ht="12.75" customHeight="1">
      <c r="A141" s="470"/>
      <c r="B141" s="180">
        <v>2019</v>
      </c>
      <c r="C141" s="180">
        <v>2020</v>
      </c>
      <c r="D141" s="180">
        <v>2021</v>
      </c>
      <c r="E141" s="180">
        <v>2022</v>
      </c>
    </row>
    <row r="142" spans="1:5" ht="9" customHeight="1" thickBot="1">
      <c r="A142" s="471"/>
      <c r="B142" s="181" t="s">
        <v>5</v>
      </c>
      <c r="C142" s="181" t="s">
        <v>6</v>
      </c>
      <c r="D142" s="181" t="s">
        <v>6</v>
      </c>
      <c r="E142" s="181" t="s">
        <v>6</v>
      </c>
    </row>
    <row r="143" spans="1:5" ht="15.75" thickBot="1">
      <c r="A143" s="152" t="s">
        <v>8</v>
      </c>
      <c r="B143" s="102">
        <v>130</v>
      </c>
      <c r="C143" s="102">
        <v>130</v>
      </c>
      <c r="D143" s="102">
        <v>130</v>
      </c>
      <c r="E143" s="178">
        <v>130</v>
      </c>
    </row>
    <row r="144" spans="1:5" ht="15.75" thickBot="1">
      <c r="A144" s="152" t="s">
        <v>15</v>
      </c>
      <c r="B144" s="178">
        <f>B173</f>
        <v>27100</v>
      </c>
      <c r="C144" s="178">
        <f>C173</f>
        <v>27400</v>
      </c>
      <c r="D144" s="178">
        <f>D173</f>
        <v>27400</v>
      </c>
      <c r="E144" s="178">
        <f>E173</f>
        <v>27400</v>
      </c>
    </row>
    <row r="145" spans="1:11" ht="15.75" thickBot="1">
      <c r="A145" s="152" t="s">
        <v>23</v>
      </c>
      <c r="B145" s="178">
        <f>B144/B143</f>
        <v>208.46153846153845</v>
      </c>
      <c r="C145" s="178">
        <f>C144/C143</f>
        <v>210.76923076923077</v>
      </c>
      <c r="D145" s="178">
        <f>D144/D143</f>
        <v>210.76923076923077</v>
      </c>
      <c r="E145" s="178">
        <f>E144/E143</f>
        <v>210.76923076923077</v>
      </c>
    </row>
    <row r="146" spans="1:11" ht="15.75" thickBot="1">
      <c r="A146" s="152" t="s">
        <v>16</v>
      </c>
      <c r="B146" s="217" t="s">
        <v>22</v>
      </c>
      <c r="C146" s="179">
        <f t="shared" ref="C146:E148" si="3">C143/B143-1</f>
        <v>0</v>
      </c>
      <c r="D146" s="179">
        <f t="shared" si="3"/>
        <v>0</v>
      </c>
      <c r="E146" s="179">
        <f t="shared" si="3"/>
        <v>0</v>
      </c>
      <c r="G146" s="2"/>
      <c r="H146" s="2"/>
      <c r="I146" s="2"/>
      <c r="J146" s="2"/>
      <c r="K146" s="2"/>
    </row>
    <row r="147" spans="1:11" ht="15.75" thickBot="1">
      <c r="A147" s="152" t="s">
        <v>17</v>
      </c>
      <c r="B147" s="217" t="s">
        <v>22</v>
      </c>
      <c r="C147" s="179">
        <f t="shared" si="3"/>
        <v>1.1070110701107083E-2</v>
      </c>
      <c r="D147" s="179">
        <f t="shared" si="3"/>
        <v>0</v>
      </c>
      <c r="E147" s="179">
        <f t="shared" si="3"/>
        <v>0</v>
      </c>
    </row>
    <row r="148" spans="1:11" ht="15.75" thickBot="1">
      <c r="A148" s="152" t="s">
        <v>18</v>
      </c>
      <c r="B148" s="217" t="s">
        <v>22</v>
      </c>
      <c r="C148" s="179">
        <f t="shared" si="3"/>
        <v>1.1070110701107083E-2</v>
      </c>
      <c r="D148" s="179">
        <f t="shared" si="3"/>
        <v>0</v>
      </c>
      <c r="E148" s="179">
        <f t="shared" si="3"/>
        <v>0</v>
      </c>
    </row>
    <row r="149" spans="1:11" ht="15.75" thickBot="1">
      <c r="A149" s="472" t="s">
        <v>287</v>
      </c>
      <c r="B149" s="473"/>
      <c r="C149" s="473"/>
      <c r="D149" s="473"/>
      <c r="E149" s="474"/>
    </row>
    <row r="150" spans="1:11" ht="12.75" customHeight="1">
      <c r="A150" s="470"/>
      <c r="B150" s="180">
        <v>2019</v>
      </c>
      <c r="C150" s="180">
        <v>2020</v>
      </c>
      <c r="D150" s="180">
        <v>2021</v>
      </c>
      <c r="E150" s="180">
        <v>2022</v>
      </c>
    </row>
    <row r="151" spans="1:11" ht="9" customHeight="1" thickBot="1">
      <c r="A151" s="471"/>
      <c r="B151" s="181" t="s">
        <v>5</v>
      </c>
      <c r="C151" s="181" t="s">
        <v>6</v>
      </c>
      <c r="D151" s="181" t="s">
        <v>6</v>
      </c>
      <c r="E151" s="181" t="s">
        <v>6</v>
      </c>
    </row>
    <row r="152" spans="1:11" ht="15.75" thickBot="1">
      <c r="A152" s="230" t="s">
        <v>0</v>
      </c>
      <c r="B152" s="233">
        <f>B153+B154</f>
        <v>21000</v>
      </c>
      <c r="C152" s="233">
        <f>C153+C154</f>
        <v>21000</v>
      </c>
      <c r="D152" s="233">
        <f>D153+D154</f>
        <v>21000</v>
      </c>
      <c r="E152" s="233">
        <f>E153+E154</f>
        <v>21000</v>
      </c>
    </row>
    <row r="153" spans="1:11" ht="15.75" thickBot="1">
      <c r="A153" s="231" t="s">
        <v>41</v>
      </c>
      <c r="B153" s="185">
        <v>21000</v>
      </c>
      <c r="C153" s="185">
        <v>21000</v>
      </c>
      <c r="D153" s="185">
        <v>21000</v>
      </c>
      <c r="E153" s="185">
        <v>21000</v>
      </c>
    </row>
    <row r="154" spans="1:11" ht="15.75" thickBot="1">
      <c r="A154" s="231" t="s">
        <v>42</v>
      </c>
      <c r="B154" s="232"/>
      <c r="C154" s="232"/>
      <c r="D154" s="232"/>
      <c r="E154" s="232"/>
    </row>
    <row r="155" spans="1:11" ht="24.75" thickBot="1">
      <c r="A155" s="230" t="s">
        <v>28</v>
      </c>
      <c r="B155" s="233">
        <f>B156+B157</f>
        <v>3500</v>
      </c>
      <c r="C155" s="233">
        <f>C156+C157</f>
        <v>3500</v>
      </c>
      <c r="D155" s="233">
        <f>D156+D157</f>
        <v>3500</v>
      </c>
      <c r="E155" s="233">
        <f>E156+E157</f>
        <v>3500</v>
      </c>
    </row>
    <row r="156" spans="1:11" ht="15.75" thickBot="1">
      <c r="A156" s="231" t="s">
        <v>41</v>
      </c>
      <c r="B156" s="185">
        <v>3500</v>
      </c>
      <c r="C156" s="185">
        <v>3500</v>
      </c>
      <c r="D156" s="185">
        <v>3500</v>
      </c>
      <c r="E156" s="185">
        <v>3500</v>
      </c>
      <c r="H156" s="2"/>
    </row>
    <row r="157" spans="1:11" ht="15.75" thickBot="1">
      <c r="A157" s="231" t="s">
        <v>42</v>
      </c>
      <c r="B157" s="232"/>
      <c r="C157" s="233"/>
      <c r="D157" s="233"/>
      <c r="E157" s="233"/>
      <c r="H157" s="2"/>
    </row>
    <row r="158" spans="1:11" ht="15.75" thickBot="1">
      <c r="A158" s="230" t="s">
        <v>1</v>
      </c>
      <c r="B158" s="232">
        <f>B159+B160</f>
        <v>2500</v>
      </c>
      <c r="C158" s="233">
        <f>C159+C160</f>
        <v>2800</v>
      </c>
      <c r="D158" s="233">
        <f>D159+D160</f>
        <v>2800</v>
      </c>
      <c r="E158" s="233">
        <f>E159+E160</f>
        <v>2800</v>
      </c>
    </row>
    <row r="159" spans="1:11" ht="15.75" thickBot="1">
      <c r="A159" s="231" t="s">
        <v>41</v>
      </c>
      <c r="B159" s="185">
        <v>2500</v>
      </c>
      <c r="C159" s="233">
        <v>2800</v>
      </c>
      <c r="D159" s="233">
        <v>2800</v>
      </c>
      <c r="E159" s="233">
        <v>2800</v>
      </c>
    </row>
    <row r="160" spans="1:11" ht="15.75" thickBot="1">
      <c r="A160" s="231" t="s">
        <v>42</v>
      </c>
      <c r="B160" s="232"/>
      <c r="C160" s="233"/>
      <c r="D160" s="233"/>
      <c r="E160" s="233"/>
    </row>
    <row r="161" spans="1:12" ht="15.75" thickBot="1">
      <c r="A161" s="230" t="s">
        <v>2</v>
      </c>
      <c r="B161" s="232"/>
      <c r="C161" s="233"/>
      <c r="D161" s="233"/>
      <c r="E161" s="233"/>
    </row>
    <row r="162" spans="1:12" ht="15.75" thickBot="1">
      <c r="A162" s="231" t="s">
        <v>41</v>
      </c>
      <c r="B162" s="232"/>
      <c r="C162" s="233"/>
      <c r="D162" s="233"/>
      <c r="E162" s="233"/>
    </row>
    <row r="163" spans="1:12" ht="15.75" thickBot="1">
      <c r="A163" s="231" t="s">
        <v>42</v>
      </c>
      <c r="B163" s="232"/>
      <c r="C163" s="233"/>
      <c r="D163" s="233"/>
      <c r="E163" s="233"/>
    </row>
    <row r="164" spans="1:12" ht="15.75" thickBot="1">
      <c r="A164" s="230" t="s">
        <v>24</v>
      </c>
      <c r="B164" s="232"/>
      <c r="C164" s="233"/>
      <c r="D164" s="233"/>
      <c r="E164" s="233"/>
    </row>
    <row r="165" spans="1:12" ht="15.75" thickBot="1">
      <c r="A165" s="231" t="s">
        <v>41</v>
      </c>
      <c r="B165" s="232"/>
      <c r="C165" s="233"/>
      <c r="D165" s="233"/>
      <c r="E165" s="233"/>
    </row>
    <row r="166" spans="1:12" ht="15.75" thickBot="1">
      <c r="A166" s="231" t="s">
        <v>42</v>
      </c>
      <c r="B166" s="232"/>
      <c r="C166" s="233"/>
      <c r="D166" s="233"/>
      <c r="E166" s="233"/>
    </row>
    <row r="167" spans="1:12" ht="15.75" thickBot="1">
      <c r="A167" s="230" t="s">
        <v>25</v>
      </c>
      <c r="B167" s="232">
        <f>B168+B169</f>
        <v>0</v>
      </c>
      <c r="C167" s="233">
        <f>C168+C169</f>
        <v>0</v>
      </c>
      <c r="D167" s="233">
        <f>D168+D169</f>
        <v>0</v>
      </c>
      <c r="E167" s="233">
        <f>E168+E169</f>
        <v>0</v>
      </c>
    </row>
    <row r="168" spans="1:12" ht="15.75" thickBot="1">
      <c r="A168" s="231" t="s">
        <v>41</v>
      </c>
      <c r="B168" s="185"/>
      <c r="C168" s="185"/>
      <c r="D168" s="185"/>
      <c r="E168" s="185"/>
    </row>
    <row r="169" spans="1:12" ht="15.75" thickBot="1">
      <c r="A169" s="231" t="s">
        <v>42</v>
      </c>
      <c r="B169" s="232"/>
      <c r="C169" s="233"/>
      <c r="D169" s="233"/>
      <c r="E169" s="233"/>
    </row>
    <row r="170" spans="1:12" ht="24.75" thickBot="1">
      <c r="A170" s="230" t="s">
        <v>3</v>
      </c>
      <c r="B170" s="232">
        <f>B171+B172</f>
        <v>100</v>
      </c>
      <c r="C170" s="232">
        <f>C171+C172</f>
        <v>100</v>
      </c>
      <c r="D170" s="232">
        <f>D171+D172</f>
        <v>100</v>
      </c>
      <c r="E170" s="232">
        <f>E171+E172</f>
        <v>100</v>
      </c>
      <c r="H170" s="149"/>
    </row>
    <row r="171" spans="1:12" ht="15.75" thickBot="1">
      <c r="A171" s="231" t="s">
        <v>41</v>
      </c>
      <c r="B171" s="232">
        <v>100</v>
      </c>
      <c r="C171" s="232">
        <v>100</v>
      </c>
      <c r="D171" s="232">
        <v>100</v>
      </c>
      <c r="E171" s="232">
        <v>100</v>
      </c>
      <c r="J171" s="4"/>
      <c r="K171" s="4"/>
      <c r="L171" s="4"/>
    </row>
    <row r="172" spans="1:12" ht="15.75" thickBot="1">
      <c r="A172" s="231" t="s">
        <v>42</v>
      </c>
      <c r="B172" s="232"/>
      <c r="C172" s="333"/>
      <c r="D172" s="236"/>
      <c r="E172" s="236"/>
    </row>
    <row r="173" spans="1:12" ht="15.75" thickBot="1">
      <c r="A173" s="237" t="s">
        <v>62</v>
      </c>
      <c r="B173" s="232">
        <f>B170+B167+B164+B161+B158+B155+B152</f>
        <v>27100</v>
      </c>
      <c r="C173" s="232">
        <f>C170+C167+C164+C161+C158+C155+C152</f>
        <v>27400</v>
      </c>
      <c r="D173" s="232">
        <f>D170+D167+D164+D161+D158+D155+D152</f>
        <v>27400</v>
      </c>
      <c r="E173" s="232">
        <f>E170+E167+E164+E161+E158+E155+E152</f>
        <v>27400</v>
      </c>
    </row>
    <row r="174" spans="1:12" ht="15.75" thickBot="1">
      <c r="A174" s="238" t="s">
        <v>31</v>
      </c>
      <c r="B174" s="239">
        <f>IF(B173-B144=0,0,"Error")</f>
        <v>0</v>
      </c>
      <c r="C174" s="239">
        <f>IF(C173-C144=0,0,"Error")</f>
        <v>0</v>
      </c>
      <c r="D174" s="239">
        <f>IF(D173-D144=0,0,"Error")</f>
        <v>0</v>
      </c>
      <c r="E174" s="239">
        <f>IF(E173-E144=0,0,"Error")</f>
        <v>0</v>
      </c>
    </row>
    <row r="175" spans="1:12" ht="24.75" customHeight="1" thickBot="1">
      <c r="A175" s="229" t="s">
        <v>82</v>
      </c>
      <c r="B175" s="620" t="s">
        <v>382</v>
      </c>
      <c r="C175" s="621"/>
      <c r="D175" s="621"/>
      <c r="E175" s="622"/>
    </row>
    <row r="176" spans="1:12" ht="32.25" customHeight="1" thickBot="1">
      <c r="A176" s="152" t="s">
        <v>9</v>
      </c>
      <c r="B176" s="599" t="s">
        <v>383</v>
      </c>
      <c r="C176" s="600"/>
      <c r="D176" s="600"/>
      <c r="E176" s="601"/>
    </row>
    <row r="177" spans="1:11" ht="15.75" thickBot="1">
      <c r="A177" s="152" t="s">
        <v>14</v>
      </c>
      <c r="B177" s="506" t="s">
        <v>384</v>
      </c>
      <c r="C177" s="507"/>
      <c r="D177" s="507"/>
      <c r="E177" s="508"/>
    </row>
    <row r="178" spans="1:11" ht="12.75" customHeight="1">
      <c r="A178" s="470"/>
      <c r="B178" s="180">
        <v>2019</v>
      </c>
      <c r="C178" s="180">
        <v>2020</v>
      </c>
      <c r="D178" s="180">
        <v>2021</v>
      </c>
      <c r="E178" s="180">
        <v>2022</v>
      </c>
    </row>
    <row r="179" spans="1:11" ht="9" customHeight="1" thickBot="1">
      <c r="A179" s="471"/>
      <c r="B179" s="181" t="s">
        <v>5</v>
      </c>
      <c r="C179" s="181" t="s">
        <v>6</v>
      </c>
      <c r="D179" s="181" t="s">
        <v>6</v>
      </c>
      <c r="E179" s="181" t="s">
        <v>6</v>
      </c>
    </row>
    <row r="180" spans="1:11" ht="15.75" thickBot="1">
      <c r="A180" s="152" t="s">
        <v>8</v>
      </c>
      <c r="B180" s="178">
        <v>161</v>
      </c>
      <c r="C180" s="178">
        <v>163</v>
      </c>
      <c r="D180" s="178">
        <v>163</v>
      </c>
      <c r="E180" s="178">
        <v>163</v>
      </c>
    </row>
    <row r="181" spans="1:11" ht="15.75" thickBot="1">
      <c r="A181" s="152" t="s">
        <v>15</v>
      </c>
      <c r="B181" s="178">
        <f>B210</f>
        <v>417500</v>
      </c>
      <c r="C181" s="178">
        <f>C210</f>
        <v>417500</v>
      </c>
      <c r="D181" s="178">
        <f>D210</f>
        <v>418000</v>
      </c>
      <c r="E181" s="178">
        <f>E210</f>
        <v>418500</v>
      </c>
    </row>
    <row r="182" spans="1:11" ht="15.75" thickBot="1">
      <c r="A182" s="152" t="s">
        <v>23</v>
      </c>
      <c r="B182" s="178">
        <f>B181/B180</f>
        <v>2593.1677018633541</v>
      </c>
      <c r="C182" s="178">
        <f>C181/C180</f>
        <v>2561.3496932515336</v>
      </c>
      <c r="D182" s="178">
        <f>D181/D180</f>
        <v>2564.4171779141107</v>
      </c>
      <c r="E182" s="178">
        <f>E181/E180</f>
        <v>2567.4846625766872</v>
      </c>
    </row>
    <row r="183" spans="1:11" ht="15.75" thickBot="1">
      <c r="A183" s="152" t="s">
        <v>16</v>
      </c>
      <c r="B183" s="217" t="s">
        <v>22</v>
      </c>
      <c r="C183" s="179">
        <f t="shared" ref="C183:E185" si="4">C180/B180-1</f>
        <v>1.2422360248447228E-2</v>
      </c>
      <c r="D183" s="179">
        <f t="shared" si="4"/>
        <v>0</v>
      </c>
      <c r="E183" s="179">
        <f t="shared" si="4"/>
        <v>0</v>
      </c>
      <c r="G183" s="2"/>
      <c r="H183" s="2"/>
      <c r="I183" s="2"/>
      <c r="J183" s="2"/>
      <c r="K183" s="2"/>
    </row>
    <row r="184" spans="1:11" ht="15.75" thickBot="1">
      <c r="A184" s="152" t="s">
        <v>17</v>
      </c>
      <c r="B184" s="217" t="s">
        <v>22</v>
      </c>
      <c r="C184" s="179">
        <f t="shared" si="4"/>
        <v>0</v>
      </c>
      <c r="D184" s="179">
        <f t="shared" si="4"/>
        <v>1.1976047904191933E-3</v>
      </c>
      <c r="E184" s="179">
        <f t="shared" si="4"/>
        <v>1.1961722488038617E-3</v>
      </c>
    </row>
    <row r="185" spans="1:11" ht="15.75" thickBot="1">
      <c r="A185" s="152" t="s">
        <v>18</v>
      </c>
      <c r="B185" s="217" t="s">
        <v>22</v>
      </c>
      <c r="C185" s="179">
        <f t="shared" si="4"/>
        <v>-1.2269938650306789E-2</v>
      </c>
      <c r="D185" s="179">
        <f t="shared" si="4"/>
        <v>1.1976047904191933E-3</v>
      </c>
      <c r="E185" s="179">
        <f t="shared" si="4"/>
        <v>1.1961722488038617E-3</v>
      </c>
    </row>
    <row r="186" spans="1:11" ht="15.75" thickBot="1">
      <c r="A186" s="472" t="s">
        <v>297</v>
      </c>
      <c r="B186" s="473"/>
      <c r="C186" s="473"/>
      <c r="D186" s="473"/>
      <c r="E186" s="474"/>
    </row>
    <row r="187" spans="1:11" ht="12.75" customHeight="1">
      <c r="A187" s="470"/>
      <c r="B187" s="180">
        <v>2019</v>
      </c>
      <c r="C187" s="180">
        <v>2020</v>
      </c>
      <c r="D187" s="180">
        <v>2021</v>
      </c>
      <c r="E187" s="180">
        <v>2022</v>
      </c>
    </row>
    <row r="188" spans="1:11" ht="9" customHeight="1" thickBot="1">
      <c r="A188" s="471"/>
      <c r="B188" s="181" t="s">
        <v>5</v>
      </c>
      <c r="C188" s="181" t="s">
        <v>6</v>
      </c>
      <c r="D188" s="181" t="s">
        <v>6</v>
      </c>
      <c r="E188" s="181" t="s">
        <v>6</v>
      </c>
    </row>
    <row r="189" spans="1:11" ht="15.75" thickBot="1">
      <c r="A189" s="230" t="s">
        <v>0</v>
      </c>
      <c r="B189" s="233">
        <f>B190+B191</f>
        <v>111000</v>
      </c>
      <c r="C189" s="233">
        <f>C190+C191</f>
        <v>111000</v>
      </c>
      <c r="D189" s="233">
        <f>D190+D191</f>
        <v>111000</v>
      </c>
      <c r="E189" s="233">
        <f>E190+E191</f>
        <v>111000</v>
      </c>
    </row>
    <row r="190" spans="1:11" ht="15.75" thickBot="1">
      <c r="A190" s="231" t="s">
        <v>41</v>
      </c>
      <c r="B190" s="185">
        <v>111000</v>
      </c>
      <c r="C190" s="185">
        <v>111000</v>
      </c>
      <c r="D190" s="185">
        <v>111000</v>
      </c>
      <c r="E190" s="185">
        <v>111000</v>
      </c>
    </row>
    <row r="191" spans="1:11" ht="15.75" thickBot="1">
      <c r="A191" s="231" t="s">
        <v>42</v>
      </c>
      <c r="B191" s="232"/>
      <c r="C191" s="232"/>
      <c r="D191" s="232"/>
      <c r="E191" s="232"/>
    </row>
    <row r="192" spans="1:11" ht="24.75" thickBot="1">
      <c r="A192" s="230" t="s">
        <v>28</v>
      </c>
      <c r="B192" s="233">
        <f>B193+B194</f>
        <v>18500</v>
      </c>
      <c r="C192" s="233">
        <f>C193+C194</f>
        <v>18500</v>
      </c>
      <c r="D192" s="233">
        <f>D193+D194</f>
        <v>18500</v>
      </c>
      <c r="E192" s="233">
        <f>E193+E194</f>
        <v>18500</v>
      </c>
    </row>
    <row r="193" spans="1:12" ht="15.75" thickBot="1">
      <c r="A193" s="231" t="s">
        <v>41</v>
      </c>
      <c r="B193" s="185">
        <v>18500</v>
      </c>
      <c r="C193" s="185">
        <v>18500</v>
      </c>
      <c r="D193" s="185">
        <v>18500</v>
      </c>
      <c r="E193" s="185">
        <v>18500</v>
      </c>
      <c r="H193" s="2"/>
    </row>
    <row r="194" spans="1:12" ht="15.75" thickBot="1">
      <c r="A194" s="231" t="s">
        <v>42</v>
      </c>
      <c r="B194" s="232"/>
      <c r="C194" s="233"/>
      <c r="D194" s="233"/>
      <c r="E194" s="233"/>
      <c r="H194" s="2"/>
    </row>
    <row r="195" spans="1:12" ht="15.75" thickBot="1">
      <c r="A195" s="230" t="s">
        <v>1</v>
      </c>
      <c r="B195" s="232">
        <f>B196+B197</f>
        <v>8000</v>
      </c>
      <c r="C195" s="233">
        <f>C196+C197</f>
        <v>8000</v>
      </c>
      <c r="D195" s="233">
        <f>D196+D197</f>
        <v>8500</v>
      </c>
      <c r="E195" s="233">
        <f>E196+E197</f>
        <v>9000</v>
      </c>
    </row>
    <row r="196" spans="1:12" ht="15.75" thickBot="1">
      <c r="A196" s="231" t="s">
        <v>41</v>
      </c>
      <c r="B196" s="185">
        <v>8000</v>
      </c>
      <c r="C196" s="233">
        <v>8000</v>
      </c>
      <c r="D196" s="233">
        <v>8500</v>
      </c>
      <c r="E196" s="233">
        <v>9000</v>
      </c>
    </row>
    <row r="197" spans="1:12" ht="15.75" thickBot="1">
      <c r="A197" s="231" t="s">
        <v>42</v>
      </c>
      <c r="B197" s="232"/>
      <c r="C197" s="233"/>
      <c r="D197" s="233"/>
      <c r="E197" s="233"/>
    </row>
    <row r="198" spans="1:12" ht="15.75" thickBot="1">
      <c r="A198" s="230" t="s">
        <v>2</v>
      </c>
      <c r="B198" s="232"/>
      <c r="C198" s="233"/>
      <c r="D198" s="233"/>
      <c r="E198" s="233"/>
    </row>
    <row r="199" spans="1:12" ht="15.75" thickBot="1">
      <c r="A199" s="231" t="s">
        <v>41</v>
      </c>
      <c r="B199" s="232"/>
      <c r="C199" s="233"/>
      <c r="D199" s="233"/>
      <c r="E199" s="233"/>
    </row>
    <row r="200" spans="1:12" ht="15.75" thickBot="1">
      <c r="A200" s="231" t="s">
        <v>42</v>
      </c>
      <c r="B200" s="232"/>
      <c r="C200" s="233"/>
      <c r="D200" s="233"/>
      <c r="E200" s="233"/>
    </row>
    <row r="201" spans="1:12" ht="15.75" thickBot="1">
      <c r="A201" s="230" t="s">
        <v>24</v>
      </c>
      <c r="B201" s="232"/>
      <c r="C201" s="233"/>
      <c r="D201" s="233"/>
      <c r="E201" s="233"/>
    </row>
    <row r="202" spans="1:12" ht="15.75" thickBot="1">
      <c r="A202" s="231" t="s">
        <v>41</v>
      </c>
      <c r="B202" s="232"/>
      <c r="C202" s="233"/>
      <c r="D202" s="233"/>
      <c r="E202" s="233"/>
    </row>
    <row r="203" spans="1:12" ht="15.75" thickBot="1">
      <c r="A203" s="231" t="s">
        <v>42</v>
      </c>
      <c r="B203" s="232"/>
      <c r="C203" s="233"/>
      <c r="D203" s="233"/>
      <c r="E203" s="233"/>
    </row>
    <row r="204" spans="1:12" ht="15.75" thickBot="1">
      <c r="A204" s="230" t="s">
        <v>25</v>
      </c>
      <c r="B204" s="232">
        <f>B205+B206</f>
        <v>0</v>
      </c>
      <c r="C204" s="233">
        <f>C205+C206</f>
        <v>0</v>
      </c>
      <c r="D204" s="233">
        <f>D205+D206</f>
        <v>0</v>
      </c>
      <c r="E204" s="233">
        <f>E205+E206</f>
        <v>0</v>
      </c>
    </row>
    <row r="205" spans="1:12" ht="15.75" thickBot="1">
      <c r="A205" s="231" t="s">
        <v>41</v>
      </c>
      <c r="B205" s="185"/>
      <c r="C205" s="233">
        <v>0</v>
      </c>
      <c r="D205" s="183">
        <v>0</v>
      </c>
      <c r="E205" s="183">
        <v>0</v>
      </c>
    </row>
    <row r="206" spans="1:12" ht="15.75" thickBot="1">
      <c r="A206" s="231" t="s">
        <v>42</v>
      </c>
      <c r="B206" s="232"/>
      <c r="C206" s="233"/>
      <c r="D206" s="233"/>
      <c r="E206" s="233"/>
    </row>
    <row r="207" spans="1:12" ht="24.75" thickBot="1">
      <c r="A207" s="230" t="s">
        <v>3</v>
      </c>
      <c r="B207" s="232">
        <f>B208+B209</f>
        <v>280000</v>
      </c>
      <c r="C207" s="232">
        <f>C208+C209</f>
        <v>280000</v>
      </c>
      <c r="D207" s="232">
        <f>D208+D209</f>
        <v>280000</v>
      </c>
      <c r="E207" s="232">
        <f>E208+E209</f>
        <v>280000</v>
      </c>
      <c r="H207" s="149"/>
    </row>
    <row r="208" spans="1:12" ht="15.75" thickBot="1">
      <c r="A208" s="231" t="s">
        <v>41</v>
      </c>
      <c r="B208" s="232">
        <v>280000</v>
      </c>
      <c r="C208" s="232">
        <v>280000</v>
      </c>
      <c r="D208" s="232">
        <v>280000</v>
      </c>
      <c r="E208" s="232">
        <v>280000</v>
      </c>
      <c r="J208" s="4"/>
      <c r="K208" s="4"/>
      <c r="L208" s="4"/>
    </row>
    <row r="209" spans="1:11" ht="15.75" thickBot="1">
      <c r="A209" s="231" t="s">
        <v>42</v>
      </c>
      <c r="B209" s="232"/>
      <c r="C209" s="333"/>
      <c r="D209" s="236"/>
      <c r="E209" s="236"/>
    </row>
    <row r="210" spans="1:11" ht="15.75" thickBot="1">
      <c r="A210" s="237" t="s">
        <v>72</v>
      </c>
      <c r="B210" s="232">
        <f>B207+B204+B201+B198+B195+B192+B189</f>
        <v>417500</v>
      </c>
      <c r="C210" s="232">
        <f>C207+C204+C201+C198+C195+C192+C189</f>
        <v>417500</v>
      </c>
      <c r="D210" s="232">
        <f>D207+D204+D201+D198+D195+D192+D189</f>
        <v>418000</v>
      </c>
      <c r="E210" s="232">
        <f>E207+E204+E201+E198+E195+E192+E189</f>
        <v>418500</v>
      </c>
    </row>
    <row r="211" spans="1:11" ht="15.75" thickBot="1">
      <c r="A211" s="238" t="s">
        <v>31</v>
      </c>
      <c r="B211" s="239">
        <f>IF(B210-B181=0,0,"Error")</f>
        <v>0</v>
      </c>
      <c r="C211" s="239">
        <f>IF(C210-C181=0,0,"Error")</f>
        <v>0</v>
      </c>
      <c r="D211" s="239">
        <f>IF(D210-D181=0,0,"Error")</f>
        <v>0</v>
      </c>
      <c r="E211" s="239">
        <f>IF(E210-E181=0,0,"Error")</f>
        <v>0</v>
      </c>
    </row>
    <row r="212" spans="1:11" ht="24.75" customHeight="1" thickBot="1">
      <c r="A212" s="243" t="s">
        <v>83</v>
      </c>
      <c r="B212" s="599" t="s">
        <v>385</v>
      </c>
      <c r="C212" s="600"/>
      <c r="D212" s="600"/>
      <c r="E212" s="601"/>
    </row>
    <row r="213" spans="1:11" ht="32.25" customHeight="1" thickBot="1">
      <c r="A213" s="152" t="s">
        <v>9</v>
      </c>
      <c r="B213" s="620" t="s">
        <v>386</v>
      </c>
      <c r="C213" s="621"/>
      <c r="D213" s="621"/>
      <c r="E213" s="623"/>
    </row>
    <row r="214" spans="1:11" ht="15.75" thickBot="1">
      <c r="A214" s="152" t="s">
        <v>14</v>
      </c>
      <c r="B214" s="486" t="s">
        <v>387</v>
      </c>
      <c r="C214" s="487"/>
      <c r="D214" s="487"/>
      <c r="E214" s="488"/>
    </row>
    <row r="215" spans="1:11" ht="12.75" customHeight="1">
      <c r="A215" s="470"/>
      <c r="B215" s="180">
        <v>2019</v>
      </c>
      <c r="C215" s="180">
        <v>2020</v>
      </c>
      <c r="D215" s="180">
        <v>2021</v>
      </c>
      <c r="E215" s="180">
        <v>2022</v>
      </c>
    </row>
    <row r="216" spans="1:11" ht="9" customHeight="1" thickBot="1">
      <c r="A216" s="471"/>
      <c r="B216" s="181" t="s">
        <v>5</v>
      </c>
      <c r="C216" s="181" t="s">
        <v>6</v>
      </c>
      <c r="D216" s="181" t="s">
        <v>6</v>
      </c>
      <c r="E216" s="181" t="s">
        <v>6</v>
      </c>
    </row>
    <row r="217" spans="1:11" ht="15.75" thickBot="1">
      <c r="A217" s="152" t="s">
        <v>8</v>
      </c>
      <c r="B217" s="178">
        <v>36</v>
      </c>
      <c r="C217" s="178">
        <v>36</v>
      </c>
      <c r="D217" s="178">
        <v>36</v>
      </c>
      <c r="E217" s="178">
        <v>36</v>
      </c>
    </row>
    <row r="218" spans="1:11" ht="15.75" thickBot="1">
      <c r="A218" s="152" t="s">
        <v>15</v>
      </c>
      <c r="B218" s="178">
        <f>B247</f>
        <v>40900</v>
      </c>
      <c r="C218" s="178">
        <f>C247</f>
        <v>38622</v>
      </c>
      <c r="D218" s="178">
        <f>D247</f>
        <v>41000</v>
      </c>
      <c r="E218" s="178">
        <f>E247</f>
        <v>41000</v>
      </c>
    </row>
    <row r="219" spans="1:11" ht="15.75" thickBot="1">
      <c r="A219" s="152" t="s">
        <v>23</v>
      </c>
      <c r="B219" s="178">
        <f>B218/B217</f>
        <v>1136.1111111111111</v>
      </c>
      <c r="C219" s="178">
        <f>C218/C217</f>
        <v>1072.8333333333333</v>
      </c>
      <c r="D219" s="178">
        <f>D218/D217</f>
        <v>1138.8888888888889</v>
      </c>
      <c r="E219" s="178">
        <f>E218/E217</f>
        <v>1138.8888888888889</v>
      </c>
    </row>
    <row r="220" spans="1:11" ht="15.75" thickBot="1">
      <c r="A220" s="152" t="s">
        <v>16</v>
      </c>
      <c r="B220" s="217" t="s">
        <v>22</v>
      </c>
      <c r="C220" s="179">
        <f t="shared" ref="C220:E222" si="5">C217/B217-1</f>
        <v>0</v>
      </c>
      <c r="D220" s="179">
        <f t="shared" si="5"/>
        <v>0</v>
      </c>
      <c r="E220" s="179">
        <f t="shared" si="5"/>
        <v>0</v>
      </c>
      <c r="G220" s="2"/>
      <c r="H220" s="2"/>
      <c r="I220" s="2"/>
      <c r="J220" s="2"/>
      <c r="K220" s="2"/>
    </row>
    <row r="221" spans="1:11" ht="15.75" thickBot="1">
      <c r="A221" s="152" t="s">
        <v>17</v>
      </c>
      <c r="B221" s="217" t="s">
        <v>22</v>
      </c>
      <c r="C221" s="179">
        <f t="shared" si="5"/>
        <v>-5.5696821515892392E-2</v>
      </c>
      <c r="D221" s="179">
        <f t="shared" si="5"/>
        <v>6.1571125265392768E-2</v>
      </c>
      <c r="E221" s="179">
        <f t="shared" si="5"/>
        <v>0</v>
      </c>
    </row>
    <row r="222" spans="1:11" ht="15.75" thickBot="1">
      <c r="A222" s="152" t="s">
        <v>18</v>
      </c>
      <c r="B222" s="217" t="s">
        <v>22</v>
      </c>
      <c r="C222" s="179">
        <f t="shared" si="5"/>
        <v>-5.5696821515892503E-2</v>
      </c>
      <c r="D222" s="179">
        <f t="shared" si="5"/>
        <v>6.157112526539299E-2</v>
      </c>
      <c r="E222" s="179">
        <f t="shared" si="5"/>
        <v>0</v>
      </c>
    </row>
    <row r="223" spans="1:11" ht="15.75" thickBot="1">
      <c r="A223" s="472" t="s">
        <v>301</v>
      </c>
      <c r="B223" s="473"/>
      <c r="C223" s="473"/>
      <c r="D223" s="473"/>
      <c r="E223" s="474"/>
    </row>
    <row r="224" spans="1:11" ht="12.75" customHeight="1">
      <c r="A224" s="470"/>
      <c r="B224" s="180">
        <v>2019</v>
      </c>
      <c r="C224" s="180">
        <v>2020</v>
      </c>
      <c r="D224" s="180">
        <v>2021</v>
      </c>
      <c r="E224" s="180">
        <v>2022</v>
      </c>
    </row>
    <row r="225" spans="1:8" ht="9" customHeight="1" thickBot="1">
      <c r="A225" s="471"/>
      <c r="B225" s="181" t="s">
        <v>5</v>
      </c>
      <c r="C225" s="181" t="s">
        <v>6</v>
      </c>
      <c r="D225" s="181" t="s">
        <v>6</v>
      </c>
      <c r="E225" s="181" t="s">
        <v>6</v>
      </c>
    </row>
    <row r="226" spans="1:8" ht="15.75" thickBot="1">
      <c r="A226" s="230" t="s">
        <v>0</v>
      </c>
      <c r="B226" s="233">
        <f>B227+B228</f>
        <v>32000</v>
      </c>
      <c r="C226" s="233">
        <f>C227+C228</f>
        <v>30000</v>
      </c>
      <c r="D226" s="233">
        <f>D227+D228</f>
        <v>30000</v>
      </c>
      <c r="E226" s="233">
        <f>E227+E228</f>
        <v>30000</v>
      </c>
    </row>
    <row r="227" spans="1:8" ht="15.75" thickBot="1">
      <c r="A227" s="231" t="s">
        <v>41</v>
      </c>
      <c r="B227" s="185">
        <v>32000</v>
      </c>
      <c r="C227" s="232">
        <v>30000</v>
      </c>
      <c r="D227" s="232">
        <v>30000</v>
      </c>
      <c r="E227" s="232">
        <v>30000</v>
      </c>
    </row>
    <row r="228" spans="1:8" ht="15.75" thickBot="1">
      <c r="A228" s="231" t="s">
        <v>42</v>
      </c>
      <c r="B228" s="232"/>
      <c r="C228" s="232"/>
      <c r="D228" s="232"/>
      <c r="E228" s="232"/>
    </row>
    <row r="229" spans="1:8" ht="24.75" thickBot="1">
      <c r="A229" s="230" t="s">
        <v>28</v>
      </c>
      <c r="B229" s="233">
        <f>B230+B231</f>
        <v>5400</v>
      </c>
      <c r="C229" s="233">
        <f>C230+C231</f>
        <v>5200</v>
      </c>
      <c r="D229" s="233">
        <f>D230+D231</f>
        <v>5200</v>
      </c>
      <c r="E229" s="233">
        <f>E230+E231</f>
        <v>5200</v>
      </c>
    </row>
    <row r="230" spans="1:8" ht="15.75" thickBot="1">
      <c r="A230" s="231" t="s">
        <v>41</v>
      </c>
      <c r="B230" s="185">
        <v>5400</v>
      </c>
      <c r="C230" s="233">
        <v>5200</v>
      </c>
      <c r="D230" s="233">
        <v>5200</v>
      </c>
      <c r="E230" s="233">
        <v>5200</v>
      </c>
      <c r="H230" s="2"/>
    </row>
    <row r="231" spans="1:8" ht="15.75" thickBot="1">
      <c r="A231" s="231" t="s">
        <v>42</v>
      </c>
      <c r="B231" s="232"/>
      <c r="C231" s="233"/>
      <c r="D231" s="233"/>
      <c r="E231" s="233"/>
      <c r="H231" s="2"/>
    </row>
    <row r="232" spans="1:8" ht="15.75" thickBot="1">
      <c r="A232" s="230" t="s">
        <v>1</v>
      </c>
      <c r="B232" s="232">
        <f>B233+B234</f>
        <v>3400</v>
      </c>
      <c r="C232" s="233">
        <f>C233+C234</f>
        <v>3322</v>
      </c>
      <c r="D232" s="233">
        <f>D233+D234</f>
        <v>5700</v>
      </c>
      <c r="E232" s="233">
        <f>E233+E234</f>
        <v>5700</v>
      </c>
    </row>
    <row r="233" spans="1:8" ht="15.75" thickBot="1">
      <c r="A233" s="231" t="s">
        <v>41</v>
      </c>
      <c r="B233" s="185">
        <v>3400</v>
      </c>
      <c r="C233" s="233">
        <v>3322</v>
      </c>
      <c r="D233" s="233">
        <v>5700</v>
      </c>
      <c r="E233" s="233">
        <v>5700</v>
      </c>
    </row>
    <row r="234" spans="1:8" ht="15.75" thickBot="1">
      <c r="A234" s="231" t="s">
        <v>42</v>
      </c>
      <c r="B234" s="232"/>
      <c r="C234" s="233"/>
      <c r="D234" s="233"/>
      <c r="E234" s="233"/>
    </row>
    <row r="235" spans="1:8" ht="15.75" thickBot="1">
      <c r="A235" s="230" t="s">
        <v>2</v>
      </c>
      <c r="B235" s="232"/>
      <c r="C235" s="233"/>
      <c r="D235" s="233"/>
      <c r="E235" s="233"/>
    </row>
    <row r="236" spans="1:8" ht="15.75" thickBot="1">
      <c r="A236" s="231" t="s">
        <v>41</v>
      </c>
      <c r="B236" s="232"/>
      <c r="C236" s="233"/>
      <c r="D236" s="233"/>
      <c r="E236" s="233"/>
    </row>
    <row r="237" spans="1:8" ht="15.75" thickBot="1">
      <c r="A237" s="231" t="s">
        <v>42</v>
      </c>
      <c r="B237" s="232"/>
      <c r="C237" s="233"/>
      <c r="D237" s="233"/>
      <c r="E237" s="233"/>
    </row>
    <row r="238" spans="1:8" ht="15.75" thickBot="1">
      <c r="A238" s="230" t="s">
        <v>24</v>
      </c>
      <c r="B238" s="232"/>
      <c r="C238" s="233"/>
      <c r="D238" s="233"/>
      <c r="E238" s="233"/>
    </row>
    <row r="239" spans="1:8" ht="15.75" thickBot="1">
      <c r="A239" s="231" t="s">
        <v>41</v>
      </c>
      <c r="B239" s="232"/>
      <c r="C239" s="233"/>
      <c r="D239" s="233"/>
      <c r="E239" s="233"/>
    </row>
    <row r="240" spans="1:8" ht="15.75" thickBot="1">
      <c r="A240" s="231" t="s">
        <v>42</v>
      </c>
      <c r="B240" s="232"/>
      <c r="C240" s="233"/>
      <c r="D240" s="233"/>
      <c r="E240" s="233"/>
    </row>
    <row r="241" spans="1:12" ht="15.75" thickBot="1">
      <c r="A241" s="230" t="s">
        <v>25</v>
      </c>
      <c r="B241" s="232">
        <f>B242+B243</f>
        <v>0</v>
      </c>
      <c r="C241" s="233">
        <f>C242+C243</f>
        <v>0</v>
      </c>
      <c r="D241" s="233">
        <f>D242+D243</f>
        <v>0</v>
      </c>
      <c r="E241" s="233">
        <f>E242+E243</f>
        <v>0</v>
      </c>
    </row>
    <row r="242" spans="1:12" ht="15.75" thickBot="1">
      <c r="A242" s="231" t="s">
        <v>41</v>
      </c>
      <c r="B242" s="185"/>
      <c r="C242" s="233">
        <v>0</v>
      </c>
      <c r="D242" s="183">
        <v>0</v>
      </c>
      <c r="E242" s="183">
        <v>0</v>
      </c>
    </row>
    <row r="243" spans="1:12" ht="15.75" thickBot="1">
      <c r="A243" s="231" t="s">
        <v>42</v>
      </c>
      <c r="B243" s="232"/>
      <c r="C243" s="233"/>
      <c r="D243" s="233"/>
      <c r="E243" s="233"/>
    </row>
    <row r="244" spans="1:12" ht="24.75" thickBot="1">
      <c r="A244" s="230" t="s">
        <v>3</v>
      </c>
      <c r="B244" s="232">
        <f>B245+B246</f>
        <v>100</v>
      </c>
      <c r="C244" s="232">
        <f>C245+C246</f>
        <v>100</v>
      </c>
      <c r="D244" s="232">
        <f>D245+D246</f>
        <v>100</v>
      </c>
      <c r="E244" s="232">
        <f>E245+E246</f>
        <v>100</v>
      </c>
      <c r="H244" s="149"/>
    </row>
    <row r="245" spans="1:12" ht="15.75" thickBot="1">
      <c r="A245" s="231" t="s">
        <v>41</v>
      </c>
      <c r="B245" s="232">
        <v>100</v>
      </c>
      <c r="C245" s="232">
        <v>100</v>
      </c>
      <c r="D245" s="232">
        <v>100</v>
      </c>
      <c r="E245" s="232">
        <v>100</v>
      </c>
      <c r="J245" s="4"/>
      <c r="K245" s="4"/>
      <c r="L245" s="4"/>
    </row>
    <row r="246" spans="1:12" ht="15.75" thickBot="1">
      <c r="A246" s="231" t="s">
        <v>42</v>
      </c>
      <c r="B246" s="232"/>
      <c r="C246" s="333"/>
      <c r="D246" s="236"/>
      <c r="E246" s="236"/>
    </row>
    <row r="247" spans="1:12" ht="15.75" thickBot="1">
      <c r="A247" s="237" t="s">
        <v>77</v>
      </c>
      <c r="B247" s="232">
        <f>B244+B241+B238+B235+B232+B229+B226</f>
        <v>40900</v>
      </c>
      <c r="C247" s="232">
        <f>C244+C241+C238+C235+C232+C229+C226</f>
        <v>38622</v>
      </c>
      <c r="D247" s="232">
        <f>D244+D241+D238+D235+D232+D229+D226</f>
        <v>41000</v>
      </c>
      <c r="E247" s="232">
        <f>E244+E241+E238+E235+E232+E229+E226</f>
        <v>41000</v>
      </c>
    </row>
    <row r="248" spans="1:12" ht="15.75" thickBot="1">
      <c r="A248" s="238" t="s">
        <v>31</v>
      </c>
      <c r="B248" s="239">
        <f>IF(B247-B218=0,0,"Error")</f>
        <v>0</v>
      </c>
      <c r="C248" s="239">
        <f>IF(C247-C218=0,0,"Error")</f>
        <v>0</v>
      </c>
      <c r="D248" s="239">
        <f>IF(D247-D218=0,0,"Error")</f>
        <v>0</v>
      </c>
      <c r="E248" s="239">
        <f>IF(E247-E218=0,0,"Error")</f>
        <v>0</v>
      </c>
    </row>
    <row r="249" spans="1:12" ht="24.75" customHeight="1" thickBot="1">
      <c r="A249" s="229" t="s">
        <v>78</v>
      </c>
      <c r="B249" s="477" t="s">
        <v>388</v>
      </c>
      <c r="C249" s="478"/>
      <c r="D249" s="478"/>
      <c r="E249" s="479"/>
    </row>
    <row r="250" spans="1:12" ht="32.25" customHeight="1" thickBot="1">
      <c r="A250" s="152" t="s">
        <v>9</v>
      </c>
      <c r="B250" s="617" t="s">
        <v>389</v>
      </c>
      <c r="C250" s="618"/>
      <c r="D250" s="618"/>
      <c r="E250" s="619"/>
    </row>
    <row r="251" spans="1:12" ht="15.75" thickBot="1">
      <c r="A251" s="152" t="s">
        <v>14</v>
      </c>
      <c r="B251" s="486" t="s">
        <v>390</v>
      </c>
      <c r="C251" s="487"/>
      <c r="D251" s="487"/>
      <c r="E251" s="488"/>
    </row>
    <row r="252" spans="1:12" ht="12.75" customHeight="1">
      <c r="A252" s="470"/>
      <c r="B252" s="180">
        <v>2019</v>
      </c>
      <c r="C252" s="180">
        <v>2020</v>
      </c>
      <c r="D252" s="180">
        <v>2021</v>
      </c>
      <c r="E252" s="180">
        <v>2022</v>
      </c>
    </row>
    <row r="253" spans="1:12" ht="9" customHeight="1" thickBot="1">
      <c r="A253" s="471"/>
      <c r="B253" s="181" t="s">
        <v>5</v>
      </c>
      <c r="C253" s="181" t="s">
        <v>6</v>
      </c>
      <c r="D253" s="181" t="s">
        <v>6</v>
      </c>
      <c r="E253" s="181" t="s">
        <v>6</v>
      </c>
    </row>
    <row r="254" spans="1:12" ht="15.75" thickBot="1">
      <c r="A254" s="152" t="s">
        <v>8</v>
      </c>
      <c r="B254" s="178">
        <v>90</v>
      </c>
      <c r="C254" s="178">
        <v>90</v>
      </c>
      <c r="D254" s="178">
        <v>90</v>
      </c>
      <c r="E254" s="178">
        <v>90</v>
      </c>
    </row>
    <row r="255" spans="1:12" ht="15.75" thickBot="1">
      <c r="A255" s="152" t="s">
        <v>15</v>
      </c>
      <c r="B255" s="178">
        <f>B284</f>
        <v>28100</v>
      </c>
      <c r="C255" s="178">
        <f>C284</f>
        <v>28100</v>
      </c>
      <c r="D255" s="178">
        <f>D284</f>
        <v>28300</v>
      </c>
      <c r="E255" s="178">
        <f>E284</f>
        <v>28300</v>
      </c>
    </row>
    <row r="256" spans="1:12" ht="15.75" thickBot="1">
      <c r="A256" s="152" t="s">
        <v>23</v>
      </c>
      <c r="B256" s="178">
        <f>B255/B254</f>
        <v>312.22222222222223</v>
      </c>
      <c r="C256" s="178">
        <f>C255/C254</f>
        <v>312.22222222222223</v>
      </c>
      <c r="D256" s="178">
        <f>D255/D254</f>
        <v>314.44444444444446</v>
      </c>
      <c r="E256" s="178">
        <f>E255/E254</f>
        <v>314.44444444444446</v>
      </c>
    </row>
    <row r="257" spans="1:11" ht="15.75" thickBot="1">
      <c r="A257" s="152" t="s">
        <v>16</v>
      </c>
      <c r="B257" s="217" t="s">
        <v>22</v>
      </c>
      <c r="C257" s="179">
        <f t="shared" ref="C257:E259" si="6">C254/B254-1</f>
        <v>0</v>
      </c>
      <c r="D257" s="179">
        <f t="shared" si="6"/>
        <v>0</v>
      </c>
      <c r="E257" s="179">
        <f t="shared" si="6"/>
        <v>0</v>
      </c>
      <c r="G257" s="2"/>
      <c r="H257" s="2"/>
      <c r="I257" s="2"/>
      <c r="J257" s="2"/>
      <c r="K257" s="2"/>
    </row>
    <row r="258" spans="1:11" ht="15.75" thickBot="1">
      <c r="A258" s="152" t="s">
        <v>17</v>
      </c>
      <c r="B258" s="217" t="s">
        <v>22</v>
      </c>
      <c r="C258" s="179">
        <f t="shared" si="6"/>
        <v>0</v>
      </c>
      <c r="D258" s="179">
        <f t="shared" si="6"/>
        <v>7.1174377224199059E-3</v>
      </c>
      <c r="E258" s="179">
        <f t="shared" si="6"/>
        <v>0</v>
      </c>
    </row>
    <row r="259" spans="1:11" ht="15.75" thickBot="1">
      <c r="A259" s="152" t="s">
        <v>18</v>
      </c>
      <c r="B259" s="217" t="s">
        <v>22</v>
      </c>
      <c r="C259" s="179">
        <f t="shared" si="6"/>
        <v>0</v>
      </c>
      <c r="D259" s="179">
        <f t="shared" si="6"/>
        <v>7.1174377224199059E-3</v>
      </c>
      <c r="E259" s="179">
        <f t="shared" si="6"/>
        <v>0</v>
      </c>
    </row>
    <row r="260" spans="1:11" ht="15.75" thickBot="1">
      <c r="A260" s="472" t="s">
        <v>304</v>
      </c>
      <c r="B260" s="473"/>
      <c r="C260" s="473"/>
      <c r="D260" s="473"/>
      <c r="E260" s="474"/>
    </row>
    <row r="261" spans="1:11" ht="12.75" customHeight="1">
      <c r="A261" s="470"/>
      <c r="B261" s="180">
        <v>2019</v>
      </c>
      <c r="C261" s="180">
        <v>2020</v>
      </c>
      <c r="D261" s="180">
        <v>2021</v>
      </c>
      <c r="E261" s="180">
        <v>2022</v>
      </c>
    </row>
    <row r="262" spans="1:11" ht="9" customHeight="1" thickBot="1">
      <c r="A262" s="471"/>
      <c r="B262" s="181" t="s">
        <v>5</v>
      </c>
      <c r="C262" s="181" t="s">
        <v>6</v>
      </c>
      <c r="D262" s="181" t="s">
        <v>6</v>
      </c>
      <c r="E262" s="181" t="s">
        <v>6</v>
      </c>
    </row>
    <row r="263" spans="1:11" ht="15.75" thickBot="1">
      <c r="A263" s="230" t="s">
        <v>0</v>
      </c>
      <c r="B263" s="233">
        <f>B264+B265</f>
        <v>18100</v>
      </c>
      <c r="C263" s="233">
        <f>C264+C265</f>
        <v>18100</v>
      </c>
      <c r="D263" s="233">
        <f>D264+D265</f>
        <v>18100</v>
      </c>
      <c r="E263" s="233">
        <f>E264+E265</f>
        <v>18100</v>
      </c>
    </row>
    <row r="264" spans="1:11" ht="15.75" thickBot="1">
      <c r="A264" s="231" t="s">
        <v>41</v>
      </c>
      <c r="B264" s="185">
        <v>18100</v>
      </c>
      <c r="C264" s="185">
        <v>18100</v>
      </c>
      <c r="D264" s="185">
        <v>18100</v>
      </c>
      <c r="E264" s="185">
        <v>18100</v>
      </c>
    </row>
    <row r="265" spans="1:11" ht="15.75" thickBot="1">
      <c r="A265" s="231" t="s">
        <v>42</v>
      </c>
      <c r="B265" s="232"/>
      <c r="C265" s="232"/>
      <c r="D265" s="232"/>
      <c r="E265" s="232"/>
    </row>
    <row r="266" spans="1:11" ht="24.75" thickBot="1">
      <c r="A266" s="230" t="s">
        <v>28</v>
      </c>
      <c r="B266" s="233">
        <f>B267+B268</f>
        <v>2900</v>
      </c>
      <c r="C266" s="233">
        <f>C267+C268</f>
        <v>2900</v>
      </c>
      <c r="D266" s="233">
        <f>D267+D268</f>
        <v>2900</v>
      </c>
      <c r="E266" s="233">
        <f>E267+E268</f>
        <v>2900</v>
      </c>
    </row>
    <row r="267" spans="1:11" ht="15.75" thickBot="1">
      <c r="A267" s="231" t="s">
        <v>41</v>
      </c>
      <c r="B267" s="185">
        <v>2900</v>
      </c>
      <c r="C267" s="185">
        <v>2900</v>
      </c>
      <c r="D267" s="185">
        <v>2900</v>
      </c>
      <c r="E267" s="185">
        <v>2900</v>
      </c>
      <c r="H267" s="2"/>
    </row>
    <row r="268" spans="1:11" ht="15.75" thickBot="1">
      <c r="A268" s="231" t="s">
        <v>42</v>
      </c>
      <c r="B268" s="232"/>
      <c r="C268" s="233"/>
      <c r="D268" s="233"/>
      <c r="E268" s="233"/>
      <c r="H268" s="2"/>
    </row>
    <row r="269" spans="1:11" ht="15.75" thickBot="1">
      <c r="A269" s="230" t="s">
        <v>1</v>
      </c>
      <c r="B269" s="232">
        <f>B270+B271</f>
        <v>7000</v>
      </c>
      <c r="C269" s="233">
        <f>C270+C271</f>
        <v>7000</v>
      </c>
      <c r="D269" s="233">
        <f>D270+D271</f>
        <v>7200</v>
      </c>
      <c r="E269" s="233">
        <f>E270+E271</f>
        <v>7200</v>
      </c>
    </row>
    <row r="270" spans="1:11" ht="15.75" thickBot="1">
      <c r="A270" s="231" t="s">
        <v>41</v>
      </c>
      <c r="B270" s="185">
        <v>7000</v>
      </c>
      <c r="C270" s="233">
        <v>7000</v>
      </c>
      <c r="D270" s="233">
        <v>7200</v>
      </c>
      <c r="E270" s="233">
        <v>7200</v>
      </c>
    </row>
    <row r="271" spans="1:11" ht="15.75" thickBot="1">
      <c r="A271" s="231" t="s">
        <v>42</v>
      </c>
      <c r="B271" s="232"/>
      <c r="C271" s="233"/>
      <c r="D271" s="233"/>
      <c r="E271" s="233"/>
    </row>
    <row r="272" spans="1:11" ht="15.75" thickBot="1">
      <c r="A272" s="230" t="s">
        <v>2</v>
      </c>
      <c r="B272" s="232"/>
      <c r="C272" s="233"/>
      <c r="D272" s="233"/>
      <c r="E272" s="233"/>
    </row>
    <row r="273" spans="1:12" ht="15.75" thickBot="1">
      <c r="A273" s="231" t="s">
        <v>41</v>
      </c>
      <c r="B273" s="232"/>
      <c r="C273" s="233"/>
      <c r="D273" s="233"/>
      <c r="E273" s="233"/>
    </row>
    <row r="274" spans="1:12" ht="15.75" thickBot="1">
      <c r="A274" s="231" t="s">
        <v>42</v>
      </c>
      <c r="B274" s="232"/>
      <c r="C274" s="233"/>
      <c r="D274" s="233"/>
      <c r="E274" s="233"/>
    </row>
    <row r="275" spans="1:12" ht="15.75" thickBot="1">
      <c r="A275" s="230" t="s">
        <v>24</v>
      </c>
      <c r="B275" s="232"/>
      <c r="C275" s="233"/>
      <c r="D275" s="233"/>
      <c r="E275" s="233"/>
    </row>
    <row r="276" spans="1:12" ht="15.75" thickBot="1">
      <c r="A276" s="231" t="s">
        <v>41</v>
      </c>
      <c r="B276" s="232"/>
      <c r="C276" s="233"/>
      <c r="D276" s="233"/>
      <c r="E276" s="233"/>
    </row>
    <row r="277" spans="1:12" ht="15.75" thickBot="1">
      <c r="A277" s="231" t="s">
        <v>42</v>
      </c>
      <c r="B277" s="232"/>
      <c r="C277" s="233"/>
      <c r="D277" s="233"/>
      <c r="E277" s="233"/>
    </row>
    <row r="278" spans="1:12" ht="15.75" thickBot="1">
      <c r="A278" s="230" t="s">
        <v>25</v>
      </c>
      <c r="B278" s="232">
        <f>B279+B280</f>
        <v>0</v>
      </c>
      <c r="C278" s="233">
        <f>C279+C280</f>
        <v>0</v>
      </c>
      <c r="D278" s="233">
        <f>D279+D280</f>
        <v>0</v>
      </c>
      <c r="E278" s="233">
        <f>E279+E280</f>
        <v>0</v>
      </c>
    </row>
    <row r="279" spans="1:12" ht="15.75" thickBot="1">
      <c r="A279" s="231" t="s">
        <v>41</v>
      </c>
      <c r="B279" s="185"/>
      <c r="C279" s="233">
        <v>0</v>
      </c>
      <c r="D279" s="183">
        <v>0</v>
      </c>
      <c r="E279" s="183">
        <v>0</v>
      </c>
    </row>
    <row r="280" spans="1:12" ht="15.75" thickBot="1">
      <c r="A280" s="231" t="s">
        <v>42</v>
      </c>
      <c r="B280" s="232"/>
      <c r="C280" s="233"/>
      <c r="D280" s="233"/>
      <c r="E280" s="233"/>
    </row>
    <row r="281" spans="1:12" ht="24.75" thickBot="1">
      <c r="A281" s="230" t="s">
        <v>3</v>
      </c>
      <c r="B281" s="232">
        <f>B282</f>
        <v>100</v>
      </c>
      <c r="C281" s="232">
        <f>C282</f>
        <v>100</v>
      </c>
      <c r="D281" s="232">
        <f>D282</f>
        <v>100</v>
      </c>
      <c r="E281" s="232">
        <f>E282</f>
        <v>100</v>
      </c>
      <c r="H281" s="149"/>
    </row>
    <row r="282" spans="1:12" ht="15.75" thickBot="1">
      <c r="A282" s="231" t="s">
        <v>41</v>
      </c>
      <c r="B282" s="232">
        <v>100</v>
      </c>
      <c r="C282" s="232">
        <v>100</v>
      </c>
      <c r="D282" s="232">
        <v>100</v>
      </c>
      <c r="E282" s="232">
        <v>100</v>
      </c>
      <c r="J282" s="4"/>
      <c r="K282" s="4"/>
      <c r="L282" s="4"/>
    </row>
    <row r="283" spans="1:12" ht="15.75" thickBot="1">
      <c r="A283" s="231" t="s">
        <v>42</v>
      </c>
      <c r="B283" s="232"/>
      <c r="C283" s="333"/>
      <c r="D283" s="236"/>
      <c r="E283" s="236"/>
    </row>
    <row r="284" spans="1:12" ht="15.75" thickBot="1">
      <c r="A284" s="237" t="s">
        <v>84</v>
      </c>
      <c r="B284" s="232">
        <f>B281+B278+B275+B272+B269+B266+B263</f>
        <v>28100</v>
      </c>
      <c r="C284" s="232">
        <f>C281+C278+C275+C272+C269+C266+C263</f>
        <v>28100</v>
      </c>
      <c r="D284" s="232">
        <f>D281+D278+D275+D272+D269+D266+D263</f>
        <v>28300</v>
      </c>
      <c r="E284" s="232">
        <f>E281+E278+E275+E272+E269+E266+E263</f>
        <v>28300</v>
      </c>
    </row>
    <row r="285" spans="1:12" ht="15.75" thickBot="1">
      <c r="A285" s="238" t="s">
        <v>31</v>
      </c>
      <c r="B285" s="239">
        <f>IF(B284-B255=0,0,"Error")</f>
        <v>0</v>
      </c>
      <c r="C285" s="239">
        <f>IF(C284-C255=0,0,"Error")</f>
        <v>0</v>
      </c>
      <c r="D285" s="239">
        <f>IF(D284-D255=0,0,"Error")</f>
        <v>0</v>
      </c>
      <c r="E285" s="239">
        <f>IF(E284-E255=0,0,"Error")</f>
        <v>0</v>
      </c>
    </row>
    <row r="286" spans="1:12" ht="24.75" customHeight="1" thickBot="1">
      <c r="A286" s="243" t="s">
        <v>80</v>
      </c>
      <c r="B286" s="486" t="s">
        <v>391</v>
      </c>
      <c r="C286" s="487"/>
      <c r="D286" s="487"/>
      <c r="E286" s="488"/>
    </row>
    <row r="287" spans="1:12" ht="32.25" customHeight="1" thickBot="1">
      <c r="A287" s="152" t="s">
        <v>9</v>
      </c>
      <c r="B287" s="617" t="s">
        <v>392</v>
      </c>
      <c r="C287" s="618"/>
      <c r="D287" s="618"/>
      <c r="E287" s="619"/>
    </row>
    <row r="288" spans="1:12" ht="15.75" thickBot="1">
      <c r="A288" s="152" t="s">
        <v>14</v>
      </c>
      <c r="B288" s="486" t="s">
        <v>393</v>
      </c>
      <c r="C288" s="487"/>
      <c r="D288" s="487"/>
      <c r="E288" s="488"/>
    </row>
    <row r="289" spans="1:11" ht="12.75" customHeight="1">
      <c r="A289" s="470"/>
      <c r="B289" s="180">
        <v>2019</v>
      </c>
      <c r="C289" s="180">
        <v>2020</v>
      </c>
      <c r="D289" s="180">
        <v>2021</v>
      </c>
      <c r="E289" s="180">
        <v>2022</v>
      </c>
    </row>
    <row r="290" spans="1:11" ht="9" customHeight="1" thickBot="1">
      <c r="A290" s="471"/>
      <c r="B290" s="181" t="s">
        <v>5</v>
      </c>
      <c r="C290" s="181" t="s">
        <v>6</v>
      </c>
      <c r="D290" s="181" t="s">
        <v>6</v>
      </c>
      <c r="E290" s="181" t="s">
        <v>6</v>
      </c>
    </row>
    <row r="291" spans="1:11" ht="15.75" thickBot="1">
      <c r="A291" s="152" t="s">
        <v>8</v>
      </c>
      <c r="B291" s="102">
        <v>2400</v>
      </c>
      <c r="C291" s="102">
        <v>2400</v>
      </c>
      <c r="D291" s="102">
        <v>2400</v>
      </c>
      <c r="E291" s="102">
        <v>2400</v>
      </c>
    </row>
    <row r="292" spans="1:11" ht="15.75" thickBot="1">
      <c r="A292" s="152" t="s">
        <v>15</v>
      </c>
      <c r="B292" s="178">
        <f>B321</f>
        <v>58300</v>
      </c>
      <c r="C292" s="178">
        <f>C321</f>
        <v>58300</v>
      </c>
      <c r="D292" s="178">
        <f>D321</f>
        <v>58800</v>
      </c>
      <c r="E292" s="178">
        <f>E321</f>
        <v>58800</v>
      </c>
    </row>
    <row r="293" spans="1:11" ht="15.75" thickBot="1">
      <c r="A293" s="152" t="s">
        <v>23</v>
      </c>
      <c r="B293" s="178">
        <f>B292/B291</f>
        <v>24.291666666666668</v>
      </c>
      <c r="C293" s="178">
        <f>C292/C291</f>
        <v>24.291666666666668</v>
      </c>
      <c r="D293" s="178">
        <f>D292/D291</f>
        <v>24.5</v>
      </c>
      <c r="E293" s="178">
        <f>E292/E291</f>
        <v>24.5</v>
      </c>
    </row>
    <row r="294" spans="1:11" ht="15.75" thickBot="1">
      <c r="A294" s="152" t="s">
        <v>16</v>
      </c>
      <c r="B294" s="217" t="s">
        <v>22</v>
      </c>
      <c r="C294" s="179">
        <f t="shared" ref="C294:E296" si="7">C291/B291-1</f>
        <v>0</v>
      </c>
      <c r="D294" s="179">
        <f t="shared" si="7"/>
        <v>0</v>
      </c>
      <c r="E294" s="179">
        <f t="shared" si="7"/>
        <v>0</v>
      </c>
      <c r="G294" s="2"/>
      <c r="H294" s="2"/>
      <c r="I294" s="2"/>
      <c r="J294" s="2"/>
      <c r="K294" s="2"/>
    </row>
    <row r="295" spans="1:11" ht="15.75" thickBot="1">
      <c r="A295" s="152" t="s">
        <v>17</v>
      </c>
      <c r="B295" s="217" t="s">
        <v>22</v>
      </c>
      <c r="C295" s="179">
        <f t="shared" si="7"/>
        <v>0</v>
      </c>
      <c r="D295" s="179">
        <f t="shared" si="7"/>
        <v>8.5763293310463506E-3</v>
      </c>
      <c r="E295" s="179">
        <f t="shared" si="7"/>
        <v>0</v>
      </c>
    </row>
    <row r="296" spans="1:11" ht="15.75" thickBot="1">
      <c r="A296" s="152" t="s">
        <v>18</v>
      </c>
      <c r="B296" s="217" t="s">
        <v>22</v>
      </c>
      <c r="C296" s="179">
        <f t="shared" si="7"/>
        <v>0</v>
      </c>
      <c r="D296" s="179">
        <f t="shared" si="7"/>
        <v>8.5763293310463506E-3</v>
      </c>
      <c r="E296" s="179">
        <f t="shared" si="7"/>
        <v>0</v>
      </c>
    </row>
    <row r="297" spans="1:11" ht="15.75" thickBot="1">
      <c r="A297" s="472" t="s">
        <v>307</v>
      </c>
      <c r="B297" s="473"/>
      <c r="C297" s="473"/>
      <c r="D297" s="473"/>
      <c r="E297" s="474"/>
    </row>
    <row r="298" spans="1:11" ht="12.75" customHeight="1">
      <c r="A298" s="470"/>
      <c r="B298" s="180">
        <v>2019</v>
      </c>
      <c r="C298" s="180">
        <v>2020</v>
      </c>
      <c r="D298" s="180">
        <v>2021</v>
      </c>
      <c r="E298" s="180">
        <v>2022</v>
      </c>
    </row>
    <row r="299" spans="1:11" ht="9" customHeight="1" thickBot="1">
      <c r="A299" s="471"/>
      <c r="B299" s="181" t="s">
        <v>5</v>
      </c>
      <c r="C299" s="181" t="s">
        <v>6</v>
      </c>
      <c r="D299" s="181" t="s">
        <v>6</v>
      </c>
      <c r="E299" s="181" t="s">
        <v>6</v>
      </c>
    </row>
    <row r="300" spans="1:11" ht="15.75" thickBot="1">
      <c r="A300" s="230" t="s">
        <v>0</v>
      </c>
      <c r="B300" s="233">
        <f>B301+B302</f>
        <v>43000</v>
      </c>
      <c r="C300" s="233">
        <f>C301+C302</f>
        <v>43000</v>
      </c>
      <c r="D300" s="233">
        <f>D301+D302</f>
        <v>43000</v>
      </c>
      <c r="E300" s="233">
        <f>E301+E302</f>
        <v>43000</v>
      </c>
    </row>
    <row r="301" spans="1:11" ht="15.75" thickBot="1">
      <c r="A301" s="231" t="s">
        <v>41</v>
      </c>
      <c r="B301" s="185">
        <v>43000</v>
      </c>
      <c r="C301" s="185">
        <v>43000</v>
      </c>
      <c r="D301" s="185">
        <v>43000</v>
      </c>
      <c r="E301" s="185">
        <v>43000</v>
      </c>
    </row>
    <row r="302" spans="1:11" ht="15.75" thickBot="1">
      <c r="A302" s="231" t="s">
        <v>42</v>
      </c>
      <c r="B302" s="232"/>
      <c r="C302" s="232"/>
      <c r="D302" s="232"/>
      <c r="E302" s="232"/>
    </row>
    <row r="303" spans="1:11" ht="24.75" thickBot="1">
      <c r="A303" s="230" t="s">
        <v>28</v>
      </c>
      <c r="B303" s="233">
        <f>B304+B305</f>
        <v>7200</v>
      </c>
      <c r="C303" s="233">
        <f>C304+C305</f>
        <v>7200</v>
      </c>
      <c r="D303" s="233">
        <f>D304+D305</f>
        <v>7200</v>
      </c>
      <c r="E303" s="233">
        <f>E304+E305</f>
        <v>7200</v>
      </c>
    </row>
    <row r="304" spans="1:11" ht="15.75" thickBot="1">
      <c r="A304" s="231" t="s">
        <v>41</v>
      </c>
      <c r="B304" s="185">
        <v>7200</v>
      </c>
      <c r="C304" s="185">
        <v>7200</v>
      </c>
      <c r="D304" s="185">
        <v>7200</v>
      </c>
      <c r="E304" s="185">
        <v>7200</v>
      </c>
      <c r="H304" s="2"/>
    </row>
    <row r="305" spans="1:12" ht="15.75" thickBot="1">
      <c r="A305" s="231" t="s">
        <v>42</v>
      </c>
      <c r="B305" s="232"/>
      <c r="C305" s="233"/>
      <c r="D305" s="233"/>
      <c r="E305" s="233"/>
      <c r="H305" s="2"/>
    </row>
    <row r="306" spans="1:12" ht="15.75" thickBot="1">
      <c r="A306" s="230" t="s">
        <v>1</v>
      </c>
      <c r="B306" s="232">
        <f>B307+B308</f>
        <v>8000</v>
      </c>
      <c r="C306" s="233">
        <f>C307+C308</f>
        <v>8000</v>
      </c>
      <c r="D306" s="233">
        <f>D307+D308</f>
        <v>8500</v>
      </c>
      <c r="E306" s="233">
        <f>E307+E308</f>
        <v>8500</v>
      </c>
    </row>
    <row r="307" spans="1:12" ht="15.75" thickBot="1">
      <c r="A307" s="231" t="s">
        <v>41</v>
      </c>
      <c r="B307" s="185">
        <v>8000</v>
      </c>
      <c r="C307" s="185">
        <v>8000</v>
      </c>
      <c r="D307" s="185">
        <v>8500</v>
      </c>
      <c r="E307" s="185">
        <v>8500</v>
      </c>
    </row>
    <row r="308" spans="1:12" ht="15.75" thickBot="1">
      <c r="A308" s="231" t="s">
        <v>42</v>
      </c>
      <c r="B308" s="232"/>
      <c r="C308" s="233"/>
      <c r="D308" s="233"/>
      <c r="E308" s="233"/>
    </row>
    <row r="309" spans="1:12" ht="15.75" thickBot="1">
      <c r="A309" s="230" t="s">
        <v>2</v>
      </c>
      <c r="B309" s="232"/>
      <c r="C309" s="233"/>
      <c r="D309" s="233"/>
      <c r="E309" s="233"/>
    </row>
    <row r="310" spans="1:12" ht="15.75" thickBot="1">
      <c r="A310" s="231" t="s">
        <v>41</v>
      </c>
      <c r="B310" s="232"/>
      <c r="C310" s="233"/>
      <c r="D310" s="233"/>
      <c r="E310" s="233"/>
    </row>
    <row r="311" spans="1:12" ht="15.75" thickBot="1">
      <c r="A311" s="231" t="s">
        <v>42</v>
      </c>
      <c r="B311" s="232"/>
      <c r="C311" s="233"/>
      <c r="D311" s="233"/>
      <c r="E311" s="233"/>
    </row>
    <row r="312" spans="1:12" ht="15.75" thickBot="1">
      <c r="A312" s="230" t="s">
        <v>24</v>
      </c>
      <c r="B312" s="232"/>
      <c r="C312" s="233"/>
      <c r="D312" s="233"/>
      <c r="E312" s="233"/>
    </row>
    <row r="313" spans="1:12" ht="15.75" thickBot="1">
      <c r="A313" s="231" t="s">
        <v>41</v>
      </c>
      <c r="B313" s="232"/>
      <c r="C313" s="233"/>
      <c r="D313" s="233"/>
      <c r="E313" s="233"/>
    </row>
    <row r="314" spans="1:12" ht="15.75" thickBot="1">
      <c r="A314" s="231" t="s">
        <v>42</v>
      </c>
      <c r="B314" s="232"/>
      <c r="C314" s="233"/>
      <c r="D314" s="233"/>
      <c r="E314" s="233"/>
    </row>
    <row r="315" spans="1:12" ht="15.75" thickBot="1">
      <c r="A315" s="230" t="s">
        <v>25</v>
      </c>
      <c r="B315" s="232">
        <f>B316+B317</f>
        <v>0</v>
      </c>
      <c r="C315" s="233">
        <f>C316+C317</f>
        <v>0</v>
      </c>
      <c r="D315" s="233">
        <f>D316+D317</f>
        <v>0</v>
      </c>
      <c r="E315" s="233">
        <f>E316+E317</f>
        <v>0</v>
      </c>
    </row>
    <row r="316" spans="1:12" ht="15.75" thickBot="1">
      <c r="A316" s="231" t="s">
        <v>41</v>
      </c>
      <c r="B316" s="185"/>
      <c r="C316" s="233">
        <v>0</v>
      </c>
      <c r="D316" s="183">
        <v>0</v>
      </c>
      <c r="E316" s="183">
        <v>0</v>
      </c>
    </row>
    <row r="317" spans="1:12" ht="15.75" thickBot="1">
      <c r="A317" s="231" t="s">
        <v>42</v>
      </c>
      <c r="B317" s="232"/>
      <c r="C317" s="233"/>
      <c r="D317" s="233"/>
      <c r="E317" s="233"/>
    </row>
    <row r="318" spans="1:12" ht="24.75" thickBot="1">
      <c r="A318" s="230" t="s">
        <v>3</v>
      </c>
      <c r="B318" s="232">
        <f>B319+B320</f>
        <v>100</v>
      </c>
      <c r="C318" s="232">
        <f>C319+C320</f>
        <v>100</v>
      </c>
      <c r="D318" s="232">
        <f>D319+D320</f>
        <v>100</v>
      </c>
      <c r="E318" s="232">
        <f>E319+E320</f>
        <v>100</v>
      </c>
      <c r="H318" s="149"/>
    </row>
    <row r="319" spans="1:12" ht="15.75" thickBot="1">
      <c r="A319" s="231" t="s">
        <v>41</v>
      </c>
      <c r="B319" s="232">
        <v>100</v>
      </c>
      <c r="C319" s="232">
        <v>100</v>
      </c>
      <c r="D319" s="232">
        <v>100</v>
      </c>
      <c r="E319" s="232">
        <v>100</v>
      </c>
      <c r="J319" s="4"/>
      <c r="K319" s="4"/>
      <c r="L319" s="4"/>
    </row>
    <row r="320" spans="1:12" ht="15.75" thickBot="1">
      <c r="A320" s="231" t="s">
        <v>42</v>
      </c>
      <c r="B320" s="232"/>
      <c r="C320" s="333"/>
      <c r="D320" s="236"/>
      <c r="E320" s="236"/>
    </row>
    <row r="321" spans="1:11" ht="15.75" thickBot="1">
      <c r="A321" s="237" t="s">
        <v>81</v>
      </c>
      <c r="B321" s="232">
        <f>B318+B315+B312+B309+B306+B303+B300</f>
        <v>58300</v>
      </c>
      <c r="C321" s="232">
        <f>C318+C315+C312+C309+C306+C303+C300</f>
        <v>58300</v>
      </c>
      <c r="D321" s="232">
        <f>D318+D315+D312+D309+D306+D303+D300</f>
        <v>58800</v>
      </c>
      <c r="E321" s="232">
        <f>E318+E315+E312+E309+E306+E303+E300</f>
        <v>58800</v>
      </c>
    </row>
    <row r="322" spans="1:11" ht="15.75" thickBot="1">
      <c r="A322" s="238" t="s">
        <v>31</v>
      </c>
      <c r="B322" s="239">
        <f>IF(B321-B292=0,0,"Error")</f>
        <v>0</v>
      </c>
      <c r="C322" s="239">
        <f>IF(C321-C292=0,0,"Error")</f>
        <v>0</v>
      </c>
      <c r="D322" s="239">
        <f>IF(D321-D292=0,0,"Error")</f>
        <v>0</v>
      </c>
      <c r="E322" s="239">
        <f>IF(E321-E292=0,0,"Error")</f>
        <v>0</v>
      </c>
    </row>
    <row r="323" spans="1:11" ht="15.75" customHeight="1" thickBot="1">
      <c r="A323" s="481" t="s">
        <v>37</v>
      </c>
      <c r="B323" s="482"/>
      <c r="C323" s="482"/>
      <c r="D323" s="482"/>
      <c r="E323" s="483"/>
    </row>
    <row r="324" spans="1:11" ht="23.25" customHeight="1" thickBot="1">
      <c r="A324" s="481" t="s">
        <v>69</v>
      </c>
      <c r="B324" s="482"/>
      <c r="C324" s="482"/>
      <c r="D324" s="482"/>
      <c r="E324" s="483"/>
    </row>
    <row r="325" spans="1:11" ht="15.75" thickBot="1">
      <c r="A325" s="243" t="s">
        <v>95</v>
      </c>
      <c r="B325" s="634"/>
      <c r="C325" s="635"/>
      <c r="D325" s="635"/>
      <c r="E325" s="636"/>
    </row>
    <row r="326" spans="1:11" ht="51.75" customHeight="1" thickBot="1">
      <c r="A326" s="229" t="s">
        <v>107</v>
      </c>
      <c r="B326" s="150" t="s">
        <v>394</v>
      </c>
      <c r="C326" s="336" t="s">
        <v>43</v>
      </c>
      <c r="D326" s="637" t="s">
        <v>395</v>
      </c>
      <c r="E326" s="638"/>
      <c r="G326" s="624" t="s">
        <v>396</v>
      </c>
      <c r="H326" s="625"/>
      <c r="I326" s="625"/>
      <c r="J326" s="625"/>
      <c r="K326" s="626"/>
    </row>
    <row r="327" spans="1:11" ht="15.75" thickBot="1">
      <c r="A327" s="337"/>
      <c r="B327" s="484"/>
      <c r="C327" s="633"/>
      <c r="D327" s="475"/>
      <c r="E327" s="476"/>
      <c r="G327" s="627"/>
      <c r="H327" s="628"/>
      <c r="I327" s="628"/>
      <c r="J327" s="628"/>
      <c r="K327" s="629"/>
    </row>
    <row r="328" spans="1:11" ht="17.25" customHeight="1" thickBot="1">
      <c r="A328" s="152" t="s">
        <v>9</v>
      </c>
      <c r="B328" s="515" t="s">
        <v>394</v>
      </c>
      <c r="C328" s="516"/>
      <c r="D328" s="516"/>
      <c r="E328" s="517"/>
      <c r="G328" s="630"/>
      <c r="H328" s="631"/>
      <c r="I328" s="631"/>
      <c r="J328" s="631"/>
      <c r="K328" s="632"/>
    </row>
    <row r="329" spans="1:11" ht="15.75" thickBot="1">
      <c r="A329" s="152" t="s">
        <v>14</v>
      </c>
      <c r="B329" s="506" t="s">
        <v>94</v>
      </c>
      <c r="C329" s="507"/>
      <c r="D329" s="507"/>
      <c r="E329" s="508"/>
    </row>
    <row r="330" spans="1:11" ht="12.75" customHeight="1">
      <c r="A330" s="470"/>
      <c r="B330" s="180">
        <v>2019</v>
      </c>
      <c r="C330" s="180">
        <v>2020</v>
      </c>
      <c r="D330" s="180">
        <v>2021</v>
      </c>
      <c r="E330" s="180">
        <v>2022</v>
      </c>
    </row>
    <row r="331" spans="1:11" ht="9" customHeight="1" thickBot="1">
      <c r="A331" s="471"/>
      <c r="B331" s="181" t="s">
        <v>5</v>
      </c>
      <c r="C331" s="181" t="s">
        <v>6</v>
      </c>
      <c r="D331" s="181" t="s">
        <v>6</v>
      </c>
      <c r="E331" s="181" t="s">
        <v>6</v>
      </c>
    </row>
    <row r="332" spans="1:11" ht="15.75" thickBot="1">
      <c r="A332" s="152" t="s">
        <v>8</v>
      </c>
      <c r="B332" s="178">
        <v>280</v>
      </c>
      <c r="C332" s="178">
        <v>0</v>
      </c>
      <c r="D332" s="178">
        <v>0</v>
      </c>
      <c r="E332" s="178">
        <v>0</v>
      </c>
    </row>
    <row r="333" spans="1:11" ht="15.75" thickBot="1">
      <c r="A333" s="152" t="s">
        <v>15</v>
      </c>
      <c r="B333" s="178">
        <f>B351</f>
        <v>27000</v>
      </c>
      <c r="C333" s="178">
        <f>C351</f>
        <v>0</v>
      </c>
      <c r="D333" s="178">
        <f>D351</f>
        <v>0</v>
      </c>
      <c r="E333" s="178">
        <f>E351</f>
        <v>0</v>
      </c>
    </row>
    <row r="334" spans="1:11" ht="34.5" customHeight="1" thickBot="1">
      <c r="A334" s="152" t="s">
        <v>23</v>
      </c>
      <c r="B334" s="178">
        <f>B333/B332</f>
        <v>96.428571428571431</v>
      </c>
      <c r="C334" s="178" t="e">
        <f>C333/C332</f>
        <v>#DIV/0!</v>
      </c>
      <c r="D334" s="178" t="e">
        <f>D333/D332</f>
        <v>#DIV/0!</v>
      </c>
      <c r="E334" s="178" t="e">
        <f>E333/E332</f>
        <v>#DIV/0!</v>
      </c>
    </row>
    <row r="335" spans="1:11" ht="15.75" thickBot="1">
      <c r="A335" s="152" t="s">
        <v>16</v>
      </c>
      <c r="B335" s="217" t="s">
        <v>22</v>
      </c>
      <c r="C335" s="179">
        <f>C332/B332-1</f>
        <v>-1</v>
      </c>
      <c r="D335" s="179" t="e">
        <f t="shared" ref="D335:E337" si="8">D332/C332-1</f>
        <v>#DIV/0!</v>
      </c>
      <c r="E335" s="179" t="e">
        <f t="shared" si="8"/>
        <v>#DIV/0!</v>
      </c>
      <c r="G335" s="2"/>
      <c r="H335" s="2"/>
      <c r="I335" s="2"/>
      <c r="J335" s="2"/>
      <c r="K335" s="2"/>
    </row>
    <row r="336" spans="1:11" ht="15.75" thickBot="1">
      <c r="A336" s="152" t="s">
        <v>17</v>
      </c>
      <c r="B336" s="217" t="s">
        <v>22</v>
      </c>
      <c r="C336" s="179">
        <f>C333/B333-1</f>
        <v>-1</v>
      </c>
      <c r="D336" s="179" t="e">
        <f t="shared" si="8"/>
        <v>#DIV/0!</v>
      </c>
      <c r="E336" s="179" t="e">
        <f t="shared" si="8"/>
        <v>#DIV/0!</v>
      </c>
    </row>
    <row r="337" spans="1:5" ht="15.75" thickBot="1">
      <c r="A337" s="152" t="s">
        <v>18</v>
      </c>
      <c r="B337" s="217" t="s">
        <v>22</v>
      </c>
      <c r="C337" s="179" t="e">
        <f>C334/B334-1</f>
        <v>#DIV/0!</v>
      </c>
      <c r="D337" s="179" t="e">
        <f t="shared" si="8"/>
        <v>#DIV/0!</v>
      </c>
      <c r="E337" s="179" t="e">
        <f t="shared" si="8"/>
        <v>#DIV/0!</v>
      </c>
    </row>
    <row r="338" spans="1:5" ht="15.75" thickBot="1">
      <c r="A338" s="472" t="s">
        <v>317</v>
      </c>
      <c r="B338" s="473"/>
      <c r="C338" s="473"/>
      <c r="D338" s="473"/>
      <c r="E338" s="474"/>
    </row>
    <row r="339" spans="1:5" ht="12.75" customHeight="1">
      <c r="A339" s="470"/>
      <c r="B339" s="180">
        <v>2019</v>
      </c>
      <c r="C339" s="180">
        <v>2020</v>
      </c>
      <c r="D339" s="180">
        <v>2021</v>
      </c>
      <c r="E339" s="180">
        <v>2022</v>
      </c>
    </row>
    <row r="340" spans="1:5" ht="9" customHeight="1" thickBot="1">
      <c r="A340" s="471"/>
      <c r="B340" s="181" t="s">
        <v>5</v>
      </c>
      <c r="C340" s="181" t="s">
        <v>6</v>
      </c>
      <c r="D340" s="181" t="s">
        <v>6</v>
      </c>
      <c r="E340" s="181" t="s">
        <v>6</v>
      </c>
    </row>
    <row r="341" spans="1:5" ht="15.75" thickBot="1">
      <c r="A341" s="230" t="s">
        <v>33</v>
      </c>
      <c r="B341" s="233">
        <f>B342+B343+B344+B345</f>
        <v>0</v>
      </c>
      <c r="C341" s="233">
        <f>C342+C343+C344+C345</f>
        <v>0</v>
      </c>
      <c r="D341" s="233">
        <f>D342+D343+D344+D345</f>
        <v>0</v>
      </c>
      <c r="E341" s="233">
        <f>E342+E343+E344+E345</f>
        <v>0</v>
      </c>
    </row>
    <row r="342" spans="1:5" ht="15.75" thickBot="1">
      <c r="A342" s="231" t="s">
        <v>41</v>
      </c>
      <c r="B342" s="233"/>
      <c r="C342" s="233"/>
      <c r="D342" s="233"/>
      <c r="E342" s="233"/>
    </row>
    <row r="343" spans="1:5" ht="15.75" thickBot="1">
      <c r="A343" s="231" t="s">
        <v>46</v>
      </c>
      <c r="B343" s="233"/>
      <c r="C343" s="233"/>
      <c r="D343" s="233"/>
      <c r="E343" s="233"/>
    </row>
    <row r="344" spans="1:5" ht="15.75" thickBot="1">
      <c r="A344" s="231" t="s">
        <v>47</v>
      </c>
      <c r="B344" s="233"/>
      <c r="C344" s="233"/>
      <c r="D344" s="233"/>
      <c r="E344" s="233"/>
    </row>
    <row r="345" spans="1:5" ht="15.75" thickBot="1">
      <c r="A345" s="231" t="s">
        <v>48</v>
      </c>
      <c r="B345" s="233"/>
      <c r="C345" s="233"/>
      <c r="D345" s="233"/>
      <c r="E345" s="233"/>
    </row>
    <row r="346" spans="1:5" ht="15.75" thickBot="1">
      <c r="A346" s="230" t="s">
        <v>34</v>
      </c>
      <c r="B346" s="232">
        <f>B347+B348+B349+B350</f>
        <v>27000</v>
      </c>
      <c r="C346" s="232">
        <f>C347+C348+C349+C350</f>
        <v>0</v>
      </c>
      <c r="D346" s="232">
        <f>D347+D348+D349+D350</f>
        <v>0</v>
      </c>
      <c r="E346" s="232">
        <f>E347+E348+E349+E350</f>
        <v>0</v>
      </c>
    </row>
    <row r="347" spans="1:5" ht="15.75" thickBot="1">
      <c r="A347" s="231" t="s">
        <v>41</v>
      </c>
      <c r="B347" s="232">
        <v>27000</v>
      </c>
      <c r="C347" s="233">
        <v>0</v>
      </c>
      <c r="D347" s="233">
        <v>0</v>
      </c>
      <c r="E347" s="233"/>
    </row>
    <row r="348" spans="1:5" ht="15.75" thickBot="1">
      <c r="A348" s="231" t="s">
        <v>46</v>
      </c>
      <c r="B348" s="232"/>
      <c r="C348" s="233"/>
      <c r="D348" s="233"/>
      <c r="E348" s="233"/>
    </row>
    <row r="349" spans="1:5" ht="15.75" thickBot="1">
      <c r="A349" s="231" t="s">
        <v>47</v>
      </c>
      <c r="B349" s="232"/>
      <c r="C349" s="233"/>
      <c r="D349" s="233"/>
      <c r="E349" s="233"/>
    </row>
    <row r="350" spans="1:5" ht="15.75" thickBot="1">
      <c r="A350" s="231" t="s">
        <v>48</v>
      </c>
      <c r="B350" s="232"/>
      <c r="C350" s="233"/>
      <c r="D350" s="233"/>
      <c r="E350" s="233"/>
    </row>
    <row r="351" spans="1:5" ht="15.75" thickBot="1">
      <c r="A351" s="245" t="s">
        <v>86</v>
      </c>
      <c r="B351" s="232">
        <f>B341+B346</f>
        <v>27000</v>
      </c>
      <c r="C351" s="232">
        <f>C341+C346</f>
        <v>0</v>
      </c>
      <c r="D351" s="232">
        <f>D341+D346</f>
        <v>0</v>
      </c>
      <c r="E351" s="232">
        <f>E341+E346</f>
        <v>0</v>
      </c>
    </row>
    <row r="352" spans="1:5" ht="15.75" customHeight="1" thickBot="1">
      <c r="A352" s="481" t="s">
        <v>37</v>
      </c>
      <c r="B352" s="482"/>
      <c r="C352" s="482"/>
      <c r="D352" s="482"/>
      <c r="E352" s="483"/>
    </row>
    <row r="353" spans="1:11" ht="23.25" customHeight="1" thickBot="1">
      <c r="A353" s="481" t="s">
        <v>69</v>
      </c>
      <c r="B353" s="482"/>
      <c r="C353" s="482"/>
      <c r="D353" s="482"/>
      <c r="E353" s="483"/>
    </row>
    <row r="354" spans="1:11" ht="15.75" thickBot="1">
      <c r="A354" s="243" t="s">
        <v>95</v>
      </c>
      <c r="B354" s="634"/>
      <c r="C354" s="635"/>
      <c r="D354" s="635"/>
      <c r="E354" s="636"/>
    </row>
    <row r="355" spans="1:11" ht="60.75" customHeight="1" thickBot="1">
      <c r="A355" s="229" t="s">
        <v>106</v>
      </c>
      <c r="B355" s="150" t="s">
        <v>397</v>
      </c>
      <c r="C355" s="336" t="s">
        <v>43</v>
      </c>
      <c r="D355" s="637"/>
      <c r="E355" s="638"/>
      <c r="G355" s="624" t="s">
        <v>396</v>
      </c>
      <c r="H355" s="625"/>
      <c r="I355" s="625"/>
      <c r="J355" s="625"/>
      <c r="K355" s="626"/>
    </row>
    <row r="356" spans="1:11" ht="15.75" thickBot="1">
      <c r="A356" s="337"/>
      <c r="B356" s="484"/>
      <c r="C356" s="633"/>
      <c r="D356" s="475"/>
      <c r="E356" s="476"/>
      <c r="G356" s="627"/>
      <c r="H356" s="628"/>
      <c r="I356" s="628"/>
      <c r="J356" s="628"/>
      <c r="K356" s="629"/>
    </row>
    <row r="357" spans="1:11" ht="26.25" customHeight="1" thickBot="1">
      <c r="A357" s="152" t="s">
        <v>9</v>
      </c>
      <c r="B357" s="639" t="s">
        <v>397</v>
      </c>
      <c r="C357" s="640"/>
      <c r="D357" s="640"/>
      <c r="E357" s="641"/>
      <c r="G357" s="630"/>
      <c r="H357" s="631"/>
      <c r="I357" s="631"/>
      <c r="J357" s="631"/>
      <c r="K357" s="632"/>
    </row>
    <row r="358" spans="1:11" ht="15.75" thickBot="1">
      <c r="A358" s="152" t="s">
        <v>14</v>
      </c>
      <c r="B358" s="506" t="s">
        <v>398</v>
      </c>
      <c r="C358" s="507"/>
      <c r="D358" s="507"/>
      <c r="E358" s="508"/>
    </row>
    <row r="359" spans="1:11" ht="12.75" customHeight="1">
      <c r="A359" s="470"/>
      <c r="B359" s="180">
        <v>2019</v>
      </c>
      <c r="C359" s="180">
        <v>2020</v>
      </c>
      <c r="D359" s="180">
        <v>2021</v>
      </c>
      <c r="E359" s="180">
        <v>2022</v>
      </c>
    </row>
    <row r="360" spans="1:11" ht="9" customHeight="1" thickBot="1">
      <c r="A360" s="471"/>
      <c r="B360" s="181" t="s">
        <v>5</v>
      </c>
      <c r="C360" s="181" t="s">
        <v>6</v>
      </c>
      <c r="D360" s="181" t="s">
        <v>6</v>
      </c>
      <c r="E360" s="181" t="s">
        <v>6</v>
      </c>
    </row>
    <row r="361" spans="1:11" ht="15.75" thickBot="1">
      <c r="A361" s="152" t="s">
        <v>8</v>
      </c>
      <c r="B361" s="178"/>
      <c r="C361" s="178">
        <v>10</v>
      </c>
      <c r="D361" s="178">
        <v>26</v>
      </c>
      <c r="E361" s="178">
        <v>16</v>
      </c>
    </row>
    <row r="362" spans="1:11" ht="15.75" thickBot="1">
      <c r="A362" s="152" t="s">
        <v>15</v>
      </c>
      <c r="B362" s="178"/>
      <c r="C362" s="178">
        <f>C380</f>
        <v>216395</v>
      </c>
      <c r="D362" s="178">
        <f>D380</f>
        <v>399050</v>
      </c>
      <c r="E362" s="178">
        <f>E380</f>
        <v>316600</v>
      </c>
    </row>
    <row r="363" spans="1:11" ht="34.5" customHeight="1" thickBot="1">
      <c r="A363" s="152" t="s">
        <v>23</v>
      </c>
      <c r="B363" s="178" t="e">
        <f>B362/B361</f>
        <v>#DIV/0!</v>
      </c>
      <c r="C363" s="178">
        <f>C362/C361</f>
        <v>21639.5</v>
      </c>
      <c r="D363" s="178">
        <f>D362/D361</f>
        <v>15348.076923076924</v>
      </c>
      <c r="E363" s="178">
        <f>E362/E361</f>
        <v>19787.5</v>
      </c>
    </row>
    <row r="364" spans="1:11" ht="15.75" thickBot="1">
      <c r="A364" s="152" t="s">
        <v>16</v>
      </c>
      <c r="B364" s="217" t="s">
        <v>22</v>
      </c>
      <c r="C364" s="179" t="e">
        <f>C361/B361-1</f>
        <v>#DIV/0!</v>
      </c>
      <c r="D364" s="179">
        <f t="shared" ref="D364:E366" si="9">D361/C361-1</f>
        <v>1.6</v>
      </c>
      <c r="E364" s="179">
        <f t="shared" si="9"/>
        <v>-0.38461538461538458</v>
      </c>
      <c r="G364" s="2"/>
      <c r="H364" s="2"/>
      <c r="I364" s="2"/>
      <c r="J364" s="2"/>
      <c r="K364" s="2"/>
    </row>
    <row r="365" spans="1:11" ht="15.75" thickBot="1">
      <c r="A365" s="152" t="s">
        <v>17</v>
      </c>
      <c r="B365" s="217" t="s">
        <v>22</v>
      </c>
      <c r="C365" s="179" t="e">
        <f>C362/B362-1</f>
        <v>#DIV/0!</v>
      </c>
      <c r="D365" s="179">
        <f t="shared" si="9"/>
        <v>0.84408142517156137</v>
      </c>
      <c r="E365" s="179">
        <f t="shared" si="9"/>
        <v>-0.20661571231675224</v>
      </c>
    </row>
    <row r="366" spans="1:11" ht="15.75" thickBot="1">
      <c r="A366" s="152" t="s">
        <v>18</v>
      </c>
      <c r="B366" s="217" t="s">
        <v>22</v>
      </c>
      <c r="C366" s="179" t="e">
        <f>C363/B363-1</f>
        <v>#DIV/0!</v>
      </c>
      <c r="D366" s="179">
        <f t="shared" si="9"/>
        <v>-0.29073791339555333</v>
      </c>
      <c r="E366" s="179">
        <f t="shared" si="9"/>
        <v>0.28924946748527747</v>
      </c>
    </row>
    <row r="367" spans="1:11" ht="15.75" thickBot="1">
      <c r="A367" s="472" t="s">
        <v>573</v>
      </c>
      <c r="B367" s="473"/>
      <c r="C367" s="473"/>
      <c r="D367" s="473"/>
      <c r="E367" s="474"/>
    </row>
    <row r="368" spans="1:11" ht="12.75" customHeight="1">
      <c r="A368" s="470"/>
      <c r="B368" s="180">
        <v>2019</v>
      </c>
      <c r="C368" s="180">
        <v>2020</v>
      </c>
      <c r="D368" s="180">
        <v>2021</v>
      </c>
      <c r="E368" s="180">
        <v>2022</v>
      </c>
    </row>
    <row r="369" spans="1:11" ht="9" customHeight="1" thickBot="1">
      <c r="A369" s="471"/>
      <c r="B369" s="181" t="s">
        <v>5</v>
      </c>
      <c r="C369" s="181" t="s">
        <v>6</v>
      </c>
      <c r="D369" s="181" t="s">
        <v>6</v>
      </c>
      <c r="E369" s="181" t="s">
        <v>6</v>
      </c>
    </row>
    <row r="370" spans="1:11" ht="15.75" thickBot="1">
      <c r="A370" s="230" t="s">
        <v>33</v>
      </c>
      <c r="B370" s="233">
        <f>B371+B372+B373+B374</f>
        <v>0</v>
      </c>
      <c r="C370" s="233">
        <f>C371+C372+C373+C374</f>
        <v>0</v>
      </c>
      <c r="D370" s="233">
        <f>D371+D372+D373+D374</f>
        <v>0</v>
      </c>
      <c r="E370" s="233">
        <f>E371+E372+E373+E374</f>
        <v>0</v>
      </c>
    </row>
    <row r="371" spans="1:11" ht="15.75" thickBot="1">
      <c r="A371" s="231" t="s">
        <v>41</v>
      </c>
      <c r="B371" s="233"/>
      <c r="C371" s="233"/>
      <c r="D371" s="233"/>
      <c r="E371" s="233"/>
    </row>
    <row r="372" spans="1:11" ht="15.75" thickBot="1">
      <c r="A372" s="231" t="s">
        <v>46</v>
      </c>
      <c r="B372" s="233"/>
      <c r="C372" s="233"/>
      <c r="D372" s="233"/>
      <c r="E372" s="233"/>
    </row>
    <row r="373" spans="1:11" ht="15.75" thickBot="1">
      <c r="A373" s="231" t="s">
        <v>47</v>
      </c>
      <c r="B373" s="233"/>
      <c r="C373" s="233"/>
      <c r="D373" s="233"/>
      <c r="E373" s="233"/>
    </row>
    <row r="374" spans="1:11" ht="15.75" thickBot="1">
      <c r="A374" s="231" t="s">
        <v>48</v>
      </c>
      <c r="B374" s="233"/>
      <c r="C374" s="233"/>
      <c r="D374" s="233"/>
      <c r="E374" s="233"/>
    </row>
    <row r="375" spans="1:11" ht="15.75" thickBot="1">
      <c r="A375" s="230" t="s">
        <v>34</v>
      </c>
      <c r="B375" s="232"/>
      <c r="C375" s="232">
        <f>C376+C377+C378+C379</f>
        <v>216395</v>
      </c>
      <c r="D375" s="232">
        <f>D376+D377+D378+D379</f>
        <v>399050</v>
      </c>
      <c r="E375" s="232">
        <f>E376+E377+E378+E379</f>
        <v>316600</v>
      </c>
    </row>
    <row r="376" spans="1:11" ht="15.75" thickBot="1">
      <c r="A376" s="231" t="s">
        <v>41</v>
      </c>
      <c r="B376" s="232"/>
      <c r="C376" s="233">
        <v>216395</v>
      </c>
      <c r="D376" s="233">
        <v>399050</v>
      </c>
      <c r="E376" s="233">
        <v>316600</v>
      </c>
    </row>
    <row r="377" spans="1:11" ht="15.75" thickBot="1">
      <c r="A377" s="231" t="s">
        <v>46</v>
      </c>
      <c r="B377" s="232"/>
      <c r="C377" s="233"/>
      <c r="D377" s="233"/>
      <c r="E377" s="233"/>
    </row>
    <row r="378" spans="1:11" ht="15.75" thickBot="1">
      <c r="A378" s="231" t="s">
        <v>47</v>
      </c>
      <c r="B378" s="232"/>
      <c r="C378" s="233"/>
      <c r="D378" s="233"/>
      <c r="E378" s="233"/>
    </row>
    <row r="379" spans="1:11" ht="15.75" thickBot="1">
      <c r="A379" s="231" t="s">
        <v>48</v>
      </c>
      <c r="B379" s="232"/>
      <c r="C379" s="233"/>
      <c r="D379" s="233"/>
      <c r="E379" s="233"/>
    </row>
    <row r="380" spans="1:11" ht="15.75" thickBot="1">
      <c r="A380" s="245" t="s">
        <v>88</v>
      </c>
      <c r="B380" s="232">
        <f>B370+B375</f>
        <v>0</v>
      </c>
      <c r="C380" s="232">
        <f>C370+C375</f>
        <v>216395</v>
      </c>
      <c r="D380" s="232">
        <f>D370+D375</f>
        <v>399050</v>
      </c>
      <c r="E380" s="232">
        <f>E370+E375</f>
        <v>316600</v>
      </c>
    </row>
    <row r="381" spans="1:11" ht="15.75" customHeight="1" thickBot="1">
      <c r="A381" s="481" t="s">
        <v>37</v>
      </c>
      <c r="B381" s="482"/>
      <c r="C381" s="482"/>
      <c r="D381" s="482"/>
      <c r="E381" s="483"/>
    </row>
    <row r="382" spans="1:11" ht="23.25" customHeight="1" thickBot="1">
      <c r="A382" s="481" t="s">
        <v>69</v>
      </c>
      <c r="B382" s="482"/>
      <c r="C382" s="482"/>
      <c r="D382" s="482"/>
      <c r="E382" s="483"/>
    </row>
    <row r="383" spans="1:11" ht="15.75" thickBot="1">
      <c r="A383" s="243" t="s">
        <v>95</v>
      </c>
      <c r="B383" s="634"/>
      <c r="C383" s="635"/>
      <c r="D383" s="635"/>
      <c r="E383" s="636"/>
    </row>
    <row r="384" spans="1:11" ht="63" customHeight="1" thickBot="1">
      <c r="A384" s="229" t="s">
        <v>89</v>
      </c>
      <c r="B384" s="150" t="s">
        <v>399</v>
      </c>
      <c r="C384" s="336" t="s">
        <v>43</v>
      </c>
      <c r="D384" s="637"/>
      <c r="E384" s="638"/>
      <c r="G384" s="624" t="s">
        <v>396</v>
      </c>
      <c r="H384" s="625"/>
      <c r="I384" s="625"/>
      <c r="J384" s="625"/>
      <c r="K384" s="626"/>
    </row>
    <row r="385" spans="1:11" ht="15.75" thickBot="1">
      <c r="A385" s="337"/>
      <c r="B385" s="484"/>
      <c r="C385" s="633"/>
      <c r="D385" s="475"/>
      <c r="E385" s="476"/>
      <c r="G385" s="627"/>
      <c r="H385" s="628"/>
      <c r="I385" s="628"/>
      <c r="J385" s="628"/>
      <c r="K385" s="629"/>
    </row>
    <row r="386" spans="1:11" ht="29.25" customHeight="1" thickBot="1">
      <c r="A386" s="152" t="s">
        <v>9</v>
      </c>
      <c r="B386" s="599" t="s">
        <v>399</v>
      </c>
      <c r="C386" s="600"/>
      <c r="D386" s="600"/>
      <c r="E386" s="601"/>
      <c r="G386" s="630"/>
      <c r="H386" s="631"/>
      <c r="I386" s="631"/>
      <c r="J386" s="631"/>
      <c r="K386" s="632"/>
    </row>
    <row r="387" spans="1:11" ht="15.75" thickBot="1">
      <c r="A387" s="152" t="s">
        <v>14</v>
      </c>
      <c r="B387" s="506" t="s">
        <v>398</v>
      </c>
      <c r="C387" s="507"/>
      <c r="D387" s="507"/>
      <c r="E387" s="508"/>
    </row>
    <row r="388" spans="1:11" ht="12.75" customHeight="1">
      <c r="A388" s="470"/>
      <c r="B388" s="180">
        <v>2019</v>
      </c>
      <c r="C388" s="180">
        <v>2020</v>
      </c>
      <c r="D388" s="180">
        <v>2021</v>
      </c>
      <c r="E388" s="180">
        <v>2022</v>
      </c>
    </row>
    <row r="389" spans="1:11" ht="9" customHeight="1" thickBot="1">
      <c r="A389" s="471"/>
      <c r="B389" s="181" t="s">
        <v>5</v>
      </c>
      <c r="C389" s="181" t="s">
        <v>6</v>
      </c>
      <c r="D389" s="181" t="s">
        <v>6</v>
      </c>
      <c r="E389" s="181" t="s">
        <v>6</v>
      </c>
    </row>
    <row r="390" spans="1:11" ht="15.75" thickBot="1">
      <c r="A390" s="152" t="s">
        <v>8</v>
      </c>
      <c r="B390" s="178"/>
      <c r="C390" s="178">
        <v>11</v>
      </c>
      <c r="D390" s="178">
        <v>40</v>
      </c>
      <c r="E390" s="178">
        <v>25</v>
      </c>
    </row>
    <row r="391" spans="1:11" ht="15.75" thickBot="1">
      <c r="A391" s="152" t="s">
        <v>15</v>
      </c>
      <c r="B391" s="178"/>
      <c r="C391" s="178">
        <f>C409</f>
        <v>96105</v>
      </c>
      <c r="D391" s="178">
        <f>D409</f>
        <v>1353950</v>
      </c>
      <c r="E391" s="178">
        <f>E409</f>
        <v>1456400</v>
      </c>
    </row>
    <row r="392" spans="1:11" ht="34.5" customHeight="1" thickBot="1">
      <c r="A392" s="152" t="s">
        <v>23</v>
      </c>
      <c r="B392" s="178" t="e">
        <f>B391/B390</f>
        <v>#DIV/0!</v>
      </c>
      <c r="C392" s="178">
        <f>C391/C390</f>
        <v>8736.818181818182</v>
      </c>
      <c r="D392" s="178">
        <f>D391/D390</f>
        <v>33848.75</v>
      </c>
      <c r="E392" s="178">
        <f>E391/E390</f>
        <v>58256</v>
      </c>
    </row>
    <row r="393" spans="1:11" ht="15.75" thickBot="1">
      <c r="A393" s="152" t="s">
        <v>16</v>
      </c>
      <c r="B393" s="217" t="s">
        <v>22</v>
      </c>
      <c r="C393" s="179" t="e">
        <f>C390/B390-1</f>
        <v>#DIV/0!</v>
      </c>
      <c r="D393" s="179">
        <f t="shared" ref="D393:E395" si="10">D390/C390-1</f>
        <v>2.6363636363636362</v>
      </c>
      <c r="E393" s="179">
        <f t="shared" si="10"/>
        <v>-0.375</v>
      </c>
      <c r="G393" s="2"/>
      <c r="H393" s="2"/>
      <c r="I393" s="2"/>
      <c r="J393" s="2"/>
      <c r="K393" s="2"/>
    </row>
    <row r="394" spans="1:11" ht="15.75" thickBot="1">
      <c r="A394" s="152" t="s">
        <v>17</v>
      </c>
      <c r="B394" s="217" t="s">
        <v>22</v>
      </c>
      <c r="C394" s="179" t="e">
        <f>C391/B391-1</f>
        <v>#DIV/0!</v>
      </c>
      <c r="D394" s="179">
        <f t="shared" si="10"/>
        <v>13.088236824306748</v>
      </c>
      <c r="E394" s="179">
        <f t="shared" si="10"/>
        <v>7.5667491414010968E-2</v>
      </c>
    </row>
    <row r="395" spans="1:11" ht="15.75" thickBot="1">
      <c r="A395" s="152" t="s">
        <v>18</v>
      </c>
      <c r="B395" s="217" t="s">
        <v>22</v>
      </c>
      <c r="C395" s="179" t="e">
        <f>C392/B392-1</f>
        <v>#DIV/0!</v>
      </c>
      <c r="D395" s="179">
        <f t="shared" si="10"/>
        <v>2.8742651266843557</v>
      </c>
      <c r="E395" s="179">
        <f t="shared" si="10"/>
        <v>0.72106798626241742</v>
      </c>
    </row>
    <row r="396" spans="1:11" ht="15.75" thickBot="1">
      <c r="A396" s="472" t="s">
        <v>574</v>
      </c>
      <c r="B396" s="473"/>
      <c r="C396" s="473"/>
      <c r="D396" s="473"/>
      <c r="E396" s="474"/>
    </row>
    <row r="397" spans="1:11" ht="12.75" customHeight="1">
      <c r="A397" s="470"/>
      <c r="B397" s="180">
        <v>2019</v>
      </c>
      <c r="C397" s="180">
        <v>2020</v>
      </c>
      <c r="D397" s="180">
        <v>2021</v>
      </c>
      <c r="E397" s="180">
        <v>2022</v>
      </c>
    </row>
    <row r="398" spans="1:11" ht="9" customHeight="1" thickBot="1">
      <c r="A398" s="471"/>
      <c r="B398" s="181" t="s">
        <v>5</v>
      </c>
      <c r="C398" s="181" t="s">
        <v>6</v>
      </c>
      <c r="D398" s="181" t="s">
        <v>6</v>
      </c>
      <c r="E398" s="181" t="s">
        <v>6</v>
      </c>
    </row>
    <row r="399" spans="1:11" ht="15.75" thickBot="1">
      <c r="A399" s="230" t="s">
        <v>33</v>
      </c>
      <c r="B399" s="233">
        <f>B400+B401+B402+B403</f>
        <v>0</v>
      </c>
      <c r="C399" s="233">
        <f>C400+C401+C402+C403</f>
        <v>0</v>
      </c>
      <c r="D399" s="233">
        <f>D400+D401+D402+D403</f>
        <v>0</v>
      </c>
      <c r="E399" s="233">
        <f>E400+E401+E402+E403</f>
        <v>0</v>
      </c>
    </row>
    <row r="400" spans="1:11" ht="15.75" thickBot="1">
      <c r="A400" s="231" t="s">
        <v>41</v>
      </c>
      <c r="B400" s="233"/>
      <c r="C400" s="233"/>
      <c r="D400" s="233"/>
      <c r="E400" s="233"/>
    </row>
    <row r="401" spans="1:10" ht="15.75" thickBot="1">
      <c r="A401" s="231" t="s">
        <v>46</v>
      </c>
      <c r="B401" s="233"/>
      <c r="C401" s="233"/>
      <c r="D401" s="233"/>
      <c r="E401" s="233"/>
    </row>
    <row r="402" spans="1:10" ht="15.75" thickBot="1">
      <c r="A402" s="231" t="s">
        <v>47</v>
      </c>
      <c r="B402" s="233"/>
      <c r="C402" s="233"/>
      <c r="D402" s="233"/>
      <c r="E402" s="233"/>
    </row>
    <row r="403" spans="1:10" ht="15.75" thickBot="1">
      <c r="A403" s="231" t="s">
        <v>48</v>
      </c>
      <c r="B403" s="233"/>
      <c r="C403" s="233"/>
      <c r="D403" s="233"/>
      <c r="E403" s="233"/>
    </row>
    <row r="404" spans="1:10" ht="15.75" thickBot="1">
      <c r="A404" s="230" t="s">
        <v>34</v>
      </c>
      <c r="B404" s="232"/>
      <c r="C404" s="232">
        <f>C405+C406+C407+C408</f>
        <v>96105</v>
      </c>
      <c r="D404" s="232">
        <f>D405+D406+D407+D408</f>
        <v>1353950</v>
      </c>
      <c r="E404" s="232">
        <f>E405+E406+E407+E408</f>
        <v>1456400</v>
      </c>
    </row>
    <row r="405" spans="1:10" ht="15.75" thickBot="1">
      <c r="A405" s="231" t="s">
        <v>41</v>
      </c>
      <c r="B405" s="232"/>
      <c r="C405" s="233">
        <v>96105</v>
      </c>
      <c r="D405" s="233">
        <v>1353950</v>
      </c>
      <c r="E405" s="233">
        <v>1456400</v>
      </c>
    </row>
    <row r="406" spans="1:10" ht="15.75" thickBot="1">
      <c r="A406" s="231" t="s">
        <v>46</v>
      </c>
      <c r="B406" s="232"/>
      <c r="C406" s="233"/>
      <c r="D406" s="233"/>
      <c r="E406" s="233"/>
    </row>
    <row r="407" spans="1:10" ht="15.75" thickBot="1">
      <c r="A407" s="231" t="s">
        <v>47</v>
      </c>
      <c r="B407" s="232"/>
      <c r="C407" s="233"/>
      <c r="D407" s="233"/>
      <c r="E407" s="233"/>
    </row>
    <row r="408" spans="1:10" ht="15.75" thickBot="1">
      <c r="A408" s="231" t="s">
        <v>48</v>
      </c>
      <c r="B408" s="232"/>
      <c r="C408" s="233"/>
      <c r="D408" s="233"/>
      <c r="E408" s="233"/>
      <c r="H408" s="85">
        <f>1117400+13500+11500+104000+185000+25000</f>
        <v>1456400</v>
      </c>
    </row>
    <row r="409" spans="1:10" ht="15.75" thickBot="1">
      <c r="A409" s="245" t="s">
        <v>406</v>
      </c>
      <c r="B409" s="232">
        <f>B399+B404</f>
        <v>0</v>
      </c>
      <c r="C409" s="232">
        <f>C399+C404</f>
        <v>96105</v>
      </c>
      <c r="D409" s="232">
        <f>D399+D404</f>
        <v>1353950</v>
      </c>
      <c r="E409" s="232">
        <f>E399+E404</f>
        <v>1456400</v>
      </c>
    </row>
    <row r="410" spans="1:10" ht="40.5" customHeight="1" thickBot="1">
      <c r="A410" s="175" t="s">
        <v>60</v>
      </c>
      <c r="B410" s="642" t="s">
        <v>400</v>
      </c>
      <c r="C410" s="643"/>
      <c r="D410" s="643"/>
      <c r="E410" s="644"/>
    </row>
    <row r="411" spans="1:10" ht="23.25" customHeight="1" thickBot="1">
      <c r="A411" s="515" t="s">
        <v>113</v>
      </c>
      <c r="B411" s="516"/>
      <c r="C411" s="516"/>
      <c r="D411" s="516"/>
      <c r="E411" s="517"/>
      <c r="H411" s="1"/>
      <c r="J411" s="1"/>
    </row>
    <row r="412" spans="1:10" ht="27" customHeight="1" thickBot="1">
      <c r="A412" s="152" t="s">
        <v>369</v>
      </c>
      <c r="B412" s="153" t="s">
        <v>109</v>
      </c>
      <c r="C412" s="154" t="s">
        <v>370</v>
      </c>
      <c r="D412" s="154" t="s">
        <v>370</v>
      </c>
      <c r="E412" s="154" t="s">
        <v>370</v>
      </c>
      <c r="G412" s="146"/>
    </row>
    <row r="413" spans="1:10" ht="34.5" customHeight="1" thickBot="1">
      <c r="A413" s="338" t="s">
        <v>401</v>
      </c>
      <c r="B413" s="339">
        <v>0.8</v>
      </c>
      <c r="C413" s="339" t="s">
        <v>366</v>
      </c>
      <c r="D413" s="339" t="s">
        <v>402</v>
      </c>
      <c r="E413" s="339" t="s">
        <v>366</v>
      </c>
      <c r="G413" s="146"/>
    </row>
    <row r="414" spans="1:10" ht="27" customHeight="1" thickBot="1">
      <c r="A414" s="340" t="s">
        <v>403</v>
      </c>
      <c r="B414" s="339">
        <v>0.9</v>
      </c>
      <c r="C414" s="339" t="s">
        <v>366</v>
      </c>
      <c r="D414" s="339" t="s">
        <v>402</v>
      </c>
      <c r="E414" s="339" t="s">
        <v>366</v>
      </c>
      <c r="G414" s="146"/>
    </row>
    <row r="415" spans="1:10" ht="24" customHeight="1" thickBot="1">
      <c r="A415" s="521" t="s">
        <v>112</v>
      </c>
      <c r="B415" s="522"/>
      <c r="C415" s="522"/>
      <c r="D415" s="522"/>
      <c r="E415" s="523"/>
    </row>
    <row r="416" spans="1:10" ht="15.75" thickBot="1">
      <c r="A416" s="481" t="s">
        <v>36</v>
      </c>
      <c r="B416" s="482"/>
      <c r="C416" s="482"/>
      <c r="D416" s="482"/>
      <c r="E416" s="483"/>
    </row>
    <row r="417" spans="1:11" ht="24.75" customHeight="1" thickBot="1">
      <c r="A417" s="243" t="s">
        <v>89</v>
      </c>
      <c r="B417" s="645" t="s">
        <v>404</v>
      </c>
      <c r="C417" s="646"/>
      <c r="D417" s="646"/>
      <c r="E417" s="647"/>
    </row>
    <row r="418" spans="1:11" ht="31.5" customHeight="1" thickBot="1">
      <c r="A418" s="152" t="s">
        <v>9</v>
      </c>
      <c r="B418" s="648" t="s">
        <v>405</v>
      </c>
      <c r="C418" s="649"/>
      <c r="D418" s="649"/>
      <c r="E418" s="650"/>
    </row>
    <row r="419" spans="1:11" ht="15.75" thickBot="1">
      <c r="A419" s="152" t="s">
        <v>14</v>
      </c>
      <c r="B419" s="506" t="s">
        <v>111</v>
      </c>
      <c r="C419" s="507"/>
      <c r="D419" s="507"/>
      <c r="E419" s="508"/>
    </row>
    <row r="420" spans="1:11" ht="12.75" customHeight="1">
      <c r="A420" s="470"/>
      <c r="B420" s="180">
        <v>2019</v>
      </c>
      <c r="C420" s="180">
        <v>2020</v>
      </c>
      <c r="D420" s="180">
        <v>2021</v>
      </c>
      <c r="E420" s="180">
        <v>2022</v>
      </c>
    </row>
    <row r="421" spans="1:11" ht="9" customHeight="1" thickBot="1">
      <c r="A421" s="471"/>
      <c r="B421" s="181" t="s">
        <v>5</v>
      </c>
      <c r="C421" s="181" t="s">
        <v>6</v>
      </c>
      <c r="D421" s="181" t="s">
        <v>6</v>
      </c>
      <c r="E421" s="181" t="s">
        <v>6</v>
      </c>
    </row>
    <row r="422" spans="1:11" ht="15.75" thickBot="1">
      <c r="A422" s="152" t="s">
        <v>8</v>
      </c>
      <c r="B422" s="178">
        <v>250</v>
      </c>
      <c r="C422" s="178">
        <v>250</v>
      </c>
      <c r="D422" s="178">
        <v>250</v>
      </c>
      <c r="E422" s="178">
        <v>250</v>
      </c>
    </row>
    <row r="423" spans="1:11" ht="15.75" thickBot="1">
      <c r="A423" s="152" t="s">
        <v>15</v>
      </c>
      <c r="B423" s="178">
        <f>B452</f>
        <v>293500</v>
      </c>
      <c r="C423" s="178">
        <f>C452</f>
        <v>326500</v>
      </c>
      <c r="D423" s="178">
        <f>D452</f>
        <v>326500</v>
      </c>
      <c r="E423" s="178">
        <f>E452</f>
        <v>332500</v>
      </c>
    </row>
    <row r="424" spans="1:11" ht="15.75" thickBot="1">
      <c r="A424" s="152" t="s">
        <v>23</v>
      </c>
      <c r="B424" s="178">
        <f>B423/B422</f>
        <v>1174</v>
      </c>
      <c r="C424" s="178">
        <f>C423/C422</f>
        <v>1306</v>
      </c>
      <c r="D424" s="178">
        <f>D423/D422</f>
        <v>1306</v>
      </c>
      <c r="E424" s="178">
        <f>E423/E422</f>
        <v>1330</v>
      </c>
    </row>
    <row r="425" spans="1:11" ht="15.75" thickBot="1">
      <c r="A425" s="152" t="s">
        <v>16</v>
      </c>
      <c r="B425" s="217" t="s">
        <v>22</v>
      </c>
      <c r="C425" s="179">
        <f t="shared" ref="C425:E427" si="11">C422/B422-1</f>
        <v>0</v>
      </c>
      <c r="D425" s="179">
        <f t="shared" si="11"/>
        <v>0</v>
      </c>
      <c r="E425" s="179">
        <f t="shared" si="11"/>
        <v>0</v>
      </c>
      <c r="G425" s="2"/>
      <c r="H425" s="2"/>
      <c r="I425" s="2"/>
      <c r="J425" s="2"/>
      <c r="K425" s="2"/>
    </row>
    <row r="426" spans="1:11" ht="15.75" thickBot="1">
      <c r="A426" s="152" t="s">
        <v>17</v>
      </c>
      <c r="B426" s="217" t="s">
        <v>22</v>
      </c>
      <c r="C426" s="179">
        <f t="shared" si="11"/>
        <v>0.11243611584327096</v>
      </c>
      <c r="D426" s="179">
        <f t="shared" si="11"/>
        <v>0</v>
      </c>
      <c r="E426" s="179">
        <f t="shared" si="11"/>
        <v>1.8376722817764257E-2</v>
      </c>
    </row>
    <row r="427" spans="1:11" ht="15.75" thickBot="1">
      <c r="A427" s="152" t="s">
        <v>18</v>
      </c>
      <c r="B427" s="217" t="s">
        <v>22</v>
      </c>
      <c r="C427" s="179">
        <f t="shared" si="11"/>
        <v>0.11243611584327096</v>
      </c>
      <c r="D427" s="179">
        <f t="shared" si="11"/>
        <v>0</v>
      </c>
      <c r="E427" s="179">
        <f t="shared" si="11"/>
        <v>1.8376722817764257E-2</v>
      </c>
    </row>
    <row r="428" spans="1:11" ht="15.75" thickBot="1">
      <c r="A428" s="472" t="s">
        <v>574</v>
      </c>
      <c r="B428" s="473"/>
      <c r="C428" s="473"/>
      <c r="D428" s="473"/>
      <c r="E428" s="474"/>
    </row>
    <row r="429" spans="1:11" ht="12.75" customHeight="1">
      <c r="A429" s="470"/>
      <c r="B429" s="180">
        <v>2019</v>
      </c>
      <c r="C429" s="180">
        <v>2020</v>
      </c>
      <c r="D429" s="180">
        <v>2021</v>
      </c>
      <c r="E429" s="180">
        <v>2022</v>
      </c>
    </row>
    <row r="430" spans="1:11" ht="9" customHeight="1" thickBot="1">
      <c r="A430" s="471"/>
      <c r="B430" s="181" t="s">
        <v>5</v>
      </c>
      <c r="C430" s="181" t="s">
        <v>6</v>
      </c>
      <c r="D430" s="181" t="s">
        <v>6</v>
      </c>
      <c r="E430" s="181" t="s">
        <v>6</v>
      </c>
    </row>
    <row r="431" spans="1:11" ht="15.75" thickBot="1">
      <c r="A431" s="230" t="s">
        <v>0</v>
      </c>
      <c r="B431" s="233">
        <f>B432+B433</f>
        <v>207000</v>
      </c>
      <c r="C431" s="233">
        <f>C432+C433</f>
        <v>207000</v>
      </c>
      <c r="D431" s="233">
        <f>D432+D433</f>
        <v>207000</v>
      </c>
      <c r="E431" s="233">
        <f>E432+E433</f>
        <v>207000</v>
      </c>
    </row>
    <row r="432" spans="1:11" ht="15.75" thickBot="1">
      <c r="A432" s="231" t="s">
        <v>41</v>
      </c>
      <c r="B432" s="185">
        <v>207000</v>
      </c>
      <c r="C432" s="185">
        <v>207000</v>
      </c>
      <c r="D432" s="185">
        <v>207000</v>
      </c>
      <c r="E432" s="185">
        <v>207000</v>
      </c>
    </row>
    <row r="433" spans="1:8" ht="15.75" thickBot="1">
      <c r="A433" s="231" t="s">
        <v>42</v>
      </c>
      <c r="B433" s="232"/>
      <c r="C433" s="232"/>
      <c r="D433" s="232"/>
      <c r="E433" s="232"/>
    </row>
    <row r="434" spans="1:8" ht="24.75" thickBot="1">
      <c r="A434" s="230" t="s">
        <v>28</v>
      </c>
      <c r="B434" s="233">
        <f>B435+B436</f>
        <v>35000</v>
      </c>
      <c r="C434" s="233">
        <f>C435+C436</f>
        <v>35000</v>
      </c>
      <c r="D434" s="233">
        <f>D435+D436</f>
        <v>35000</v>
      </c>
      <c r="E434" s="233">
        <f>E435+E436</f>
        <v>35000</v>
      </c>
    </row>
    <row r="435" spans="1:8" ht="15.75" thickBot="1">
      <c r="A435" s="231" t="s">
        <v>41</v>
      </c>
      <c r="B435" s="185">
        <v>35000</v>
      </c>
      <c r="C435" s="185">
        <v>35000</v>
      </c>
      <c r="D435" s="185">
        <v>35000</v>
      </c>
      <c r="E435" s="185">
        <v>35000</v>
      </c>
      <c r="H435" s="2"/>
    </row>
    <row r="436" spans="1:8" ht="15.75" thickBot="1">
      <c r="A436" s="231" t="s">
        <v>42</v>
      </c>
      <c r="B436" s="232"/>
      <c r="C436" s="233"/>
      <c r="D436" s="233"/>
      <c r="E436" s="233"/>
      <c r="H436" s="2"/>
    </row>
    <row r="437" spans="1:8" ht="15.75" thickBot="1">
      <c r="A437" s="230" t="s">
        <v>1</v>
      </c>
      <c r="B437" s="232">
        <f>B438+B439</f>
        <v>49000</v>
      </c>
      <c r="C437" s="233">
        <f>C438+C439</f>
        <v>82000</v>
      </c>
      <c r="D437" s="233">
        <f>D438+D439</f>
        <v>82000</v>
      </c>
      <c r="E437" s="233">
        <f>E438+E439</f>
        <v>88000</v>
      </c>
    </row>
    <row r="438" spans="1:8" ht="15.75" thickBot="1">
      <c r="A438" s="231" t="s">
        <v>41</v>
      </c>
      <c r="B438" s="185">
        <v>49000</v>
      </c>
      <c r="C438" s="233">
        <v>82000</v>
      </c>
      <c r="D438" s="233">
        <v>82000</v>
      </c>
      <c r="E438" s="233">
        <v>88000</v>
      </c>
    </row>
    <row r="439" spans="1:8" ht="15.75" thickBot="1">
      <c r="A439" s="231" t="s">
        <v>42</v>
      </c>
      <c r="B439" s="232"/>
      <c r="C439" s="233"/>
      <c r="D439" s="233"/>
      <c r="E439" s="233"/>
    </row>
    <row r="440" spans="1:8" ht="15.75" thickBot="1">
      <c r="A440" s="230" t="s">
        <v>2</v>
      </c>
      <c r="B440" s="232"/>
      <c r="C440" s="233"/>
      <c r="D440" s="233"/>
      <c r="E440" s="233"/>
    </row>
    <row r="441" spans="1:8" ht="15.75" thickBot="1">
      <c r="A441" s="231" t="s">
        <v>41</v>
      </c>
      <c r="B441" s="232"/>
      <c r="C441" s="233"/>
      <c r="D441" s="233"/>
      <c r="E441" s="233"/>
    </row>
    <row r="442" spans="1:8" ht="15.75" thickBot="1">
      <c r="A442" s="231" t="s">
        <v>42</v>
      </c>
      <c r="B442" s="232"/>
      <c r="C442" s="233"/>
      <c r="D442" s="233"/>
      <c r="E442" s="233"/>
    </row>
    <row r="443" spans="1:8" ht="15.75" thickBot="1">
      <c r="A443" s="230" t="s">
        <v>24</v>
      </c>
      <c r="B443" s="232"/>
      <c r="C443" s="233"/>
      <c r="D443" s="233"/>
      <c r="E443" s="233"/>
    </row>
    <row r="444" spans="1:8" ht="15.75" thickBot="1">
      <c r="A444" s="231" t="s">
        <v>41</v>
      </c>
      <c r="B444" s="232"/>
      <c r="C444" s="233"/>
      <c r="D444" s="233"/>
      <c r="E444" s="233"/>
    </row>
    <row r="445" spans="1:8" ht="15.75" thickBot="1">
      <c r="A445" s="231" t="s">
        <v>42</v>
      </c>
      <c r="B445" s="232"/>
      <c r="C445" s="233"/>
      <c r="D445" s="233"/>
      <c r="E445" s="233"/>
    </row>
    <row r="446" spans="1:8" ht="15.75" thickBot="1">
      <c r="A446" s="230" t="s">
        <v>25</v>
      </c>
      <c r="B446" s="232">
        <f>B447+B448</f>
        <v>0</v>
      </c>
      <c r="C446" s="233">
        <f>C447+C448</f>
        <v>0</v>
      </c>
      <c r="D446" s="233">
        <f>D447+D448</f>
        <v>0</v>
      </c>
      <c r="E446" s="233">
        <f>E447+E448</f>
        <v>0</v>
      </c>
    </row>
    <row r="447" spans="1:8" ht="15.75" thickBot="1">
      <c r="A447" s="231" t="s">
        <v>41</v>
      </c>
      <c r="B447" s="185"/>
      <c r="C447" s="233">
        <v>0</v>
      </c>
      <c r="D447" s="183">
        <v>0</v>
      </c>
      <c r="E447" s="183">
        <v>0</v>
      </c>
    </row>
    <row r="448" spans="1:8" ht="15.75" thickBot="1">
      <c r="A448" s="231" t="s">
        <v>42</v>
      </c>
      <c r="B448" s="232"/>
      <c r="C448" s="233"/>
      <c r="D448" s="233"/>
      <c r="E448" s="233"/>
    </row>
    <row r="449" spans="1:12" ht="24.75" thickBot="1">
      <c r="A449" s="230" t="s">
        <v>3</v>
      </c>
      <c r="B449" s="232">
        <f>B450+B451</f>
        <v>2500</v>
      </c>
      <c r="C449" s="232">
        <f>C450+C451</f>
        <v>2500</v>
      </c>
      <c r="D449" s="232">
        <f>D450+D451</f>
        <v>2500</v>
      </c>
      <c r="E449" s="232">
        <f>E450+E451</f>
        <v>2500</v>
      </c>
      <c r="H449" s="149"/>
    </row>
    <row r="450" spans="1:12" ht="15.75" thickBot="1">
      <c r="A450" s="231" t="s">
        <v>41</v>
      </c>
      <c r="B450" s="232">
        <v>2500</v>
      </c>
      <c r="C450" s="232">
        <v>2500</v>
      </c>
      <c r="D450" s="232">
        <v>2500</v>
      </c>
      <c r="E450" s="232">
        <v>2500</v>
      </c>
      <c r="J450" s="4"/>
      <c r="K450" s="4"/>
      <c r="L450" s="4"/>
    </row>
    <row r="451" spans="1:12" ht="15.75" thickBot="1">
      <c r="A451" s="231" t="s">
        <v>42</v>
      </c>
      <c r="B451" s="232"/>
      <c r="C451" s="333"/>
      <c r="D451" s="236"/>
      <c r="E451" s="236"/>
    </row>
    <row r="452" spans="1:12" ht="15.75" thickBot="1">
      <c r="A452" s="237" t="s">
        <v>406</v>
      </c>
      <c r="B452" s="232">
        <f>B449+B446+B443+B440+B437+B434+B431</f>
        <v>293500</v>
      </c>
      <c r="C452" s="232">
        <f>C449+C446+C443+C440+C437+C434+C431</f>
        <v>326500</v>
      </c>
      <c r="D452" s="232">
        <f>D449+D446+D443+D440+D437+D434+D431</f>
        <v>326500</v>
      </c>
      <c r="E452" s="232">
        <f>E449+E446+E443+E440+E437+E434+E431</f>
        <v>332500</v>
      </c>
    </row>
    <row r="453" spans="1:12" ht="15.75" thickBot="1">
      <c r="A453" s="238" t="s">
        <v>31</v>
      </c>
      <c r="B453" s="239">
        <f>IF(B452-B423=0,0,"Error")</f>
        <v>0</v>
      </c>
      <c r="C453" s="239">
        <f>IF(C452-C423=0,0,"Error")</f>
        <v>0</v>
      </c>
      <c r="D453" s="239">
        <f>IF(D452-D423=0,0,"Error")</f>
        <v>0</v>
      </c>
      <c r="E453" s="239">
        <f>IF(E452-E423=0,0,"Error")</f>
        <v>0</v>
      </c>
    </row>
    <row r="454" spans="1:12" ht="34.5" hidden="1" thickBot="1">
      <c r="A454" s="229" t="s">
        <v>45</v>
      </c>
      <c r="B454" s="229" t="s">
        <v>407</v>
      </c>
      <c r="C454" s="244" t="s">
        <v>43</v>
      </c>
      <c r="D454" s="484"/>
      <c r="E454" s="476"/>
    </row>
    <row r="455" spans="1:12" ht="24.75" customHeight="1" thickBot="1">
      <c r="A455" s="243" t="s">
        <v>91</v>
      </c>
      <c r="B455" s="486" t="s">
        <v>408</v>
      </c>
      <c r="C455" s="487"/>
      <c r="D455" s="487"/>
      <c r="E455" s="488"/>
    </row>
    <row r="456" spans="1:12" ht="31.5" customHeight="1" thickBot="1">
      <c r="A456" s="152" t="s">
        <v>9</v>
      </c>
      <c r="B456" s="477" t="s">
        <v>409</v>
      </c>
      <c r="C456" s="478"/>
      <c r="D456" s="478"/>
      <c r="E456" s="479"/>
    </row>
    <row r="457" spans="1:12" ht="15.75" thickBot="1">
      <c r="A457" s="152" t="s">
        <v>14</v>
      </c>
      <c r="B457" s="506" t="s">
        <v>111</v>
      </c>
      <c r="C457" s="507"/>
      <c r="D457" s="507"/>
      <c r="E457" s="508"/>
    </row>
    <row r="458" spans="1:12" ht="12.75" customHeight="1">
      <c r="A458" s="470"/>
      <c r="B458" s="180">
        <v>2019</v>
      </c>
      <c r="C458" s="180">
        <v>2020</v>
      </c>
      <c r="D458" s="180">
        <v>2021</v>
      </c>
      <c r="E458" s="180">
        <v>2022</v>
      </c>
    </row>
    <row r="459" spans="1:12" ht="9" customHeight="1" thickBot="1">
      <c r="A459" s="471"/>
      <c r="B459" s="181" t="s">
        <v>5</v>
      </c>
      <c r="C459" s="181" t="s">
        <v>6</v>
      </c>
      <c r="D459" s="181" t="s">
        <v>6</v>
      </c>
      <c r="E459" s="181" t="s">
        <v>6</v>
      </c>
    </row>
    <row r="460" spans="1:12" ht="15.75" thickBot="1">
      <c r="A460" s="152" t="s">
        <v>8</v>
      </c>
      <c r="B460" s="178">
        <v>24</v>
      </c>
      <c r="C460" s="178">
        <v>24</v>
      </c>
      <c r="D460" s="178">
        <v>24</v>
      </c>
      <c r="E460" s="178">
        <v>24</v>
      </c>
    </row>
    <row r="461" spans="1:12" ht="15.75" thickBot="1">
      <c r="A461" s="152" t="s">
        <v>15</v>
      </c>
      <c r="B461" s="178">
        <f>B490</f>
        <v>28630</v>
      </c>
      <c r="C461" s="178">
        <f>C490</f>
        <v>29000</v>
      </c>
      <c r="D461" s="178">
        <f>D490</f>
        <v>29000</v>
      </c>
      <c r="E461" s="178">
        <f>E490</f>
        <v>29100</v>
      </c>
    </row>
    <row r="462" spans="1:12" ht="15.75" thickBot="1">
      <c r="A462" s="152" t="s">
        <v>23</v>
      </c>
      <c r="B462" s="178">
        <f>B461/B460</f>
        <v>1192.9166666666667</v>
      </c>
      <c r="C462" s="178">
        <f>C461/C460</f>
        <v>1208.3333333333333</v>
      </c>
      <c r="D462" s="178">
        <f>D461/D460</f>
        <v>1208.3333333333333</v>
      </c>
      <c r="E462" s="178">
        <f>E461/E460</f>
        <v>1212.5</v>
      </c>
    </row>
    <row r="463" spans="1:12" ht="15.75" thickBot="1">
      <c r="A463" s="152" t="s">
        <v>16</v>
      </c>
      <c r="B463" s="217" t="s">
        <v>22</v>
      </c>
      <c r="C463" s="179">
        <f t="shared" ref="C463:E465" si="12">C460/B460-1</f>
        <v>0</v>
      </c>
      <c r="D463" s="179">
        <f t="shared" si="12"/>
        <v>0</v>
      </c>
      <c r="E463" s="179">
        <f t="shared" si="12"/>
        <v>0</v>
      </c>
      <c r="G463" s="2"/>
      <c r="H463" s="2"/>
      <c r="I463" s="2"/>
      <c r="J463" s="2"/>
      <c r="K463" s="2"/>
    </row>
    <row r="464" spans="1:12" ht="15.75" thickBot="1">
      <c r="A464" s="152" t="s">
        <v>17</v>
      </c>
      <c r="B464" s="217" t="s">
        <v>22</v>
      </c>
      <c r="C464" s="179">
        <f t="shared" si="12"/>
        <v>1.2923506811037377E-2</v>
      </c>
      <c r="D464" s="179">
        <f t="shared" si="12"/>
        <v>0</v>
      </c>
      <c r="E464" s="179">
        <f t="shared" si="12"/>
        <v>3.4482758620688614E-3</v>
      </c>
    </row>
    <row r="465" spans="1:8" ht="15.75" thickBot="1">
      <c r="A465" s="152" t="s">
        <v>18</v>
      </c>
      <c r="B465" s="217" t="s">
        <v>22</v>
      </c>
      <c r="C465" s="179">
        <f t="shared" si="12"/>
        <v>1.2923506811037155E-2</v>
      </c>
      <c r="D465" s="179">
        <f t="shared" si="12"/>
        <v>0</v>
      </c>
      <c r="E465" s="179">
        <f t="shared" si="12"/>
        <v>3.4482758620690834E-3</v>
      </c>
    </row>
    <row r="466" spans="1:8" ht="15.75" thickBot="1">
      <c r="A466" s="472" t="s">
        <v>575</v>
      </c>
      <c r="B466" s="473"/>
      <c r="C466" s="473"/>
      <c r="D466" s="473"/>
      <c r="E466" s="474"/>
    </row>
    <row r="467" spans="1:8" ht="12.75" customHeight="1">
      <c r="A467" s="470"/>
      <c r="B467" s="180">
        <v>2019</v>
      </c>
      <c r="C467" s="180">
        <v>2020</v>
      </c>
      <c r="D467" s="180">
        <v>2021</v>
      </c>
      <c r="E467" s="180">
        <v>2022</v>
      </c>
    </row>
    <row r="468" spans="1:8" ht="9" customHeight="1" thickBot="1">
      <c r="A468" s="471"/>
      <c r="B468" s="181" t="s">
        <v>5</v>
      </c>
      <c r="C468" s="181" t="s">
        <v>6</v>
      </c>
      <c r="D468" s="181" t="s">
        <v>6</v>
      </c>
      <c r="E468" s="181" t="s">
        <v>6</v>
      </c>
    </row>
    <row r="469" spans="1:8" ht="15.75" thickBot="1">
      <c r="A469" s="230" t="s">
        <v>0</v>
      </c>
      <c r="B469" s="233">
        <f>B470+B471</f>
        <v>22500</v>
      </c>
      <c r="C469" s="233">
        <f>C470+C471</f>
        <v>22500</v>
      </c>
      <c r="D469" s="233">
        <f>D470+D471</f>
        <v>22500</v>
      </c>
      <c r="E469" s="233">
        <f>E470+E471</f>
        <v>22500</v>
      </c>
    </row>
    <row r="470" spans="1:8" ht="15.75" thickBot="1">
      <c r="A470" s="231" t="s">
        <v>41</v>
      </c>
      <c r="B470" s="185">
        <v>22500</v>
      </c>
      <c r="C470" s="232">
        <v>22500</v>
      </c>
      <c r="D470" s="232">
        <v>22500</v>
      </c>
      <c r="E470" s="232">
        <v>22500</v>
      </c>
    </row>
    <row r="471" spans="1:8" ht="15.75" thickBot="1">
      <c r="A471" s="231" t="s">
        <v>42</v>
      </c>
      <c r="B471" s="232"/>
      <c r="C471" s="232"/>
      <c r="D471" s="232"/>
      <c r="E471" s="232"/>
    </row>
    <row r="472" spans="1:8" ht="24.75" thickBot="1">
      <c r="A472" s="230" t="s">
        <v>28</v>
      </c>
      <c r="B472" s="233">
        <f>B473+B474</f>
        <v>4000</v>
      </c>
      <c r="C472" s="233">
        <f>C473+C474</f>
        <v>4000</v>
      </c>
      <c r="D472" s="233">
        <f>D473+D474</f>
        <v>4000</v>
      </c>
      <c r="E472" s="233">
        <f>E473+E474</f>
        <v>4000</v>
      </c>
    </row>
    <row r="473" spans="1:8" ht="15.75" thickBot="1">
      <c r="A473" s="231" t="s">
        <v>41</v>
      </c>
      <c r="B473" s="185">
        <v>4000</v>
      </c>
      <c r="C473" s="233">
        <v>4000</v>
      </c>
      <c r="D473" s="233">
        <v>4000</v>
      </c>
      <c r="E473" s="233">
        <v>4000</v>
      </c>
      <c r="H473" s="2"/>
    </row>
    <row r="474" spans="1:8" ht="15.75" thickBot="1">
      <c r="A474" s="231" t="s">
        <v>42</v>
      </c>
      <c r="B474" s="232"/>
      <c r="C474" s="233"/>
      <c r="D474" s="233"/>
      <c r="E474" s="233"/>
      <c r="H474" s="2"/>
    </row>
    <row r="475" spans="1:8" ht="15.75" thickBot="1">
      <c r="A475" s="230" t="s">
        <v>1</v>
      </c>
      <c r="B475" s="232">
        <f>B476+B477</f>
        <v>2030</v>
      </c>
      <c r="C475" s="233">
        <f>C476+C477</f>
        <v>2400</v>
      </c>
      <c r="D475" s="233">
        <f>D476+D477</f>
        <v>2400</v>
      </c>
      <c r="E475" s="233">
        <f>E476+E477</f>
        <v>2500</v>
      </c>
    </row>
    <row r="476" spans="1:8" ht="15.75" thickBot="1">
      <c r="A476" s="231" t="s">
        <v>41</v>
      </c>
      <c r="B476" s="185">
        <v>2030</v>
      </c>
      <c r="C476" s="233">
        <v>2400</v>
      </c>
      <c r="D476" s="233">
        <v>2400</v>
      </c>
      <c r="E476" s="233">
        <v>2500</v>
      </c>
      <c r="G476" s="151">
        <v>1930</v>
      </c>
    </row>
    <row r="477" spans="1:8" ht="15.75" thickBot="1">
      <c r="A477" s="231" t="s">
        <v>42</v>
      </c>
      <c r="B477" s="232"/>
      <c r="C477" s="233"/>
      <c r="D477" s="233"/>
      <c r="E477" s="233"/>
    </row>
    <row r="478" spans="1:8" ht="15.75" thickBot="1">
      <c r="A478" s="230" t="s">
        <v>2</v>
      </c>
      <c r="B478" s="232"/>
      <c r="C478" s="233"/>
      <c r="D478" s="233"/>
      <c r="E478" s="233"/>
    </row>
    <row r="479" spans="1:8" ht="15.75" thickBot="1">
      <c r="A479" s="231" t="s">
        <v>41</v>
      </c>
      <c r="B479" s="232"/>
      <c r="C479" s="233"/>
      <c r="D479" s="233"/>
      <c r="E479" s="233"/>
    </row>
    <row r="480" spans="1:8" ht="15.75" thickBot="1">
      <c r="A480" s="231" t="s">
        <v>42</v>
      </c>
      <c r="B480" s="232"/>
      <c r="C480" s="233"/>
      <c r="D480" s="233"/>
      <c r="E480" s="233"/>
    </row>
    <row r="481" spans="1:12" ht="15.75" thickBot="1">
      <c r="A481" s="230" t="s">
        <v>24</v>
      </c>
      <c r="B481" s="232"/>
      <c r="C481" s="233"/>
      <c r="D481" s="233"/>
      <c r="E481" s="233"/>
    </row>
    <row r="482" spans="1:12" ht="15.75" thickBot="1">
      <c r="A482" s="231" t="s">
        <v>41</v>
      </c>
      <c r="B482" s="232"/>
      <c r="C482" s="233"/>
      <c r="D482" s="233"/>
      <c r="E482" s="233"/>
    </row>
    <row r="483" spans="1:12" ht="15.75" thickBot="1">
      <c r="A483" s="231" t="s">
        <v>42</v>
      </c>
      <c r="B483" s="232"/>
      <c r="C483" s="233"/>
      <c r="D483" s="233"/>
      <c r="E483" s="233"/>
    </row>
    <row r="484" spans="1:12" ht="15.75" thickBot="1">
      <c r="A484" s="230" t="s">
        <v>25</v>
      </c>
      <c r="B484" s="232">
        <f>B485+B486</f>
        <v>0</v>
      </c>
      <c r="C484" s="233">
        <f>C485+C486</f>
        <v>0</v>
      </c>
      <c r="D484" s="233">
        <f>D485+D486</f>
        <v>0</v>
      </c>
      <c r="E484" s="233">
        <f>E485+E486</f>
        <v>0</v>
      </c>
    </row>
    <row r="485" spans="1:12" ht="15.75" thickBot="1">
      <c r="A485" s="231" t="s">
        <v>41</v>
      </c>
      <c r="B485" s="185"/>
      <c r="C485" s="233">
        <v>0</v>
      </c>
      <c r="D485" s="183">
        <v>0</v>
      </c>
      <c r="E485" s="183">
        <v>0</v>
      </c>
    </row>
    <row r="486" spans="1:12" ht="15.75" thickBot="1">
      <c r="A486" s="231" t="s">
        <v>42</v>
      </c>
      <c r="B486" s="232"/>
      <c r="C486" s="233"/>
      <c r="D486" s="233"/>
      <c r="E486" s="233"/>
    </row>
    <row r="487" spans="1:12" ht="24.75" thickBot="1">
      <c r="A487" s="230" t="s">
        <v>3</v>
      </c>
      <c r="B487" s="232">
        <f>B488+B489</f>
        <v>100</v>
      </c>
      <c r="C487" s="232">
        <f>C488+C489</f>
        <v>100</v>
      </c>
      <c r="D487" s="232">
        <f>D488+D489</f>
        <v>100</v>
      </c>
      <c r="E487" s="232">
        <f>E488+E489</f>
        <v>100</v>
      </c>
      <c r="H487" s="149"/>
    </row>
    <row r="488" spans="1:12" ht="15.75" thickBot="1">
      <c r="A488" s="231" t="s">
        <v>41</v>
      </c>
      <c r="B488" s="232">
        <v>100</v>
      </c>
      <c r="C488" s="232">
        <v>100</v>
      </c>
      <c r="D488" s="232">
        <v>100</v>
      </c>
      <c r="E488" s="232">
        <v>100</v>
      </c>
      <c r="J488" s="4"/>
      <c r="K488" s="4"/>
      <c r="L488" s="4"/>
    </row>
    <row r="489" spans="1:12" ht="15.75" thickBot="1">
      <c r="A489" s="231" t="s">
        <v>42</v>
      </c>
      <c r="B489" s="232"/>
      <c r="C489" s="333"/>
      <c r="D489" s="236"/>
      <c r="E489" s="236"/>
    </row>
    <row r="490" spans="1:12" ht="15.75" thickBot="1">
      <c r="A490" s="237" t="s">
        <v>92</v>
      </c>
      <c r="B490" s="232">
        <f>B487+B484+B481+B478+B475+B472+B469</f>
        <v>28630</v>
      </c>
      <c r="C490" s="232">
        <f>C487+C484+C481+C478+C475+C472+C469</f>
        <v>29000</v>
      </c>
      <c r="D490" s="232">
        <f>D487+D484+D481+D478+D475+D472+D469</f>
        <v>29000</v>
      </c>
      <c r="E490" s="232">
        <f>E487+E484+E481+E478+E475+E472+E469</f>
        <v>29100</v>
      </c>
    </row>
    <row r="491" spans="1:12" ht="15.75" thickBot="1">
      <c r="A491" s="238" t="s">
        <v>31</v>
      </c>
      <c r="B491" s="239">
        <f>IF(B490-B461=0,0,"Error")</f>
        <v>0</v>
      </c>
      <c r="C491" s="239">
        <f>IF(C490-C461=0,0,"Error")</f>
        <v>0</v>
      </c>
      <c r="D491" s="239">
        <f>IF(D490-D461=0,0,"Error")</f>
        <v>0</v>
      </c>
      <c r="E491" s="239">
        <f>IF(E490-E461=0,0,"Error")</f>
        <v>0</v>
      </c>
    </row>
    <row r="492" spans="1:12" ht="24.75" customHeight="1" thickBot="1">
      <c r="A492" s="243" t="s">
        <v>105</v>
      </c>
      <c r="B492" s="599" t="s">
        <v>410</v>
      </c>
      <c r="C492" s="600"/>
      <c r="D492" s="600"/>
      <c r="E492" s="601"/>
    </row>
    <row r="493" spans="1:12" ht="31.5" customHeight="1" thickBot="1">
      <c r="A493" s="152" t="s">
        <v>9</v>
      </c>
      <c r="B493" s="599" t="s">
        <v>411</v>
      </c>
      <c r="C493" s="600"/>
      <c r="D493" s="600"/>
      <c r="E493" s="601"/>
    </row>
    <row r="494" spans="1:12" ht="15.75" thickBot="1">
      <c r="A494" s="152" t="s">
        <v>14</v>
      </c>
      <c r="B494" s="506" t="s">
        <v>111</v>
      </c>
      <c r="C494" s="507"/>
      <c r="D494" s="507"/>
      <c r="E494" s="508"/>
    </row>
    <row r="495" spans="1:12" ht="12.75" customHeight="1">
      <c r="A495" s="470"/>
      <c r="B495" s="180">
        <v>2019</v>
      </c>
      <c r="C495" s="180">
        <v>2020</v>
      </c>
      <c r="D495" s="180">
        <v>2021</v>
      </c>
      <c r="E495" s="180">
        <v>2022</v>
      </c>
    </row>
    <row r="496" spans="1:12" ht="9" customHeight="1" thickBot="1">
      <c r="A496" s="471"/>
      <c r="B496" s="181" t="s">
        <v>5</v>
      </c>
      <c r="C496" s="181" t="s">
        <v>6</v>
      </c>
      <c r="D496" s="181" t="s">
        <v>6</v>
      </c>
      <c r="E496" s="181" t="s">
        <v>6</v>
      </c>
    </row>
    <row r="497" spans="1:11" ht="15.75" thickBot="1">
      <c r="A497" s="152" t="s">
        <v>8</v>
      </c>
      <c r="B497" s="178">
        <v>472</v>
      </c>
      <c r="C497" s="178">
        <v>472</v>
      </c>
      <c r="D497" s="178">
        <v>472</v>
      </c>
      <c r="E497" s="178">
        <v>472</v>
      </c>
    </row>
    <row r="498" spans="1:11" ht="15.75" thickBot="1">
      <c r="A498" s="152" t="s">
        <v>15</v>
      </c>
      <c r="B498" s="178">
        <f>B527</f>
        <v>417800</v>
      </c>
      <c r="C498" s="178">
        <f>C527</f>
        <v>467300</v>
      </c>
      <c r="D498" s="178">
        <f>D527</f>
        <v>471800</v>
      </c>
      <c r="E498" s="178">
        <f>E527</f>
        <v>471800</v>
      </c>
    </row>
    <row r="499" spans="1:11" ht="15.75" thickBot="1">
      <c r="A499" s="152" t="s">
        <v>23</v>
      </c>
      <c r="B499" s="178">
        <f>B498/B497</f>
        <v>885.16949152542372</v>
      </c>
      <c r="C499" s="178">
        <f>C498/C497</f>
        <v>990.04237288135596</v>
      </c>
      <c r="D499" s="178">
        <f>D498/D497</f>
        <v>999.57627118644064</v>
      </c>
      <c r="E499" s="178">
        <f>E498/E497</f>
        <v>999.57627118644064</v>
      </c>
    </row>
    <row r="500" spans="1:11" ht="15.75" thickBot="1">
      <c r="A500" s="152" t="s">
        <v>16</v>
      </c>
      <c r="B500" s="217" t="s">
        <v>22</v>
      </c>
      <c r="C500" s="179">
        <f t="shared" ref="C500:E502" si="13">C497/B497-1</f>
        <v>0</v>
      </c>
      <c r="D500" s="179">
        <f t="shared" si="13"/>
        <v>0</v>
      </c>
      <c r="E500" s="179">
        <f t="shared" si="13"/>
        <v>0</v>
      </c>
      <c r="G500" s="2"/>
      <c r="H500" s="2"/>
      <c r="I500" s="2"/>
      <c r="J500" s="2"/>
      <c r="K500" s="2"/>
    </row>
    <row r="501" spans="1:11" ht="15.75" thickBot="1">
      <c r="A501" s="152" t="s">
        <v>17</v>
      </c>
      <c r="B501" s="217" t="s">
        <v>22</v>
      </c>
      <c r="C501" s="179">
        <f t="shared" si="13"/>
        <v>0.11847774054571558</v>
      </c>
      <c r="D501" s="179">
        <f t="shared" si="13"/>
        <v>9.6297881446607558E-3</v>
      </c>
      <c r="E501" s="179">
        <f t="shared" si="13"/>
        <v>0</v>
      </c>
    </row>
    <row r="502" spans="1:11" ht="15.75" thickBot="1">
      <c r="A502" s="152" t="s">
        <v>18</v>
      </c>
      <c r="B502" s="217" t="s">
        <v>22</v>
      </c>
      <c r="C502" s="179">
        <f t="shared" si="13"/>
        <v>0.11847774054571558</v>
      </c>
      <c r="D502" s="179">
        <f t="shared" si="13"/>
        <v>9.6297881446607558E-3</v>
      </c>
      <c r="E502" s="179">
        <f t="shared" si="13"/>
        <v>0</v>
      </c>
    </row>
    <row r="503" spans="1:11" ht="15.75" thickBot="1">
      <c r="A503" s="472" t="s">
        <v>576</v>
      </c>
      <c r="B503" s="473"/>
      <c r="C503" s="473"/>
      <c r="D503" s="473"/>
      <c r="E503" s="474"/>
    </row>
    <row r="504" spans="1:11" ht="12.75" customHeight="1">
      <c r="A504" s="470"/>
      <c r="B504" s="180">
        <v>2019</v>
      </c>
      <c r="C504" s="180">
        <v>2020</v>
      </c>
      <c r="D504" s="180">
        <v>2021</v>
      </c>
      <c r="E504" s="180">
        <v>2022</v>
      </c>
    </row>
    <row r="505" spans="1:11" ht="9" customHeight="1" thickBot="1">
      <c r="A505" s="471"/>
      <c r="B505" s="181" t="s">
        <v>5</v>
      </c>
      <c r="C505" s="181" t="s">
        <v>6</v>
      </c>
      <c r="D505" s="181" t="s">
        <v>6</v>
      </c>
      <c r="E505" s="181" t="s">
        <v>6</v>
      </c>
    </row>
    <row r="506" spans="1:11" ht="15.75" thickBot="1">
      <c r="A506" s="230" t="s">
        <v>0</v>
      </c>
      <c r="B506" s="233">
        <f>B507+B508</f>
        <v>297000</v>
      </c>
      <c r="C506" s="233">
        <f>C507+C508</f>
        <v>328000</v>
      </c>
      <c r="D506" s="233">
        <f>D507+D508</f>
        <v>328000</v>
      </c>
      <c r="E506" s="233">
        <f>E507+E508</f>
        <v>328000</v>
      </c>
    </row>
    <row r="507" spans="1:11" ht="15.75" thickBot="1">
      <c r="A507" s="231" t="s">
        <v>41</v>
      </c>
      <c r="B507" s="185">
        <v>297000</v>
      </c>
      <c r="C507" s="232">
        <v>328000</v>
      </c>
      <c r="D507" s="232">
        <v>328000</v>
      </c>
      <c r="E507" s="232">
        <v>328000</v>
      </c>
    </row>
    <row r="508" spans="1:11" ht="15.75" thickBot="1">
      <c r="A508" s="231" t="s">
        <v>42</v>
      </c>
      <c r="B508" s="232"/>
      <c r="C508" s="232"/>
      <c r="D508" s="232"/>
      <c r="E508" s="232"/>
    </row>
    <row r="509" spans="1:11" ht="24.75" thickBot="1">
      <c r="A509" s="230" t="s">
        <v>28</v>
      </c>
      <c r="B509" s="233">
        <f>B510+B511</f>
        <v>50000</v>
      </c>
      <c r="C509" s="233">
        <f>C510+C511</f>
        <v>54000</v>
      </c>
      <c r="D509" s="233">
        <f>D510+D511</f>
        <v>54000</v>
      </c>
      <c r="E509" s="233">
        <f>E510+E511</f>
        <v>54000</v>
      </c>
    </row>
    <row r="510" spans="1:11" ht="15.75" thickBot="1">
      <c r="A510" s="231" t="s">
        <v>41</v>
      </c>
      <c r="B510" s="185">
        <v>50000</v>
      </c>
      <c r="C510" s="233">
        <v>54000</v>
      </c>
      <c r="D510" s="233">
        <v>54000</v>
      </c>
      <c r="E510" s="233">
        <v>54000</v>
      </c>
      <c r="H510" s="2"/>
    </row>
    <row r="511" spans="1:11" ht="15.75" thickBot="1">
      <c r="A511" s="231" t="s">
        <v>42</v>
      </c>
      <c r="B511" s="232"/>
      <c r="C511" s="233"/>
      <c r="D511" s="233"/>
      <c r="E511" s="233"/>
      <c r="H511" s="2"/>
    </row>
    <row r="512" spans="1:11" ht="15.75" thickBot="1">
      <c r="A512" s="230" t="s">
        <v>1</v>
      </c>
      <c r="B512" s="232">
        <f>B513+B514</f>
        <v>64000</v>
      </c>
      <c r="C512" s="233">
        <f>C513+C514</f>
        <v>78500</v>
      </c>
      <c r="D512" s="233">
        <f>D513+D514</f>
        <v>83000</v>
      </c>
      <c r="E512" s="233">
        <f>E513+E514</f>
        <v>83000</v>
      </c>
    </row>
    <row r="513" spans="1:12" ht="15.75" thickBot="1">
      <c r="A513" s="231" t="s">
        <v>41</v>
      </c>
      <c r="B513" s="185">
        <v>64000</v>
      </c>
      <c r="C513" s="233">
        <v>78500</v>
      </c>
      <c r="D513" s="233">
        <v>83000</v>
      </c>
      <c r="E513" s="233">
        <v>83000</v>
      </c>
    </row>
    <row r="514" spans="1:12" ht="15.75" thickBot="1">
      <c r="A514" s="231" t="s">
        <v>42</v>
      </c>
      <c r="B514" s="232"/>
      <c r="C514" s="233"/>
      <c r="D514" s="233"/>
      <c r="E514" s="233"/>
    </row>
    <row r="515" spans="1:12" ht="15.75" thickBot="1">
      <c r="A515" s="230" t="s">
        <v>2</v>
      </c>
      <c r="B515" s="232"/>
      <c r="C515" s="233"/>
      <c r="D515" s="233"/>
      <c r="E515" s="233"/>
    </row>
    <row r="516" spans="1:12" ht="15.75" thickBot="1">
      <c r="A516" s="231" t="s">
        <v>41</v>
      </c>
      <c r="B516" s="232"/>
      <c r="C516" s="233"/>
      <c r="D516" s="233"/>
      <c r="E516" s="233"/>
    </row>
    <row r="517" spans="1:12" ht="15.75" thickBot="1">
      <c r="A517" s="231" t="s">
        <v>42</v>
      </c>
      <c r="B517" s="232"/>
      <c r="C517" s="233"/>
      <c r="D517" s="233"/>
      <c r="E517" s="233"/>
    </row>
    <row r="518" spans="1:12" ht="15.75" thickBot="1">
      <c r="A518" s="230" t="s">
        <v>24</v>
      </c>
      <c r="B518" s="232"/>
      <c r="C518" s="233"/>
      <c r="D518" s="233"/>
      <c r="E518" s="233"/>
    </row>
    <row r="519" spans="1:12" ht="15.75" thickBot="1">
      <c r="A519" s="231" t="s">
        <v>41</v>
      </c>
      <c r="B519" s="232"/>
      <c r="C519" s="233"/>
      <c r="D519" s="233"/>
      <c r="E519" s="233"/>
    </row>
    <row r="520" spans="1:12" ht="15.75" thickBot="1">
      <c r="A520" s="231" t="s">
        <v>42</v>
      </c>
      <c r="B520" s="232"/>
      <c r="C520" s="233"/>
      <c r="D520" s="233"/>
      <c r="E520" s="233"/>
    </row>
    <row r="521" spans="1:12" ht="15.75" thickBot="1">
      <c r="A521" s="230" t="s">
        <v>25</v>
      </c>
      <c r="B521" s="232">
        <f>B522+B523</f>
        <v>0</v>
      </c>
      <c r="C521" s="233">
        <f>C522+C523</f>
        <v>0</v>
      </c>
      <c r="D521" s="233">
        <f>D522+D523</f>
        <v>0</v>
      </c>
      <c r="E521" s="233">
        <f>E522+E523</f>
        <v>0</v>
      </c>
    </row>
    <row r="522" spans="1:12" ht="15.75" thickBot="1">
      <c r="A522" s="231" t="s">
        <v>41</v>
      </c>
      <c r="B522" s="185"/>
      <c r="C522" s="233">
        <v>0</v>
      </c>
      <c r="D522" s="183">
        <v>0</v>
      </c>
      <c r="E522" s="183">
        <v>0</v>
      </c>
    </row>
    <row r="523" spans="1:12" ht="15.75" thickBot="1">
      <c r="A523" s="231" t="s">
        <v>42</v>
      </c>
      <c r="B523" s="232"/>
      <c r="C523" s="233"/>
      <c r="D523" s="233"/>
      <c r="E523" s="233"/>
    </row>
    <row r="524" spans="1:12" ht="24.75" thickBot="1">
      <c r="A524" s="230" t="s">
        <v>3</v>
      </c>
      <c r="B524" s="232">
        <f>B525+B526</f>
        <v>6800</v>
      </c>
      <c r="C524" s="232">
        <f>C525+C526</f>
        <v>6800</v>
      </c>
      <c r="D524" s="232">
        <f>D525+D526</f>
        <v>6800</v>
      </c>
      <c r="E524" s="232">
        <f>E525+E526</f>
        <v>6800</v>
      </c>
      <c r="H524" s="149"/>
    </row>
    <row r="525" spans="1:12" ht="15.75" thickBot="1">
      <c r="A525" s="231" t="s">
        <v>41</v>
      </c>
      <c r="B525" s="232">
        <v>6800</v>
      </c>
      <c r="C525" s="232">
        <v>6800</v>
      </c>
      <c r="D525" s="232">
        <v>6800</v>
      </c>
      <c r="E525" s="232">
        <v>6800</v>
      </c>
      <c r="J525" s="4"/>
      <c r="K525" s="4"/>
      <c r="L525" s="4"/>
    </row>
    <row r="526" spans="1:12" ht="15.75" thickBot="1">
      <c r="A526" s="231" t="s">
        <v>42</v>
      </c>
      <c r="B526" s="232"/>
      <c r="C526" s="333"/>
      <c r="D526" s="236"/>
      <c r="E526" s="236"/>
    </row>
    <row r="527" spans="1:12" ht="15.75" thickBot="1">
      <c r="A527" s="237" t="s">
        <v>104</v>
      </c>
      <c r="B527" s="232">
        <f>B524+B521+B518+B515+B512+B509+B506</f>
        <v>417800</v>
      </c>
      <c r="C527" s="232">
        <f>C524+C521+C518+C515+C512+C509+C506</f>
        <v>467300</v>
      </c>
      <c r="D527" s="232">
        <f>D524+D521+D518+D515+D512+D509+D506</f>
        <v>471800</v>
      </c>
      <c r="E527" s="232">
        <f>E524+E521+E518+E515+E512+E509+E506</f>
        <v>471800</v>
      </c>
    </row>
    <row r="528" spans="1:12" ht="15.75" thickBot="1">
      <c r="A528" s="238" t="s">
        <v>31</v>
      </c>
      <c r="B528" s="239">
        <f>IF(B527-B498=0,0,"Error")</f>
        <v>0</v>
      </c>
      <c r="C528" s="239">
        <f>IF(C527-C498=0,0,"Error")</f>
        <v>0</v>
      </c>
      <c r="D528" s="239">
        <f>IF(D527-D498=0,0,"Error")</f>
        <v>0</v>
      </c>
      <c r="E528" s="239">
        <f>IF(E527-E498=0,0,"Error")</f>
        <v>0</v>
      </c>
    </row>
    <row r="529" spans="1:11" ht="40.5" customHeight="1" thickBot="1">
      <c r="A529" s="175" t="s">
        <v>412</v>
      </c>
      <c r="B529" s="642" t="s">
        <v>413</v>
      </c>
      <c r="C529" s="643"/>
      <c r="D529" s="643"/>
      <c r="E529" s="644"/>
    </row>
    <row r="530" spans="1:11" ht="23.25" customHeight="1" thickBot="1">
      <c r="A530" s="515" t="s">
        <v>414</v>
      </c>
      <c r="B530" s="516"/>
      <c r="C530" s="516"/>
      <c r="D530" s="516"/>
      <c r="E530" s="517"/>
      <c r="H530" s="1"/>
      <c r="J530" s="1"/>
    </row>
    <row r="531" spans="1:11" ht="27" customHeight="1" thickBot="1">
      <c r="A531" s="152" t="s">
        <v>369</v>
      </c>
      <c r="B531" s="153" t="s">
        <v>109</v>
      </c>
      <c r="C531" s="154" t="s">
        <v>370</v>
      </c>
      <c r="D531" s="154" t="s">
        <v>370</v>
      </c>
      <c r="E531" s="154" t="s">
        <v>370</v>
      </c>
      <c r="G531" s="146"/>
    </row>
    <row r="532" spans="1:11" ht="27" customHeight="1" thickBot="1">
      <c r="A532" s="147" t="s">
        <v>415</v>
      </c>
      <c r="B532" s="154">
        <v>1</v>
      </c>
      <c r="C532" s="154">
        <v>1</v>
      </c>
      <c r="D532" s="154">
        <v>1</v>
      </c>
      <c r="E532" s="154">
        <v>1</v>
      </c>
      <c r="G532" s="146"/>
    </row>
    <row r="533" spans="1:11" ht="34.5" customHeight="1" thickBot="1">
      <c r="A533" s="147" t="s">
        <v>416</v>
      </c>
      <c r="B533" s="154">
        <v>1</v>
      </c>
      <c r="C533" s="154">
        <v>1</v>
      </c>
      <c r="D533" s="154">
        <v>1</v>
      </c>
      <c r="E533" s="154">
        <v>1</v>
      </c>
      <c r="G533" s="146"/>
    </row>
    <row r="534" spans="1:11" ht="24" customHeight="1" thickBot="1">
      <c r="A534" s="521" t="s">
        <v>417</v>
      </c>
      <c r="B534" s="522"/>
      <c r="C534" s="522"/>
      <c r="D534" s="522"/>
      <c r="E534" s="523"/>
    </row>
    <row r="535" spans="1:11" ht="15.75" thickBot="1">
      <c r="A535" s="481" t="s">
        <v>36</v>
      </c>
      <c r="B535" s="482"/>
      <c r="C535" s="482"/>
      <c r="D535" s="482"/>
      <c r="E535" s="483"/>
    </row>
    <row r="536" spans="1:11" ht="24.75" customHeight="1" thickBot="1">
      <c r="A536" s="229" t="s">
        <v>103</v>
      </c>
      <c r="B536" s="549" t="s">
        <v>418</v>
      </c>
      <c r="C536" s="550"/>
      <c r="D536" s="550"/>
      <c r="E536" s="551"/>
    </row>
    <row r="537" spans="1:11" ht="71.25" customHeight="1" thickBot="1">
      <c r="A537" s="152" t="s">
        <v>9</v>
      </c>
      <c r="B537" s="515" t="s">
        <v>419</v>
      </c>
      <c r="C537" s="516"/>
      <c r="D537" s="516"/>
      <c r="E537" s="517"/>
    </row>
    <row r="538" spans="1:11" ht="15.75" thickBot="1">
      <c r="A538" s="152" t="s">
        <v>14</v>
      </c>
      <c r="B538" s="506" t="s">
        <v>387</v>
      </c>
      <c r="C538" s="507"/>
      <c r="D538" s="507"/>
      <c r="E538" s="508"/>
    </row>
    <row r="539" spans="1:11" ht="12.75" customHeight="1">
      <c r="A539" s="470"/>
      <c r="B539" s="180">
        <v>2019</v>
      </c>
      <c r="C539" s="180">
        <v>2020</v>
      </c>
      <c r="D539" s="180">
        <v>2021</v>
      </c>
      <c r="E539" s="180">
        <v>2022</v>
      </c>
    </row>
    <row r="540" spans="1:11" ht="9" customHeight="1" thickBot="1">
      <c r="A540" s="471"/>
      <c r="B540" s="181" t="s">
        <v>5</v>
      </c>
      <c r="C540" s="181" t="s">
        <v>6</v>
      </c>
      <c r="D540" s="181" t="s">
        <v>6</v>
      </c>
      <c r="E540" s="181" t="s">
        <v>6</v>
      </c>
    </row>
    <row r="541" spans="1:11" ht="15.75" thickBot="1">
      <c r="A541" s="152" t="s">
        <v>8</v>
      </c>
      <c r="B541" s="178">
        <v>235</v>
      </c>
      <c r="C541" s="178">
        <v>235</v>
      </c>
      <c r="D541" s="178">
        <v>235</v>
      </c>
      <c r="E541" s="178">
        <v>235</v>
      </c>
    </row>
    <row r="542" spans="1:11" ht="15.75" thickBot="1">
      <c r="A542" s="152" t="s">
        <v>15</v>
      </c>
      <c r="B542" s="178">
        <f>B571</f>
        <v>276800</v>
      </c>
      <c r="C542" s="178">
        <f>C571</f>
        <v>285000</v>
      </c>
      <c r="D542" s="178">
        <f>D571</f>
        <v>294000</v>
      </c>
      <c r="E542" s="178">
        <f>E571</f>
        <v>294000</v>
      </c>
    </row>
    <row r="543" spans="1:11" ht="15.75" thickBot="1">
      <c r="A543" s="152" t="s">
        <v>23</v>
      </c>
      <c r="B543" s="178">
        <f>B542/B541</f>
        <v>1177.872340425532</v>
      </c>
      <c r="C543" s="178">
        <f>C542/C541</f>
        <v>1212.7659574468084</v>
      </c>
      <c r="D543" s="178">
        <f>D542/D541</f>
        <v>1251.063829787234</v>
      </c>
      <c r="E543" s="178">
        <f>E542/E541</f>
        <v>1251.063829787234</v>
      </c>
    </row>
    <row r="544" spans="1:11" ht="15.75" thickBot="1">
      <c r="A544" s="152" t="s">
        <v>16</v>
      </c>
      <c r="B544" s="217" t="s">
        <v>22</v>
      </c>
      <c r="C544" s="179">
        <f t="shared" ref="C544:E546" si="14">C541/B541-1</f>
        <v>0</v>
      </c>
      <c r="D544" s="179">
        <f t="shared" si="14"/>
        <v>0</v>
      </c>
      <c r="E544" s="179">
        <f t="shared" si="14"/>
        <v>0</v>
      </c>
      <c r="G544" s="2"/>
      <c r="H544" s="2"/>
      <c r="I544" s="2"/>
      <c r="J544" s="2"/>
      <c r="K544" s="2"/>
    </row>
    <row r="545" spans="1:8" ht="15.75" thickBot="1">
      <c r="A545" s="152" t="s">
        <v>17</v>
      </c>
      <c r="B545" s="217" t="s">
        <v>22</v>
      </c>
      <c r="C545" s="179">
        <f t="shared" si="14"/>
        <v>2.9624277456647308E-2</v>
      </c>
      <c r="D545" s="179">
        <f t="shared" si="14"/>
        <v>3.1578947368421151E-2</v>
      </c>
      <c r="E545" s="179">
        <f t="shared" si="14"/>
        <v>0</v>
      </c>
    </row>
    <row r="546" spans="1:8" ht="15.75" thickBot="1">
      <c r="A546" s="152" t="s">
        <v>18</v>
      </c>
      <c r="B546" s="217" t="s">
        <v>22</v>
      </c>
      <c r="C546" s="179">
        <f t="shared" si="14"/>
        <v>2.9624277456647308E-2</v>
      </c>
      <c r="D546" s="179">
        <f t="shared" si="14"/>
        <v>3.1578947368421151E-2</v>
      </c>
      <c r="E546" s="179">
        <f t="shared" si="14"/>
        <v>0</v>
      </c>
    </row>
    <row r="547" spans="1:8" ht="15.75" thickBot="1">
      <c r="A547" s="472" t="s">
        <v>320</v>
      </c>
      <c r="B547" s="473"/>
      <c r="C547" s="473"/>
      <c r="D547" s="473"/>
      <c r="E547" s="474"/>
    </row>
    <row r="548" spans="1:8" ht="12.75" customHeight="1">
      <c r="A548" s="470"/>
      <c r="B548" s="180">
        <v>2019</v>
      </c>
      <c r="C548" s="180">
        <v>2020</v>
      </c>
      <c r="D548" s="180">
        <v>2021</v>
      </c>
      <c r="E548" s="180">
        <v>2022</v>
      </c>
    </row>
    <row r="549" spans="1:8" ht="9" customHeight="1" thickBot="1">
      <c r="A549" s="471"/>
      <c r="B549" s="181" t="s">
        <v>5</v>
      </c>
      <c r="C549" s="181" t="s">
        <v>6</v>
      </c>
      <c r="D549" s="181" t="s">
        <v>6</v>
      </c>
      <c r="E549" s="181" t="s">
        <v>6</v>
      </c>
    </row>
    <row r="550" spans="1:8" ht="15.75" thickBot="1">
      <c r="A550" s="230" t="s">
        <v>0</v>
      </c>
      <c r="B550" s="233">
        <f>B551+B552</f>
        <v>157800</v>
      </c>
      <c r="C550" s="233">
        <f>C551+C552</f>
        <v>160000</v>
      </c>
      <c r="D550" s="233">
        <f>D551+D552</f>
        <v>160000</v>
      </c>
      <c r="E550" s="233">
        <f>E551+E552</f>
        <v>160000</v>
      </c>
    </row>
    <row r="551" spans="1:8" ht="15.75" thickBot="1">
      <c r="A551" s="231" t="s">
        <v>41</v>
      </c>
      <c r="B551" s="185">
        <v>157800</v>
      </c>
      <c r="C551" s="232">
        <v>160000</v>
      </c>
      <c r="D551" s="232">
        <v>160000</v>
      </c>
      <c r="E551" s="232">
        <v>160000</v>
      </c>
    </row>
    <row r="552" spans="1:8" ht="15.75" thickBot="1">
      <c r="A552" s="231" t="s">
        <v>42</v>
      </c>
      <c r="B552" s="232"/>
      <c r="C552" s="232"/>
      <c r="D552" s="232"/>
      <c r="E552" s="232"/>
    </row>
    <row r="553" spans="1:8" ht="24.75" thickBot="1">
      <c r="A553" s="230" t="s">
        <v>28</v>
      </c>
      <c r="B553" s="233">
        <f>B554+B555</f>
        <v>27000</v>
      </c>
      <c r="C553" s="233">
        <f>C554+C555</f>
        <v>27000</v>
      </c>
      <c r="D553" s="233">
        <f>D554+D555</f>
        <v>27000</v>
      </c>
      <c r="E553" s="233">
        <f>E554+E555</f>
        <v>27000</v>
      </c>
    </row>
    <row r="554" spans="1:8" ht="15.75" thickBot="1">
      <c r="A554" s="231" t="s">
        <v>41</v>
      </c>
      <c r="B554" s="185">
        <v>27000</v>
      </c>
      <c r="C554" s="185">
        <v>27000</v>
      </c>
      <c r="D554" s="185">
        <v>27000</v>
      </c>
      <c r="E554" s="185">
        <v>27000</v>
      </c>
      <c r="H554" s="2"/>
    </row>
    <row r="555" spans="1:8" ht="15.75" thickBot="1">
      <c r="A555" s="231" t="s">
        <v>42</v>
      </c>
      <c r="B555" s="232"/>
      <c r="C555" s="233"/>
      <c r="D555" s="233"/>
      <c r="E555" s="233"/>
      <c r="H555" s="2"/>
    </row>
    <row r="556" spans="1:8" ht="15.75" thickBot="1">
      <c r="A556" s="230" t="s">
        <v>1</v>
      </c>
      <c r="B556" s="232">
        <f>B557+B558</f>
        <v>90000</v>
      </c>
      <c r="C556" s="233">
        <f>C557+C558</f>
        <v>96000</v>
      </c>
      <c r="D556" s="233">
        <f>D557+D558</f>
        <v>105000</v>
      </c>
      <c r="E556" s="233">
        <f>E557+E558</f>
        <v>105000</v>
      </c>
    </row>
    <row r="557" spans="1:8" ht="15.75" thickBot="1">
      <c r="A557" s="231" t="s">
        <v>41</v>
      </c>
      <c r="B557" s="185">
        <v>90000</v>
      </c>
      <c r="C557" s="233">
        <v>96000</v>
      </c>
      <c r="D557" s="233">
        <v>105000</v>
      </c>
      <c r="E557" s="233">
        <v>105000</v>
      </c>
    </row>
    <row r="558" spans="1:8" ht="15.75" thickBot="1">
      <c r="A558" s="231" t="s">
        <v>42</v>
      </c>
      <c r="B558" s="232"/>
      <c r="C558" s="233"/>
      <c r="D558" s="233"/>
      <c r="E558" s="233"/>
    </row>
    <row r="559" spans="1:8" ht="15.75" thickBot="1">
      <c r="A559" s="230" t="s">
        <v>2</v>
      </c>
      <c r="B559" s="232"/>
      <c r="C559" s="233"/>
      <c r="D559" s="233"/>
      <c r="E559" s="233"/>
    </row>
    <row r="560" spans="1:8" ht="15.75" thickBot="1">
      <c r="A560" s="231" t="s">
        <v>41</v>
      </c>
      <c r="B560" s="232"/>
      <c r="C560" s="233"/>
      <c r="D560" s="233"/>
      <c r="E560" s="233"/>
    </row>
    <row r="561" spans="1:12" ht="15.75" thickBot="1">
      <c r="A561" s="231" t="s">
        <v>42</v>
      </c>
      <c r="B561" s="232"/>
      <c r="C561" s="233"/>
      <c r="D561" s="233"/>
      <c r="E561" s="233"/>
    </row>
    <row r="562" spans="1:12" ht="15.75" thickBot="1">
      <c r="A562" s="230" t="s">
        <v>24</v>
      </c>
      <c r="B562" s="232"/>
      <c r="C562" s="233"/>
      <c r="D562" s="233"/>
      <c r="E562" s="233"/>
    </row>
    <row r="563" spans="1:12" ht="15.75" thickBot="1">
      <c r="A563" s="231" t="s">
        <v>41</v>
      </c>
      <c r="B563" s="232"/>
      <c r="C563" s="233"/>
      <c r="D563" s="233"/>
      <c r="E563" s="233"/>
    </row>
    <row r="564" spans="1:12" ht="15.75" thickBot="1">
      <c r="A564" s="231" t="s">
        <v>42</v>
      </c>
      <c r="B564" s="232"/>
      <c r="C564" s="233"/>
      <c r="D564" s="233"/>
      <c r="E564" s="233"/>
    </row>
    <row r="565" spans="1:12" ht="15.75" thickBot="1">
      <c r="A565" s="230" t="s">
        <v>25</v>
      </c>
      <c r="B565" s="232">
        <f>B566+B567</f>
        <v>0</v>
      </c>
      <c r="C565" s="233">
        <f>C566+C567</f>
        <v>0</v>
      </c>
      <c r="D565" s="233">
        <f>D566+D567</f>
        <v>0</v>
      </c>
      <c r="E565" s="233">
        <f>E566+E567</f>
        <v>0</v>
      </c>
    </row>
    <row r="566" spans="1:12" ht="15.75" thickBot="1">
      <c r="A566" s="231" t="s">
        <v>41</v>
      </c>
      <c r="B566" s="185"/>
      <c r="C566" s="233">
        <v>0</v>
      </c>
      <c r="D566" s="183">
        <v>0</v>
      </c>
      <c r="E566" s="183">
        <v>0</v>
      </c>
    </row>
    <row r="567" spans="1:12" ht="15.75" thickBot="1">
      <c r="A567" s="231" t="s">
        <v>42</v>
      </c>
      <c r="B567" s="232"/>
      <c r="C567" s="233"/>
      <c r="D567" s="233"/>
      <c r="E567" s="233"/>
    </row>
    <row r="568" spans="1:12" ht="24.75" thickBot="1">
      <c r="A568" s="230" t="s">
        <v>3</v>
      </c>
      <c r="B568" s="232">
        <f>B569+B570</f>
        <v>2000</v>
      </c>
      <c r="C568" s="232">
        <f>C569+C570</f>
        <v>2000</v>
      </c>
      <c r="D568" s="232">
        <f>D569+D570</f>
        <v>2000</v>
      </c>
      <c r="E568" s="232">
        <f>E569+E570</f>
        <v>2000</v>
      </c>
      <c r="H568" s="149"/>
    </row>
    <row r="569" spans="1:12" ht="15.75" thickBot="1">
      <c r="A569" s="231" t="s">
        <v>41</v>
      </c>
      <c r="B569" s="232">
        <v>2000</v>
      </c>
      <c r="C569" s="232">
        <v>2000</v>
      </c>
      <c r="D569" s="232">
        <v>2000</v>
      </c>
      <c r="E569" s="232">
        <v>2000</v>
      </c>
      <c r="J569" s="4"/>
      <c r="K569" s="4"/>
      <c r="L569" s="4"/>
    </row>
    <row r="570" spans="1:12" ht="15.75" thickBot="1">
      <c r="A570" s="231" t="s">
        <v>42</v>
      </c>
      <c r="B570" s="232"/>
      <c r="C570" s="333"/>
      <c r="D570" s="236"/>
      <c r="E570" s="236"/>
    </row>
    <row r="571" spans="1:12" ht="15.75" thickBot="1">
      <c r="A571" s="237" t="s">
        <v>102</v>
      </c>
      <c r="B571" s="232">
        <f>B568+B565+B562+B559+B556+B553+B550</f>
        <v>276800</v>
      </c>
      <c r="C571" s="232">
        <f>C568+C565+C562+C559+C556+C553+C550</f>
        <v>285000</v>
      </c>
      <c r="D571" s="232">
        <f>D568+D565+D562+D559+D556+D553+D550</f>
        <v>294000</v>
      </c>
      <c r="E571" s="232">
        <f>E568+E565+E562+E559+E556+E553+E550</f>
        <v>294000</v>
      </c>
    </row>
    <row r="572" spans="1:12" ht="15.75" thickBot="1">
      <c r="A572" s="238" t="s">
        <v>31</v>
      </c>
      <c r="B572" s="239">
        <f>IF(B571-B542=0,0,"Error")</f>
        <v>0</v>
      </c>
      <c r="C572" s="239">
        <f>IF(C571-C542=0,0,"Error")</f>
        <v>0</v>
      </c>
      <c r="D572" s="239">
        <f>IF(D571-D542=0,0,"Error")</f>
        <v>0</v>
      </c>
      <c r="E572" s="239">
        <f>IF(E571-E542=0,0,"Error")</f>
        <v>0</v>
      </c>
    </row>
    <row r="573" spans="1:12" ht="24.75" customHeight="1" thickBot="1">
      <c r="A573" s="229" t="s">
        <v>420</v>
      </c>
      <c r="B573" s="486" t="s">
        <v>421</v>
      </c>
      <c r="C573" s="487"/>
      <c r="D573" s="487"/>
      <c r="E573" s="488"/>
    </row>
    <row r="574" spans="1:12" ht="31.5" customHeight="1" thickBot="1">
      <c r="A574" s="152" t="s">
        <v>9</v>
      </c>
      <c r="B574" s="599" t="s">
        <v>422</v>
      </c>
      <c r="C574" s="600"/>
      <c r="D574" s="600"/>
      <c r="E574" s="601"/>
    </row>
    <row r="575" spans="1:12" ht="15.75" thickBot="1">
      <c r="A575" s="152" t="s">
        <v>14</v>
      </c>
      <c r="B575" s="506" t="s">
        <v>387</v>
      </c>
      <c r="C575" s="507"/>
      <c r="D575" s="507"/>
      <c r="E575" s="508"/>
    </row>
    <row r="576" spans="1:12" ht="12.75" customHeight="1">
      <c r="A576" s="470"/>
      <c r="B576" s="180">
        <v>2019</v>
      </c>
      <c r="C576" s="180">
        <v>2020</v>
      </c>
      <c r="D576" s="180">
        <v>2021</v>
      </c>
      <c r="E576" s="180">
        <v>2022</v>
      </c>
    </row>
    <row r="577" spans="1:11" ht="9" customHeight="1" thickBot="1">
      <c r="A577" s="471"/>
      <c r="B577" s="181" t="s">
        <v>5</v>
      </c>
      <c r="C577" s="181" t="s">
        <v>6</v>
      </c>
      <c r="D577" s="181" t="s">
        <v>6</v>
      </c>
      <c r="E577" s="181" t="s">
        <v>6</v>
      </c>
    </row>
    <row r="578" spans="1:11" ht="15.75" thickBot="1">
      <c r="A578" s="152" t="s">
        <v>8</v>
      </c>
      <c r="B578" s="178">
        <v>595</v>
      </c>
      <c r="C578" s="178">
        <v>595</v>
      </c>
      <c r="D578" s="178">
        <v>595</v>
      </c>
      <c r="E578" s="178">
        <v>595</v>
      </c>
    </row>
    <row r="579" spans="1:11" ht="15.75" thickBot="1">
      <c r="A579" s="152" t="s">
        <v>15</v>
      </c>
      <c r="B579" s="178">
        <f>B608</f>
        <v>556500</v>
      </c>
      <c r="C579" s="178">
        <f>C608</f>
        <v>588000</v>
      </c>
      <c r="D579" s="178">
        <f>D608</f>
        <v>599500</v>
      </c>
      <c r="E579" s="178">
        <f>E608</f>
        <v>609500</v>
      </c>
    </row>
    <row r="580" spans="1:11" ht="15.75" thickBot="1">
      <c r="A580" s="152" t="s">
        <v>23</v>
      </c>
      <c r="B580" s="178">
        <f>B579/B578</f>
        <v>935.29411764705878</v>
      </c>
      <c r="C580" s="178">
        <f>C579/C578</f>
        <v>988.23529411764707</v>
      </c>
      <c r="D580" s="178">
        <f>D579/D578</f>
        <v>1007.563025210084</v>
      </c>
      <c r="E580" s="178">
        <f>E579/E578</f>
        <v>1024.3697478991596</v>
      </c>
    </row>
    <row r="581" spans="1:11" ht="15.75" thickBot="1">
      <c r="A581" s="152" t="s">
        <v>16</v>
      </c>
      <c r="B581" s="217" t="s">
        <v>22</v>
      </c>
      <c r="C581" s="179">
        <f t="shared" ref="C581:E583" si="15">C578/B578-1</f>
        <v>0</v>
      </c>
      <c r="D581" s="179">
        <f t="shared" si="15"/>
        <v>0</v>
      </c>
      <c r="E581" s="179">
        <f t="shared" si="15"/>
        <v>0</v>
      </c>
      <c r="G581" s="2"/>
      <c r="H581" s="2"/>
      <c r="I581" s="2"/>
      <c r="J581" s="2"/>
      <c r="K581" s="2"/>
    </row>
    <row r="582" spans="1:11" ht="15.75" thickBot="1">
      <c r="A582" s="152" t="s">
        <v>17</v>
      </c>
      <c r="B582" s="217" t="s">
        <v>22</v>
      </c>
      <c r="C582" s="179">
        <f t="shared" si="15"/>
        <v>5.6603773584905648E-2</v>
      </c>
      <c r="D582" s="179">
        <f t="shared" si="15"/>
        <v>1.9557823129251695E-2</v>
      </c>
      <c r="E582" s="179">
        <f t="shared" si="15"/>
        <v>1.6680567139282676E-2</v>
      </c>
    </row>
    <row r="583" spans="1:11" ht="15.75" thickBot="1">
      <c r="A583" s="152" t="s">
        <v>18</v>
      </c>
      <c r="B583" s="217" t="s">
        <v>22</v>
      </c>
      <c r="C583" s="179">
        <f t="shared" si="15"/>
        <v>5.6603773584905648E-2</v>
      </c>
      <c r="D583" s="179">
        <f t="shared" si="15"/>
        <v>1.9557823129251695E-2</v>
      </c>
      <c r="E583" s="179">
        <f t="shared" si="15"/>
        <v>1.6680567139282676E-2</v>
      </c>
    </row>
    <row r="584" spans="1:11" ht="15.75" thickBot="1">
      <c r="A584" s="472" t="s">
        <v>577</v>
      </c>
      <c r="B584" s="473"/>
      <c r="C584" s="473"/>
      <c r="D584" s="473"/>
      <c r="E584" s="474"/>
    </row>
    <row r="585" spans="1:11" ht="12.75" customHeight="1">
      <c r="A585" s="470"/>
      <c r="B585" s="180">
        <v>2019</v>
      </c>
      <c r="C585" s="180">
        <v>2020</v>
      </c>
      <c r="D585" s="180">
        <v>2021</v>
      </c>
      <c r="E585" s="180">
        <v>2022</v>
      </c>
    </row>
    <row r="586" spans="1:11" ht="9" customHeight="1" thickBot="1">
      <c r="A586" s="471"/>
      <c r="B586" s="181" t="s">
        <v>5</v>
      </c>
      <c r="C586" s="181" t="s">
        <v>6</v>
      </c>
      <c r="D586" s="181" t="s">
        <v>6</v>
      </c>
      <c r="E586" s="181" t="s">
        <v>6</v>
      </c>
    </row>
    <row r="587" spans="1:11" ht="15.75" thickBot="1">
      <c r="A587" s="230" t="s">
        <v>0</v>
      </c>
      <c r="B587" s="233">
        <f>B588+B589</f>
        <v>350000</v>
      </c>
      <c r="C587" s="233">
        <f>C588+C589</f>
        <v>365000</v>
      </c>
      <c r="D587" s="233">
        <f>D588+D589</f>
        <v>365000</v>
      </c>
      <c r="E587" s="233">
        <f>E588+E589</f>
        <v>365000</v>
      </c>
    </row>
    <row r="588" spans="1:11" ht="15.75" thickBot="1">
      <c r="A588" s="231" t="s">
        <v>41</v>
      </c>
      <c r="B588" s="185">
        <v>350000</v>
      </c>
      <c r="C588" s="232">
        <v>365000</v>
      </c>
      <c r="D588" s="232">
        <v>365000</v>
      </c>
      <c r="E588" s="232">
        <v>365000</v>
      </c>
    </row>
    <row r="589" spans="1:11" ht="15.75" thickBot="1">
      <c r="A589" s="231" t="s">
        <v>42</v>
      </c>
      <c r="B589" s="232"/>
      <c r="C589" s="232"/>
      <c r="D589" s="232"/>
      <c r="E589" s="232"/>
    </row>
    <row r="590" spans="1:11" ht="24.75" thickBot="1">
      <c r="A590" s="230" t="s">
        <v>28</v>
      </c>
      <c r="B590" s="233">
        <f>B591+B592</f>
        <v>58000</v>
      </c>
      <c r="C590" s="233">
        <f>C591+C592</f>
        <v>61000</v>
      </c>
      <c r="D590" s="233">
        <f>D591+D592</f>
        <v>61000</v>
      </c>
      <c r="E590" s="233">
        <f>E591+E592</f>
        <v>61000</v>
      </c>
    </row>
    <row r="591" spans="1:11" ht="15.75" thickBot="1">
      <c r="A591" s="231" t="s">
        <v>41</v>
      </c>
      <c r="B591" s="185">
        <v>58000</v>
      </c>
      <c r="C591" s="233">
        <v>61000</v>
      </c>
      <c r="D591" s="233">
        <v>61000</v>
      </c>
      <c r="E591" s="233">
        <v>61000</v>
      </c>
      <c r="H591" s="2"/>
    </row>
    <row r="592" spans="1:11" ht="15.75" thickBot="1">
      <c r="A592" s="231" t="s">
        <v>42</v>
      </c>
      <c r="B592" s="232"/>
      <c r="C592" s="233"/>
      <c r="D592" s="233"/>
      <c r="E592" s="233"/>
      <c r="H592" s="2"/>
    </row>
    <row r="593" spans="1:12" ht="15.75" thickBot="1">
      <c r="A593" s="230" t="s">
        <v>1</v>
      </c>
      <c r="B593" s="232">
        <f>B594+B595</f>
        <v>145000</v>
      </c>
      <c r="C593" s="233">
        <f>C594+C595</f>
        <v>158500</v>
      </c>
      <c r="D593" s="233">
        <f>D594+D595</f>
        <v>170000</v>
      </c>
      <c r="E593" s="233">
        <f>E594+E595</f>
        <v>180000</v>
      </c>
    </row>
    <row r="594" spans="1:12" ht="15.75" thickBot="1">
      <c r="A594" s="231" t="s">
        <v>41</v>
      </c>
      <c r="B594" s="185">
        <v>145000</v>
      </c>
      <c r="C594" s="233">
        <v>158500</v>
      </c>
      <c r="D594" s="233">
        <v>170000</v>
      </c>
      <c r="E594" s="233">
        <v>180000</v>
      </c>
    </row>
    <row r="595" spans="1:12" ht="15.75" thickBot="1">
      <c r="A595" s="231" t="s">
        <v>42</v>
      </c>
      <c r="B595" s="232"/>
      <c r="C595" s="233"/>
      <c r="D595" s="233"/>
      <c r="E595" s="233"/>
    </row>
    <row r="596" spans="1:12" ht="15.75" thickBot="1">
      <c r="A596" s="230" t="s">
        <v>2</v>
      </c>
      <c r="B596" s="232"/>
      <c r="C596" s="233"/>
      <c r="D596" s="233"/>
      <c r="E596" s="233"/>
    </row>
    <row r="597" spans="1:12" ht="15.75" thickBot="1">
      <c r="A597" s="231" t="s">
        <v>41</v>
      </c>
      <c r="B597" s="232"/>
      <c r="C597" s="233"/>
      <c r="D597" s="233"/>
      <c r="E597" s="233"/>
    </row>
    <row r="598" spans="1:12" ht="15.75" thickBot="1">
      <c r="A598" s="231" t="s">
        <v>42</v>
      </c>
      <c r="B598" s="232"/>
      <c r="C598" s="233"/>
      <c r="D598" s="233"/>
      <c r="E598" s="233"/>
    </row>
    <row r="599" spans="1:12" ht="15.75" thickBot="1">
      <c r="A599" s="230" t="s">
        <v>24</v>
      </c>
      <c r="B599" s="232"/>
      <c r="C599" s="233"/>
      <c r="D599" s="233"/>
      <c r="E599" s="233"/>
    </row>
    <row r="600" spans="1:12" ht="15.75" thickBot="1">
      <c r="A600" s="231" t="s">
        <v>41</v>
      </c>
      <c r="B600" s="232"/>
      <c r="C600" s="233"/>
      <c r="D600" s="233"/>
      <c r="E600" s="233"/>
    </row>
    <row r="601" spans="1:12" ht="15.75" thickBot="1">
      <c r="A601" s="231" t="s">
        <v>42</v>
      </c>
      <c r="B601" s="232"/>
      <c r="C601" s="233"/>
      <c r="D601" s="233"/>
      <c r="E601" s="233"/>
    </row>
    <row r="602" spans="1:12" ht="15.75" thickBot="1">
      <c r="A602" s="230" t="s">
        <v>25</v>
      </c>
      <c r="B602" s="232">
        <f>B603+B604</f>
        <v>0</v>
      </c>
      <c r="C602" s="233">
        <f>C603+C604</f>
        <v>0</v>
      </c>
      <c r="D602" s="233">
        <f>D603+D604</f>
        <v>0</v>
      </c>
      <c r="E602" s="233">
        <f>E603+E604</f>
        <v>0</v>
      </c>
    </row>
    <row r="603" spans="1:12" ht="15.75" thickBot="1">
      <c r="A603" s="231" t="s">
        <v>41</v>
      </c>
      <c r="B603" s="185"/>
      <c r="C603" s="233">
        <v>0</v>
      </c>
      <c r="D603" s="183">
        <v>0</v>
      </c>
      <c r="E603" s="183">
        <v>0</v>
      </c>
    </row>
    <row r="604" spans="1:12" ht="15.75" thickBot="1">
      <c r="A604" s="231" t="s">
        <v>42</v>
      </c>
      <c r="B604" s="232"/>
      <c r="C604" s="233"/>
      <c r="D604" s="233"/>
      <c r="E604" s="233"/>
    </row>
    <row r="605" spans="1:12" ht="24.75" thickBot="1">
      <c r="A605" s="230" t="s">
        <v>3</v>
      </c>
      <c r="B605" s="232">
        <f>B606</f>
        <v>3500</v>
      </c>
      <c r="C605" s="232">
        <f>C606</f>
        <v>3500</v>
      </c>
      <c r="D605" s="232">
        <f>D606</f>
        <v>3500</v>
      </c>
      <c r="E605" s="232">
        <f>E606</f>
        <v>3500</v>
      </c>
      <c r="H605" s="149"/>
    </row>
    <row r="606" spans="1:12" ht="15.75" thickBot="1">
      <c r="A606" s="231" t="s">
        <v>41</v>
      </c>
      <c r="B606" s="232">
        <v>3500</v>
      </c>
      <c r="C606" s="232">
        <v>3500</v>
      </c>
      <c r="D606" s="232">
        <v>3500</v>
      </c>
      <c r="E606" s="232">
        <v>3500</v>
      </c>
      <c r="J606" s="4"/>
      <c r="K606" s="4"/>
      <c r="L606" s="4"/>
    </row>
    <row r="607" spans="1:12" ht="15.75" thickBot="1">
      <c r="A607" s="231" t="s">
        <v>42</v>
      </c>
      <c r="B607" s="232"/>
      <c r="C607" s="333"/>
      <c r="D607" s="236"/>
      <c r="E607" s="236"/>
    </row>
    <row r="608" spans="1:12" ht="15.75" thickBot="1">
      <c r="A608" s="237" t="s">
        <v>423</v>
      </c>
      <c r="B608" s="232">
        <f>B605+B602+B599+B596+B593+B590+B587</f>
        <v>556500</v>
      </c>
      <c r="C608" s="232">
        <f>C605+C602+C599+C596+C593+C590+C587</f>
        <v>588000</v>
      </c>
      <c r="D608" s="232">
        <f>D605+D602+D599+D596+D593+D590+D587</f>
        <v>599500</v>
      </c>
      <c r="E608" s="232">
        <f>E605+E602+E599+E596+E593+E590+E587</f>
        <v>609500</v>
      </c>
    </row>
    <row r="609" spans="1:11" ht="15.75" hidden="1" thickBot="1">
      <c r="A609" s="238" t="s">
        <v>31</v>
      </c>
      <c r="B609" s="239">
        <f>IF(B608-B579=0,0,"Error")</f>
        <v>0</v>
      </c>
      <c r="C609" s="239">
        <f>IF(C608-C579=0,0,"Error")</f>
        <v>0</v>
      </c>
      <c r="D609" s="239">
        <f>IF(D608-D579=0,0,"Error")</f>
        <v>0</v>
      </c>
      <c r="E609" s="239">
        <f>IF(E608-E579=0,0,"Error")</f>
        <v>0</v>
      </c>
    </row>
    <row r="610" spans="1:11" ht="17.25" hidden="1" customHeight="1">
      <c r="A610" s="152" t="s">
        <v>9</v>
      </c>
      <c r="B610" s="515" t="s">
        <v>290</v>
      </c>
      <c r="C610" s="516"/>
      <c r="D610" s="516"/>
      <c r="E610" s="517"/>
    </row>
    <row r="611" spans="1:11" ht="15.75" hidden="1" thickBot="1">
      <c r="A611" s="152" t="s">
        <v>14</v>
      </c>
      <c r="B611" s="506" t="s">
        <v>424</v>
      </c>
      <c r="C611" s="507"/>
      <c r="D611" s="507"/>
      <c r="E611" s="508"/>
    </row>
    <row r="612" spans="1:11" ht="12.75" hidden="1" customHeight="1">
      <c r="A612" s="470"/>
      <c r="B612" s="180">
        <v>2019</v>
      </c>
      <c r="C612" s="180">
        <v>2020</v>
      </c>
      <c r="D612" s="180">
        <v>2021</v>
      </c>
      <c r="E612" s="180">
        <v>2022</v>
      </c>
    </row>
    <row r="613" spans="1:11" ht="9" hidden="1" customHeight="1">
      <c r="A613" s="471"/>
      <c r="B613" s="181" t="s">
        <v>5</v>
      </c>
      <c r="C613" s="181" t="s">
        <v>6</v>
      </c>
      <c r="D613" s="181" t="s">
        <v>6</v>
      </c>
      <c r="E613" s="181" t="s">
        <v>6</v>
      </c>
    </row>
    <row r="614" spans="1:11" ht="15.75" hidden="1" thickBot="1">
      <c r="A614" s="152" t="s">
        <v>8</v>
      </c>
      <c r="B614" s="152"/>
      <c r="C614" s="217">
        <v>0</v>
      </c>
      <c r="D614" s="152"/>
      <c r="E614" s="152"/>
    </row>
    <row r="615" spans="1:11" ht="15.75" hidden="1" thickBot="1">
      <c r="A615" s="152" t="s">
        <v>15</v>
      </c>
      <c r="B615" s="178"/>
      <c r="C615" s="178">
        <f>C633</f>
        <v>0</v>
      </c>
      <c r="D615" s="178"/>
      <c r="E615" s="178"/>
    </row>
    <row r="616" spans="1:11" ht="15.75" hidden="1" thickBot="1">
      <c r="A616" s="152" t="s">
        <v>23</v>
      </c>
      <c r="B616" s="178" t="e">
        <f>B615/B614</f>
        <v>#DIV/0!</v>
      </c>
      <c r="C616" s="178" t="e">
        <f>C615/C614</f>
        <v>#DIV/0!</v>
      </c>
      <c r="D616" s="178" t="e">
        <f>D615/D614</f>
        <v>#DIV/0!</v>
      </c>
      <c r="E616" s="178" t="e">
        <f>E615/E614</f>
        <v>#DIV/0!</v>
      </c>
    </row>
    <row r="617" spans="1:11" ht="15.75" hidden="1" thickBot="1">
      <c r="A617" s="152" t="s">
        <v>16</v>
      </c>
      <c r="B617" s="217" t="s">
        <v>22</v>
      </c>
      <c r="C617" s="179" t="e">
        <f t="shared" ref="C617:E619" si="16">C614/B614-1</f>
        <v>#DIV/0!</v>
      </c>
      <c r="D617" s="179" t="e">
        <f t="shared" si="16"/>
        <v>#DIV/0!</v>
      </c>
      <c r="E617" s="179" t="e">
        <f t="shared" si="16"/>
        <v>#DIV/0!</v>
      </c>
      <c r="G617" s="2"/>
      <c r="H617" s="2"/>
      <c r="I617" s="2"/>
      <c r="J617" s="2"/>
      <c r="K617" s="2"/>
    </row>
    <row r="618" spans="1:11" ht="15.75" hidden="1" thickBot="1">
      <c r="A618" s="152" t="s">
        <v>17</v>
      </c>
      <c r="B618" s="217" t="s">
        <v>22</v>
      </c>
      <c r="C618" s="179" t="e">
        <f t="shared" si="16"/>
        <v>#DIV/0!</v>
      </c>
      <c r="D618" s="179" t="e">
        <f t="shared" si="16"/>
        <v>#DIV/0!</v>
      </c>
      <c r="E618" s="179" t="e">
        <f t="shared" si="16"/>
        <v>#DIV/0!</v>
      </c>
    </row>
    <row r="619" spans="1:11" ht="15.75" hidden="1" thickBot="1">
      <c r="A619" s="152" t="s">
        <v>18</v>
      </c>
      <c r="B619" s="217" t="s">
        <v>22</v>
      </c>
      <c r="C619" s="179" t="e">
        <f t="shared" si="16"/>
        <v>#DIV/0!</v>
      </c>
      <c r="D619" s="179" t="e">
        <f t="shared" si="16"/>
        <v>#DIV/0!</v>
      </c>
      <c r="E619" s="179" t="e">
        <f t="shared" si="16"/>
        <v>#DIV/0!</v>
      </c>
    </row>
    <row r="620" spans="1:11" ht="15.75" hidden="1" thickBot="1">
      <c r="A620" s="472" t="s">
        <v>286</v>
      </c>
      <c r="B620" s="473"/>
      <c r="C620" s="473"/>
      <c r="D620" s="473"/>
      <c r="E620" s="474"/>
    </row>
    <row r="621" spans="1:11" ht="12.75" hidden="1" customHeight="1">
      <c r="A621" s="470"/>
      <c r="B621" s="180">
        <v>2019</v>
      </c>
      <c r="C621" s="180">
        <v>2020</v>
      </c>
      <c r="D621" s="180">
        <v>2021</v>
      </c>
      <c r="E621" s="180">
        <v>2022</v>
      </c>
    </row>
    <row r="622" spans="1:11" ht="9" hidden="1" customHeight="1">
      <c r="A622" s="471"/>
      <c r="B622" s="181" t="s">
        <v>5</v>
      </c>
      <c r="C622" s="181" t="s">
        <v>6</v>
      </c>
      <c r="D622" s="181" t="s">
        <v>6</v>
      </c>
      <c r="E622" s="181" t="s">
        <v>6</v>
      </c>
    </row>
    <row r="623" spans="1:11" ht="15.75" hidden="1" thickBot="1">
      <c r="A623" s="230" t="s">
        <v>33</v>
      </c>
      <c r="B623" s="233">
        <f>B624+B625+B626+B627</f>
        <v>0</v>
      </c>
      <c r="C623" s="233">
        <f>C624+C625+C626+C627</f>
        <v>0</v>
      </c>
      <c r="D623" s="233">
        <f>D624+D625+D626+D627</f>
        <v>0</v>
      </c>
      <c r="E623" s="233">
        <f>E624+E625+E626+E627</f>
        <v>0</v>
      </c>
    </row>
    <row r="624" spans="1:11" ht="15.75" hidden="1" thickBot="1">
      <c r="A624" s="231" t="s">
        <v>41</v>
      </c>
      <c r="B624" s="233"/>
      <c r="C624" s="233"/>
      <c r="D624" s="233"/>
      <c r="E624" s="233"/>
    </row>
    <row r="625" spans="1:5" ht="15.75" hidden="1" thickBot="1">
      <c r="A625" s="231" t="s">
        <v>46</v>
      </c>
      <c r="B625" s="233"/>
      <c r="C625" s="233"/>
      <c r="D625" s="233"/>
      <c r="E625" s="233"/>
    </row>
    <row r="626" spans="1:5" ht="15.75" hidden="1" thickBot="1">
      <c r="A626" s="231" t="s">
        <v>47</v>
      </c>
      <c r="B626" s="233"/>
      <c r="C626" s="233"/>
      <c r="D626" s="233"/>
      <c r="E626" s="233"/>
    </row>
    <row r="627" spans="1:5" ht="15.75" hidden="1" thickBot="1">
      <c r="A627" s="231" t="s">
        <v>48</v>
      </c>
      <c r="B627" s="233"/>
      <c r="C627" s="233"/>
      <c r="D627" s="233"/>
      <c r="E627" s="233"/>
    </row>
    <row r="628" spans="1:5" ht="15.75" hidden="1" thickBot="1">
      <c r="A628" s="230" t="s">
        <v>34</v>
      </c>
      <c r="B628" s="232">
        <f>B629+B630+B631+B632</f>
        <v>0</v>
      </c>
      <c r="C628" s="232">
        <f>C629+C630+C631+C632</f>
        <v>0</v>
      </c>
      <c r="D628" s="232">
        <f>D629+D630+D631+D632</f>
        <v>0</v>
      </c>
      <c r="E628" s="232">
        <f>E629+E630+E631+E632</f>
        <v>0</v>
      </c>
    </row>
    <row r="629" spans="1:5" ht="15.75" hidden="1" thickBot="1">
      <c r="A629" s="231" t="s">
        <v>41</v>
      </c>
      <c r="B629" s="232"/>
      <c r="C629" s="183">
        <v>0</v>
      </c>
      <c r="D629" s="233"/>
      <c r="E629" s="233"/>
    </row>
    <row r="630" spans="1:5" ht="15.75" hidden="1" thickBot="1">
      <c r="A630" s="231" t="s">
        <v>46</v>
      </c>
      <c r="B630" s="232"/>
      <c r="C630" s="233"/>
      <c r="D630" s="233"/>
      <c r="E630" s="233"/>
    </row>
    <row r="631" spans="1:5" ht="15.75" hidden="1" thickBot="1">
      <c r="A631" s="231" t="s">
        <v>47</v>
      </c>
      <c r="B631" s="232"/>
      <c r="C631" s="233"/>
      <c r="D631" s="233"/>
      <c r="E631" s="233"/>
    </row>
    <row r="632" spans="1:5" ht="15.75" hidden="1" thickBot="1">
      <c r="A632" s="231" t="s">
        <v>48</v>
      </c>
      <c r="B632" s="232"/>
      <c r="C632" s="233"/>
      <c r="D632" s="233"/>
      <c r="E632" s="233"/>
    </row>
    <row r="633" spans="1:5" ht="15.75" hidden="1" thickBot="1">
      <c r="A633" s="245" t="s">
        <v>425</v>
      </c>
      <c r="B633" s="232">
        <f>B623+B628</f>
        <v>0</v>
      </c>
      <c r="C633" s="232">
        <f>C623+C628</f>
        <v>0</v>
      </c>
      <c r="D633" s="232">
        <f>D623+D628</f>
        <v>0</v>
      </c>
      <c r="E633" s="232">
        <f>E623+E628</f>
        <v>0</v>
      </c>
    </row>
    <row r="634" spans="1:5" ht="34.5" hidden="1" thickBot="1">
      <c r="A634" s="229" t="s">
        <v>426</v>
      </c>
      <c r="B634" s="341"/>
      <c r="C634" s="336" t="s">
        <v>43</v>
      </c>
      <c r="D634" s="342"/>
      <c r="E634" s="343"/>
    </row>
    <row r="635" spans="1:5" ht="17.25" hidden="1" customHeight="1">
      <c r="A635" s="152" t="s">
        <v>9</v>
      </c>
      <c r="B635" s="515"/>
      <c r="C635" s="516"/>
      <c r="D635" s="516"/>
      <c r="E635" s="517"/>
    </row>
    <row r="636" spans="1:5" ht="15.75" hidden="1" thickBot="1">
      <c r="A636" s="152" t="s">
        <v>14</v>
      </c>
      <c r="B636" s="506"/>
      <c r="C636" s="507"/>
      <c r="D636" s="507"/>
      <c r="E636" s="508"/>
    </row>
    <row r="637" spans="1:5" ht="12.75" hidden="1" customHeight="1">
      <c r="A637" s="470"/>
      <c r="B637" s="180">
        <v>2018</v>
      </c>
      <c r="C637" s="180">
        <v>2019</v>
      </c>
      <c r="D637" s="180">
        <v>2020</v>
      </c>
      <c r="E637" s="180">
        <v>2021</v>
      </c>
    </row>
    <row r="638" spans="1:5" ht="9" hidden="1" customHeight="1">
      <c r="A638" s="471"/>
      <c r="B638" s="181" t="s">
        <v>5</v>
      </c>
      <c r="C638" s="181" t="s">
        <v>6</v>
      </c>
      <c r="D638" s="181" t="s">
        <v>6</v>
      </c>
      <c r="E638" s="181" t="s">
        <v>6</v>
      </c>
    </row>
    <row r="639" spans="1:5" ht="15.75" hidden="1" thickBot="1">
      <c r="A639" s="152" t="s">
        <v>8</v>
      </c>
      <c r="B639" s="152"/>
      <c r="C639" s="152"/>
      <c r="D639" s="152"/>
      <c r="E639" s="152"/>
    </row>
    <row r="640" spans="1:5" ht="15.75" hidden="1" thickBot="1">
      <c r="A640" s="152" t="s">
        <v>15</v>
      </c>
      <c r="B640" s="178">
        <f>B658</f>
        <v>0</v>
      </c>
      <c r="C640" s="178">
        <f>C658</f>
        <v>0</v>
      </c>
      <c r="D640" s="178">
        <f>D658</f>
        <v>0</v>
      </c>
      <c r="E640" s="178">
        <f>E658</f>
        <v>0</v>
      </c>
    </row>
    <row r="641" spans="1:11" ht="15.75" hidden="1" thickBot="1">
      <c r="A641" s="152" t="s">
        <v>23</v>
      </c>
      <c r="B641" s="178" t="e">
        <f>B640/B639</f>
        <v>#DIV/0!</v>
      </c>
      <c r="C641" s="178" t="e">
        <f>C640/C639</f>
        <v>#DIV/0!</v>
      </c>
      <c r="D641" s="178" t="e">
        <f>D640/D639</f>
        <v>#DIV/0!</v>
      </c>
      <c r="E641" s="178" t="e">
        <f>E640/E639</f>
        <v>#DIV/0!</v>
      </c>
    </row>
    <row r="642" spans="1:11" ht="15.75" hidden="1" thickBot="1">
      <c r="A642" s="152" t="s">
        <v>16</v>
      </c>
      <c r="B642" s="217" t="s">
        <v>22</v>
      </c>
      <c r="C642" s="179" t="e">
        <f>C639/B639-1</f>
        <v>#DIV/0!</v>
      </c>
      <c r="D642" s="179" t="e">
        <f t="shared" ref="D642:E644" si="17">D639/C639-1</f>
        <v>#DIV/0!</v>
      </c>
      <c r="E642" s="179" t="e">
        <f t="shared" si="17"/>
        <v>#DIV/0!</v>
      </c>
      <c r="G642" s="2"/>
      <c r="H642" s="2"/>
      <c r="I642" s="2"/>
      <c r="J642" s="2"/>
      <c r="K642" s="2"/>
    </row>
    <row r="643" spans="1:11" ht="15.75" hidden="1" thickBot="1">
      <c r="A643" s="152" t="s">
        <v>17</v>
      </c>
      <c r="B643" s="217" t="s">
        <v>22</v>
      </c>
      <c r="C643" s="179" t="e">
        <f>C640/B640-1</f>
        <v>#DIV/0!</v>
      </c>
      <c r="D643" s="179" t="e">
        <f t="shared" si="17"/>
        <v>#DIV/0!</v>
      </c>
      <c r="E643" s="179" t="e">
        <f t="shared" si="17"/>
        <v>#DIV/0!</v>
      </c>
    </row>
    <row r="644" spans="1:11" ht="15.75" hidden="1" thickBot="1">
      <c r="A644" s="152" t="s">
        <v>18</v>
      </c>
      <c r="B644" s="217" t="s">
        <v>22</v>
      </c>
      <c r="C644" s="179" t="e">
        <f>C641/B641-1</f>
        <v>#DIV/0!</v>
      </c>
      <c r="D644" s="179" t="e">
        <f t="shared" si="17"/>
        <v>#DIV/0!</v>
      </c>
      <c r="E644" s="179" t="e">
        <f t="shared" si="17"/>
        <v>#DIV/0!</v>
      </c>
    </row>
    <row r="645" spans="1:11" ht="15.75" hidden="1" thickBot="1">
      <c r="A645" s="472" t="s">
        <v>571</v>
      </c>
      <c r="B645" s="473"/>
      <c r="C645" s="473"/>
      <c r="D645" s="473"/>
      <c r="E645" s="474"/>
    </row>
    <row r="646" spans="1:11" ht="12.75" hidden="1" customHeight="1">
      <c r="A646" s="470"/>
      <c r="B646" s="180">
        <v>2018</v>
      </c>
      <c r="C646" s="180">
        <v>2019</v>
      </c>
      <c r="D646" s="180">
        <v>2020</v>
      </c>
      <c r="E646" s="180">
        <v>2021</v>
      </c>
    </row>
    <row r="647" spans="1:11" ht="9" hidden="1" customHeight="1">
      <c r="A647" s="471"/>
      <c r="B647" s="181" t="s">
        <v>5</v>
      </c>
      <c r="C647" s="181" t="s">
        <v>6</v>
      </c>
      <c r="D647" s="181" t="s">
        <v>6</v>
      </c>
      <c r="E647" s="181" t="s">
        <v>6</v>
      </c>
    </row>
    <row r="648" spans="1:11" ht="15.75" hidden="1" thickBot="1">
      <c r="A648" s="230" t="s">
        <v>33</v>
      </c>
      <c r="B648" s="233">
        <f>B649+B650+B651+B652</f>
        <v>0</v>
      </c>
      <c r="C648" s="233">
        <f>C649+C650+C651+C652</f>
        <v>0</v>
      </c>
      <c r="D648" s="233">
        <f>D649+D650+D651+D652</f>
        <v>0</v>
      </c>
      <c r="E648" s="233">
        <f>E649+E650+E651+E652</f>
        <v>0</v>
      </c>
    </row>
    <row r="649" spans="1:11" ht="15.75" hidden="1" thickBot="1">
      <c r="A649" s="231" t="s">
        <v>41</v>
      </c>
      <c r="B649" s="233"/>
      <c r="C649" s="233"/>
      <c r="D649" s="233"/>
      <c r="E649" s="233"/>
    </row>
    <row r="650" spans="1:11" ht="15.75" hidden="1" thickBot="1">
      <c r="A650" s="231" t="s">
        <v>46</v>
      </c>
      <c r="B650" s="233"/>
      <c r="C650" s="233"/>
      <c r="D650" s="233"/>
      <c r="E650" s="233"/>
    </row>
    <row r="651" spans="1:11" ht="15.75" hidden="1" thickBot="1">
      <c r="A651" s="231" t="s">
        <v>47</v>
      </c>
      <c r="B651" s="233"/>
      <c r="C651" s="233"/>
      <c r="D651" s="233"/>
      <c r="E651" s="233"/>
    </row>
    <row r="652" spans="1:11" ht="15.75" hidden="1" thickBot="1">
      <c r="A652" s="231" t="s">
        <v>48</v>
      </c>
      <c r="B652" s="233"/>
      <c r="C652" s="233"/>
      <c r="D652" s="233"/>
      <c r="E652" s="233"/>
    </row>
    <row r="653" spans="1:11" ht="15.75" hidden="1" thickBot="1">
      <c r="A653" s="230" t="s">
        <v>34</v>
      </c>
      <c r="B653" s="232">
        <f>B654+B655+B656+B657</f>
        <v>0</v>
      </c>
      <c r="C653" s="232">
        <f>C654+C655+C656+C657</f>
        <v>0</v>
      </c>
      <c r="D653" s="232">
        <f>D654+D655+D656+D657</f>
        <v>0</v>
      </c>
      <c r="E653" s="232">
        <f>E654+E655+E656+E657</f>
        <v>0</v>
      </c>
    </row>
    <row r="654" spans="1:11" ht="15.75" hidden="1" thickBot="1">
      <c r="A654" s="231" t="s">
        <v>41</v>
      </c>
      <c r="B654" s="232"/>
      <c r="C654" s="233"/>
      <c r="D654" s="233"/>
      <c r="E654" s="233"/>
    </row>
    <row r="655" spans="1:11" ht="15.75" hidden="1" thickBot="1">
      <c r="A655" s="231" t="s">
        <v>46</v>
      </c>
      <c r="B655" s="232"/>
      <c r="C655" s="233"/>
      <c r="D655" s="233"/>
      <c r="E655" s="233"/>
    </row>
    <row r="656" spans="1:11" ht="15.75" hidden="1" thickBot="1">
      <c r="A656" s="231" t="s">
        <v>47</v>
      </c>
      <c r="B656" s="232"/>
      <c r="C656" s="233"/>
      <c r="D656" s="233"/>
      <c r="E656" s="233"/>
    </row>
    <row r="657" spans="1:11" ht="15.75" hidden="1" thickBot="1">
      <c r="A657" s="231" t="s">
        <v>48</v>
      </c>
      <c r="B657" s="232"/>
      <c r="C657" s="233"/>
      <c r="D657" s="233"/>
      <c r="E657" s="233"/>
    </row>
    <row r="658" spans="1:11" ht="15.75" hidden="1" thickBot="1">
      <c r="A658" s="237" t="s">
        <v>427</v>
      </c>
      <c r="B658" s="232">
        <f>B648+B653</f>
        <v>0</v>
      </c>
      <c r="C658" s="232">
        <f>C648+C653</f>
        <v>0</v>
      </c>
      <c r="D658" s="232">
        <f>D648+D653</f>
        <v>0</v>
      </c>
      <c r="E658" s="232">
        <f>E648+E653</f>
        <v>0</v>
      </c>
    </row>
    <row r="659" spans="1:11" ht="25.5" hidden="1" customHeight="1">
      <c r="A659" s="344" t="s">
        <v>95</v>
      </c>
      <c r="B659" s="484"/>
      <c r="C659" s="475"/>
      <c r="D659" s="475"/>
      <c r="E659" s="476"/>
    </row>
    <row r="660" spans="1:11" ht="15.75" hidden="1" thickBot="1">
      <c r="A660" s="229" t="s">
        <v>101</v>
      </c>
      <c r="B660" s="155"/>
      <c r="C660" s="244"/>
      <c r="D660" s="342"/>
      <c r="E660" s="343"/>
    </row>
    <row r="661" spans="1:11" ht="48" hidden="1" customHeight="1">
      <c r="A661" s="152" t="s">
        <v>9</v>
      </c>
      <c r="B661" s="651"/>
      <c r="C661" s="652"/>
      <c r="D661" s="652"/>
      <c r="E661" s="653"/>
    </row>
    <row r="662" spans="1:11" ht="15.75" hidden="1" thickBot="1">
      <c r="A662" s="152" t="s">
        <v>14</v>
      </c>
      <c r="B662" s="506" t="s">
        <v>71</v>
      </c>
      <c r="C662" s="507"/>
      <c r="D662" s="507"/>
      <c r="E662" s="508"/>
    </row>
    <row r="663" spans="1:11" ht="12.75" hidden="1" customHeight="1">
      <c r="A663" s="470"/>
      <c r="B663" s="180">
        <v>2019</v>
      </c>
      <c r="C663" s="180">
        <v>2020</v>
      </c>
      <c r="D663" s="180">
        <v>2021</v>
      </c>
      <c r="E663" s="180">
        <v>2022</v>
      </c>
    </row>
    <row r="664" spans="1:11" ht="9" hidden="1" customHeight="1">
      <c r="A664" s="471"/>
      <c r="B664" s="181" t="s">
        <v>5</v>
      </c>
      <c r="C664" s="181" t="s">
        <v>6</v>
      </c>
      <c r="D664" s="181" t="s">
        <v>6</v>
      </c>
      <c r="E664" s="181" t="s">
        <v>6</v>
      </c>
    </row>
    <row r="665" spans="1:11" ht="15.75" hidden="1" thickBot="1">
      <c r="A665" s="152" t="s">
        <v>8</v>
      </c>
      <c r="B665" s="152">
        <v>0</v>
      </c>
      <c r="C665" s="217">
        <v>0</v>
      </c>
      <c r="D665" s="217">
        <v>0</v>
      </c>
      <c r="E665" s="152">
        <v>0</v>
      </c>
    </row>
    <row r="666" spans="1:11" ht="15.75" hidden="1" thickBot="1">
      <c r="A666" s="152" t="s">
        <v>15</v>
      </c>
      <c r="B666" s="178">
        <f>B684</f>
        <v>0</v>
      </c>
      <c r="C666" s="178">
        <f>C684</f>
        <v>0</v>
      </c>
      <c r="D666" s="178">
        <f>D684</f>
        <v>0</v>
      </c>
      <c r="E666" s="178">
        <f>E684</f>
        <v>0</v>
      </c>
    </row>
    <row r="667" spans="1:11" ht="15.75" hidden="1" thickBot="1">
      <c r="A667" s="152" t="s">
        <v>23</v>
      </c>
      <c r="B667" s="178" t="e">
        <f>B666/B665</f>
        <v>#DIV/0!</v>
      </c>
      <c r="C667" s="178" t="e">
        <f>C666/C665</f>
        <v>#DIV/0!</v>
      </c>
      <c r="D667" s="178" t="e">
        <f>D666/D665</f>
        <v>#DIV/0!</v>
      </c>
      <c r="E667" s="178" t="e">
        <f>E666/E665</f>
        <v>#DIV/0!</v>
      </c>
    </row>
    <row r="668" spans="1:11" ht="15.75" hidden="1" thickBot="1">
      <c r="A668" s="152" t="s">
        <v>16</v>
      </c>
      <c r="B668" s="217" t="s">
        <v>22</v>
      </c>
      <c r="C668" s="179" t="e">
        <f>C665/B665-1</f>
        <v>#DIV/0!</v>
      </c>
      <c r="D668" s="179" t="e">
        <f t="shared" ref="D668:E670" si="18">D665/C665-1</f>
        <v>#DIV/0!</v>
      </c>
      <c r="E668" s="179" t="e">
        <f t="shared" si="18"/>
        <v>#DIV/0!</v>
      </c>
      <c r="G668" s="2"/>
      <c r="H668" s="2"/>
      <c r="I668" s="2"/>
      <c r="J668" s="2"/>
      <c r="K668" s="2"/>
    </row>
    <row r="669" spans="1:11" ht="15.75" hidden="1" thickBot="1">
      <c r="A669" s="152" t="s">
        <v>17</v>
      </c>
      <c r="B669" s="217" t="s">
        <v>22</v>
      </c>
      <c r="C669" s="179" t="e">
        <f>C666/B666-1</f>
        <v>#DIV/0!</v>
      </c>
      <c r="D669" s="179" t="e">
        <f t="shared" si="18"/>
        <v>#DIV/0!</v>
      </c>
      <c r="E669" s="179" t="e">
        <f t="shared" si="18"/>
        <v>#DIV/0!</v>
      </c>
    </row>
    <row r="670" spans="1:11" ht="15.75" hidden="1" thickBot="1">
      <c r="A670" s="152" t="s">
        <v>18</v>
      </c>
      <c r="B670" s="217" t="s">
        <v>22</v>
      </c>
      <c r="C670" s="179" t="e">
        <f>C667/B667-1</f>
        <v>#DIV/0!</v>
      </c>
      <c r="D670" s="179" t="e">
        <f t="shared" si="18"/>
        <v>#DIV/0!</v>
      </c>
      <c r="E670" s="179" t="e">
        <f t="shared" si="18"/>
        <v>#DIV/0!</v>
      </c>
    </row>
    <row r="671" spans="1:11" ht="15.75" hidden="1" thickBot="1">
      <c r="A671" s="472" t="s">
        <v>578</v>
      </c>
      <c r="B671" s="473"/>
      <c r="C671" s="473"/>
      <c r="D671" s="473"/>
      <c r="E671" s="474"/>
    </row>
    <row r="672" spans="1:11" ht="12.75" hidden="1" customHeight="1">
      <c r="A672" s="470"/>
      <c r="B672" s="180">
        <v>2019</v>
      </c>
      <c r="C672" s="180">
        <v>2020</v>
      </c>
      <c r="D672" s="180">
        <v>2021</v>
      </c>
      <c r="E672" s="180">
        <v>2022</v>
      </c>
    </row>
    <row r="673" spans="1:11" ht="9" hidden="1" customHeight="1">
      <c r="A673" s="471"/>
      <c r="B673" s="181" t="s">
        <v>5</v>
      </c>
      <c r="C673" s="181" t="s">
        <v>6</v>
      </c>
      <c r="D673" s="181" t="s">
        <v>6</v>
      </c>
      <c r="E673" s="181" t="s">
        <v>6</v>
      </c>
    </row>
    <row r="674" spans="1:11" ht="15.75" hidden="1" thickBot="1">
      <c r="A674" s="230" t="s">
        <v>33</v>
      </c>
      <c r="B674" s="233">
        <f>B675+B676+B677+B678</f>
        <v>0</v>
      </c>
      <c r="C674" s="233">
        <f>C675+C676+C677+C678</f>
        <v>0</v>
      </c>
      <c r="D674" s="233">
        <f>D675+D676+D677+D678</f>
        <v>0</v>
      </c>
      <c r="E674" s="233">
        <f>E675+E676+E677+E678</f>
        <v>0</v>
      </c>
    </row>
    <row r="675" spans="1:11" ht="15.75" hidden="1" thickBot="1">
      <c r="A675" s="231" t="s">
        <v>41</v>
      </c>
      <c r="B675" s="233"/>
      <c r="C675" s="233"/>
      <c r="D675" s="233"/>
      <c r="E675" s="233"/>
    </row>
    <row r="676" spans="1:11" ht="15.75" hidden="1" thickBot="1">
      <c r="A676" s="231" t="s">
        <v>46</v>
      </c>
      <c r="B676" s="233"/>
      <c r="C676" s="233"/>
      <c r="D676" s="233"/>
      <c r="E676" s="233"/>
    </row>
    <row r="677" spans="1:11" ht="15.75" hidden="1" thickBot="1">
      <c r="A677" s="231" t="s">
        <v>47</v>
      </c>
      <c r="B677" s="233"/>
      <c r="C677" s="233"/>
      <c r="D677" s="233"/>
      <c r="E677" s="233"/>
    </row>
    <row r="678" spans="1:11" ht="15.75" hidden="1" thickBot="1">
      <c r="A678" s="231" t="s">
        <v>48</v>
      </c>
      <c r="B678" s="233"/>
      <c r="C678" s="233"/>
      <c r="D678" s="233"/>
      <c r="E678" s="233"/>
    </row>
    <row r="679" spans="1:11" ht="15.75" hidden="1" thickBot="1">
      <c r="A679" s="230" t="s">
        <v>34</v>
      </c>
      <c r="B679" s="232">
        <f>B680+B681+B682+B683</f>
        <v>0</v>
      </c>
      <c r="C679" s="232">
        <f>C680+C681+C682+C683</f>
        <v>0</v>
      </c>
      <c r="D679" s="232">
        <f>D680+D681+D682+D683</f>
        <v>0</v>
      </c>
      <c r="E679" s="232">
        <f>E680+E681+E682+E683</f>
        <v>0</v>
      </c>
    </row>
    <row r="680" spans="1:11" ht="15.75" hidden="1" thickBot="1">
      <c r="A680" s="231" t="s">
        <v>41</v>
      </c>
      <c r="B680" s="232"/>
      <c r="C680" s="232">
        <v>0</v>
      </c>
      <c r="D680" s="232">
        <v>0</v>
      </c>
      <c r="E680" s="232"/>
    </row>
    <row r="681" spans="1:11" ht="15.75" hidden="1" thickBot="1">
      <c r="A681" s="231" t="s">
        <v>46</v>
      </c>
      <c r="B681" s="232"/>
      <c r="C681" s="232"/>
      <c r="D681" s="232"/>
      <c r="E681" s="232"/>
    </row>
    <row r="682" spans="1:11" ht="15.75" hidden="1" thickBot="1">
      <c r="A682" s="231" t="s">
        <v>47</v>
      </c>
      <c r="B682" s="232"/>
      <c r="C682" s="232"/>
      <c r="D682" s="232"/>
      <c r="E682" s="232"/>
    </row>
    <row r="683" spans="1:11" ht="15.75" hidden="1" thickBot="1">
      <c r="A683" s="231" t="s">
        <v>48</v>
      </c>
      <c r="B683" s="232"/>
      <c r="C683" s="232"/>
      <c r="D683" s="232"/>
      <c r="E683" s="232"/>
    </row>
    <row r="684" spans="1:11" ht="15.75" hidden="1" thickBot="1">
      <c r="A684" s="237" t="s">
        <v>378</v>
      </c>
      <c r="B684" s="232">
        <f>B674+B679</f>
        <v>0</v>
      </c>
      <c r="C684" s="232">
        <f>C674+C679</f>
        <v>0</v>
      </c>
      <c r="D684" s="232">
        <f>D674+D679</f>
        <v>0</v>
      </c>
      <c r="E684" s="232">
        <f>E674+E679</f>
        <v>0</v>
      </c>
    </row>
    <row r="685" spans="1:11" ht="15.75" thickBot="1">
      <c r="A685" s="481" t="s">
        <v>73</v>
      </c>
      <c r="B685" s="482"/>
      <c r="C685" s="482"/>
      <c r="D685" s="482"/>
      <c r="E685" s="483"/>
    </row>
    <row r="686" spans="1:11" ht="15.75" thickBot="1">
      <c r="A686" s="481" t="s">
        <v>35</v>
      </c>
      <c r="B686" s="482"/>
      <c r="C686" s="482"/>
      <c r="D686" s="482"/>
      <c r="E686" s="483"/>
    </row>
    <row r="687" spans="1:11" ht="15.75" thickBot="1">
      <c r="A687" s="229" t="s">
        <v>38</v>
      </c>
      <c r="B687" s="472"/>
      <c r="C687" s="473"/>
      <c r="D687" s="473"/>
      <c r="E687" s="474"/>
    </row>
    <row r="688" spans="1:11" ht="71.25" customHeight="1" thickBot="1">
      <c r="A688" s="243" t="s">
        <v>101</v>
      </c>
      <c r="B688" s="155" t="s">
        <v>428</v>
      </c>
      <c r="C688" s="244" t="s">
        <v>43</v>
      </c>
      <c r="D688" s="342" t="s">
        <v>429</v>
      </c>
      <c r="E688" s="343"/>
      <c r="G688" s="624" t="s">
        <v>396</v>
      </c>
      <c r="H688" s="625"/>
      <c r="I688" s="625"/>
      <c r="J688" s="625"/>
      <c r="K688" s="626"/>
    </row>
    <row r="689" spans="1:11" ht="15.75" thickBot="1">
      <c r="A689" s="337"/>
      <c r="B689" s="651"/>
      <c r="C689" s="652"/>
      <c r="D689" s="652"/>
      <c r="E689" s="653"/>
      <c r="G689" s="627"/>
      <c r="H689" s="628"/>
      <c r="I689" s="628"/>
      <c r="J689" s="628"/>
      <c r="K689" s="629"/>
    </row>
    <row r="690" spans="1:11" ht="36.75" customHeight="1" thickBot="1">
      <c r="A690" s="152" t="s">
        <v>9</v>
      </c>
      <c r="B690" s="651" t="s">
        <v>430</v>
      </c>
      <c r="C690" s="652"/>
      <c r="D690" s="652"/>
      <c r="E690" s="653"/>
      <c r="G690" s="630"/>
      <c r="H690" s="631"/>
      <c r="I690" s="631"/>
      <c r="J690" s="631"/>
      <c r="K690" s="632"/>
    </row>
    <row r="691" spans="1:11" ht="15.75" thickBot="1">
      <c r="A691" s="152" t="s">
        <v>14</v>
      </c>
      <c r="B691" s="211" t="s">
        <v>71</v>
      </c>
      <c r="C691" s="212"/>
      <c r="D691" s="212"/>
      <c r="E691" s="213"/>
    </row>
    <row r="692" spans="1:11" ht="12.75" customHeight="1">
      <c r="A692" s="470"/>
      <c r="B692" s="180">
        <v>2019</v>
      </c>
      <c r="C692" s="180">
        <v>2020</v>
      </c>
      <c r="D692" s="180">
        <v>2021</v>
      </c>
      <c r="E692" s="180">
        <v>2022</v>
      </c>
    </row>
    <row r="693" spans="1:11" ht="9" customHeight="1" thickBot="1">
      <c r="A693" s="471"/>
      <c r="B693" s="181" t="s">
        <v>5</v>
      </c>
      <c r="C693" s="181" t="s">
        <v>6</v>
      </c>
      <c r="D693" s="181" t="s">
        <v>6</v>
      </c>
      <c r="E693" s="181" t="s">
        <v>6</v>
      </c>
    </row>
    <row r="694" spans="1:11" ht="15.75" thickBot="1">
      <c r="A694" s="152" t="s">
        <v>8</v>
      </c>
      <c r="B694" s="178">
        <v>114</v>
      </c>
      <c r="C694" s="178">
        <v>341</v>
      </c>
      <c r="D694" s="178">
        <v>227</v>
      </c>
      <c r="E694" s="178">
        <v>227</v>
      </c>
    </row>
    <row r="695" spans="1:11" ht="15.75" thickBot="1">
      <c r="A695" s="152" t="s">
        <v>15</v>
      </c>
      <c r="B695" s="178">
        <f>B708</f>
        <v>10000</v>
      </c>
      <c r="C695" s="178">
        <f>C708</f>
        <v>30000</v>
      </c>
      <c r="D695" s="178">
        <f>D708</f>
        <v>20000</v>
      </c>
      <c r="E695" s="178">
        <f>E708</f>
        <v>20000</v>
      </c>
    </row>
    <row r="696" spans="1:11" ht="15.75" thickBot="1">
      <c r="A696" s="152" t="s">
        <v>23</v>
      </c>
      <c r="B696" s="178">
        <f>B695/B694</f>
        <v>87.719298245614041</v>
      </c>
      <c r="C696" s="178">
        <f>C695/C694</f>
        <v>87.976539589442808</v>
      </c>
      <c r="D696" s="178">
        <f>D695/D694</f>
        <v>88.105726872246692</v>
      </c>
      <c r="E696" s="178">
        <f>E695/E694</f>
        <v>88.105726872246692</v>
      </c>
    </row>
    <row r="697" spans="1:11" ht="15.75" thickBot="1">
      <c r="A697" s="152" t="s">
        <v>16</v>
      </c>
      <c r="B697" s="217" t="s">
        <v>22</v>
      </c>
      <c r="C697" s="179">
        <f>C694/B694-1</f>
        <v>1.9912280701754388</v>
      </c>
      <c r="D697" s="179">
        <f t="shared" ref="D697:E699" si="19">D694/C694-1</f>
        <v>-0.33431085043988273</v>
      </c>
      <c r="E697" s="179">
        <f t="shared" si="19"/>
        <v>0</v>
      </c>
      <c r="G697" s="2"/>
      <c r="H697" s="2"/>
      <c r="I697" s="2"/>
      <c r="J697" s="2"/>
      <c r="K697" s="2"/>
    </row>
    <row r="698" spans="1:11" ht="15.75" thickBot="1">
      <c r="A698" s="152" t="s">
        <v>17</v>
      </c>
      <c r="B698" s="217" t="s">
        <v>22</v>
      </c>
      <c r="C698" s="179">
        <f>C695/B695-1</f>
        <v>2</v>
      </c>
      <c r="D698" s="179">
        <f t="shared" si="19"/>
        <v>-0.33333333333333337</v>
      </c>
      <c r="E698" s="179">
        <f t="shared" si="19"/>
        <v>0</v>
      </c>
    </row>
    <row r="699" spans="1:11" ht="15.75" thickBot="1">
      <c r="A699" s="152" t="s">
        <v>18</v>
      </c>
      <c r="B699" s="217" t="s">
        <v>22</v>
      </c>
      <c r="C699" s="179">
        <f>C696/B696-1</f>
        <v>2.9325513196478692E-3</v>
      </c>
      <c r="D699" s="179">
        <f t="shared" si="19"/>
        <v>1.468428781204123E-3</v>
      </c>
      <c r="E699" s="179">
        <f t="shared" si="19"/>
        <v>0</v>
      </c>
    </row>
    <row r="700" spans="1:11" ht="15.75" thickBot="1">
      <c r="A700" s="472" t="s">
        <v>578</v>
      </c>
      <c r="B700" s="473"/>
      <c r="C700" s="473"/>
      <c r="D700" s="473"/>
      <c r="E700" s="474"/>
    </row>
    <row r="701" spans="1:11" ht="12.75" customHeight="1">
      <c r="A701" s="470"/>
      <c r="B701" s="180">
        <v>2019</v>
      </c>
      <c r="C701" s="180">
        <v>2020</v>
      </c>
      <c r="D701" s="180">
        <v>2021</v>
      </c>
      <c r="E701" s="180">
        <v>2022</v>
      </c>
    </row>
    <row r="702" spans="1:11" ht="9" customHeight="1" thickBot="1">
      <c r="A702" s="471"/>
      <c r="B702" s="181" t="s">
        <v>5</v>
      </c>
      <c r="C702" s="181" t="s">
        <v>6</v>
      </c>
      <c r="D702" s="181" t="s">
        <v>6</v>
      </c>
      <c r="E702" s="181" t="s">
        <v>6</v>
      </c>
    </row>
    <row r="703" spans="1:11" ht="15.75" thickBot="1">
      <c r="A703" s="230" t="s">
        <v>33</v>
      </c>
      <c r="B703" s="233">
        <f>B704+B705+B706+B707</f>
        <v>0</v>
      </c>
      <c r="C703" s="233">
        <f>C704+C705+C706+C707</f>
        <v>0</v>
      </c>
      <c r="D703" s="233">
        <f>D704+D705+D706+D707</f>
        <v>0</v>
      </c>
      <c r="E703" s="233">
        <f>E704+E705+E706+E707</f>
        <v>0</v>
      </c>
    </row>
    <row r="704" spans="1:11" ht="15.75" thickBot="1">
      <c r="A704" s="231" t="s">
        <v>41</v>
      </c>
      <c r="B704" s="233"/>
      <c r="C704" s="233"/>
      <c r="D704" s="233"/>
      <c r="E704" s="233"/>
    </row>
    <row r="705" spans="1:5" ht="15.75" thickBot="1">
      <c r="A705" s="231" t="s">
        <v>46</v>
      </c>
      <c r="B705" s="233"/>
      <c r="C705" s="233"/>
      <c r="D705" s="233"/>
      <c r="E705" s="233"/>
    </row>
    <row r="706" spans="1:5" ht="15.75" thickBot="1">
      <c r="A706" s="231" t="s">
        <v>47</v>
      </c>
      <c r="B706" s="233"/>
      <c r="C706" s="233"/>
      <c r="D706" s="233"/>
      <c r="E706" s="233"/>
    </row>
    <row r="707" spans="1:5" ht="15.75" thickBot="1">
      <c r="A707" s="231" t="s">
        <v>48</v>
      </c>
      <c r="B707" s="233"/>
      <c r="C707" s="233"/>
      <c r="D707" s="233"/>
      <c r="E707" s="233"/>
    </row>
    <row r="708" spans="1:5" ht="15.75" thickBot="1">
      <c r="A708" s="230" t="s">
        <v>34</v>
      </c>
      <c r="B708" s="232">
        <f>B709+B710+B711+B712</f>
        <v>10000</v>
      </c>
      <c r="C708" s="232">
        <f>C709+C710+C711+C712</f>
        <v>30000</v>
      </c>
      <c r="D708" s="232">
        <f>D709+D710+D711+D712</f>
        <v>20000</v>
      </c>
      <c r="E708" s="232">
        <f>E709+E710+E711+E712</f>
        <v>20000</v>
      </c>
    </row>
    <row r="709" spans="1:5" ht="15.75" thickBot="1">
      <c r="A709" s="231" t="s">
        <v>41</v>
      </c>
      <c r="B709" s="232">
        <v>10000</v>
      </c>
      <c r="C709" s="233">
        <v>30000</v>
      </c>
      <c r="D709" s="233">
        <v>20000</v>
      </c>
      <c r="E709" s="233">
        <v>20000</v>
      </c>
    </row>
    <row r="710" spans="1:5" ht="15.75" thickBot="1">
      <c r="A710" s="231" t="s">
        <v>46</v>
      </c>
      <c r="B710" s="232"/>
      <c r="C710" s="233"/>
      <c r="D710" s="233"/>
      <c r="E710" s="233"/>
    </row>
    <row r="711" spans="1:5" ht="15.75" thickBot="1">
      <c r="A711" s="231" t="s">
        <v>47</v>
      </c>
      <c r="B711" s="232"/>
      <c r="C711" s="233"/>
      <c r="D711" s="233"/>
      <c r="E711" s="233"/>
    </row>
    <row r="712" spans="1:5" ht="15.75" thickBot="1">
      <c r="A712" s="231" t="s">
        <v>48</v>
      </c>
      <c r="B712" s="232"/>
      <c r="C712" s="233"/>
      <c r="D712" s="233"/>
      <c r="E712" s="233"/>
    </row>
    <row r="713" spans="1:5" ht="15.75" thickBot="1">
      <c r="A713" s="245" t="s">
        <v>431</v>
      </c>
      <c r="B713" s="232">
        <f>B703+B708</f>
        <v>10000</v>
      </c>
      <c r="C713" s="232">
        <f>C703+C708</f>
        <v>30000</v>
      </c>
      <c r="D713" s="232">
        <f>D703+D708</f>
        <v>20000</v>
      </c>
      <c r="E713" s="232">
        <f>E703+E708</f>
        <v>20000</v>
      </c>
    </row>
    <row r="714" spans="1:5" ht="45.75" thickBot="1">
      <c r="A714" s="229" t="s">
        <v>100</v>
      </c>
      <c r="B714" s="345" t="s">
        <v>432</v>
      </c>
      <c r="C714" s="336" t="s">
        <v>43</v>
      </c>
      <c r="D714" s="475" t="s">
        <v>433</v>
      </c>
      <c r="E714" s="476"/>
    </row>
    <row r="715" spans="1:5" ht="69.75" customHeight="1" thickBot="1">
      <c r="A715" s="152" t="s">
        <v>9</v>
      </c>
      <c r="B715" s="654" t="s">
        <v>434</v>
      </c>
      <c r="C715" s="655"/>
      <c r="D715" s="655"/>
      <c r="E715" s="656"/>
    </row>
    <row r="716" spans="1:5" ht="15.75" thickBot="1">
      <c r="A716" s="152" t="s">
        <v>14</v>
      </c>
      <c r="B716" s="506" t="s">
        <v>71</v>
      </c>
      <c r="C716" s="507"/>
      <c r="D716" s="507"/>
      <c r="E716" s="508"/>
    </row>
    <row r="717" spans="1:5" ht="12.75" customHeight="1">
      <c r="A717" s="470"/>
      <c r="B717" s="180">
        <v>2019</v>
      </c>
      <c r="C717" s="180">
        <v>2020</v>
      </c>
      <c r="D717" s="180">
        <v>2021</v>
      </c>
      <c r="E717" s="180">
        <v>2022</v>
      </c>
    </row>
    <row r="718" spans="1:5" ht="9" customHeight="1" thickBot="1">
      <c r="A718" s="471"/>
      <c r="B718" s="181" t="s">
        <v>5</v>
      </c>
      <c r="C718" s="181" t="s">
        <v>6</v>
      </c>
      <c r="D718" s="181" t="s">
        <v>6</v>
      </c>
      <c r="E718" s="181" t="s">
        <v>6</v>
      </c>
    </row>
    <row r="719" spans="1:5" ht="15.75" thickBot="1">
      <c r="A719" s="152" t="s">
        <v>8</v>
      </c>
      <c r="B719" s="217">
        <v>500</v>
      </c>
      <c r="C719" s="217">
        <v>500</v>
      </c>
      <c r="D719" s="217">
        <v>500</v>
      </c>
      <c r="E719" s="217">
        <v>500</v>
      </c>
    </row>
    <row r="720" spans="1:5" ht="15.75" thickBot="1">
      <c r="A720" s="152" t="s">
        <v>15</v>
      </c>
      <c r="B720" s="178">
        <f>B733</f>
        <v>20000</v>
      </c>
      <c r="C720" s="178">
        <f>C733</f>
        <v>20000</v>
      </c>
      <c r="D720" s="178">
        <f>D733</f>
        <v>20000</v>
      </c>
      <c r="E720" s="178">
        <f>E733</f>
        <v>20000</v>
      </c>
    </row>
    <row r="721" spans="1:11" ht="15.75" thickBot="1">
      <c r="A721" s="152" t="s">
        <v>23</v>
      </c>
      <c r="B721" s="178">
        <f>B720/B719</f>
        <v>40</v>
      </c>
      <c r="C721" s="178">
        <f>C720/C719</f>
        <v>40</v>
      </c>
      <c r="D721" s="178">
        <f>D720/D719</f>
        <v>40</v>
      </c>
      <c r="E721" s="178">
        <f>E720/E719</f>
        <v>40</v>
      </c>
    </row>
    <row r="722" spans="1:11" ht="15.75" thickBot="1">
      <c r="A722" s="152" t="s">
        <v>16</v>
      </c>
      <c r="B722" s="217" t="s">
        <v>22</v>
      </c>
      <c r="C722" s="179">
        <f>C719/B719-1</f>
        <v>0</v>
      </c>
      <c r="D722" s="179">
        <f t="shared" ref="D722:E724" si="20">D719/C719-1</f>
        <v>0</v>
      </c>
      <c r="E722" s="179">
        <f t="shared" si="20"/>
        <v>0</v>
      </c>
      <c r="G722" s="2"/>
      <c r="H722" s="2"/>
      <c r="I722" s="2"/>
      <c r="J722" s="2"/>
      <c r="K722" s="2"/>
    </row>
    <row r="723" spans="1:11" ht="15.75" thickBot="1">
      <c r="A723" s="152" t="s">
        <v>17</v>
      </c>
      <c r="B723" s="217" t="s">
        <v>22</v>
      </c>
      <c r="C723" s="179">
        <f>C720/B720-1</f>
        <v>0</v>
      </c>
      <c r="D723" s="179">
        <f t="shared" si="20"/>
        <v>0</v>
      </c>
      <c r="E723" s="179">
        <f t="shared" si="20"/>
        <v>0</v>
      </c>
    </row>
    <row r="724" spans="1:11" ht="15.75" thickBot="1">
      <c r="A724" s="152" t="s">
        <v>18</v>
      </c>
      <c r="B724" s="217" t="s">
        <v>22</v>
      </c>
      <c r="C724" s="179">
        <f>C721/B721-1</f>
        <v>0</v>
      </c>
      <c r="D724" s="179">
        <f t="shared" si="20"/>
        <v>0</v>
      </c>
      <c r="E724" s="179">
        <f t="shared" si="20"/>
        <v>0</v>
      </c>
    </row>
    <row r="725" spans="1:11" ht="15.75" thickBot="1">
      <c r="A725" s="472" t="s">
        <v>579</v>
      </c>
      <c r="B725" s="473"/>
      <c r="C725" s="473"/>
      <c r="D725" s="473"/>
      <c r="E725" s="474"/>
    </row>
    <row r="726" spans="1:11" ht="12.75" customHeight="1">
      <c r="A726" s="470"/>
      <c r="B726" s="180">
        <v>2019</v>
      </c>
      <c r="C726" s="180">
        <v>2020</v>
      </c>
      <c r="D726" s="180">
        <v>2021</v>
      </c>
      <c r="E726" s="180">
        <v>2022</v>
      </c>
    </row>
    <row r="727" spans="1:11" ht="9" customHeight="1" thickBot="1">
      <c r="A727" s="471"/>
      <c r="B727" s="181" t="s">
        <v>5</v>
      </c>
      <c r="C727" s="181" t="s">
        <v>6</v>
      </c>
      <c r="D727" s="181" t="s">
        <v>6</v>
      </c>
      <c r="E727" s="181" t="s">
        <v>6</v>
      </c>
    </row>
    <row r="728" spans="1:11" ht="15.75" thickBot="1">
      <c r="A728" s="230" t="s">
        <v>33</v>
      </c>
      <c r="B728" s="233">
        <f>B729+B730+B731+B732</f>
        <v>0</v>
      </c>
      <c r="C728" s="233">
        <f>C729+C730+C731+C732</f>
        <v>0</v>
      </c>
      <c r="D728" s="233">
        <f>D729+D730+D731+D732</f>
        <v>0</v>
      </c>
      <c r="E728" s="233">
        <f>E729+E730+E731+E732</f>
        <v>0</v>
      </c>
    </row>
    <row r="729" spans="1:11" ht="15.75" thickBot="1">
      <c r="A729" s="231" t="s">
        <v>41</v>
      </c>
      <c r="B729" s="233"/>
      <c r="C729" s="233"/>
      <c r="D729" s="233"/>
      <c r="E729" s="233"/>
    </row>
    <row r="730" spans="1:11" ht="15.75" thickBot="1">
      <c r="A730" s="231" t="s">
        <v>46</v>
      </c>
      <c r="B730" s="233"/>
      <c r="C730" s="233"/>
      <c r="D730" s="233"/>
      <c r="E730" s="233"/>
    </row>
    <row r="731" spans="1:11" ht="15.75" thickBot="1">
      <c r="A731" s="231" t="s">
        <v>47</v>
      </c>
      <c r="B731" s="233"/>
      <c r="C731" s="233"/>
      <c r="D731" s="233"/>
      <c r="E731" s="233"/>
    </row>
    <row r="732" spans="1:11" ht="15.75" thickBot="1">
      <c r="A732" s="231" t="s">
        <v>48</v>
      </c>
      <c r="B732" s="233"/>
      <c r="C732" s="233"/>
      <c r="D732" s="233"/>
      <c r="E732" s="233"/>
    </row>
    <row r="733" spans="1:11" ht="15.75" thickBot="1">
      <c r="A733" s="230" t="s">
        <v>34</v>
      </c>
      <c r="B733" s="232">
        <f>B734+B735+B736+B737</f>
        <v>20000</v>
      </c>
      <c r="C733" s="232">
        <f>C734+C735+C736+C737</f>
        <v>20000</v>
      </c>
      <c r="D733" s="232">
        <f>D734+D735+D736+D737</f>
        <v>20000</v>
      </c>
      <c r="E733" s="232">
        <f>E734+E735+E736+E737</f>
        <v>20000</v>
      </c>
    </row>
    <row r="734" spans="1:11" ht="15.75" thickBot="1">
      <c r="A734" s="231" t="s">
        <v>41</v>
      </c>
      <c r="B734" s="232">
        <v>20000</v>
      </c>
      <c r="C734" s="232">
        <v>20000</v>
      </c>
      <c r="D734" s="232">
        <v>20000</v>
      </c>
      <c r="E734" s="232">
        <v>20000</v>
      </c>
    </row>
    <row r="735" spans="1:11" ht="15.75" thickBot="1">
      <c r="A735" s="231" t="s">
        <v>46</v>
      </c>
      <c r="B735" s="232"/>
      <c r="C735" s="233"/>
      <c r="D735" s="233"/>
      <c r="E735" s="233"/>
    </row>
    <row r="736" spans="1:11" ht="15.75" thickBot="1">
      <c r="A736" s="231" t="s">
        <v>47</v>
      </c>
      <c r="B736" s="232"/>
      <c r="C736" s="233"/>
      <c r="D736" s="233"/>
      <c r="E736" s="233"/>
    </row>
    <row r="737" spans="1:11" ht="15.75" thickBot="1">
      <c r="A737" s="231" t="s">
        <v>48</v>
      </c>
      <c r="B737" s="232"/>
      <c r="C737" s="233"/>
      <c r="D737" s="233"/>
      <c r="E737" s="233"/>
    </row>
    <row r="738" spans="1:11" ht="15.75" thickBot="1">
      <c r="A738" s="245" t="s">
        <v>435</v>
      </c>
      <c r="B738" s="232">
        <f>B728+B733</f>
        <v>20000</v>
      </c>
      <c r="C738" s="232">
        <f>C728+C733</f>
        <v>20000</v>
      </c>
      <c r="D738" s="232">
        <f>D728+D733</f>
        <v>20000</v>
      </c>
      <c r="E738" s="232">
        <f>E728+E733</f>
        <v>20000</v>
      </c>
    </row>
    <row r="739" spans="1:11" ht="68.25" thickBot="1">
      <c r="A739" s="229" t="s">
        <v>99</v>
      </c>
      <c r="B739" s="345" t="s">
        <v>436</v>
      </c>
      <c r="C739" s="336" t="s">
        <v>43</v>
      </c>
      <c r="D739" s="346" t="s">
        <v>437</v>
      </c>
      <c r="E739" s="343"/>
    </row>
    <row r="740" spans="1:11" ht="28.5" customHeight="1" thickBot="1">
      <c r="A740" s="152" t="s">
        <v>9</v>
      </c>
      <c r="B740" s="617" t="s">
        <v>436</v>
      </c>
      <c r="C740" s="618"/>
      <c r="D740" s="618"/>
      <c r="E740" s="619"/>
    </row>
    <row r="741" spans="1:11" ht="15.75" thickBot="1">
      <c r="A741" s="152" t="s">
        <v>14</v>
      </c>
      <c r="B741" s="506" t="s">
        <v>71</v>
      </c>
      <c r="C741" s="507"/>
      <c r="D741" s="507"/>
      <c r="E741" s="508"/>
    </row>
    <row r="742" spans="1:11" ht="12.75" customHeight="1">
      <c r="A742" s="470"/>
      <c r="B742" s="180">
        <v>2019</v>
      </c>
      <c r="C742" s="180">
        <v>2020</v>
      </c>
      <c r="D742" s="180">
        <v>2021</v>
      </c>
      <c r="E742" s="180">
        <v>2022</v>
      </c>
    </row>
    <row r="743" spans="1:11" ht="9" customHeight="1" thickBot="1">
      <c r="A743" s="471"/>
      <c r="B743" s="181" t="s">
        <v>5</v>
      </c>
      <c r="C743" s="181" t="s">
        <v>6</v>
      </c>
      <c r="D743" s="181" t="s">
        <v>6</v>
      </c>
      <c r="E743" s="181" t="s">
        <v>6</v>
      </c>
    </row>
    <row r="744" spans="1:11" ht="15.75" thickBot="1">
      <c r="A744" s="152" t="s">
        <v>8</v>
      </c>
      <c r="B744" s="217">
        <v>20</v>
      </c>
      <c r="C744" s="217">
        <v>10</v>
      </c>
      <c r="D744" s="217">
        <v>13</v>
      </c>
      <c r="E744" s="217"/>
    </row>
    <row r="745" spans="1:11" ht="15.75" thickBot="1">
      <c r="A745" s="152" t="s">
        <v>15</v>
      </c>
      <c r="B745" s="178">
        <f>B763</f>
        <v>30000</v>
      </c>
      <c r="C745" s="178">
        <f>C763</f>
        <v>15000</v>
      </c>
      <c r="D745" s="178">
        <f>D763</f>
        <v>20000</v>
      </c>
      <c r="E745" s="178">
        <f>E763</f>
        <v>0</v>
      </c>
    </row>
    <row r="746" spans="1:11" ht="15.75" thickBot="1">
      <c r="A746" s="152" t="s">
        <v>23</v>
      </c>
      <c r="B746" s="178">
        <f>B745/B744</f>
        <v>1500</v>
      </c>
      <c r="C746" s="178">
        <f>C745/C744</f>
        <v>1500</v>
      </c>
      <c r="D746" s="178">
        <f>D745/D744</f>
        <v>1538.4615384615386</v>
      </c>
      <c r="E746" s="178" t="e">
        <f>E745/E744</f>
        <v>#DIV/0!</v>
      </c>
    </row>
    <row r="747" spans="1:11" ht="15.75" thickBot="1">
      <c r="A747" s="152" t="s">
        <v>16</v>
      </c>
      <c r="B747" s="217" t="s">
        <v>22</v>
      </c>
      <c r="C747" s="179">
        <f>C744/B744-1</f>
        <v>-0.5</v>
      </c>
      <c r="D747" s="179">
        <f t="shared" ref="D747:E749" si="21">D744/C744-1</f>
        <v>0.30000000000000004</v>
      </c>
      <c r="E747" s="179">
        <f t="shared" si="21"/>
        <v>-1</v>
      </c>
      <c r="G747" s="2"/>
      <c r="H747" s="2"/>
      <c r="I747" s="2"/>
      <c r="J747" s="2"/>
      <c r="K747" s="2"/>
    </row>
    <row r="748" spans="1:11" ht="15.75" thickBot="1">
      <c r="A748" s="152" t="s">
        <v>17</v>
      </c>
      <c r="B748" s="217" t="s">
        <v>22</v>
      </c>
      <c r="C748" s="179">
        <f>C745/B745-1</f>
        <v>-0.5</v>
      </c>
      <c r="D748" s="179">
        <f t="shared" si="21"/>
        <v>0.33333333333333326</v>
      </c>
      <c r="E748" s="179">
        <f t="shared" si="21"/>
        <v>-1</v>
      </c>
    </row>
    <row r="749" spans="1:11" ht="15.75" thickBot="1">
      <c r="A749" s="152" t="s">
        <v>18</v>
      </c>
      <c r="B749" s="217" t="s">
        <v>22</v>
      </c>
      <c r="C749" s="179">
        <f>C746/B746-1</f>
        <v>0</v>
      </c>
      <c r="D749" s="179">
        <f t="shared" si="21"/>
        <v>2.5641025641025772E-2</v>
      </c>
      <c r="E749" s="179" t="e">
        <f t="shared" si="21"/>
        <v>#DIV/0!</v>
      </c>
    </row>
    <row r="750" spans="1:11" ht="15.75" thickBot="1">
      <c r="A750" s="472" t="s">
        <v>580</v>
      </c>
      <c r="B750" s="473"/>
      <c r="C750" s="473"/>
      <c r="D750" s="473"/>
      <c r="E750" s="474"/>
    </row>
    <row r="751" spans="1:11" ht="12.75" customHeight="1">
      <c r="A751" s="470"/>
      <c r="B751" s="180">
        <v>2018</v>
      </c>
      <c r="C751" s="180">
        <v>2019</v>
      </c>
      <c r="D751" s="180">
        <v>2020</v>
      </c>
      <c r="E751" s="180">
        <v>2021</v>
      </c>
    </row>
    <row r="752" spans="1:11" ht="9" customHeight="1" thickBot="1">
      <c r="A752" s="471"/>
      <c r="B752" s="181" t="s">
        <v>5</v>
      </c>
      <c r="C752" s="181" t="s">
        <v>6</v>
      </c>
      <c r="D752" s="181" t="s">
        <v>6</v>
      </c>
      <c r="E752" s="181" t="s">
        <v>6</v>
      </c>
    </row>
    <row r="753" spans="1:5" ht="15.75" thickBot="1">
      <c r="A753" s="230" t="s">
        <v>33</v>
      </c>
      <c r="B753" s="233">
        <f>B754+B755+B756+B757</f>
        <v>0</v>
      </c>
      <c r="C753" s="233">
        <f>C754+C755+C756+C757</f>
        <v>0</v>
      </c>
      <c r="D753" s="233">
        <f>D754+D755+D756+D757</f>
        <v>0</v>
      </c>
      <c r="E753" s="233">
        <f>E754+E755+E756+E757</f>
        <v>0</v>
      </c>
    </row>
    <row r="754" spans="1:5" ht="15.75" thickBot="1">
      <c r="A754" s="231" t="s">
        <v>41</v>
      </c>
      <c r="B754" s="233"/>
      <c r="C754" s="233"/>
      <c r="D754" s="233"/>
      <c r="E754" s="233"/>
    </row>
    <row r="755" spans="1:5" ht="15.75" thickBot="1">
      <c r="A755" s="231" t="s">
        <v>46</v>
      </c>
      <c r="B755" s="233"/>
      <c r="C755" s="233"/>
      <c r="D755" s="233"/>
      <c r="E755" s="233"/>
    </row>
    <row r="756" spans="1:5" ht="15.75" thickBot="1">
      <c r="A756" s="231" t="s">
        <v>47</v>
      </c>
      <c r="B756" s="233"/>
      <c r="C756" s="233"/>
      <c r="D756" s="233"/>
      <c r="E756" s="233"/>
    </row>
    <row r="757" spans="1:5" ht="15.75" thickBot="1">
      <c r="A757" s="231" t="s">
        <v>48</v>
      </c>
      <c r="B757" s="233"/>
      <c r="C757" s="233"/>
      <c r="D757" s="233"/>
      <c r="E757" s="233"/>
    </row>
    <row r="758" spans="1:5" ht="15.75" thickBot="1">
      <c r="A758" s="230" t="s">
        <v>34</v>
      </c>
      <c r="B758" s="232">
        <f>B759+B760+B761+B762</f>
        <v>30000</v>
      </c>
      <c r="C758" s="232">
        <f>C759+C760+C761+C762</f>
        <v>15000</v>
      </c>
      <c r="D758" s="232">
        <f>D759+D760+D761+D762</f>
        <v>20000</v>
      </c>
      <c r="E758" s="232">
        <f>E759+E760+E761+E762</f>
        <v>0</v>
      </c>
    </row>
    <row r="759" spans="1:5" ht="15.75" thickBot="1">
      <c r="A759" s="231" t="s">
        <v>41</v>
      </c>
      <c r="B759" s="232">
        <v>30000</v>
      </c>
      <c r="C759" s="233">
        <v>15000</v>
      </c>
      <c r="D759" s="233">
        <v>20000</v>
      </c>
      <c r="E759" s="233"/>
    </row>
    <row r="760" spans="1:5" ht="15.75" thickBot="1">
      <c r="A760" s="231" t="s">
        <v>46</v>
      </c>
      <c r="B760" s="232"/>
      <c r="C760" s="233"/>
      <c r="D760" s="233"/>
      <c r="E760" s="233"/>
    </row>
    <row r="761" spans="1:5" ht="15.75" thickBot="1">
      <c r="A761" s="231" t="s">
        <v>47</v>
      </c>
      <c r="B761" s="232"/>
      <c r="C761" s="233"/>
      <c r="D761" s="233"/>
      <c r="E761" s="233"/>
    </row>
    <row r="762" spans="1:5" ht="15.75" thickBot="1">
      <c r="A762" s="231" t="s">
        <v>48</v>
      </c>
      <c r="B762" s="232"/>
      <c r="C762" s="233"/>
      <c r="D762" s="233"/>
      <c r="E762" s="233"/>
    </row>
    <row r="763" spans="1:5" ht="15.75" thickBot="1">
      <c r="A763" s="237" t="s">
        <v>438</v>
      </c>
      <c r="B763" s="232">
        <f>B753+B758</f>
        <v>30000</v>
      </c>
      <c r="C763" s="232">
        <f>C753+C758</f>
        <v>15000</v>
      </c>
      <c r="D763" s="232">
        <f>D753+D758</f>
        <v>20000</v>
      </c>
      <c r="E763" s="232">
        <f>E753+E758</f>
        <v>0</v>
      </c>
    </row>
    <row r="764" spans="1:5" ht="25.5" customHeight="1" thickBot="1">
      <c r="A764" s="344" t="s">
        <v>95</v>
      </c>
      <c r="B764" s="484"/>
      <c r="C764" s="475"/>
      <c r="D764" s="475"/>
      <c r="E764" s="476"/>
    </row>
    <row r="765" spans="1:5" ht="34.5" thickBot="1">
      <c r="A765" s="229" t="s">
        <v>98</v>
      </c>
      <c r="B765" s="345" t="s">
        <v>439</v>
      </c>
      <c r="C765" s="336" t="s">
        <v>43</v>
      </c>
      <c r="D765" s="346" t="s">
        <v>440</v>
      </c>
      <c r="E765" s="343"/>
    </row>
    <row r="766" spans="1:5" ht="17.25" customHeight="1" thickBot="1">
      <c r="A766" s="152" t="s">
        <v>9</v>
      </c>
      <c r="B766" s="515" t="s">
        <v>439</v>
      </c>
      <c r="C766" s="516"/>
      <c r="D766" s="516"/>
      <c r="E766" s="517"/>
    </row>
    <row r="767" spans="1:5" ht="15.75" thickBot="1">
      <c r="A767" s="152" t="s">
        <v>14</v>
      </c>
      <c r="B767" s="486" t="s">
        <v>71</v>
      </c>
      <c r="C767" s="487"/>
      <c r="D767" s="487"/>
      <c r="E767" s="488"/>
    </row>
    <row r="768" spans="1:5" ht="12.75" customHeight="1">
      <c r="A768" s="470"/>
      <c r="B768" s="180">
        <v>2019</v>
      </c>
      <c r="C768" s="180">
        <v>2020</v>
      </c>
      <c r="D768" s="180">
        <v>2021</v>
      </c>
      <c r="E768" s="180">
        <v>2022</v>
      </c>
    </row>
    <row r="769" spans="1:11" ht="9" customHeight="1" thickBot="1">
      <c r="A769" s="471"/>
      <c r="B769" s="181" t="s">
        <v>5</v>
      </c>
      <c r="C769" s="181" t="s">
        <v>6</v>
      </c>
      <c r="D769" s="181" t="s">
        <v>6</v>
      </c>
      <c r="E769" s="181" t="s">
        <v>6</v>
      </c>
    </row>
    <row r="770" spans="1:11" ht="15.75" thickBot="1">
      <c r="A770" s="152" t="s">
        <v>8</v>
      </c>
      <c r="B770" s="217">
        <v>50</v>
      </c>
      <c r="C770" s="152"/>
      <c r="D770" s="152"/>
      <c r="E770" s="152"/>
    </row>
    <row r="771" spans="1:11" ht="15.75" thickBot="1">
      <c r="A771" s="152" t="s">
        <v>15</v>
      </c>
      <c r="B771" s="178">
        <f>B789</f>
        <v>20000</v>
      </c>
      <c r="C771" s="178">
        <f>C789</f>
        <v>0</v>
      </c>
      <c r="D771" s="178">
        <f>D789</f>
        <v>0</v>
      </c>
      <c r="E771" s="178">
        <f>E789</f>
        <v>0</v>
      </c>
    </row>
    <row r="772" spans="1:11" ht="15.75" thickBot="1">
      <c r="A772" s="152" t="s">
        <v>23</v>
      </c>
      <c r="B772" s="178">
        <f>B771/B770</f>
        <v>400</v>
      </c>
      <c r="C772" s="178" t="e">
        <f>C771/C770</f>
        <v>#DIV/0!</v>
      </c>
      <c r="D772" s="178" t="e">
        <f>D771/D770</f>
        <v>#DIV/0!</v>
      </c>
      <c r="E772" s="178" t="e">
        <f>E771/E770</f>
        <v>#DIV/0!</v>
      </c>
    </row>
    <row r="773" spans="1:11" ht="15.75" thickBot="1">
      <c r="A773" s="152" t="s">
        <v>16</v>
      </c>
      <c r="B773" s="217" t="s">
        <v>22</v>
      </c>
      <c r="C773" s="179">
        <f>C770/B770-1</f>
        <v>-1</v>
      </c>
      <c r="D773" s="179" t="e">
        <f t="shared" ref="D773:E775" si="22">D770/C770-1</f>
        <v>#DIV/0!</v>
      </c>
      <c r="E773" s="179" t="e">
        <f t="shared" si="22"/>
        <v>#DIV/0!</v>
      </c>
      <c r="G773" s="2"/>
      <c r="H773" s="2"/>
      <c r="I773" s="2"/>
      <c r="J773" s="2"/>
      <c r="K773" s="2"/>
    </row>
    <row r="774" spans="1:11" ht="15.75" thickBot="1">
      <c r="A774" s="152" t="s">
        <v>17</v>
      </c>
      <c r="B774" s="217" t="s">
        <v>22</v>
      </c>
      <c r="C774" s="179">
        <f>C771/B771-1</f>
        <v>-1</v>
      </c>
      <c r="D774" s="179" t="e">
        <f t="shared" si="22"/>
        <v>#DIV/0!</v>
      </c>
      <c r="E774" s="179" t="e">
        <f t="shared" si="22"/>
        <v>#DIV/0!</v>
      </c>
    </row>
    <row r="775" spans="1:11" ht="15.75" thickBot="1">
      <c r="A775" s="152" t="s">
        <v>18</v>
      </c>
      <c r="B775" s="217" t="s">
        <v>22</v>
      </c>
      <c r="C775" s="179" t="e">
        <f>C772/B772-1</f>
        <v>#DIV/0!</v>
      </c>
      <c r="D775" s="179" t="e">
        <f t="shared" si="22"/>
        <v>#DIV/0!</v>
      </c>
      <c r="E775" s="179" t="e">
        <f t="shared" si="22"/>
        <v>#DIV/0!</v>
      </c>
    </row>
    <row r="776" spans="1:11" ht="15.75" thickBot="1">
      <c r="A776" s="472" t="s">
        <v>581</v>
      </c>
      <c r="B776" s="473"/>
      <c r="C776" s="473"/>
      <c r="D776" s="473"/>
      <c r="E776" s="474"/>
    </row>
    <row r="777" spans="1:11" ht="12.75" customHeight="1">
      <c r="A777" s="470"/>
      <c r="B777" s="180">
        <v>2019</v>
      </c>
      <c r="C777" s="180">
        <v>2020</v>
      </c>
      <c r="D777" s="180">
        <v>2021</v>
      </c>
      <c r="E777" s="180">
        <v>2022</v>
      </c>
    </row>
    <row r="778" spans="1:11" ht="9" customHeight="1" thickBot="1">
      <c r="A778" s="471"/>
      <c r="B778" s="181" t="s">
        <v>5</v>
      </c>
      <c r="C778" s="181" t="s">
        <v>6</v>
      </c>
      <c r="D778" s="181" t="s">
        <v>6</v>
      </c>
      <c r="E778" s="181" t="s">
        <v>6</v>
      </c>
    </row>
    <row r="779" spans="1:11" ht="15.75" thickBot="1">
      <c r="A779" s="230" t="s">
        <v>33</v>
      </c>
      <c r="B779" s="233">
        <f>B780+B781+B782+B783</f>
        <v>0</v>
      </c>
      <c r="C779" s="233">
        <f>C780+C781+C782+C783</f>
        <v>0</v>
      </c>
      <c r="D779" s="233">
        <f>D780+D781+D782+D783</f>
        <v>0</v>
      </c>
      <c r="E779" s="233">
        <f>E780+E781+E782+E783</f>
        <v>0</v>
      </c>
    </row>
    <row r="780" spans="1:11" ht="15.75" thickBot="1">
      <c r="A780" s="231" t="s">
        <v>41</v>
      </c>
      <c r="B780" s="233"/>
      <c r="C780" s="233"/>
      <c r="D780" s="233"/>
      <c r="E780" s="233"/>
    </row>
    <row r="781" spans="1:11" ht="15.75" thickBot="1">
      <c r="A781" s="231" t="s">
        <v>46</v>
      </c>
      <c r="B781" s="233"/>
      <c r="C781" s="233"/>
      <c r="D781" s="233"/>
      <c r="E781" s="233"/>
    </row>
    <row r="782" spans="1:11" ht="15.75" thickBot="1">
      <c r="A782" s="231" t="s">
        <v>47</v>
      </c>
      <c r="B782" s="233"/>
      <c r="C782" s="233"/>
      <c r="D782" s="233"/>
      <c r="E782" s="233"/>
    </row>
    <row r="783" spans="1:11" ht="15.75" thickBot="1">
      <c r="A783" s="231" t="s">
        <v>48</v>
      </c>
      <c r="B783" s="233"/>
      <c r="C783" s="233"/>
      <c r="D783" s="233"/>
      <c r="E783" s="233"/>
    </row>
    <row r="784" spans="1:11" ht="15.75" thickBot="1">
      <c r="A784" s="230" t="s">
        <v>34</v>
      </c>
      <c r="B784" s="232">
        <f>B785+B786+B787+B788</f>
        <v>20000</v>
      </c>
      <c r="C784" s="232">
        <f>C785+C786+C787+C788</f>
        <v>0</v>
      </c>
      <c r="D784" s="232">
        <f>D785+D786+D787+D788</f>
        <v>0</v>
      </c>
      <c r="E784" s="232">
        <f>E785+E786+E787+E788</f>
        <v>0</v>
      </c>
    </row>
    <row r="785" spans="1:11" ht="15.75" thickBot="1">
      <c r="A785" s="231" t="s">
        <v>41</v>
      </c>
      <c r="B785" s="232">
        <v>20000</v>
      </c>
      <c r="C785" s="232"/>
      <c r="D785" s="232"/>
      <c r="E785" s="232"/>
    </row>
    <row r="786" spans="1:11" ht="15.75" thickBot="1">
      <c r="A786" s="231" t="s">
        <v>46</v>
      </c>
      <c r="B786" s="232"/>
      <c r="C786" s="232"/>
      <c r="D786" s="232"/>
      <c r="E786" s="232"/>
    </row>
    <row r="787" spans="1:11" ht="15.75" thickBot="1">
      <c r="A787" s="231" t="s">
        <v>47</v>
      </c>
      <c r="B787" s="232"/>
      <c r="C787" s="232"/>
      <c r="D787" s="232"/>
      <c r="E787" s="232"/>
    </row>
    <row r="788" spans="1:11" ht="15.75" thickBot="1">
      <c r="A788" s="231" t="s">
        <v>48</v>
      </c>
      <c r="B788" s="232"/>
      <c r="C788" s="232"/>
      <c r="D788" s="232"/>
      <c r="E788" s="232"/>
    </row>
    <row r="789" spans="1:11" ht="15.75" thickBot="1">
      <c r="A789" s="237" t="s">
        <v>441</v>
      </c>
      <c r="B789" s="232">
        <f>B779+B784</f>
        <v>20000</v>
      </c>
      <c r="C789" s="232">
        <f>C779+C784</f>
        <v>0</v>
      </c>
      <c r="D789" s="232">
        <f>D779+D784</f>
        <v>0</v>
      </c>
      <c r="E789" s="232">
        <f>E779+E784</f>
        <v>0</v>
      </c>
    </row>
    <row r="790" spans="1:11" ht="25.5" customHeight="1" thickBot="1">
      <c r="A790" s="344" t="s">
        <v>95</v>
      </c>
      <c r="B790" s="484"/>
      <c r="C790" s="475"/>
      <c r="D790" s="475"/>
      <c r="E790" s="476"/>
    </row>
    <row r="791" spans="1:11" ht="45.75" thickBot="1">
      <c r="A791" s="229" t="s">
        <v>97</v>
      </c>
      <c r="B791" s="345" t="s">
        <v>442</v>
      </c>
      <c r="C791" s="336" t="s">
        <v>43</v>
      </c>
      <c r="D791" s="346" t="s">
        <v>443</v>
      </c>
      <c r="E791" s="343"/>
    </row>
    <row r="792" spans="1:11" ht="28.5" customHeight="1" thickBot="1">
      <c r="A792" s="152" t="s">
        <v>9</v>
      </c>
      <c r="B792" s="515" t="s">
        <v>444</v>
      </c>
      <c r="C792" s="516"/>
      <c r="D792" s="516"/>
      <c r="E792" s="517"/>
    </row>
    <row r="793" spans="1:11" ht="15.75" thickBot="1">
      <c r="A793" s="152" t="s">
        <v>14</v>
      </c>
      <c r="B793" s="506" t="s">
        <v>445</v>
      </c>
      <c r="C793" s="507"/>
      <c r="D793" s="507"/>
      <c r="E793" s="508"/>
    </row>
    <row r="794" spans="1:11" ht="12.75" customHeight="1">
      <c r="A794" s="470"/>
      <c r="B794" s="180">
        <v>2019</v>
      </c>
      <c r="C794" s="180">
        <v>2020</v>
      </c>
      <c r="D794" s="180">
        <v>2021</v>
      </c>
      <c r="E794" s="180">
        <v>2022</v>
      </c>
    </row>
    <row r="795" spans="1:11" ht="9" customHeight="1" thickBot="1">
      <c r="A795" s="471"/>
      <c r="B795" s="181" t="s">
        <v>5</v>
      </c>
      <c r="C795" s="181" t="s">
        <v>6</v>
      </c>
      <c r="D795" s="181" t="s">
        <v>6</v>
      </c>
      <c r="E795" s="181" t="s">
        <v>6</v>
      </c>
    </row>
    <row r="796" spans="1:11" ht="15.75" thickBot="1">
      <c r="A796" s="152" t="s">
        <v>8</v>
      </c>
      <c r="B796" s="152">
        <v>500</v>
      </c>
      <c r="C796" s="152"/>
      <c r="D796" s="152"/>
      <c r="E796" s="152"/>
    </row>
    <row r="797" spans="1:11" ht="15.75" thickBot="1">
      <c r="A797" s="152" t="s">
        <v>15</v>
      </c>
      <c r="B797" s="178">
        <f>B815</f>
        <v>12000</v>
      </c>
      <c r="C797" s="178">
        <f>C815</f>
        <v>0</v>
      </c>
      <c r="D797" s="178">
        <f>D815</f>
        <v>0</v>
      </c>
      <c r="E797" s="178">
        <f>E815</f>
        <v>0</v>
      </c>
    </row>
    <row r="798" spans="1:11" ht="15.75" thickBot="1">
      <c r="A798" s="152" t="s">
        <v>23</v>
      </c>
      <c r="B798" s="178">
        <f>B797/B796</f>
        <v>24</v>
      </c>
      <c r="C798" s="178" t="e">
        <f>C797/C796</f>
        <v>#DIV/0!</v>
      </c>
      <c r="D798" s="178" t="e">
        <f>D797/D796</f>
        <v>#DIV/0!</v>
      </c>
      <c r="E798" s="178" t="e">
        <f>E797/E796</f>
        <v>#DIV/0!</v>
      </c>
    </row>
    <row r="799" spans="1:11" ht="15.75" thickBot="1">
      <c r="A799" s="152" t="s">
        <v>16</v>
      </c>
      <c r="B799" s="217" t="s">
        <v>22</v>
      </c>
      <c r="C799" s="179">
        <f t="shared" ref="C799:E801" si="23">C796/B796-1</f>
        <v>-1</v>
      </c>
      <c r="D799" s="179" t="e">
        <f t="shared" si="23"/>
        <v>#DIV/0!</v>
      </c>
      <c r="E799" s="179" t="e">
        <f t="shared" si="23"/>
        <v>#DIV/0!</v>
      </c>
      <c r="G799" s="2"/>
      <c r="H799" s="2"/>
      <c r="I799" s="2"/>
      <c r="J799" s="2"/>
      <c r="K799" s="2"/>
    </row>
    <row r="800" spans="1:11" ht="15.75" thickBot="1">
      <c r="A800" s="152" t="s">
        <v>17</v>
      </c>
      <c r="B800" s="217" t="s">
        <v>22</v>
      </c>
      <c r="C800" s="179">
        <f t="shared" si="23"/>
        <v>-1</v>
      </c>
      <c r="D800" s="179" t="e">
        <f t="shared" si="23"/>
        <v>#DIV/0!</v>
      </c>
      <c r="E800" s="179" t="e">
        <f t="shared" si="23"/>
        <v>#DIV/0!</v>
      </c>
    </row>
    <row r="801" spans="1:5" ht="15.75" thickBot="1">
      <c r="A801" s="152" t="s">
        <v>18</v>
      </c>
      <c r="B801" s="217" t="s">
        <v>22</v>
      </c>
      <c r="C801" s="179" t="e">
        <f t="shared" si="23"/>
        <v>#DIV/0!</v>
      </c>
      <c r="D801" s="179" t="e">
        <f t="shared" si="23"/>
        <v>#DIV/0!</v>
      </c>
      <c r="E801" s="179" t="e">
        <f t="shared" si="23"/>
        <v>#DIV/0!</v>
      </c>
    </row>
    <row r="802" spans="1:5" ht="15.75" thickBot="1">
      <c r="A802" s="472" t="s">
        <v>582</v>
      </c>
      <c r="B802" s="473"/>
      <c r="C802" s="473"/>
      <c r="D802" s="473"/>
      <c r="E802" s="474"/>
    </row>
    <row r="803" spans="1:5" ht="12.75" customHeight="1">
      <c r="A803" s="470"/>
      <c r="B803" s="180">
        <v>2019</v>
      </c>
      <c r="C803" s="180">
        <v>2020</v>
      </c>
      <c r="D803" s="180">
        <v>2021</v>
      </c>
      <c r="E803" s="180">
        <v>2022</v>
      </c>
    </row>
    <row r="804" spans="1:5" ht="9" customHeight="1" thickBot="1">
      <c r="A804" s="471"/>
      <c r="B804" s="181" t="s">
        <v>5</v>
      </c>
      <c r="C804" s="181" t="s">
        <v>6</v>
      </c>
      <c r="D804" s="181" t="s">
        <v>6</v>
      </c>
      <c r="E804" s="181" t="s">
        <v>6</v>
      </c>
    </row>
    <row r="805" spans="1:5" ht="15.75" thickBot="1">
      <c r="A805" s="230" t="s">
        <v>33</v>
      </c>
      <c r="B805" s="233">
        <f>B806+B807+B808+B809</f>
        <v>12000</v>
      </c>
      <c r="C805" s="233">
        <f>C806+C807+C808+C809</f>
        <v>0</v>
      </c>
      <c r="D805" s="233">
        <f>D806+D807+D808+D809</f>
        <v>0</v>
      </c>
      <c r="E805" s="233">
        <f>E806+E807+E808+E809</f>
        <v>0</v>
      </c>
    </row>
    <row r="806" spans="1:5" ht="15.75" thickBot="1">
      <c r="A806" s="231" t="s">
        <v>41</v>
      </c>
      <c r="B806" s="233">
        <v>12000</v>
      </c>
      <c r="C806" s="233"/>
      <c r="D806" s="233"/>
      <c r="E806" s="233"/>
    </row>
    <row r="807" spans="1:5" ht="15.75" thickBot="1">
      <c r="A807" s="231" t="s">
        <v>46</v>
      </c>
      <c r="B807" s="233"/>
      <c r="C807" s="233"/>
      <c r="D807" s="233"/>
      <c r="E807" s="233"/>
    </row>
    <row r="808" spans="1:5" ht="15.75" thickBot="1">
      <c r="A808" s="231" t="s">
        <v>47</v>
      </c>
      <c r="B808" s="233"/>
      <c r="C808" s="233"/>
      <c r="D808" s="233"/>
      <c r="E808" s="233"/>
    </row>
    <row r="809" spans="1:5" ht="15.75" thickBot="1">
      <c r="A809" s="231" t="s">
        <v>48</v>
      </c>
      <c r="B809" s="233"/>
      <c r="C809" s="233"/>
      <c r="D809" s="233"/>
      <c r="E809" s="233"/>
    </row>
    <row r="810" spans="1:5" ht="15.75" thickBot="1">
      <c r="A810" s="230" t="s">
        <v>34</v>
      </c>
      <c r="B810" s="232">
        <f>B811+B812+B813+B814</f>
        <v>0</v>
      </c>
      <c r="C810" s="232">
        <f>C811+C812+C813+C814</f>
        <v>0</v>
      </c>
      <c r="D810" s="232">
        <f>D811+D812+D813+D814</f>
        <v>0</v>
      </c>
      <c r="E810" s="232">
        <f>E811+E812+E813+E814</f>
        <v>0</v>
      </c>
    </row>
    <row r="811" spans="1:5" ht="15.75" thickBot="1">
      <c r="A811" s="231" t="s">
        <v>41</v>
      </c>
      <c r="B811" s="232"/>
      <c r="C811" s="232"/>
      <c r="D811" s="232"/>
      <c r="E811" s="232"/>
    </row>
    <row r="812" spans="1:5" ht="15.75" thickBot="1">
      <c r="A812" s="231" t="s">
        <v>46</v>
      </c>
      <c r="B812" s="232"/>
      <c r="C812" s="232"/>
      <c r="D812" s="232"/>
      <c r="E812" s="232"/>
    </row>
    <row r="813" spans="1:5" ht="15.75" thickBot="1">
      <c r="A813" s="231" t="s">
        <v>47</v>
      </c>
      <c r="B813" s="232"/>
      <c r="C813" s="232"/>
      <c r="D813" s="232"/>
      <c r="E813" s="232"/>
    </row>
    <row r="814" spans="1:5" ht="15.75" thickBot="1">
      <c r="A814" s="231" t="s">
        <v>48</v>
      </c>
      <c r="B814" s="232"/>
      <c r="C814" s="232"/>
      <c r="D814" s="232"/>
      <c r="E814" s="232"/>
    </row>
    <row r="815" spans="1:5" ht="15.75" thickBot="1">
      <c r="A815" s="237" t="s">
        <v>446</v>
      </c>
      <c r="B815" s="232">
        <f>B805+B810</f>
        <v>12000</v>
      </c>
      <c r="C815" s="232">
        <f>C805+C810</f>
        <v>0</v>
      </c>
      <c r="D815" s="232">
        <f>D805+D810</f>
        <v>0</v>
      </c>
      <c r="E815" s="232">
        <f>E805+E810</f>
        <v>0</v>
      </c>
    </row>
    <row r="816" spans="1:5" ht="45.75" thickBot="1">
      <c r="A816" s="229" t="s">
        <v>447</v>
      </c>
      <c r="B816" s="345" t="s">
        <v>448</v>
      </c>
      <c r="C816" s="336" t="s">
        <v>43</v>
      </c>
      <c r="D816" s="346" t="s">
        <v>449</v>
      </c>
      <c r="E816" s="343"/>
    </row>
    <row r="817" spans="1:11" ht="28.5" customHeight="1" thickBot="1">
      <c r="A817" s="152" t="s">
        <v>9</v>
      </c>
      <c r="B817" s="617" t="s">
        <v>448</v>
      </c>
      <c r="C817" s="618"/>
      <c r="D817" s="618"/>
      <c r="E817" s="619"/>
    </row>
    <row r="818" spans="1:11" ht="15.75" thickBot="1">
      <c r="A818" s="152" t="s">
        <v>14</v>
      </c>
      <c r="B818" s="486" t="s">
        <v>94</v>
      </c>
      <c r="C818" s="487"/>
      <c r="D818" s="487"/>
      <c r="E818" s="488"/>
    </row>
    <row r="819" spans="1:11" ht="12.75" customHeight="1">
      <c r="A819" s="470"/>
      <c r="B819" s="180">
        <v>2019</v>
      </c>
      <c r="C819" s="180">
        <v>2020</v>
      </c>
      <c r="D819" s="180">
        <v>2021</v>
      </c>
      <c r="E819" s="180">
        <v>2022</v>
      </c>
    </row>
    <row r="820" spans="1:11" ht="9" customHeight="1" thickBot="1">
      <c r="A820" s="471"/>
      <c r="B820" s="181" t="s">
        <v>5</v>
      </c>
      <c r="C820" s="181" t="s">
        <v>6</v>
      </c>
      <c r="D820" s="181" t="s">
        <v>6</v>
      </c>
      <c r="E820" s="181" t="s">
        <v>6</v>
      </c>
    </row>
    <row r="821" spans="1:11" ht="15.75" thickBot="1">
      <c r="A821" s="152" t="s">
        <v>8</v>
      </c>
      <c r="B821" s="152">
        <v>1500</v>
      </c>
      <c r="C821" s="152">
        <v>1500</v>
      </c>
      <c r="D821" s="152">
        <v>1500</v>
      </c>
      <c r="E821" s="152">
        <v>1500</v>
      </c>
    </row>
    <row r="822" spans="1:11" ht="15.75" thickBot="1">
      <c r="A822" s="152" t="s">
        <v>15</v>
      </c>
      <c r="B822" s="178">
        <f>B840</f>
        <v>40000</v>
      </c>
      <c r="C822" s="178">
        <v>50000</v>
      </c>
      <c r="D822" s="178">
        <v>20000</v>
      </c>
      <c r="E822" s="178">
        <v>10000</v>
      </c>
    </row>
    <row r="823" spans="1:11" ht="15.75" thickBot="1">
      <c r="A823" s="152" t="s">
        <v>23</v>
      </c>
      <c r="B823" s="178">
        <f>B822/B821</f>
        <v>26.666666666666668</v>
      </c>
      <c r="C823" s="178">
        <f>C822/C821</f>
        <v>33.333333333333336</v>
      </c>
      <c r="D823" s="178">
        <f>D822/D821</f>
        <v>13.333333333333334</v>
      </c>
      <c r="E823" s="178">
        <f>E822/E821</f>
        <v>6.666666666666667</v>
      </c>
    </row>
    <row r="824" spans="1:11" ht="15.75" thickBot="1">
      <c r="A824" s="152" t="s">
        <v>16</v>
      </c>
      <c r="B824" s="217" t="s">
        <v>22</v>
      </c>
      <c r="C824" s="179">
        <f t="shared" ref="C824:E826" si="24">C821/B821-1</f>
        <v>0</v>
      </c>
      <c r="D824" s="179">
        <f t="shared" si="24"/>
        <v>0</v>
      </c>
      <c r="E824" s="179">
        <f t="shared" si="24"/>
        <v>0</v>
      </c>
      <c r="G824" s="2"/>
      <c r="H824" s="2"/>
      <c r="I824" s="2"/>
      <c r="J824" s="2"/>
      <c r="K824" s="2"/>
    </row>
    <row r="825" spans="1:11" ht="15.75" thickBot="1">
      <c r="A825" s="152" t="s">
        <v>17</v>
      </c>
      <c r="B825" s="217" t="s">
        <v>22</v>
      </c>
      <c r="C825" s="179">
        <f t="shared" si="24"/>
        <v>0.25</v>
      </c>
      <c r="D825" s="179">
        <f t="shared" si="24"/>
        <v>-0.6</v>
      </c>
      <c r="E825" s="179">
        <f t="shared" si="24"/>
        <v>-0.5</v>
      </c>
    </row>
    <row r="826" spans="1:11" ht="15.75" thickBot="1">
      <c r="A826" s="152" t="s">
        <v>18</v>
      </c>
      <c r="B826" s="217" t="s">
        <v>22</v>
      </c>
      <c r="C826" s="179">
        <f t="shared" si="24"/>
        <v>0.25</v>
      </c>
      <c r="D826" s="179">
        <f t="shared" si="24"/>
        <v>-0.60000000000000009</v>
      </c>
      <c r="E826" s="179">
        <f t="shared" si="24"/>
        <v>-0.5</v>
      </c>
    </row>
    <row r="827" spans="1:11" ht="15.75" thickBot="1">
      <c r="A827" s="472" t="s">
        <v>583</v>
      </c>
      <c r="B827" s="473"/>
      <c r="C827" s="473"/>
      <c r="D827" s="473"/>
      <c r="E827" s="474"/>
    </row>
    <row r="828" spans="1:11" ht="12.75" customHeight="1">
      <c r="A828" s="470"/>
      <c r="B828" s="180">
        <v>2019</v>
      </c>
      <c r="C828" s="180">
        <v>2020</v>
      </c>
      <c r="D828" s="180">
        <v>2021</v>
      </c>
      <c r="E828" s="180">
        <v>2022</v>
      </c>
    </row>
    <row r="829" spans="1:11" ht="9" customHeight="1" thickBot="1">
      <c r="A829" s="471"/>
      <c r="B829" s="181" t="s">
        <v>5</v>
      </c>
      <c r="C829" s="181" t="s">
        <v>6</v>
      </c>
      <c r="D829" s="181" t="s">
        <v>6</v>
      </c>
      <c r="E829" s="181" t="s">
        <v>6</v>
      </c>
    </row>
    <row r="830" spans="1:11" ht="15.75" thickBot="1">
      <c r="A830" s="230" t="s">
        <v>33</v>
      </c>
      <c r="B830" s="233">
        <f>B831+B832+B833+B834</f>
        <v>40000</v>
      </c>
      <c r="C830" s="233">
        <f>C831+C832+C833+C834</f>
        <v>45000</v>
      </c>
      <c r="D830" s="233">
        <f>D831+D832+D833+D834</f>
        <v>0</v>
      </c>
      <c r="E830" s="233">
        <f>E831+E832+E833+E834</f>
        <v>0</v>
      </c>
    </row>
    <row r="831" spans="1:11" ht="15.75" thickBot="1">
      <c r="A831" s="231" t="s">
        <v>41</v>
      </c>
      <c r="B831" s="233">
        <v>40000</v>
      </c>
      <c r="C831" s="233">
        <v>45000</v>
      </c>
      <c r="D831" s="233"/>
      <c r="E831" s="233"/>
    </row>
    <row r="832" spans="1:11" ht="15.75" thickBot="1">
      <c r="A832" s="231" t="s">
        <v>46</v>
      </c>
      <c r="B832" s="233"/>
      <c r="C832" s="233"/>
      <c r="D832" s="233"/>
      <c r="E832" s="233"/>
    </row>
    <row r="833" spans="1:5" ht="15.75" thickBot="1">
      <c r="A833" s="231" t="s">
        <v>47</v>
      </c>
      <c r="B833" s="233"/>
      <c r="C833" s="233"/>
      <c r="D833" s="233"/>
      <c r="E833" s="233"/>
    </row>
    <row r="834" spans="1:5" ht="15.75" thickBot="1">
      <c r="A834" s="231" t="s">
        <v>48</v>
      </c>
      <c r="B834" s="233"/>
      <c r="C834" s="233"/>
      <c r="D834" s="233"/>
      <c r="E834" s="233"/>
    </row>
    <row r="835" spans="1:5" ht="15.75" thickBot="1">
      <c r="A835" s="230" t="s">
        <v>34</v>
      </c>
      <c r="B835" s="232">
        <f>B836+B837+B838+B839</f>
        <v>0</v>
      </c>
      <c r="C835" s="232">
        <f>C836+C837+C838+C839</f>
        <v>0</v>
      </c>
      <c r="D835" s="232">
        <f>D836+D837+D838+D839</f>
        <v>0</v>
      </c>
      <c r="E835" s="232">
        <f>E836+E837+E838+E839</f>
        <v>0</v>
      </c>
    </row>
    <row r="836" spans="1:5" ht="15.75" thickBot="1">
      <c r="A836" s="231" t="s">
        <v>41</v>
      </c>
      <c r="B836" s="232"/>
      <c r="C836" s="232"/>
      <c r="D836" s="232"/>
      <c r="E836" s="232"/>
    </row>
    <row r="837" spans="1:5" ht="15.75" thickBot="1">
      <c r="A837" s="231" t="s">
        <v>46</v>
      </c>
      <c r="B837" s="232"/>
      <c r="C837" s="232"/>
      <c r="D837" s="232"/>
      <c r="E837" s="232"/>
    </row>
    <row r="838" spans="1:5" ht="15.75" thickBot="1">
      <c r="A838" s="231" t="s">
        <v>47</v>
      </c>
      <c r="B838" s="232"/>
      <c r="C838" s="232"/>
      <c r="D838" s="232"/>
      <c r="E838" s="232"/>
    </row>
    <row r="839" spans="1:5" ht="15.75" thickBot="1">
      <c r="A839" s="231" t="s">
        <v>48</v>
      </c>
      <c r="B839" s="232"/>
      <c r="C839" s="232"/>
      <c r="D839" s="232"/>
      <c r="E839" s="232"/>
    </row>
    <row r="840" spans="1:5" ht="15.75" thickBot="1">
      <c r="A840" s="237" t="s">
        <v>450</v>
      </c>
      <c r="B840" s="232">
        <f>B830+B835</f>
        <v>40000</v>
      </c>
      <c r="C840" s="232">
        <f>C830+C835</f>
        <v>45000</v>
      </c>
      <c r="D840" s="232">
        <f>D830+D835</f>
        <v>0</v>
      </c>
      <c r="E840" s="232">
        <f>E830+E835</f>
        <v>0</v>
      </c>
    </row>
    <row r="841" spans="1:5" ht="34.5" thickBot="1">
      <c r="A841" s="229" t="s">
        <v>451</v>
      </c>
      <c r="B841" s="345" t="s">
        <v>452</v>
      </c>
      <c r="C841" s="336" t="s">
        <v>43</v>
      </c>
      <c r="D841" s="346" t="s">
        <v>453</v>
      </c>
      <c r="E841" s="343"/>
    </row>
    <row r="842" spans="1:5" ht="28.5" customHeight="1" thickBot="1">
      <c r="A842" s="152" t="s">
        <v>9</v>
      </c>
      <c r="B842" s="515" t="s">
        <v>452</v>
      </c>
      <c r="C842" s="516"/>
      <c r="D842" s="516"/>
      <c r="E842" s="517"/>
    </row>
    <row r="843" spans="1:5" ht="15.75" thickBot="1">
      <c r="A843" s="152" t="s">
        <v>14</v>
      </c>
      <c r="B843" s="506" t="s">
        <v>94</v>
      </c>
      <c r="C843" s="507"/>
      <c r="D843" s="507"/>
      <c r="E843" s="508"/>
    </row>
    <row r="844" spans="1:5" ht="12.75" customHeight="1">
      <c r="A844" s="470"/>
      <c r="B844" s="180">
        <v>2019</v>
      </c>
      <c r="C844" s="180">
        <v>2020</v>
      </c>
      <c r="D844" s="180">
        <v>2021</v>
      </c>
      <c r="E844" s="180">
        <v>2022</v>
      </c>
    </row>
    <row r="845" spans="1:5" ht="9" customHeight="1" thickBot="1">
      <c r="A845" s="471"/>
      <c r="B845" s="181" t="s">
        <v>5</v>
      </c>
      <c r="C845" s="181" t="s">
        <v>6</v>
      </c>
      <c r="D845" s="181" t="s">
        <v>6</v>
      </c>
      <c r="E845" s="181" t="s">
        <v>6</v>
      </c>
    </row>
    <row r="846" spans="1:5" ht="15.75" thickBot="1">
      <c r="A846" s="152" t="s">
        <v>8</v>
      </c>
      <c r="B846" s="152">
        <v>1000</v>
      </c>
      <c r="C846" s="152"/>
      <c r="D846" s="152"/>
      <c r="E846" s="152"/>
    </row>
    <row r="847" spans="1:5" ht="15.75" thickBot="1">
      <c r="A847" s="152" t="s">
        <v>15</v>
      </c>
      <c r="B847" s="178">
        <f>B865</f>
        <v>31000</v>
      </c>
      <c r="C847" s="178">
        <f>C865</f>
        <v>0</v>
      </c>
      <c r="D847" s="178">
        <f>D865</f>
        <v>0</v>
      </c>
      <c r="E847" s="178">
        <f>E865</f>
        <v>0</v>
      </c>
    </row>
    <row r="848" spans="1:5" ht="15.75" thickBot="1">
      <c r="A848" s="152" t="s">
        <v>23</v>
      </c>
      <c r="B848" s="178">
        <f>B847/B846</f>
        <v>31</v>
      </c>
      <c r="C848" s="178" t="e">
        <f>C847/C846</f>
        <v>#DIV/0!</v>
      </c>
      <c r="D848" s="178" t="e">
        <f>D847/D846</f>
        <v>#DIV/0!</v>
      </c>
      <c r="E848" s="178" t="e">
        <f>E847/E846</f>
        <v>#DIV/0!</v>
      </c>
    </row>
    <row r="849" spans="1:11" ht="15.75" thickBot="1">
      <c r="A849" s="152" t="s">
        <v>16</v>
      </c>
      <c r="B849" s="217" t="s">
        <v>22</v>
      </c>
      <c r="C849" s="179">
        <f t="shared" ref="C849:E851" si="25">C846/B846-1</f>
        <v>-1</v>
      </c>
      <c r="D849" s="179" t="e">
        <f t="shared" si="25"/>
        <v>#DIV/0!</v>
      </c>
      <c r="E849" s="179" t="e">
        <f t="shared" si="25"/>
        <v>#DIV/0!</v>
      </c>
      <c r="G849" s="2"/>
      <c r="H849" s="2"/>
      <c r="I849" s="2"/>
      <c r="J849" s="2"/>
      <c r="K849" s="2"/>
    </row>
    <row r="850" spans="1:11" ht="15.75" thickBot="1">
      <c r="A850" s="152" t="s">
        <v>17</v>
      </c>
      <c r="B850" s="217" t="s">
        <v>22</v>
      </c>
      <c r="C850" s="179">
        <f t="shared" si="25"/>
        <v>-1</v>
      </c>
      <c r="D850" s="179" t="e">
        <f t="shared" si="25"/>
        <v>#DIV/0!</v>
      </c>
      <c r="E850" s="179" t="e">
        <f t="shared" si="25"/>
        <v>#DIV/0!</v>
      </c>
    </row>
    <row r="851" spans="1:11" ht="15.75" thickBot="1">
      <c r="A851" s="152" t="s">
        <v>18</v>
      </c>
      <c r="B851" s="217" t="s">
        <v>22</v>
      </c>
      <c r="C851" s="179" t="e">
        <f t="shared" si="25"/>
        <v>#DIV/0!</v>
      </c>
      <c r="D851" s="179" t="e">
        <f t="shared" si="25"/>
        <v>#DIV/0!</v>
      </c>
      <c r="E851" s="179" t="e">
        <f t="shared" si="25"/>
        <v>#DIV/0!</v>
      </c>
    </row>
    <row r="852" spans="1:11" ht="15.75" thickBot="1">
      <c r="A852" s="472" t="s">
        <v>587</v>
      </c>
      <c r="B852" s="473"/>
      <c r="C852" s="473"/>
      <c r="D852" s="473"/>
      <c r="E852" s="474"/>
    </row>
    <row r="853" spans="1:11" ht="12.75" customHeight="1">
      <c r="A853" s="470"/>
      <c r="B853" s="180">
        <v>2019</v>
      </c>
      <c r="C853" s="180">
        <v>2020</v>
      </c>
      <c r="D853" s="180">
        <v>2021</v>
      </c>
      <c r="E853" s="180">
        <v>2022</v>
      </c>
    </row>
    <row r="854" spans="1:11" ht="9" customHeight="1" thickBot="1">
      <c r="A854" s="471"/>
      <c r="B854" s="181" t="s">
        <v>5</v>
      </c>
      <c r="C854" s="181" t="s">
        <v>6</v>
      </c>
      <c r="D854" s="181" t="s">
        <v>6</v>
      </c>
      <c r="E854" s="181" t="s">
        <v>6</v>
      </c>
    </row>
    <row r="855" spans="1:11" ht="15.75" thickBot="1">
      <c r="A855" s="230" t="s">
        <v>33</v>
      </c>
      <c r="B855" s="233">
        <f>B856+B857+B858+B859</f>
        <v>0</v>
      </c>
      <c r="C855" s="233">
        <f>C856+C857+C858+C859</f>
        <v>0</v>
      </c>
      <c r="D855" s="233">
        <f>D856+D857+D858+D859</f>
        <v>0</v>
      </c>
      <c r="E855" s="233">
        <f>E856+E857+E858+E859</f>
        <v>0</v>
      </c>
    </row>
    <row r="856" spans="1:11" ht="15.75" thickBot="1">
      <c r="A856" s="231" t="s">
        <v>41</v>
      </c>
      <c r="B856" s="233"/>
      <c r="C856" s="233"/>
      <c r="D856" s="233"/>
      <c r="E856" s="233"/>
    </row>
    <row r="857" spans="1:11" ht="15.75" thickBot="1">
      <c r="A857" s="231" t="s">
        <v>46</v>
      </c>
      <c r="B857" s="233"/>
      <c r="C857" s="233"/>
      <c r="D857" s="233"/>
      <c r="E857" s="233"/>
    </row>
    <row r="858" spans="1:11" ht="15.75" thickBot="1">
      <c r="A858" s="231" t="s">
        <v>47</v>
      </c>
      <c r="B858" s="233"/>
      <c r="C858" s="233"/>
      <c r="D858" s="233"/>
      <c r="E858" s="233"/>
    </row>
    <row r="859" spans="1:11" ht="15.75" thickBot="1">
      <c r="A859" s="231" t="s">
        <v>48</v>
      </c>
      <c r="B859" s="233"/>
      <c r="C859" s="233"/>
      <c r="D859" s="233"/>
      <c r="E859" s="233"/>
    </row>
    <row r="860" spans="1:11" ht="15.75" thickBot="1">
      <c r="A860" s="230" t="s">
        <v>34</v>
      </c>
      <c r="B860" s="232">
        <f>B861+B862+B863+B864</f>
        <v>31000</v>
      </c>
      <c r="C860" s="232">
        <f>C861+C862+C863+C864</f>
        <v>0</v>
      </c>
      <c r="D860" s="232">
        <f>D861+D862+D863+D864</f>
        <v>0</v>
      </c>
      <c r="E860" s="232">
        <f>E861+E862+E863+E864</f>
        <v>0</v>
      </c>
    </row>
    <row r="861" spans="1:11" ht="15.75" thickBot="1">
      <c r="A861" s="231" t="s">
        <v>41</v>
      </c>
      <c r="B861" s="232">
        <v>31000</v>
      </c>
      <c r="C861" s="232"/>
      <c r="D861" s="232"/>
      <c r="E861" s="232"/>
    </row>
    <row r="862" spans="1:11" ht="15.75" thickBot="1">
      <c r="A862" s="231" t="s">
        <v>46</v>
      </c>
      <c r="B862" s="232"/>
      <c r="C862" s="232"/>
      <c r="D862" s="232"/>
      <c r="E862" s="232"/>
    </row>
    <row r="863" spans="1:11" ht="15.75" thickBot="1">
      <c r="A863" s="231" t="s">
        <v>47</v>
      </c>
      <c r="B863" s="232"/>
      <c r="C863" s="232"/>
      <c r="D863" s="232"/>
      <c r="E863" s="232"/>
    </row>
    <row r="864" spans="1:11" ht="15.75" thickBot="1">
      <c r="A864" s="231" t="s">
        <v>48</v>
      </c>
      <c r="B864" s="232"/>
      <c r="C864" s="232"/>
      <c r="D864" s="232"/>
      <c r="E864" s="232"/>
    </row>
    <row r="865" spans="1:10" ht="15.75" thickBot="1">
      <c r="A865" s="237" t="s">
        <v>454</v>
      </c>
      <c r="B865" s="232">
        <f>B855+B860</f>
        <v>31000</v>
      </c>
      <c r="C865" s="232">
        <f>C855+C860</f>
        <v>0</v>
      </c>
      <c r="D865" s="232">
        <f>D855+D860</f>
        <v>0</v>
      </c>
      <c r="E865" s="232">
        <f>E855+E860</f>
        <v>0</v>
      </c>
    </row>
    <row r="866" spans="1:10" ht="15.75" thickBot="1">
      <c r="A866" s="246"/>
      <c r="B866" s="247"/>
      <c r="C866" s="247"/>
      <c r="D866" s="247"/>
      <c r="E866" s="247"/>
    </row>
    <row r="867" spans="1:10" ht="27" customHeight="1" thickBot="1">
      <c r="A867" s="175" t="s">
        <v>39</v>
      </c>
      <c r="B867" s="248">
        <f>B868</f>
        <v>5463410</v>
      </c>
      <c r="C867" s="248">
        <f>C868</f>
        <v>6445910</v>
      </c>
      <c r="D867" s="248">
        <f>D868</f>
        <v>8595000</v>
      </c>
      <c r="E867" s="248">
        <f>E868</f>
        <v>10095000</v>
      </c>
    </row>
    <row r="868" spans="1:10" ht="24.75" thickBot="1">
      <c r="A868" s="175" t="s">
        <v>40</v>
      </c>
      <c r="B868" s="248">
        <f>B869+B872+B875+B887+B895</f>
        <v>5463410</v>
      </c>
      <c r="C868" s="248">
        <f t="shared" ref="C868:E868" si="26">C869+C872+C875+C887+C895</f>
        <v>6445910</v>
      </c>
      <c r="D868" s="248">
        <f t="shared" si="26"/>
        <v>8595000</v>
      </c>
      <c r="E868" s="248">
        <f t="shared" si="26"/>
        <v>10095000</v>
      </c>
    </row>
    <row r="869" spans="1:10" ht="15.75" thickBot="1">
      <c r="A869" s="230" t="s">
        <v>0</v>
      </c>
      <c r="B869" s="249">
        <f>B870+B871</f>
        <v>2123024</v>
      </c>
      <c r="C869" s="249">
        <f>C870+C871</f>
        <v>2327600</v>
      </c>
      <c r="D869" s="249">
        <f>D870+D871</f>
        <v>2327600</v>
      </c>
      <c r="E869" s="249">
        <f>E870+E871</f>
        <v>2327600</v>
      </c>
    </row>
    <row r="870" spans="1:10" ht="15.75" thickBot="1">
      <c r="A870" s="231" t="s">
        <v>41</v>
      </c>
      <c r="B870" s="232">
        <f>B42+B116+B153+B190+B227+B264+B301+B432+B470+B507+B551+B588</f>
        <v>2123024</v>
      </c>
      <c r="C870" s="232">
        <f>C42+C116+C153+C190+C227+C264+C301+C432+C470+C507+C551+C588</f>
        <v>2327600</v>
      </c>
      <c r="D870" s="232">
        <f>D42+D116+D153+D190+D227+D264+D301+D432+D470+D507+D551+D588</f>
        <v>2327600</v>
      </c>
      <c r="E870" s="232">
        <f>E42+E116+E153+E190+E227+E264+E301+E432+E470+E507+E551+E588</f>
        <v>2327600</v>
      </c>
    </row>
    <row r="871" spans="1:10" ht="15.75" thickBot="1">
      <c r="A871" s="231" t="s">
        <v>44</v>
      </c>
      <c r="B871" s="232">
        <f>B43+B80+B117</f>
        <v>0</v>
      </c>
      <c r="C871" s="232">
        <f>C43+C80+C117</f>
        <v>0</v>
      </c>
      <c r="D871" s="232">
        <f>D43+D80+D117</f>
        <v>0</v>
      </c>
      <c r="E871" s="232">
        <f>E43+E80+E117</f>
        <v>0</v>
      </c>
    </row>
    <row r="872" spans="1:10" ht="24.75" thickBot="1">
      <c r="A872" s="230" t="s">
        <v>28</v>
      </c>
      <c r="B872" s="249">
        <f>B873+B874</f>
        <v>338366</v>
      </c>
      <c r="C872" s="249">
        <f>C873+C874</f>
        <v>387000</v>
      </c>
      <c r="D872" s="249">
        <f>D873+D874</f>
        <v>387000</v>
      </c>
      <c r="E872" s="249">
        <f>E873+E874</f>
        <v>387000</v>
      </c>
      <c r="G872" s="156"/>
      <c r="H872" s="156"/>
      <c r="I872" s="156"/>
      <c r="J872" s="156"/>
    </row>
    <row r="873" spans="1:10" ht="15.75" thickBot="1">
      <c r="A873" s="231" t="s">
        <v>41</v>
      </c>
      <c r="B873" s="233">
        <f>B45+B119+B156+B193+B230+B267+B304+B435+B473+B510+B554+B591</f>
        <v>338366</v>
      </c>
      <c r="C873" s="233">
        <f>C45+C119+C156+C193+C230+C267+C304+C435+C473+C510+C554+C591</f>
        <v>387000</v>
      </c>
      <c r="D873" s="233">
        <f>D45+D119+D156+D193+D230+D267+D304+D435+D473+D510+D554+D591</f>
        <v>387000</v>
      </c>
      <c r="E873" s="233">
        <f>E45+E119+E156+E193+E230+E267+E304+E435+E473+E510+E554+E591</f>
        <v>387000</v>
      </c>
      <c r="H873" s="2"/>
      <c r="I873" s="2"/>
      <c r="J873" s="2"/>
    </row>
    <row r="874" spans="1:10" ht="15.75" thickBot="1">
      <c r="A874" s="231" t="s">
        <v>44</v>
      </c>
      <c r="B874" s="232">
        <f>B46+B83+B117</f>
        <v>0</v>
      </c>
      <c r="C874" s="232">
        <f>C46+C83+C117</f>
        <v>0</v>
      </c>
      <c r="D874" s="232">
        <f>D46+D83+D117</f>
        <v>0</v>
      </c>
      <c r="E874" s="232">
        <f>E46+E83+E117</f>
        <v>0</v>
      </c>
    </row>
    <row r="875" spans="1:10" ht="15.75" thickBot="1">
      <c r="A875" s="230" t="s">
        <v>1</v>
      </c>
      <c r="B875" s="249">
        <f>B876+B877</f>
        <v>2492520</v>
      </c>
      <c r="C875" s="249">
        <f>C876+C877</f>
        <v>2989310</v>
      </c>
      <c r="D875" s="249">
        <f>D876+D877</f>
        <v>3747900</v>
      </c>
      <c r="E875" s="249">
        <f>E876+E877</f>
        <v>5247900</v>
      </c>
      <c r="I875" s="2"/>
      <c r="J875" s="2"/>
    </row>
    <row r="876" spans="1:10" ht="15.75" thickBot="1">
      <c r="A876" s="231" t="s">
        <v>41</v>
      </c>
      <c r="B876" s="232">
        <f>B48+B122+B159+B196+B233+B270+B307+B438+B476+B513+B557+B594</f>
        <v>2492520</v>
      </c>
      <c r="C876" s="232">
        <f>C48+C122+C159+C196+C233+C270+C307+C438+C476+C513+C557+C594</f>
        <v>2989310</v>
      </c>
      <c r="D876" s="232">
        <f>D48+D122+D159+D196+D233+D270+D307+D438+D476+D513+D557+D594</f>
        <v>3747900</v>
      </c>
      <c r="E876" s="232">
        <f>E48+E122+E159+E196+E233+E270+E307+E438+E476+E513+E557+E594</f>
        <v>5247900</v>
      </c>
      <c r="G876" s="2"/>
      <c r="H876" s="2"/>
    </row>
    <row r="877" spans="1:10" ht="15.75" thickBot="1">
      <c r="A877" s="231" t="s">
        <v>44</v>
      </c>
      <c r="B877" s="232">
        <f>B49+B86+B123</f>
        <v>0</v>
      </c>
      <c r="C877" s="232">
        <f>C49+C86+C123</f>
        <v>0</v>
      </c>
      <c r="D877" s="232">
        <f>D49+D86+D123</f>
        <v>0</v>
      </c>
      <c r="E877" s="232">
        <f>E49+E86+E123</f>
        <v>0</v>
      </c>
      <c r="G877" s="2"/>
      <c r="H877" s="2"/>
    </row>
    <row r="878" spans="1:10" ht="15.75" thickBot="1">
      <c r="A878" s="230" t="s">
        <v>2</v>
      </c>
      <c r="B878" s="249">
        <f>B879+B880</f>
        <v>0</v>
      </c>
      <c r="C878" s="249">
        <f>C879+C880</f>
        <v>0</v>
      </c>
      <c r="D878" s="249">
        <f>D879+D880</f>
        <v>0</v>
      </c>
      <c r="E878" s="249">
        <f>E879+E880</f>
        <v>0</v>
      </c>
    </row>
    <row r="879" spans="1:10" ht="15.75" thickBot="1">
      <c r="A879" s="231" t="s">
        <v>41</v>
      </c>
      <c r="B879" s="233">
        <f t="shared" ref="B879:E880" si="27">B51+B88+B125</f>
        <v>0</v>
      </c>
      <c r="C879" s="233">
        <f t="shared" si="27"/>
        <v>0</v>
      </c>
      <c r="D879" s="233">
        <f t="shared" si="27"/>
        <v>0</v>
      </c>
      <c r="E879" s="233">
        <f t="shared" si="27"/>
        <v>0</v>
      </c>
    </row>
    <row r="880" spans="1:10" ht="15.75" thickBot="1">
      <c r="A880" s="231" t="s">
        <v>44</v>
      </c>
      <c r="B880" s="232">
        <f t="shared" si="27"/>
        <v>0</v>
      </c>
      <c r="C880" s="232">
        <f t="shared" si="27"/>
        <v>0</v>
      </c>
      <c r="D880" s="232">
        <f t="shared" si="27"/>
        <v>0</v>
      </c>
      <c r="E880" s="232">
        <f t="shared" si="27"/>
        <v>0</v>
      </c>
    </row>
    <row r="881" spans="1:5" ht="15.75" thickBot="1">
      <c r="A881" s="230" t="s">
        <v>24</v>
      </c>
      <c r="B881" s="249">
        <f>B882+B883</f>
        <v>0</v>
      </c>
      <c r="C881" s="249">
        <f>C882+C883</f>
        <v>0</v>
      </c>
      <c r="D881" s="249">
        <f>D882+D883</f>
        <v>0</v>
      </c>
      <c r="E881" s="249">
        <f>E882+E883</f>
        <v>0</v>
      </c>
    </row>
    <row r="882" spans="1:5" ht="15.75" thickBot="1">
      <c r="A882" s="231" t="s">
        <v>41</v>
      </c>
      <c r="B882" s="233">
        <f t="shared" ref="B882:E883" si="28">B54+B91+B128</f>
        <v>0</v>
      </c>
      <c r="C882" s="233">
        <f t="shared" si="28"/>
        <v>0</v>
      </c>
      <c r="D882" s="233">
        <f t="shared" si="28"/>
        <v>0</v>
      </c>
      <c r="E882" s="233">
        <f t="shared" si="28"/>
        <v>0</v>
      </c>
    </row>
    <row r="883" spans="1:5" ht="15.75" thickBot="1">
      <c r="A883" s="231" t="s">
        <v>44</v>
      </c>
      <c r="B883" s="232">
        <f t="shared" si="28"/>
        <v>0</v>
      </c>
      <c r="C883" s="232">
        <f t="shared" si="28"/>
        <v>0</v>
      </c>
      <c r="D883" s="232">
        <f t="shared" si="28"/>
        <v>0</v>
      </c>
      <c r="E883" s="232">
        <f t="shared" si="28"/>
        <v>0</v>
      </c>
    </row>
    <row r="884" spans="1:5" ht="15.75" thickBot="1">
      <c r="A884" s="230" t="s">
        <v>25</v>
      </c>
      <c r="B884" s="249">
        <f>B885+B886</f>
        <v>0</v>
      </c>
      <c r="C884" s="249">
        <f>C885+C886</f>
        <v>0</v>
      </c>
      <c r="D884" s="249">
        <f>D885+D886</f>
        <v>0</v>
      </c>
      <c r="E884" s="249">
        <f>E885+E886</f>
        <v>0</v>
      </c>
    </row>
    <row r="885" spans="1:5" ht="15.75" thickBot="1">
      <c r="A885" s="231" t="s">
        <v>41</v>
      </c>
      <c r="B885" s="233">
        <f t="shared" ref="B885:E886" si="29">B57+B94+B131</f>
        <v>0</v>
      </c>
      <c r="C885" s="233">
        <f t="shared" si="29"/>
        <v>0</v>
      </c>
      <c r="D885" s="233">
        <f t="shared" si="29"/>
        <v>0</v>
      </c>
      <c r="E885" s="233">
        <f t="shared" si="29"/>
        <v>0</v>
      </c>
    </row>
    <row r="886" spans="1:5" ht="15.75" thickBot="1">
      <c r="A886" s="231" t="s">
        <v>44</v>
      </c>
      <c r="B886" s="232">
        <f t="shared" si="29"/>
        <v>0</v>
      </c>
      <c r="C886" s="232">
        <f t="shared" si="29"/>
        <v>0</v>
      </c>
      <c r="D886" s="232">
        <f t="shared" si="29"/>
        <v>0</v>
      </c>
      <c r="E886" s="232">
        <f t="shared" si="29"/>
        <v>0</v>
      </c>
    </row>
    <row r="887" spans="1:5" ht="24.75" thickBot="1">
      <c r="A887" s="230" t="s">
        <v>3</v>
      </c>
      <c r="B887" s="249">
        <f>B888</f>
        <v>319500</v>
      </c>
      <c r="C887" s="249">
        <f>C888</f>
        <v>319500</v>
      </c>
      <c r="D887" s="249">
        <f>D888</f>
        <v>319500</v>
      </c>
      <c r="E887" s="249">
        <f>E888</f>
        <v>319500</v>
      </c>
    </row>
    <row r="888" spans="1:5" ht="15.75" thickBot="1">
      <c r="A888" s="231" t="s">
        <v>41</v>
      </c>
      <c r="B888" s="9">
        <f>B60+B134+B171+B208+B245+B282+B319+B450+B488+B525+B569+B606</f>
        <v>319500</v>
      </c>
      <c r="C888" s="233">
        <f>C60+C134+C171+C208+C245+C282+C319+C450+C488+C525+C569+C606</f>
        <v>319500</v>
      </c>
      <c r="D888" s="233">
        <f>D60+D134+D171+D208+D245+D282+D319+D450+D488+D525+D569+D606</f>
        <v>319500</v>
      </c>
      <c r="E888" s="233">
        <f>E60+E134+E171+E208+E245+E282+E319+E450+E488+E525+E569+E606</f>
        <v>319500</v>
      </c>
    </row>
    <row r="889" spans="1:5" ht="15.75" thickBot="1">
      <c r="A889" s="231" t="s">
        <v>44</v>
      </c>
      <c r="B889" s="232">
        <f>B61+B98+B135</f>
        <v>0</v>
      </c>
      <c r="C889" s="232">
        <f>C61+C98+C135</f>
        <v>0</v>
      </c>
      <c r="D889" s="232">
        <f>D61+D98+D135</f>
        <v>0</v>
      </c>
      <c r="E889" s="232">
        <f>E61+E98+E135</f>
        <v>0</v>
      </c>
    </row>
    <row r="890" spans="1:5" ht="15.75" thickBot="1">
      <c r="A890" s="230" t="s">
        <v>19</v>
      </c>
      <c r="B890" s="249">
        <f>B891+B892+B893+B894</f>
        <v>0</v>
      </c>
      <c r="C890" s="249">
        <f>C891+C892+C893+C894</f>
        <v>0</v>
      </c>
      <c r="D890" s="249">
        <f>D891+D892+D893+D894</f>
        <v>0</v>
      </c>
      <c r="E890" s="249">
        <f>E891+E892+E893+E894</f>
        <v>0</v>
      </c>
    </row>
    <row r="891" spans="1:5" ht="15.75" thickBot="1">
      <c r="A891" s="231" t="s">
        <v>41</v>
      </c>
      <c r="B891" s="233">
        <f t="shared" ref="B891:E894" si="30">B342+B624+B649+B675+B704+B729+B754+B780</f>
        <v>0</v>
      </c>
      <c r="C891" s="233">
        <f t="shared" si="30"/>
        <v>0</v>
      </c>
      <c r="D891" s="233">
        <f t="shared" si="30"/>
        <v>0</v>
      </c>
      <c r="E891" s="233">
        <f t="shared" si="30"/>
        <v>0</v>
      </c>
    </row>
    <row r="892" spans="1:5" ht="15.75" thickBot="1">
      <c r="A892" s="231" t="s">
        <v>49</v>
      </c>
      <c r="B892" s="233">
        <f t="shared" si="30"/>
        <v>0</v>
      </c>
      <c r="C892" s="233">
        <f t="shared" si="30"/>
        <v>0</v>
      </c>
      <c r="D892" s="233">
        <f t="shared" si="30"/>
        <v>0</v>
      </c>
      <c r="E892" s="233">
        <f t="shared" si="30"/>
        <v>0</v>
      </c>
    </row>
    <row r="893" spans="1:5" ht="15.75" thickBot="1">
      <c r="A893" s="231" t="s">
        <v>47</v>
      </c>
      <c r="B893" s="233">
        <f t="shared" si="30"/>
        <v>0</v>
      </c>
      <c r="C893" s="233">
        <f t="shared" si="30"/>
        <v>0</v>
      </c>
      <c r="D893" s="233">
        <f t="shared" si="30"/>
        <v>0</v>
      </c>
      <c r="E893" s="233">
        <f t="shared" si="30"/>
        <v>0</v>
      </c>
    </row>
    <row r="894" spans="1:5" ht="15.75" thickBot="1">
      <c r="A894" s="231" t="s">
        <v>48</v>
      </c>
      <c r="B894" s="233">
        <f t="shared" si="30"/>
        <v>0</v>
      </c>
      <c r="C894" s="233">
        <f t="shared" si="30"/>
        <v>0</v>
      </c>
      <c r="D894" s="233">
        <f t="shared" si="30"/>
        <v>0</v>
      </c>
      <c r="E894" s="233">
        <f t="shared" si="30"/>
        <v>0</v>
      </c>
    </row>
    <row r="895" spans="1:5" ht="15.75" thickBot="1">
      <c r="A895" s="230" t="s">
        <v>20</v>
      </c>
      <c r="B895" s="249">
        <f>B896</f>
        <v>190000</v>
      </c>
      <c r="C895" s="249">
        <f t="shared" ref="C895:E895" si="31">C896</f>
        <v>422500</v>
      </c>
      <c r="D895" s="249">
        <f t="shared" si="31"/>
        <v>1813000</v>
      </c>
      <c r="E895" s="249">
        <f t="shared" si="31"/>
        <v>1813000</v>
      </c>
    </row>
    <row r="896" spans="1:5" ht="15.75" thickBot="1">
      <c r="A896" s="231" t="s">
        <v>41</v>
      </c>
      <c r="B896" s="9">
        <f>B347+B709+B734+B759+B785+B806+B831+B861</f>
        <v>190000</v>
      </c>
      <c r="C896" s="233">
        <f>C347+C709+C734+C759+C785+C806+C831+C861+C405+C376</f>
        <v>422500</v>
      </c>
      <c r="D896" s="233">
        <f t="shared" ref="D896:E896" si="32">D347+D709+D734+D759+D785+D806+D831+D861+D405+D376</f>
        <v>1813000</v>
      </c>
      <c r="E896" s="233">
        <f t="shared" si="32"/>
        <v>1813000</v>
      </c>
    </row>
    <row r="897" spans="1:5" ht="15.75" thickBot="1">
      <c r="A897" s="231" t="s">
        <v>49</v>
      </c>
      <c r="B897" s="233">
        <f t="shared" ref="B897:E899" si="33">B348+B630+B655+B681+B710+B735+B760+B786</f>
        <v>0</v>
      </c>
      <c r="C897" s="233">
        <f t="shared" si="33"/>
        <v>0</v>
      </c>
      <c r="D897" s="233">
        <f t="shared" si="33"/>
        <v>0</v>
      </c>
      <c r="E897" s="233">
        <f t="shared" si="33"/>
        <v>0</v>
      </c>
    </row>
    <row r="898" spans="1:5" ht="15.75" thickBot="1">
      <c r="A898" s="231" t="s">
        <v>47</v>
      </c>
      <c r="B898" s="233">
        <f t="shared" si="33"/>
        <v>0</v>
      </c>
      <c r="C898" s="233">
        <f t="shared" si="33"/>
        <v>0</v>
      </c>
      <c r="D898" s="233">
        <f t="shared" si="33"/>
        <v>0</v>
      </c>
      <c r="E898" s="233">
        <f t="shared" si="33"/>
        <v>0</v>
      </c>
    </row>
    <row r="899" spans="1:5" ht="15.75" thickBot="1">
      <c r="A899" s="231" t="s">
        <v>48</v>
      </c>
      <c r="B899" s="233">
        <f t="shared" si="33"/>
        <v>0</v>
      </c>
      <c r="C899" s="233">
        <f t="shared" si="33"/>
        <v>0</v>
      </c>
      <c r="D899" s="233">
        <f t="shared" si="33"/>
        <v>0</v>
      </c>
      <c r="E899" s="233">
        <f t="shared" si="33"/>
        <v>0</v>
      </c>
    </row>
    <row r="900" spans="1:5" ht="15.75" thickBot="1">
      <c r="A900" s="238" t="s">
        <v>31</v>
      </c>
      <c r="B900" s="239">
        <f>IF(B868-B867=0,0,"Error")</f>
        <v>0</v>
      </c>
      <c r="C900" s="239">
        <f>IF(C868-C867=0,0,"Error")</f>
        <v>0</v>
      </c>
      <c r="D900" s="239">
        <f>IF(D868-D867=0,0,"Error")</f>
        <v>0</v>
      </c>
      <c r="E900" s="239">
        <f>IF(E868-E867=0,0,"Error")</f>
        <v>0</v>
      </c>
    </row>
  </sheetData>
  <mergeCells count="192">
    <mergeCell ref="A844:A845"/>
    <mergeCell ref="A852:E852"/>
    <mergeCell ref="A853:A854"/>
    <mergeCell ref="B818:E818"/>
    <mergeCell ref="A819:A820"/>
    <mergeCell ref="A827:E827"/>
    <mergeCell ref="A828:A829"/>
    <mergeCell ref="B842:E842"/>
    <mergeCell ref="B843:E843"/>
    <mergeCell ref="B792:E792"/>
    <mergeCell ref="B793:E793"/>
    <mergeCell ref="A794:A795"/>
    <mergeCell ref="A802:E802"/>
    <mergeCell ref="A803:A804"/>
    <mergeCell ref="B817:E817"/>
    <mergeCell ref="B766:E766"/>
    <mergeCell ref="B767:E767"/>
    <mergeCell ref="A768:A769"/>
    <mergeCell ref="A776:E776"/>
    <mergeCell ref="A777:A778"/>
    <mergeCell ref="B790:E790"/>
    <mergeCell ref="B740:E740"/>
    <mergeCell ref="B741:E741"/>
    <mergeCell ref="A742:A743"/>
    <mergeCell ref="A750:E750"/>
    <mergeCell ref="A751:A752"/>
    <mergeCell ref="B764:E764"/>
    <mergeCell ref="D714:E714"/>
    <mergeCell ref="B715:E715"/>
    <mergeCell ref="B716:E716"/>
    <mergeCell ref="A717:A718"/>
    <mergeCell ref="A725:E725"/>
    <mergeCell ref="A726:A727"/>
    <mergeCell ref="G688:K690"/>
    <mergeCell ref="B689:E689"/>
    <mergeCell ref="B690:E690"/>
    <mergeCell ref="A692:A693"/>
    <mergeCell ref="A700:E700"/>
    <mergeCell ref="A701:A702"/>
    <mergeCell ref="A663:A664"/>
    <mergeCell ref="A671:E671"/>
    <mergeCell ref="A672:A673"/>
    <mergeCell ref="A685:E685"/>
    <mergeCell ref="A686:E686"/>
    <mergeCell ref="B687:E687"/>
    <mergeCell ref="A637:A638"/>
    <mergeCell ref="A645:E645"/>
    <mergeCell ref="A646:A647"/>
    <mergeCell ref="B659:E659"/>
    <mergeCell ref="B661:E661"/>
    <mergeCell ref="B662:E662"/>
    <mergeCell ref="B611:E611"/>
    <mergeCell ref="A612:A613"/>
    <mergeCell ref="A620:E620"/>
    <mergeCell ref="A621:A622"/>
    <mergeCell ref="B635:E635"/>
    <mergeCell ref="B636:E636"/>
    <mergeCell ref="B574:E574"/>
    <mergeCell ref="B575:E575"/>
    <mergeCell ref="A576:A577"/>
    <mergeCell ref="A584:E584"/>
    <mergeCell ref="A585:A586"/>
    <mergeCell ref="B610:E610"/>
    <mergeCell ref="B537:E537"/>
    <mergeCell ref="B538:E538"/>
    <mergeCell ref="A539:A540"/>
    <mergeCell ref="A547:E547"/>
    <mergeCell ref="A548:A549"/>
    <mergeCell ref="B573:E573"/>
    <mergeCell ref="A504:A505"/>
    <mergeCell ref="B529:E529"/>
    <mergeCell ref="A530:E530"/>
    <mergeCell ref="A534:E534"/>
    <mergeCell ref="A535:E535"/>
    <mergeCell ref="B536:E536"/>
    <mergeCell ref="A467:A468"/>
    <mergeCell ref="B492:E492"/>
    <mergeCell ref="B493:E493"/>
    <mergeCell ref="B494:E494"/>
    <mergeCell ref="A495:A496"/>
    <mergeCell ref="A503:E503"/>
    <mergeCell ref="D454:E454"/>
    <mergeCell ref="B455:E455"/>
    <mergeCell ref="B456:E456"/>
    <mergeCell ref="B457:E457"/>
    <mergeCell ref="A458:A459"/>
    <mergeCell ref="A466:E466"/>
    <mergeCell ref="B417:E417"/>
    <mergeCell ref="B418:E418"/>
    <mergeCell ref="B419:E419"/>
    <mergeCell ref="A420:A421"/>
    <mergeCell ref="A428:E428"/>
    <mergeCell ref="A429:A430"/>
    <mergeCell ref="A396:E396"/>
    <mergeCell ref="A397:A398"/>
    <mergeCell ref="B410:E410"/>
    <mergeCell ref="A411:E411"/>
    <mergeCell ref="A415:E415"/>
    <mergeCell ref="A416:E416"/>
    <mergeCell ref="D384:E384"/>
    <mergeCell ref="G384:K386"/>
    <mergeCell ref="B385:E385"/>
    <mergeCell ref="B386:E386"/>
    <mergeCell ref="B387:E387"/>
    <mergeCell ref="A388:A389"/>
    <mergeCell ref="A359:A360"/>
    <mergeCell ref="A367:E367"/>
    <mergeCell ref="A368:A369"/>
    <mergeCell ref="A381:E381"/>
    <mergeCell ref="A382:E382"/>
    <mergeCell ref="B383:E383"/>
    <mergeCell ref="B354:E354"/>
    <mergeCell ref="D355:E355"/>
    <mergeCell ref="G355:K357"/>
    <mergeCell ref="B356:E356"/>
    <mergeCell ref="B357:E357"/>
    <mergeCell ref="B358:E358"/>
    <mergeCell ref="B329:E329"/>
    <mergeCell ref="A330:A331"/>
    <mergeCell ref="A338:E338"/>
    <mergeCell ref="A339:A340"/>
    <mergeCell ref="A352:E352"/>
    <mergeCell ref="A353:E353"/>
    <mergeCell ref="A298:A299"/>
    <mergeCell ref="A323:E323"/>
    <mergeCell ref="A324:E324"/>
    <mergeCell ref="B325:E325"/>
    <mergeCell ref="D326:E326"/>
    <mergeCell ref="G326:K328"/>
    <mergeCell ref="B327:E327"/>
    <mergeCell ref="B328:E328"/>
    <mergeCell ref="A261:A262"/>
    <mergeCell ref="B286:E286"/>
    <mergeCell ref="B287:E287"/>
    <mergeCell ref="B288:E288"/>
    <mergeCell ref="A289:A290"/>
    <mergeCell ref="A297:E297"/>
    <mergeCell ref="A224:A225"/>
    <mergeCell ref="B249:E249"/>
    <mergeCell ref="B250:E250"/>
    <mergeCell ref="B251:E251"/>
    <mergeCell ref="A252:A253"/>
    <mergeCell ref="A260:E260"/>
    <mergeCell ref="A187:A188"/>
    <mergeCell ref="B212:E212"/>
    <mergeCell ref="B213:E213"/>
    <mergeCell ref="B214:E214"/>
    <mergeCell ref="A215:A216"/>
    <mergeCell ref="A223:E223"/>
    <mergeCell ref="A150:A151"/>
    <mergeCell ref="B175:E175"/>
    <mergeCell ref="B176:E176"/>
    <mergeCell ref="B177:E177"/>
    <mergeCell ref="A178:A179"/>
    <mergeCell ref="A186:E186"/>
    <mergeCell ref="A113:A114"/>
    <mergeCell ref="B138:E138"/>
    <mergeCell ref="B139:E139"/>
    <mergeCell ref="B140:E140"/>
    <mergeCell ref="A141:A142"/>
    <mergeCell ref="A149:E149"/>
    <mergeCell ref="A76:A77"/>
    <mergeCell ref="B101:E101"/>
    <mergeCell ref="B102:E102"/>
    <mergeCell ref="B103:E103"/>
    <mergeCell ref="A104:A105"/>
    <mergeCell ref="A112:E112"/>
    <mergeCell ref="A39:A40"/>
    <mergeCell ref="B64:E64"/>
    <mergeCell ref="B65:E65"/>
    <mergeCell ref="B66:E66"/>
    <mergeCell ref="A67:A68"/>
    <mergeCell ref="A75:E75"/>
    <mergeCell ref="B29:E29"/>
    <mergeCell ref="A30:A31"/>
    <mergeCell ref="A38:E38"/>
    <mergeCell ref="A9:E11"/>
    <mergeCell ref="B12:E12"/>
    <mergeCell ref="A13:A14"/>
    <mergeCell ref="B19:E19"/>
    <mergeCell ref="A20:E20"/>
    <mergeCell ref="A25:E25"/>
    <mergeCell ref="A1:E1"/>
    <mergeCell ref="A3:E3"/>
    <mergeCell ref="B5:E5"/>
    <mergeCell ref="B6:E6"/>
    <mergeCell ref="B7:E7"/>
    <mergeCell ref="A8:E8"/>
    <mergeCell ref="A26:E26"/>
    <mergeCell ref="B27:E27"/>
    <mergeCell ref="B28:E28"/>
    <mergeCell ref="A2:E2"/>
  </mergeCells>
  <pageMargins left="0.7" right="0.7" top="0.75" bottom="0.75" header="0.3" footer="0.3"/>
  <pageSetup paperSize="9" scale="90" orientation="portrait" verticalDpi="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topLeftCell="A70" zoomScaleNormal="100" workbookViewId="0">
      <selection activeCell="Q43" sqref="Q43"/>
    </sheetView>
  </sheetViews>
  <sheetFormatPr defaultRowHeight="15"/>
  <cols>
    <col min="1" max="1" width="39.140625" style="358" customWidth="1"/>
    <col min="2" max="2" width="15.85546875" style="358" customWidth="1"/>
    <col min="3" max="4" width="11.7109375" style="358" customWidth="1"/>
    <col min="5" max="5" width="13.5703125" style="358" customWidth="1"/>
    <col min="6" max="6" width="0" style="85" hidden="1" customWidth="1"/>
    <col min="7" max="7" width="13.7109375" style="85" hidden="1" customWidth="1"/>
    <col min="8" max="9" width="11" style="85" hidden="1" customWidth="1"/>
    <col min="10" max="15" width="0" style="85" hidden="1" customWidth="1"/>
    <col min="16" max="16384" width="9.140625" style="85"/>
  </cols>
  <sheetData>
    <row r="1" spans="1:6" ht="15.75">
      <c r="A1" s="657" t="s">
        <v>609</v>
      </c>
      <c r="B1" s="657"/>
      <c r="C1" s="657"/>
      <c r="D1" s="657"/>
      <c r="E1" s="657"/>
    </row>
    <row r="2" spans="1:6" ht="32.25" customHeight="1">
      <c r="A2" s="661" t="s">
        <v>335</v>
      </c>
      <c r="B2" s="661"/>
      <c r="C2" s="661"/>
      <c r="D2" s="661"/>
      <c r="E2" s="661"/>
      <c r="F2" s="173"/>
    </row>
    <row r="3" spans="1:6" ht="18" customHeight="1" thickBot="1">
      <c r="A3" s="662" t="s">
        <v>196</v>
      </c>
      <c r="B3" s="662"/>
      <c r="C3" s="662"/>
      <c r="D3" s="662"/>
      <c r="E3" s="662"/>
      <c r="F3" s="143"/>
    </row>
    <row r="4" spans="1:6" ht="15.75" thickBot="1">
      <c r="A4" s="348" t="s">
        <v>21</v>
      </c>
      <c r="B4" s="663" t="s">
        <v>546</v>
      </c>
      <c r="C4" s="663"/>
      <c r="D4" s="663"/>
      <c r="E4" s="663"/>
    </row>
    <row r="5" spans="1:6" ht="15.75" thickBot="1">
      <c r="A5" s="348" t="s">
        <v>4</v>
      </c>
      <c r="B5" s="664" t="s">
        <v>547</v>
      </c>
      <c r="C5" s="665"/>
      <c r="D5" s="665"/>
      <c r="E5" s="666"/>
    </row>
    <row r="6" spans="1:6" ht="15.75" thickBot="1">
      <c r="A6" s="348" t="s">
        <v>26</v>
      </c>
      <c r="B6" s="527" t="s">
        <v>198</v>
      </c>
      <c r="C6" s="557"/>
      <c r="D6" s="557"/>
      <c r="E6" s="558"/>
    </row>
    <row r="7" spans="1:6" ht="15.75" thickBot="1">
      <c r="A7" s="667" t="s">
        <v>7</v>
      </c>
      <c r="B7" s="668"/>
      <c r="C7" s="668"/>
      <c r="D7" s="668"/>
      <c r="E7" s="669"/>
    </row>
    <row r="8" spans="1:6" ht="34.5" customHeight="1">
      <c r="A8" s="670" t="s">
        <v>548</v>
      </c>
      <c r="B8" s="671"/>
      <c r="C8" s="671"/>
      <c r="D8" s="671"/>
      <c r="E8" s="672"/>
    </row>
    <row r="9" spans="1:6" ht="44.25" customHeight="1">
      <c r="A9" s="673"/>
      <c r="B9" s="674"/>
      <c r="C9" s="674"/>
      <c r="D9" s="674"/>
      <c r="E9" s="675"/>
    </row>
    <row r="10" spans="1:6" ht="1.5" customHeight="1" thickBot="1">
      <c r="A10" s="676"/>
      <c r="B10" s="677"/>
      <c r="C10" s="677"/>
      <c r="D10" s="677"/>
      <c r="E10" s="678"/>
    </row>
    <row r="11" spans="1:6" ht="72" customHeight="1" thickBot="1">
      <c r="A11" s="349" t="s">
        <v>10</v>
      </c>
      <c r="B11" s="611" t="s">
        <v>549</v>
      </c>
      <c r="C11" s="679"/>
      <c r="D11" s="679"/>
      <c r="E11" s="680"/>
    </row>
    <row r="12" spans="1:6" ht="23.25" customHeight="1">
      <c r="A12" s="681" t="s">
        <v>11</v>
      </c>
      <c r="B12" s="274">
        <v>2019</v>
      </c>
      <c r="C12" s="274">
        <v>2020</v>
      </c>
      <c r="D12" s="274">
        <v>2021</v>
      </c>
      <c r="E12" s="274">
        <v>2022</v>
      </c>
    </row>
    <row r="13" spans="1:6" ht="11.25" customHeight="1" thickBot="1">
      <c r="A13" s="682"/>
      <c r="B13" s="350" t="s">
        <v>5</v>
      </c>
      <c r="C13" s="350" t="s">
        <v>6</v>
      </c>
      <c r="D13" s="350" t="s">
        <v>6</v>
      </c>
      <c r="E13" s="350" t="s">
        <v>6</v>
      </c>
    </row>
    <row r="14" spans="1:6" ht="15.75" thickBot="1">
      <c r="A14" s="289" t="s">
        <v>550</v>
      </c>
      <c r="B14" s="312">
        <v>860</v>
      </c>
      <c r="C14" s="312">
        <v>860</v>
      </c>
      <c r="D14" s="312">
        <v>860</v>
      </c>
      <c r="E14" s="312">
        <v>860</v>
      </c>
    </row>
    <row r="15" spans="1:6" ht="36.75" thickBot="1">
      <c r="A15" s="273" t="s">
        <v>551</v>
      </c>
      <c r="B15" s="312">
        <v>7981</v>
      </c>
      <c r="C15" s="312">
        <v>7981</v>
      </c>
      <c r="D15" s="312">
        <v>7981</v>
      </c>
      <c r="E15" s="312">
        <v>7981</v>
      </c>
    </row>
    <row r="16" spans="1:6" ht="62.25" customHeight="1" thickBot="1">
      <c r="A16" s="175" t="s">
        <v>12</v>
      </c>
      <c r="B16" s="611" t="s">
        <v>552</v>
      </c>
      <c r="C16" s="612"/>
      <c r="D16" s="612"/>
      <c r="E16" s="613"/>
    </row>
    <row r="17" spans="1:10" ht="18.75" customHeight="1">
      <c r="A17" s="683" t="s">
        <v>13</v>
      </c>
      <c r="B17" s="684"/>
      <c r="C17" s="684"/>
      <c r="D17" s="684"/>
      <c r="E17" s="685"/>
      <c r="H17" s="1"/>
      <c r="J17" s="1"/>
    </row>
    <row r="18" spans="1:10" ht="18" customHeight="1">
      <c r="A18" s="351" t="s">
        <v>553</v>
      </c>
      <c r="B18" s="351">
        <v>2019</v>
      </c>
      <c r="C18" s="351">
        <v>2020</v>
      </c>
      <c r="D18" s="351">
        <v>2021</v>
      </c>
      <c r="E18" s="351">
        <v>2022</v>
      </c>
      <c r="H18" s="1"/>
      <c r="J18" s="1"/>
    </row>
    <row r="19" spans="1:10" ht="20.25" customHeight="1" thickBot="1">
      <c r="A19" s="159" t="s">
        <v>554</v>
      </c>
      <c r="B19" s="347">
        <f>795+933</f>
        <v>1728</v>
      </c>
      <c r="C19" s="312">
        <v>1728</v>
      </c>
      <c r="D19" s="312">
        <v>1728</v>
      </c>
      <c r="E19" s="312">
        <v>1728</v>
      </c>
      <c r="G19" s="146"/>
    </row>
    <row r="20" spans="1:10" ht="32.25" customHeight="1" thickBot="1">
      <c r="A20" s="258" t="s">
        <v>555</v>
      </c>
      <c r="B20" s="259">
        <v>850</v>
      </c>
      <c r="C20" s="259">
        <v>850</v>
      </c>
      <c r="D20" s="259">
        <v>850</v>
      </c>
      <c r="E20" s="259">
        <v>850</v>
      </c>
    </row>
    <row r="21" spans="1:10" ht="26.25" customHeight="1" thickBot="1">
      <c r="A21" s="159" t="s">
        <v>556</v>
      </c>
      <c r="B21" s="347">
        <v>2013</v>
      </c>
      <c r="C21" s="347">
        <v>2030</v>
      </c>
      <c r="D21" s="347">
        <v>2040</v>
      </c>
      <c r="E21" s="347">
        <v>2050</v>
      </c>
      <c r="F21" s="10"/>
    </row>
    <row r="22" spans="1:10" ht="18" customHeight="1" thickBot="1">
      <c r="A22" s="258" t="s">
        <v>557</v>
      </c>
      <c r="B22" s="259">
        <v>8</v>
      </c>
      <c r="C22" s="259">
        <v>23</v>
      </c>
      <c r="D22" s="259">
        <v>23</v>
      </c>
      <c r="E22" s="259">
        <v>23</v>
      </c>
    </row>
    <row r="23" spans="1:10" ht="27" customHeight="1" thickBot="1">
      <c r="A23" s="159" t="s">
        <v>558</v>
      </c>
      <c r="B23" s="259">
        <v>8</v>
      </c>
      <c r="C23" s="259">
        <v>7</v>
      </c>
      <c r="D23" s="259">
        <v>7</v>
      </c>
      <c r="E23" s="259">
        <v>7</v>
      </c>
    </row>
    <row r="24" spans="1:10" ht="16.5" customHeight="1" thickBot="1">
      <c r="A24" s="258" t="s">
        <v>559</v>
      </c>
      <c r="B24" s="259">
        <v>14</v>
      </c>
      <c r="C24" s="259">
        <v>18</v>
      </c>
      <c r="D24" s="259">
        <v>18</v>
      </c>
      <c r="E24" s="259">
        <v>18</v>
      </c>
    </row>
    <row r="25" spans="1:10" ht="27.75" customHeight="1" thickBot="1">
      <c r="A25" s="159" t="s">
        <v>560</v>
      </c>
      <c r="B25" s="259">
        <v>35</v>
      </c>
      <c r="C25" s="259">
        <v>40</v>
      </c>
      <c r="D25" s="259">
        <v>45</v>
      </c>
      <c r="E25" s="259">
        <v>50</v>
      </c>
    </row>
    <row r="26" spans="1:10" ht="15.75" thickBot="1">
      <c r="A26" s="658" t="s">
        <v>29</v>
      </c>
      <c r="B26" s="659"/>
      <c r="C26" s="659"/>
      <c r="D26" s="659"/>
      <c r="E26" s="660"/>
    </row>
    <row r="27" spans="1:10" ht="15.75" thickBot="1">
      <c r="A27" s="658" t="s">
        <v>36</v>
      </c>
      <c r="B27" s="659"/>
      <c r="C27" s="659"/>
      <c r="D27" s="659"/>
      <c r="E27" s="660"/>
    </row>
    <row r="28" spans="1:10" ht="24" customHeight="1" thickBot="1">
      <c r="A28" s="325" t="s">
        <v>27</v>
      </c>
      <c r="B28" s="518" t="s">
        <v>561</v>
      </c>
      <c r="C28" s="686"/>
      <c r="D28" s="686"/>
      <c r="E28" s="687"/>
    </row>
    <row r="29" spans="1:10" ht="72" customHeight="1" thickBot="1">
      <c r="A29" s="273" t="s">
        <v>9</v>
      </c>
      <c r="B29" s="688" t="s">
        <v>562</v>
      </c>
      <c r="C29" s="689"/>
      <c r="D29" s="689"/>
      <c r="E29" s="690"/>
    </row>
    <row r="30" spans="1:10" ht="15.75" thickBot="1">
      <c r="A30" s="273" t="s">
        <v>14</v>
      </c>
      <c r="B30" s="552" t="s">
        <v>563</v>
      </c>
      <c r="C30" s="553"/>
      <c r="D30" s="553"/>
      <c r="E30" s="554"/>
    </row>
    <row r="31" spans="1:10" ht="12.75" customHeight="1">
      <c r="A31" s="555"/>
      <c r="B31" s="274">
        <v>2019</v>
      </c>
      <c r="C31" s="274">
        <v>2020</v>
      </c>
      <c r="D31" s="274">
        <v>2021</v>
      </c>
      <c r="E31" s="274">
        <v>2022</v>
      </c>
    </row>
    <row r="32" spans="1:10" ht="12.75" customHeight="1" thickBot="1">
      <c r="A32" s="556"/>
      <c r="B32" s="275" t="s">
        <v>5</v>
      </c>
      <c r="C32" s="275" t="s">
        <v>6</v>
      </c>
      <c r="D32" s="275" t="s">
        <v>6</v>
      </c>
      <c r="E32" s="275" t="s">
        <v>6</v>
      </c>
    </row>
    <row r="33" spans="1:13" ht="15.75" thickBot="1">
      <c r="A33" s="273" t="s">
        <v>8</v>
      </c>
      <c r="B33" s="168">
        <v>571</v>
      </c>
      <c r="C33" s="168">
        <v>571</v>
      </c>
      <c r="D33" s="168">
        <v>571</v>
      </c>
      <c r="E33" s="168">
        <v>571</v>
      </c>
    </row>
    <row r="34" spans="1:13" ht="15.75" thickBot="1">
      <c r="A34" s="273" t="s">
        <v>15</v>
      </c>
      <c r="B34" s="168">
        <f>B63</f>
        <v>600050</v>
      </c>
      <c r="C34" s="168">
        <f t="shared" ref="C34:E34" si="0">C63</f>
        <v>600050</v>
      </c>
      <c r="D34" s="168">
        <f t="shared" si="0"/>
        <v>620000</v>
      </c>
      <c r="E34" s="168">
        <f t="shared" si="0"/>
        <v>620000</v>
      </c>
    </row>
    <row r="35" spans="1:13" ht="15.75" thickBot="1">
      <c r="A35" s="273" t="s">
        <v>23</v>
      </c>
      <c r="B35" s="168">
        <f>B34/B33</f>
        <v>1050.8756567425569</v>
      </c>
      <c r="C35" s="168">
        <f t="shared" ref="C35:E35" si="1">C34/C33</f>
        <v>1050.8756567425569</v>
      </c>
      <c r="D35" s="168">
        <f t="shared" si="1"/>
        <v>1085.8143607705779</v>
      </c>
      <c r="E35" s="168">
        <f t="shared" si="1"/>
        <v>1085.8143607705779</v>
      </c>
      <c r="G35" s="2"/>
    </row>
    <row r="36" spans="1:13" ht="15.75" thickBot="1">
      <c r="A36" s="273" t="s">
        <v>16</v>
      </c>
      <c r="B36" s="276" t="s">
        <v>22</v>
      </c>
      <c r="C36" s="277">
        <f>C33/B33-1</f>
        <v>0</v>
      </c>
      <c r="D36" s="277">
        <f t="shared" ref="D36:E38" si="2">D33/C33-1</f>
        <v>0</v>
      </c>
      <c r="E36" s="277">
        <f t="shared" si="2"/>
        <v>0</v>
      </c>
      <c r="G36" s="2"/>
      <c r="H36" s="2"/>
      <c r="I36" s="2"/>
      <c r="J36" s="2"/>
      <c r="K36" s="2"/>
      <c r="M36" s="85">
        <f>732-175</f>
        <v>557</v>
      </c>
    </row>
    <row r="37" spans="1:13" ht="15.75" thickBot="1">
      <c r="A37" s="273" t="s">
        <v>17</v>
      </c>
      <c r="B37" s="276" t="s">
        <v>22</v>
      </c>
      <c r="C37" s="277">
        <f>C34/B34-1</f>
        <v>0</v>
      </c>
      <c r="D37" s="277">
        <f t="shared" si="2"/>
        <v>3.3247229397550093E-2</v>
      </c>
      <c r="E37" s="277">
        <f t="shared" si="2"/>
        <v>0</v>
      </c>
    </row>
    <row r="38" spans="1:13" ht="15.75" thickBot="1">
      <c r="A38" s="273" t="s">
        <v>18</v>
      </c>
      <c r="B38" s="276" t="s">
        <v>22</v>
      </c>
      <c r="C38" s="277">
        <f>C35/B35-1</f>
        <v>0</v>
      </c>
      <c r="D38" s="277">
        <f t="shared" si="2"/>
        <v>3.3247229397550093E-2</v>
      </c>
      <c r="E38" s="277">
        <f t="shared" si="2"/>
        <v>0</v>
      </c>
    </row>
    <row r="39" spans="1:13" ht="15.75" thickBot="1">
      <c r="A39" s="583" t="s">
        <v>183</v>
      </c>
      <c r="B39" s="584"/>
      <c r="C39" s="584"/>
      <c r="D39" s="584"/>
      <c r="E39" s="585"/>
    </row>
    <row r="40" spans="1:13" ht="12.75" customHeight="1">
      <c r="A40" s="555" t="s">
        <v>553</v>
      </c>
      <c r="B40" s="274">
        <v>2019</v>
      </c>
      <c r="C40" s="274">
        <v>2020</v>
      </c>
      <c r="D40" s="274">
        <v>2021</v>
      </c>
      <c r="E40" s="274">
        <v>2022</v>
      </c>
    </row>
    <row r="41" spans="1:13" ht="12" customHeight="1" thickBot="1">
      <c r="A41" s="556"/>
      <c r="B41" s="275" t="s">
        <v>5</v>
      </c>
      <c r="C41" s="275" t="s">
        <v>6</v>
      </c>
      <c r="D41" s="275" t="s">
        <v>6</v>
      </c>
      <c r="E41" s="275" t="s">
        <v>6</v>
      </c>
    </row>
    <row r="42" spans="1:13" ht="15.75" thickBot="1">
      <c r="A42" s="230" t="s">
        <v>0</v>
      </c>
      <c r="B42" s="352">
        <f>B43+B44</f>
        <v>427100</v>
      </c>
      <c r="C42" s="352">
        <f t="shared" ref="C42:E42" si="3">C43+C44</f>
        <v>427100</v>
      </c>
      <c r="D42" s="352">
        <f t="shared" si="3"/>
        <v>427100</v>
      </c>
      <c r="E42" s="352">
        <f t="shared" si="3"/>
        <v>427100</v>
      </c>
      <c r="G42" s="174"/>
      <c r="H42" s="174"/>
      <c r="I42" s="174"/>
      <c r="J42" s="174"/>
    </row>
    <row r="43" spans="1:13" ht="15.75" thickBot="1">
      <c r="A43" s="231" t="s">
        <v>41</v>
      </c>
      <c r="B43" s="353">
        <v>427100</v>
      </c>
      <c r="C43" s="353">
        <v>427100</v>
      </c>
      <c r="D43" s="353">
        <v>427100</v>
      </c>
      <c r="E43" s="353">
        <v>427100</v>
      </c>
    </row>
    <row r="44" spans="1:13" ht="15.75" thickBot="1">
      <c r="A44" s="231" t="s">
        <v>42</v>
      </c>
      <c r="B44" s="353"/>
      <c r="C44" s="353"/>
      <c r="D44" s="353"/>
      <c r="E44" s="353"/>
    </row>
    <row r="45" spans="1:13" ht="15.75" thickBot="1">
      <c r="A45" s="230" t="s">
        <v>28</v>
      </c>
      <c r="B45" s="352">
        <f>B46+B47</f>
        <v>72500</v>
      </c>
      <c r="C45" s="352">
        <f t="shared" ref="C45:E45" si="4">C46+C47</f>
        <v>72500</v>
      </c>
      <c r="D45" s="352">
        <f t="shared" si="4"/>
        <v>72500</v>
      </c>
      <c r="E45" s="352">
        <f t="shared" si="4"/>
        <v>72500</v>
      </c>
    </row>
    <row r="46" spans="1:13" ht="15.75" thickBot="1">
      <c r="A46" s="231" t="s">
        <v>41</v>
      </c>
      <c r="B46" s="353">
        <v>72500</v>
      </c>
      <c r="C46" s="352">
        <v>72500</v>
      </c>
      <c r="D46" s="352">
        <v>72500</v>
      </c>
      <c r="E46" s="352">
        <v>72500</v>
      </c>
    </row>
    <row r="47" spans="1:13" ht="13.5" customHeight="1" thickBot="1">
      <c r="A47" s="231" t="s">
        <v>42</v>
      </c>
      <c r="B47" s="353"/>
      <c r="C47" s="352"/>
      <c r="D47" s="352"/>
      <c r="E47" s="352"/>
    </row>
    <row r="48" spans="1:13" ht="15.75" thickBot="1">
      <c r="A48" s="230" t="s">
        <v>1</v>
      </c>
      <c r="B48" s="353">
        <f>B49+B50</f>
        <v>82950</v>
      </c>
      <c r="C48" s="353">
        <f t="shared" ref="C48:E48" si="5">C49+C50</f>
        <v>82950</v>
      </c>
      <c r="D48" s="353">
        <f t="shared" si="5"/>
        <v>102900</v>
      </c>
      <c r="E48" s="353">
        <f t="shared" si="5"/>
        <v>102900</v>
      </c>
    </row>
    <row r="49" spans="1:12" ht="15.75" thickBot="1">
      <c r="A49" s="231" t="s">
        <v>41</v>
      </c>
      <c r="B49" s="353">
        <v>82950</v>
      </c>
      <c r="C49" s="352">
        <v>82950</v>
      </c>
      <c r="D49" s="352">
        <v>102900</v>
      </c>
      <c r="E49" s="352">
        <v>102900</v>
      </c>
    </row>
    <row r="50" spans="1:12" ht="15" customHeight="1" thickBot="1">
      <c r="A50" s="231" t="s">
        <v>42</v>
      </c>
      <c r="B50" s="354"/>
      <c r="C50" s="355"/>
      <c r="D50" s="355"/>
      <c r="E50" s="355"/>
    </row>
    <row r="51" spans="1:12" ht="15" customHeight="1" thickBot="1">
      <c r="A51" s="230" t="s">
        <v>2</v>
      </c>
      <c r="B51" s="354">
        <f>B52+B53</f>
        <v>0</v>
      </c>
      <c r="C51" s="354">
        <f t="shared" ref="C51:E51" si="6">C52+C53</f>
        <v>0</v>
      </c>
      <c r="D51" s="354">
        <f t="shared" si="6"/>
        <v>0</v>
      </c>
      <c r="E51" s="354">
        <f t="shared" si="6"/>
        <v>0</v>
      </c>
    </row>
    <row r="52" spans="1:12" ht="15" customHeight="1" thickBot="1">
      <c r="A52" s="231" t="s">
        <v>41</v>
      </c>
      <c r="B52" s="354"/>
      <c r="C52" s="355"/>
      <c r="D52" s="355"/>
      <c r="E52" s="355"/>
    </row>
    <row r="53" spans="1:12" ht="15" customHeight="1" thickBot="1">
      <c r="A53" s="231" t="s">
        <v>42</v>
      </c>
      <c r="B53" s="354"/>
      <c r="C53" s="355"/>
      <c r="D53" s="355"/>
      <c r="E53" s="355"/>
    </row>
    <row r="54" spans="1:12" ht="15" customHeight="1" thickBot="1">
      <c r="A54" s="230" t="s">
        <v>24</v>
      </c>
      <c r="B54" s="354">
        <f>B55+B56</f>
        <v>0</v>
      </c>
      <c r="C54" s="354">
        <f t="shared" ref="C54:E54" si="7">C55+C56</f>
        <v>0</v>
      </c>
      <c r="D54" s="354">
        <f t="shared" si="7"/>
        <v>0</v>
      </c>
      <c r="E54" s="354">
        <f t="shared" si="7"/>
        <v>0</v>
      </c>
    </row>
    <row r="55" spans="1:12" ht="15" customHeight="1" thickBot="1">
      <c r="A55" s="231" t="s">
        <v>41</v>
      </c>
      <c r="B55" s="354"/>
      <c r="C55" s="355"/>
      <c r="D55" s="355"/>
      <c r="E55" s="355"/>
    </row>
    <row r="56" spans="1:12" ht="15" customHeight="1" thickBot="1">
      <c r="A56" s="231" t="s">
        <v>42</v>
      </c>
      <c r="B56" s="354"/>
      <c r="C56" s="355"/>
      <c r="D56" s="355"/>
      <c r="E56" s="355"/>
    </row>
    <row r="57" spans="1:12" ht="15" customHeight="1" thickBot="1">
      <c r="A57" s="230" t="s">
        <v>25</v>
      </c>
      <c r="B57" s="354">
        <f>B58+B59</f>
        <v>0</v>
      </c>
      <c r="C57" s="354">
        <f t="shared" ref="C57:E57" si="8">C58+C59</f>
        <v>0</v>
      </c>
      <c r="D57" s="354">
        <f t="shared" si="8"/>
        <v>0</v>
      </c>
      <c r="E57" s="354">
        <f t="shared" si="8"/>
        <v>0</v>
      </c>
    </row>
    <row r="58" spans="1:12" ht="15" customHeight="1" thickBot="1">
      <c r="A58" s="231" t="s">
        <v>41</v>
      </c>
      <c r="B58" s="354"/>
      <c r="C58" s="355"/>
      <c r="D58" s="355"/>
      <c r="E58" s="355"/>
    </row>
    <row r="59" spans="1:12" ht="15" customHeight="1" thickBot="1">
      <c r="A59" s="231" t="s">
        <v>42</v>
      </c>
      <c r="B59" s="354"/>
      <c r="C59" s="355"/>
      <c r="D59" s="355"/>
      <c r="E59" s="355"/>
    </row>
    <row r="60" spans="1:12" ht="15.75" thickBot="1">
      <c r="A60" s="230" t="s">
        <v>3</v>
      </c>
      <c r="B60" s="353">
        <f>B61+B62</f>
        <v>17500</v>
      </c>
      <c r="C60" s="353">
        <f t="shared" ref="C60:E60" si="9">C61+C62</f>
        <v>17500</v>
      </c>
      <c r="D60" s="353">
        <f t="shared" si="9"/>
        <v>17500</v>
      </c>
      <c r="E60" s="353">
        <f t="shared" si="9"/>
        <v>17500</v>
      </c>
      <c r="H60" s="149"/>
    </row>
    <row r="61" spans="1:12" ht="15.75" thickBot="1">
      <c r="A61" s="231" t="s">
        <v>41</v>
      </c>
      <c r="B61" s="353">
        <v>17500</v>
      </c>
      <c r="C61" s="353">
        <v>17500</v>
      </c>
      <c r="D61" s="352">
        <v>17500</v>
      </c>
      <c r="E61" s="352">
        <v>17500</v>
      </c>
      <c r="J61" s="4"/>
      <c r="K61" s="4"/>
      <c r="L61" s="4"/>
    </row>
    <row r="62" spans="1:12" ht="15.75" thickBot="1">
      <c r="A62" s="231" t="s">
        <v>42</v>
      </c>
      <c r="B62" s="353"/>
      <c r="C62" s="352"/>
      <c r="D62" s="352"/>
      <c r="E62" s="352"/>
    </row>
    <row r="63" spans="1:12" ht="15.75" thickBot="1">
      <c r="A63" s="245" t="s">
        <v>30</v>
      </c>
      <c r="B63" s="353">
        <f>B60+B57+B54+B51+B48+B45+B42</f>
        <v>600050</v>
      </c>
      <c r="C63" s="353">
        <f t="shared" ref="C63:E63" si="10">C60+C57+C54+C51+C48+C45+C42</f>
        <v>600050</v>
      </c>
      <c r="D63" s="353">
        <f t="shared" si="10"/>
        <v>620000</v>
      </c>
      <c r="E63" s="353">
        <f t="shared" si="10"/>
        <v>620000</v>
      </c>
    </row>
    <row r="64" spans="1:12" ht="15.75" thickBot="1">
      <c r="A64" s="238" t="s">
        <v>31</v>
      </c>
      <c r="B64" s="356">
        <f>IF(B63-B34=0,0,"Error")</f>
        <v>0</v>
      </c>
      <c r="C64" s="356">
        <f t="shared" ref="C64:E64" si="11">IF(C63-C34=0,0,"Error")</f>
        <v>0</v>
      </c>
      <c r="D64" s="356">
        <f t="shared" si="11"/>
        <v>0</v>
      </c>
      <c r="E64" s="356">
        <f t="shared" si="11"/>
        <v>0</v>
      </c>
    </row>
    <row r="65" spans="1:5" s="156" customFormat="1" ht="27" customHeight="1" thickBot="1">
      <c r="A65" s="175" t="s">
        <v>39</v>
      </c>
      <c r="B65" s="176">
        <f>B63</f>
        <v>600050</v>
      </c>
      <c r="C65" s="176">
        <f t="shared" ref="C65:E65" si="12">C63</f>
        <v>600050</v>
      </c>
      <c r="D65" s="176">
        <f t="shared" si="12"/>
        <v>620000</v>
      </c>
      <c r="E65" s="176">
        <f t="shared" si="12"/>
        <v>620000</v>
      </c>
    </row>
    <row r="66" spans="1:5" s="156" customFormat="1" ht="24.75" thickBot="1">
      <c r="A66" s="175" t="s">
        <v>40</v>
      </c>
      <c r="B66" s="176">
        <f>B63</f>
        <v>600050</v>
      </c>
      <c r="C66" s="176">
        <f t="shared" ref="C66:E66" si="13">C63</f>
        <v>600050</v>
      </c>
      <c r="D66" s="176">
        <f t="shared" si="13"/>
        <v>620000</v>
      </c>
      <c r="E66" s="176">
        <f t="shared" si="13"/>
        <v>620000</v>
      </c>
    </row>
    <row r="67" spans="1:5" ht="15.75" thickBot="1">
      <c r="A67" s="230" t="s">
        <v>0</v>
      </c>
      <c r="B67" s="357">
        <f>B68+B69</f>
        <v>427100</v>
      </c>
      <c r="C67" s="357">
        <f t="shared" ref="C67:E67" si="14">C68+C69</f>
        <v>427100</v>
      </c>
      <c r="D67" s="357">
        <f t="shared" si="14"/>
        <v>427100</v>
      </c>
      <c r="E67" s="357">
        <f t="shared" si="14"/>
        <v>427100</v>
      </c>
    </row>
    <row r="68" spans="1:5" ht="15.75" thickBot="1">
      <c r="A68" s="231" t="s">
        <v>41</v>
      </c>
      <c r="B68" s="328">
        <f>B43</f>
        <v>427100</v>
      </c>
      <c r="C68" s="328">
        <f t="shared" ref="C68:E69" si="15">C43</f>
        <v>427100</v>
      </c>
      <c r="D68" s="328">
        <f t="shared" si="15"/>
        <v>427100</v>
      </c>
      <c r="E68" s="328">
        <f t="shared" si="15"/>
        <v>427100</v>
      </c>
    </row>
    <row r="69" spans="1:5" ht="15.75" thickBot="1">
      <c r="A69" s="231" t="s">
        <v>44</v>
      </c>
      <c r="B69" s="328">
        <f>B44</f>
        <v>0</v>
      </c>
      <c r="C69" s="328">
        <f t="shared" si="15"/>
        <v>0</v>
      </c>
      <c r="D69" s="328">
        <f t="shared" si="15"/>
        <v>0</v>
      </c>
      <c r="E69" s="328">
        <f t="shared" si="15"/>
        <v>0</v>
      </c>
    </row>
    <row r="70" spans="1:5" ht="15.75" thickBot="1">
      <c r="A70" s="230" t="s">
        <v>28</v>
      </c>
      <c r="B70" s="357">
        <f>B71+B72</f>
        <v>72500</v>
      </c>
      <c r="C70" s="357">
        <f t="shared" ref="C70:E70" si="16">C71+C72</f>
        <v>72500</v>
      </c>
      <c r="D70" s="357">
        <f t="shared" si="16"/>
        <v>72500</v>
      </c>
      <c r="E70" s="357">
        <f t="shared" si="16"/>
        <v>72500</v>
      </c>
    </row>
    <row r="71" spans="1:5" ht="15.75" thickBot="1">
      <c r="A71" s="231" t="s">
        <v>41</v>
      </c>
      <c r="B71" s="357">
        <f>B46</f>
        <v>72500</v>
      </c>
      <c r="C71" s="357">
        <f t="shared" ref="C71:E72" si="17">C46</f>
        <v>72500</v>
      </c>
      <c r="D71" s="357">
        <f t="shared" si="17"/>
        <v>72500</v>
      </c>
      <c r="E71" s="357">
        <f t="shared" si="17"/>
        <v>72500</v>
      </c>
    </row>
    <row r="72" spans="1:5" ht="15.75" thickBot="1">
      <c r="A72" s="231" t="s">
        <v>44</v>
      </c>
      <c r="B72" s="357">
        <f>B47</f>
        <v>0</v>
      </c>
      <c r="C72" s="357">
        <f t="shared" si="17"/>
        <v>0</v>
      </c>
      <c r="D72" s="357">
        <f t="shared" si="17"/>
        <v>0</v>
      </c>
      <c r="E72" s="357">
        <f t="shared" si="17"/>
        <v>0</v>
      </c>
    </row>
    <row r="73" spans="1:5" ht="15.75" thickBot="1">
      <c r="A73" s="230" t="s">
        <v>1</v>
      </c>
      <c r="B73" s="357">
        <f>B74+B75</f>
        <v>82950</v>
      </c>
      <c r="C73" s="357">
        <f t="shared" ref="C73:E73" si="18">C74+C75</f>
        <v>82950</v>
      </c>
      <c r="D73" s="357">
        <f t="shared" si="18"/>
        <v>102900</v>
      </c>
      <c r="E73" s="357">
        <f t="shared" si="18"/>
        <v>102900</v>
      </c>
    </row>
    <row r="74" spans="1:5" ht="15.75" thickBot="1">
      <c r="A74" s="231" t="s">
        <v>41</v>
      </c>
      <c r="B74" s="328">
        <f>B49</f>
        <v>82950</v>
      </c>
      <c r="C74" s="328">
        <f t="shared" ref="C74:E75" si="19">C49</f>
        <v>82950</v>
      </c>
      <c r="D74" s="328">
        <f t="shared" si="19"/>
        <v>102900</v>
      </c>
      <c r="E74" s="328">
        <f t="shared" si="19"/>
        <v>102900</v>
      </c>
    </row>
    <row r="75" spans="1:5" ht="15" customHeight="1" thickBot="1">
      <c r="A75" s="231" t="s">
        <v>44</v>
      </c>
      <c r="B75" s="328">
        <f>B50</f>
        <v>0</v>
      </c>
      <c r="C75" s="328">
        <f t="shared" si="19"/>
        <v>0</v>
      </c>
      <c r="D75" s="328">
        <f t="shared" si="19"/>
        <v>0</v>
      </c>
      <c r="E75" s="328">
        <f t="shared" si="19"/>
        <v>0</v>
      </c>
    </row>
    <row r="76" spans="1:5" ht="15" customHeight="1" thickBot="1">
      <c r="A76" s="230" t="s">
        <v>2</v>
      </c>
      <c r="B76" s="357">
        <f>B77+B78</f>
        <v>0</v>
      </c>
      <c r="C76" s="357">
        <f t="shared" ref="C76:E76" si="20">C77+C78</f>
        <v>0</v>
      </c>
      <c r="D76" s="357">
        <f t="shared" si="20"/>
        <v>0</v>
      </c>
      <c r="E76" s="357">
        <f t="shared" si="20"/>
        <v>0</v>
      </c>
    </row>
    <row r="77" spans="1:5" ht="15" customHeight="1" thickBot="1">
      <c r="A77" s="231" t="s">
        <v>41</v>
      </c>
      <c r="B77" s="327">
        <v>0</v>
      </c>
      <c r="C77" s="327">
        <v>0</v>
      </c>
      <c r="D77" s="327">
        <v>0</v>
      </c>
      <c r="E77" s="327">
        <v>0</v>
      </c>
    </row>
    <row r="78" spans="1:5" ht="15" customHeight="1" thickBot="1">
      <c r="A78" s="231" t="s">
        <v>44</v>
      </c>
      <c r="B78" s="327">
        <v>0</v>
      </c>
      <c r="C78" s="327">
        <v>0</v>
      </c>
      <c r="D78" s="327">
        <v>0</v>
      </c>
      <c r="E78" s="327">
        <v>0</v>
      </c>
    </row>
    <row r="79" spans="1:5" ht="15" customHeight="1" thickBot="1">
      <c r="A79" s="230" t="s">
        <v>24</v>
      </c>
      <c r="B79" s="357">
        <f>B80+B81</f>
        <v>0</v>
      </c>
      <c r="C79" s="357">
        <f t="shared" ref="C79:E79" si="21">C80+C81</f>
        <v>0</v>
      </c>
      <c r="D79" s="357">
        <f t="shared" si="21"/>
        <v>0</v>
      </c>
      <c r="E79" s="357">
        <f t="shared" si="21"/>
        <v>0</v>
      </c>
    </row>
    <row r="80" spans="1:5" ht="15" customHeight="1" thickBot="1">
      <c r="A80" s="231" t="s">
        <v>41</v>
      </c>
      <c r="B80" s="327">
        <v>0</v>
      </c>
      <c r="C80" s="327">
        <v>0</v>
      </c>
      <c r="D80" s="327">
        <v>0</v>
      </c>
      <c r="E80" s="327">
        <v>0</v>
      </c>
    </row>
    <row r="81" spans="1:5" ht="15" customHeight="1" thickBot="1">
      <c r="A81" s="231" t="s">
        <v>44</v>
      </c>
      <c r="B81" s="328">
        <v>0</v>
      </c>
      <c r="C81" s="328">
        <v>0</v>
      </c>
      <c r="D81" s="328">
        <v>0</v>
      </c>
      <c r="E81" s="328">
        <v>0</v>
      </c>
    </row>
    <row r="82" spans="1:5" ht="15" customHeight="1" thickBot="1">
      <c r="A82" s="230" t="s">
        <v>25</v>
      </c>
      <c r="B82" s="357">
        <f>B83+B84</f>
        <v>0</v>
      </c>
      <c r="C82" s="357">
        <f>C83+C84</f>
        <v>0</v>
      </c>
      <c r="D82" s="357">
        <f t="shared" ref="D82:E82" si="22">D83+D84</f>
        <v>0</v>
      </c>
      <c r="E82" s="357">
        <f t="shared" si="22"/>
        <v>0</v>
      </c>
    </row>
    <row r="83" spans="1:5" ht="15" customHeight="1" thickBot="1">
      <c r="A83" s="231" t="s">
        <v>41</v>
      </c>
      <c r="B83" s="327">
        <v>0</v>
      </c>
      <c r="C83" s="327">
        <v>0</v>
      </c>
      <c r="D83" s="327">
        <v>0</v>
      </c>
      <c r="E83" s="327">
        <v>0</v>
      </c>
    </row>
    <row r="84" spans="1:5" ht="15" customHeight="1" thickBot="1">
      <c r="A84" s="231" t="s">
        <v>44</v>
      </c>
      <c r="B84" s="327">
        <v>0</v>
      </c>
      <c r="C84" s="327">
        <v>0</v>
      </c>
      <c r="D84" s="327">
        <v>0</v>
      </c>
      <c r="E84" s="327">
        <v>0</v>
      </c>
    </row>
    <row r="85" spans="1:5" ht="15.75" thickBot="1">
      <c r="A85" s="230" t="s">
        <v>3</v>
      </c>
      <c r="B85" s="357">
        <f>B86+B87</f>
        <v>17500</v>
      </c>
      <c r="C85" s="357">
        <f t="shared" ref="C85:E85" si="23">C86+C87</f>
        <v>17500</v>
      </c>
      <c r="D85" s="357">
        <f t="shared" si="23"/>
        <v>17500</v>
      </c>
      <c r="E85" s="357">
        <f t="shared" si="23"/>
        <v>17500</v>
      </c>
    </row>
    <row r="86" spans="1:5" ht="15.75" thickBot="1">
      <c r="A86" s="231" t="s">
        <v>41</v>
      </c>
      <c r="B86" s="327">
        <f>B61</f>
        <v>17500</v>
      </c>
      <c r="C86" s="327">
        <f t="shared" ref="C86:E87" si="24">C61</f>
        <v>17500</v>
      </c>
      <c r="D86" s="327">
        <f t="shared" si="24"/>
        <v>17500</v>
      </c>
      <c r="E86" s="327">
        <f t="shared" si="24"/>
        <v>17500</v>
      </c>
    </row>
    <row r="87" spans="1:5" ht="9.9499999999999993" customHeight="1" thickBot="1">
      <c r="A87" s="231" t="s">
        <v>44</v>
      </c>
      <c r="B87" s="327">
        <f>B62</f>
        <v>0</v>
      </c>
      <c r="C87" s="327">
        <f t="shared" si="24"/>
        <v>0</v>
      </c>
      <c r="D87" s="327">
        <f t="shared" si="24"/>
        <v>0</v>
      </c>
      <c r="E87" s="327">
        <f t="shared" si="24"/>
        <v>0</v>
      </c>
    </row>
    <row r="88" spans="1:5" ht="9.9499999999999993" customHeight="1" thickBot="1">
      <c r="A88" s="230" t="s">
        <v>19</v>
      </c>
      <c r="B88" s="357">
        <f>B89+B90+B91+B92</f>
        <v>0</v>
      </c>
      <c r="C88" s="357">
        <f t="shared" ref="C88:E88" si="25">C89+C90+C91+C92</f>
        <v>0</v>
      </c>
      <c r="D88" s="357">
        <f t="shared" si="25"/>
        <v>0</v>
      </c>
      <c r="E88" s="357">
        <f t="shared" si="25"/>
        <v>0</v>
      </c>
    </row>
    <row r="89" spans="1:5" ht="9.9499999999999993" customHeight="1" thickBot="1">
      <c r="A89" s="231" t="s">
        <v>41</v>
      </c>
      <c r="B89" s="327">
        <v>0</v>
      </c>
      <c r="C89" s="327">
        <v>0</v>
      </c>
      <c r="D89" s="327">
        <v>0</v>
      </c>
      <c r="E89" s="327">
        <v>0</v>
      </c>
    </row>
    <row r="90" spans="1:5" ht="9.9499999999999993" customHeight="1" thickBot="1">
      <c r="A90" s="231" t="s">
        <v>49</v>
      </c>
      <c r="B90" s="327">
        <v>0</v>
      </c>
      <c r="C90" s="327">
        <v>0</v>
      </c>
      <c r="D90" s="327">
        <v>0</v>
      </c>
      <c r="E90" s="327">
        <v>0</v>
      </c>
    </row>
    <row r="91" spans="1:5" ht="9.9499999999999993" customHeight="1" thickBot="1">
      <c r="A91" s="231" t="s">
        <v>47</v>
      </c>
      <c r="B91" s="327">
        <v>0</v>
      </c>
      <c r="C91" s="327">
        <v>0</v>
      </c>
      <c r="D91" s="327">
        <v>0</v>
      </c>
      <c r="E91" s="327">
        <v>0</v>
      </c>
    </row>
    <row r="92" spans="1:5" ht="9.9499999999999993" customHeight="1" thickBot="1">
      <c r="A92" s="231" t="s">
        <v>48</v>
      </c>
      <c r="B92" s="327">
        <v>0</v>
      </c>
      <c r="C92" s="327">
        <v>0</v>
      </c>
      <c r="D92" s="327">
        <v>0</v>
      </c>
      <c r="E92" s="327">
        <v>0</v>
      </c>
    </row>
    <row r="93" spans="1:5" ht="9.9499999999999993" customHeight="1" thickBot="1">
      <c r="A93" s="230" t="s">
        <v>20</v>
      </c>
      <c r="B93" s="357">
        <f>B94+B95+B96+B97</f>
        <v>0</v>
      </c>
      <c r="C93" s="357">
        <f t="shared" ref="C93:E93" si="26">C94+C95+C96+C97</f>
        <v>0</v>
      </c>
      <c r="D93" s="357">
        <f t="shared" si="26"/>
        <v>0</v>
      </c>
      <c r="E93" s="357">
        <f t="shared" si="26"/>
        <v>0</v>
      </c>
    </row>
    <row r="94" spans="1:5" ht="9.9499999999999993" customHeight="1" thickBot="1">
      <c r="A94" s="231" t="s">
        <v>41</v>
      </c>
      <c r="B94" s="327">
        <v>0</v>
      </c>
      <c r="C94" s="327">
        <v>0</v>
      </c>
      <c r="D94" s="327">
        <v>0</v>
      </c>
      <c r="E94" s="327">
        <v>0</v>
      </c>
    </row>
    <row r="95" spans="1:5" ht="9.9499999999999993" customHeight="1" thickBot="1">
      <c r="A95" s="231" t="s">
        <v>49</v>
      </c>
      <c r="B95" s="327">
        <v>0</v>
      </c>
      <c r="C95" s="327">
        <v>0</v>
      </c>
      <c r="D95" s="327">
        <v>0</v>
      </c>
      <c r="E95" s="327">
        <v>0</v>
      </c>
    </row>
    <row r="96" spans="1:5" ht="9.9499999999999993" customHeight="1" thickBot="1">
      <c r="A96" s="231" t="s">
        <v>47</v>
      </c>
      <c r="B96" s="327">
        <v>0</v>
      </c>
      <c r="C96" s="327">
        <v>0</v>
      </c>
      <c r="D96" s="327">
        <v>0</v>
      </c>
      <c r="E96" s="327">
        <v>0</v>
      </c>
    </row>
    <row r="97" spans="1:5" ht="9.9499999999999993" customHeight="1" thickBot="1">
      <c r="A97" s="231" t="s">
        <v>48</v>
      </c>
      <c r="B97" s="327">
        <v>0</v>
      </c>
      <c r="C97" s="327">
        <v>0</v>
      </c>
      <c r="D97" s="327">
        <v>0</v>
      </c>
      <c r="E97" s="327">
        <v>0</v>
      </c>
    </row>
    <row r="98" spans="1:5" ht="9.9499999999999993" customHeight="1" thickBot="1">
      <c r="A98" s="238" t="s">
        <v>31</v>
      </c>
      <c r="B98" s="356">
        <f>IF(B66-B65=0,0,"Error")</f>
        <v>0</v>
      </c>
      <c r="C98" s="356">
        <f>IF(C66-C65=0,0,"Error")</f>
        <v>0</v>
      </c>
      <c r="D98" s="356">
        <f>IF(D66-D65=0,0,"Error")</f>
        <v>0</v>
      </c>
      <c r="E98" s="356">
        <f>IF(E66-E65=0,0,"Error")</f>
        <v>0</v>
      </c>
    </row>
  </sheetData>
  <mergeCells count="20">
    <mergeCell ref="A40:A41"/>
    <mergeCell ref="A27:E27"/>
    <mergeCell ref="B28:E28"/>
    <mergeCell ref="B29:E29"/>
    <mergeCell ref="B30:E30"/>
    <mergeCell ref="A31:A32"/>
    <mergeCell ref="A39:E39"/>
    <mergeCell ref="A1:E1"/>
    <mergeCell ref="A26:E26"/>
    <mergeCell ref="A2:E2"/>
    <mergeCell ref="A3:E3"/>
    <mergeCell ref="B4:E4"/>
    <mergeCell ref="B5:E5"/>
    <mergeCell ref="B6:E6"/>
    <mergeCell ref="A7:E7"/>
    <mergeCell ref="A8:E10"/>
    <mergeCell ref="B11:E11"/>
    <mergeCell ref="A12:A13"/>
    <mergeCell ref="B16:E16"/>
    <mergeCell ref="A17:E17"/>
  </mergeCells>
  <pageMargins left="0.7" right="0.7" top="0.75" bottom="0.75" header="0.3" footer="0.3"/>
  <pageSetup paperSize="9" scale="85" orientation="portrait" verticalDpi="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E703"/>
  <sheetViews>
    <sheetView view="pageBreakPreview" topLeftCell="A73" zoomScaleNormal="130" zoomScaleSheetLayoutView="100" workbookViewId="0">
      <selection activeCell="G674" sqref="G674"/>
    </sheetView>
  </sheetViews>
  <sheetFormatPr defaultRowHeight="15"/>
  <cols>
    <col min="1" max="1" width="29.7109375" style="436" customWidth="1"/>
    <col min="2" max="2" width="21.85546875" style="436" customWidth="1"/>
    <col min="3" max="3" width="13" style="436" customWidth="1"/>
    <col min="4" max="4" width="11.7109375" style="436" customWidth="1"/>
    <col min="5" max="5" width="15" style="436" customWidth="1"/>
    <col min="6" max="224" width="9.140625" style="11"/>
    <col min="225" max="225" width="12" style="11" customWidth="1"/>
    <col min="226" max="226" width="29.7109375" style="11" customWidth="1"/>
    <col min="227" max="227" width="21.85546875" style="11" customWidth="1"/>
    <col min="228" max="228" width="13" style="11" customWidth="1"/>
    <col min="229" max="229" width="11.7109375" style="11" customWidth="1"/>
    <col min="230" max="230" width="15" style="11" customWidth="1"/>
    <col min="231" max="231" width="12" style="11" customWidth="1"/>
    <col min="232" max="233" width="9.140625" style="11"/>
    <col min="234" max="234" width="10.28515625" style="11" bestFit="1" customWidth="1"/>
    <col min="235" max="480" width="9.140625" style="11"/>
    <col min="481" max="481" width="12" style="11" customWidth="1"/>
    <col min="482" max="482" width="29.7109375" style="11" customWidth="1"/>
    <col min="483" max="483" width="21.85546875" style="11" customWidth="1"/>
    <col min="484" max="484" width="13" style="11" customWidth="1"/>
    <col min="485" max="485" width="11.7109375" style="11" customWidth="1"/>
    <col min="486" max="486" width="15" style="11" customWidth="1"/>
    <col min="487" max="487" width="12" style="11" customWidth="1"/>
    <col min="488" max="489" width="9.140625" style="11"/>
    <col min="490" max="490" width="10.28515625" style="11" bestFit="1" customWidth="1"/>
    <col min="491" max="736" width="9.140625" style="11"/>
    <col min="737" max="737" width="12" style="11" customWidth="1"/>
    <col min="738" max="738" width="29.7109375" style="11" customWidth="1"/>
    <col min="739" max="739" width="21.85546875" style="11" customWidth="1"/>
    <col min="740" max="740" width="13" style="11" customWidth="1"/>
    <col min="741" max="741" width="11.7109375" style="11" customWidth="1"/>
    <col min="742" max="742" width="15" style="11" customWidth="1"/>
    <col min="743" max="743" width="12" style="11" customWidth="1"/>
    <col min="744" max="745" width="9.140625" style="11"/>
    <col min="746" max="746" width="10.28515625" style="11" bestFit="1" customWidth="1"/>
    <col min="747" max="992" width="9.140625" style="11"/>
    <col min="993" max="993" width="12" style="11" customWidth="1"/>
    <col min="994" max="994" width="29.7109375" style="11" customWidth="1"/>
    <col min="995" max="995" width="21.85546875" style="11" customWidth="1"/>
    <col min="996" max="996" width="13" style="11" customWidth="1"/>
    <col min="997" max="997" width="11.7109375" style="11" customWidth="1"/>
    <col min="998" max="998" width="15" style="11" customWidth="1"/>
    <col min="999" max="999" width="12" style="11" customWidth="1"/>
    <col min="1000" max="1001" width="9.140625" style="11"/>
    <col min="1002" max="1002" width="10.28515625" style="11" bestFit="1" customWidth="1"/>
    <col min="1003" max="1248" width="9.140625" style="11"/>
    <col min="1249" max="1249" width="12" style="11" customWidth="1"/>
    <col min="1250" max="1250" width="29.7109375" style="11" customWidth="1"/>
    <col min="1251" max="1251" width="21.85546875" style="11" customWidth="1"/>
    <col min="1252" max="1252" width="13" style="11" customWidth="1"/>
    <col min="1253" max="1253" width="11.7109375" style="11" customWidth="1"/>
    <col min="1254" max="1254" width="15" style="11" customWidth="1"/>
    <col min="1255" max="1255" width="12" style="11" customWidth="1"/>
    <col min="1256" max="1257" width="9.140625" style="11"/>
    <col min="1258" max="1258" width="10.28515625" style="11" bestFit="1" customWidth="1"/>
    <col min="1259" max="1504" width="9.140625" style="11"/>
    <col min="1505" max="1505" width="12" style="11" customWidth="1"/>
    <col min="1506" max="1506" width="29.7109375" style="11" customWidth="1"/>
    <col min="1507" max="1507" width="21.85546875" style="11" customWidth="1"/>
    <col min="1508" max="1508" width="13" style="11" customWidth="1"/>
    <col min="1509" max="1509" width="11.7109375" style="11" customWidth="1"/>
    <col min="1510" max="1510" width="15" style="11" customWidth="1"/>
    <col min="1511" max="1511" width="12" style="11" customWidth="1"/>
    <col min="1512" max="1513" width="9.140625" style="11"/>
    <col min="1514" max="1514" width="10.28515625" style="11" bestFit="1" customWidth="1"/>
    <col min="1515" max="1760" width="9.140625" style="11"/>
    <col min="1761" max="1761" width="12" style="11" customWidth="1"/>
    <col min="1762" max="1762" width="29.7109375" style="11" customWidth="1"/>
    <col min="1763" max="1763" width="21.85546875" style="11" customWidth="1"/>
    <col min="1764" max="1764" width="13" style="11" customWidth="1"/>
    <col min="1765" max="1765" width="11.7109375" style="11" customWidth="1"/>
    <col min="1766" max="1766" width="15" style="11" customWidth="1"/>
    <col min="1767" max="1767" width="12" style="11" customWidth="1"/>
    <col min="1768" max="1769" width="9.140625" style="11"/>
    <col min="1770" max="1770" width="10.28515625" style="11" bestFit="1" customWidth="1"/>
    <col min="1771" max="2016" width="9.140625" style="11"/>
    <col min="2017" max="2017" width="12" style="11" customWidth="1"/>
    <col min="2018" max="2018" width="29.7109375" style="11" customWidth="1"/>
    <col min="2019" max="2019" width="21.85546875" style="11" customWidth="1"/>
    <col min="2020" max="2020" width="13" style="11" customWidth="1"/>
    <col min="2021" max="2021" width="11.7109375" style="11" customWidth="1"/>
    <col min="2022" max="2022" width="15" style="11" customWidth="1"/>
    <col min="2023" max="2023" width="12" style="11" customWidth="1"/>
    <col min="2024" max="2025" width="9.140625" style="11"/>
    <col min="2026" max="2026" width="10.28515625" style="11" bestFit="1" customWidth="1"/>
    <col min="2027" max="2272" width="9.140625" style="11"/>
    <col min="2273" max="2273" width="12" style="11" customWidth="1"/>
    <col min="2274" max="2274" width="29.7109375" style="11" customWidth="1"/>
    <col min="2275" max="2275" width="21.85546875" style="11" customWidth="1"/>
    <col min="2276" max="2276" width="13" style="11" customWidth="1"/>
    <col min="2277" max="2277" width="11.7109375" style="11" customWidth="1"/>
    <col min="2278" max="2278" width="15" style="11" customWidth="1"/>
    <col min="2279" max="2279" width="12" style="11" customWidth="1"/>
    <col min="2280" max="2281" width="9.140625" style="11"/>
    <col min="2282" max="2282" width="10.28515625" style="11" bestFit="1" customWidth="1"/>
    <col min="2283" max="2528" width="9.140625" style="11"/>
    <col min="2529" max="2529" width="12" style="11" customWidth="1"/>
    <col min="2530" max="2530" width="29.7109375" style="11" customWidth="1"/>
    <col min="2531" max="2531" width="21.85546875" style="11" customWidth="1"/>
    <col min="2532" max="2532" width="13" style="11" customWidth="1"/>
    <col min="2533" max="2533" width="11.7109375" style="11" customWidth="1"/>
    <col min="2534" max="2534" width="15" style="11" customWidth="1"/>
    <col min="2535" max="2535" width="12" style="11" customWidth="1"/>
    <col min="2536" max="2537" width="9.140625" style="11"/>
    <col min="2538" max="2538" width="10.28515625" style="11" bestFit="1" customWidth="1"/>
    <col min="2539" max="2784" width="9.140625" style="11"/>
    <col min="2785" max="2785" width="12" style="11" customWidth="1"/>
    <col min="2786" max="2786" width="29.7109375" style="11" customWidth="1"/>
    <col min="2787" max="2787" width="21.85546875" style="11" customWidth="1"/>
    <col min="2788" max="2788" width="13" style="11" customWidth="1"/>
    <col min="2789" max="2789" width="11.7109375" style="11" customWidth="1"/>
    <col min="2790" max="2790" width="15" style="11" customWidth="1"/>
    <col min="2791" max="2791" width="12" style="11" customWidth="1"/>
    <col min="2792" max="2793" width="9.140625" style="11"/>
    <col min="2794" max="2794" width="10.28515625" style="11" bestFit="1" customWidth="1"/>
    <col min="2795" max="3040" width="9.140625" style="11"/>
    <col min="3041" max="3041" width="12" style="11" customWidth="1"/>
    <col min="3042" max="3042" width="29.7109375" style="11" customWidth="1"/>
    <col min="3043" max="3043" width="21.85546875" style="11" customWidth="1"/>
    <col min="3044" max="3044" width="13" style="11" customWidth="1"/>
    <col min="3045" max="3045" width="11.7109375" style="11" customWidth="1"/>
    <col min="3046" max="3046" width="15" style="11" customWidth="1"/>
    <col min="3047" max="3047" width="12" style="11" customWidth="1"/>
    <col min="3048" max="3049" width="9.140625" style="11"/>
    <col min="3050" max="3050" width="10.28515625" style="11" bestFit="1" customWidth="1"/>
    <col min="3051" max="3296" width="9.140625" style="11"/>
    <col min="3297" max="3297" width="12" style="11" customWidth="1"/>
    <col min="3298" max="3298" width="29.7109375" style="11" customWidth="1"/>
    <col min="3299" max="3299" width="21.85546875" style="11" customWidth="1"/>
    <col min="3300" max="3300" width="13" style="11" customWidth="1"/>
    <col min="3301" max="3301" width="11.7109375" style="11" customWidth="1"/>
    <col min="3302" max="3302" width="15" style="11" customWidth="1"/>
    <col min="3303" max="3303" width="12" style="11" customWidth="1"/>
    <col min="3304" max="3305" width="9.140625" style="11"/>
    <col min="3306" max="3306" width="10.28515625" style="11" bestFit="1" customWidth="1"/>
    <col min="3307" max="3552" width="9.140625" style="11"/>
    <col min="3553" max="3553" width="12" style="11" customWidth="1"/>
    <col min="3554" max="3554" width="29.7109375" style="11" customWidth="1"/>
    <col min="3555" max="3555" width="21.85546875" style="11" customWidth="1"/>
    <col min="3556" max="3556" width="13" style="11" customWidth="1"/>
    <col min="3557" max="3557" width="11.7109375" style="11" customWidth="1"/>
    <col min="3558" max="3558" width="15" style="11" customWidth="1"/>
    <col min="3559" max="3559" width="12" style="11" customWidth="1"/>
    <col min="3560" max="3561" width="9.140625" style="11"/>
    <col min="3562" max="3562" width="10.28515625" style="11" bestFit="1" customWidth="1"/>
    <col min="3563" max="3808" width="9.140625" style="11"/>
    <col min="3809" max="3809" width="12" style="11" customWidth="1"/>
    <col min="3810" max="3810" width="29.7109375" style="11" customWidth="1"/>
    <col min="3811" max="3811" width="21.85546875" style="11" customWidth="1"/>
    <col min="3812" max="3812" width="13" style="11" customWidth="1"/>
    <col min="3813" max="3813" width="11.7109375" style="11" customWidth="1"/>
    <col min="3814" max="3814" width="15" style="11" customWidth="1"/>
    <col min="3815" max="3815" width="12" style="11" customWidth="1"/>
    <col min="3816" max="3817" width="9.140625" style="11"/>
    <col min="3818" max="3818" width="10.28515625" style="11" bestFit="1" customWidth="1"/>
    <col min="3819" max="4064" width="9.140625" style="11"/>
    <col min="4065" max="4065" width="12" style="11" customWidth="1"/>
    <col min="4066" max="4066" width="29.7109375" style="11" customWidth="1"/>
    <col min="4067" max="4067" width="21.85546875" style="11" customWidth="1"/>
    <col min="4068" max="4068" width="13" style="11" customWidth="1"/>
    <col min="4069" max="4069" width="11.7109375" style="11" customWidth="1"/>
    <col min="4070" max="4070" width="15" style="11" customWidth="1"/>
    <col min="4071" max="4071" width="12" style="11" customWidth="1"/>
    <col min="4072" max="4073" width="9.140625" style="11"/>
    <col min="4074" max="4074" width="10.28515625" style="11" bestFit="1" customWidth="1"/>
    <col min="4075" max="4320" width="9.140625" style="11"/>
    <col min="4321" max="4321" width="12" style="11" customWidth="1"/>
    <col min="4322" max="4322" width="29.7109375" style="11" customWidth="1"/>
    <col min="4323" max="4323" width="21.85546875" style="11" customWidth="1"/>
    <col min="4324" max="4324" width="13" style="11" customWidth="1"/>
    <col min="4325" max="4325" width="11.7109375" style="11" customWidth="1"/>
    <col min="4326" max="4326" width="15" style="11" customWidth="1"/>
    <col min="4327" max="4327" width="12" style="11" customWidth="1"/>
    <col min="4328" max="4329" width="9.140625" style="11"/>
    <col min="4330" max="4330" width="10.28515625" style="11" bestFit="1" customWidth="1"/>
    <col min="4331" max="4576" width="9.140625" style="11"/>
    <col min="4577" max="4577" width="12" style="11" customWidth="1"/>
    <col min="4578" max="4578" width="29.7109375" style="11" customWidth="1"/>
    <col min="4579" max="4579" width="21.85546875" style="11" customWidth="1"/>
    <col min="4580" max="4580" width="13" style="11" customWidth="1"/>
    <col min="4581" max="4581" width="11.7109375" style="11" customWidth="1"/>
    <col min="4582" max="4582" width="15" style="11" customWidth="1"/>
    <col min="4583" max="4583" width="12" style="11" customWidth="1"/>
    <col min="4584" max="4585" width="9.140625" style="11"/>
    <col min="4586" max="4586" width="10.28515625" style="11" bestFit="1" customWidth="1"/>
    <col min="4587" max="4832" width="9.140625" style="11"/>
    <col min="4833" max="4833" width="12" style="11" customWidth="1"/>
    <col min="4834" max="4834" width="29.7109375" style="11" customWidth="1"/>
    <col min="4835" max="4835" width="21.85546875" style="11" customWidth="1"/>
    <col min="4836" max="4836" width="13" style="11" customWidth="1"/>
    <col min="4837" max="4837" width="11.7109375" style="11" customWidth="1"/>
    <col min="4838" max="4838" width="15" style="11" customWidth="1"/>
    <col min="4839" max="4839" width="12" style="11" customWidth="1"/>
    <col min="4840" max="4841" width="9.140625" style="11"/>
    <col min="4842" max="4842" width="10.28515625" style="11" bestFit="1" customWidth="1"/>
    <col min="4843" max="5088" width="9.140625" style="11"/>
    <col min="5089" max="5089" width="12" style="11" customWidth="1"/>
    <col min="5090" max="5090" width="29.7109375" style="11" customWidth="1"/>
    <col min="5091" max="5091" width="21.85546875" style="11" customWidth="1"/>
    <col min="5092" max="5092" width="13" style="11" customWidth="1"/>
    <col min="5093" max="5093" width="11.7109375" style="11" customWidth="1"/>
    <col min="5094" max="5094" width="15" style="11" customWidth="1"/>
    <col min="5095" max="5095" width="12" style="11" customWidth="1"/>
    <col min="5096" max="5097" width="9.140625" style="11"/>
    <col min="5098" max="5098" width="10.28515625" style="11" bestFit="1" customWidth="1"/>
    <col min="5099" max="5344" width="9.140625" style="11"/>
    <col min="5345" max="5345" width="12" style="11" customWidth="1"/>
    <col min="5346" max="5346" width="29.7109375" style="11" customWidth="1"/>
    <col min="5347" max="5347" width="21.85546875" style="11" customWidth="1"/>
    <col min="5348" max="5348" width="13" style="11" customWidth="1"/>
    <col min="5349" max="5349" width="11.7109375" style="11" customWidth="1"/>
    <col min="5350" max="5350" width="15" style="11" customWidth="1"/>
    <col min="5351" max="5351" width="12" style="11" customWidth="1"/>
    <col min="5352" max="5353" width="9.140625" style="11"/>
    <col min="5354" max="5354" width="10.28515625" style="11" bestFit="1" customWidth="1"/>
    <col min="5355" max="5600" width="9.140625" style="11"/>
    <col min="5601" max="5601" width="12" style="11" customWidth="1"/>
    <col min="5602" max="5602" width="29.7109375" style="11" customWidth="1"/>
    <col min="5603" max="5603" width="21.85546875" style="11" customWidth="1"/>
    <col min="5604" max="5604" width="13" style="11" customWidth="1"/>
    <col min="5605" max="5605" width="11.7109375" style="11" customWidth="1"/>
    <col min="5606" max="5606" width="15" style="11" customWidth="1"/>
    <col min="5607" max="5607" width="12" style="11" customWidth="1"/>
    <col min="5608" max="5609" width="9.140625" style="11"/>
    <col min="5610" max="5610" width="10.28515625" style="11" bestFit="1" customWidth="1"/>
    <col min="5611" max="5856" width="9.140625" style="11"/>
    <col min="5857" max="5857" width="12" style="11" customWidth="1"/>
    <col min="5858" max="5858" width="29.7109375" style="11" customWidth="1"/>
    <col min="5859" max="5859" width="21.85546875" style="11" customWidth="1"/>
    <col min="5860" max="5860" width="13" style="11" customWidth="1"/>
    <col min="5861" max="5861" width="11.7109375" style="11" customWidth="1"/>
    <col min="5862" max="5862" width="15" style="11" customWidth="1"/>
    <col min="5863" max="5863" width="12" style="11" customWidth="1"/>
    <col min="5864" max="5865" width="9.140625" style="11"/>
    <col min="5866" max="5866" width="10.28515625" style="11" bestFit="1" customWidth="1"/>
    <col min="5867" max="6112" width="9.140625" style="11"/>
    <col min="6113" max="6113" width="12" style="11" customWidth="1"/>
    <col min="6114" max="6114" width="29.7109375" style="11" customWidth="1"/>
    <col min="6115" max="6115" width="21.85546875" style="11" customWidth="1"/>
    <col min="6116" max="6116" width="13" style="11" customWidth="1"/>
    <col min="6117" max="6117" width="11.7109375" style="11" customWidth="1"/>
    <col min="6118" max="6118" width="15" style="11" customWidth="1"/>
    <col min="6119" max="6119" width="12" style="11" customWidth="1"/>
    <col min="6120" max="6121" width="9.140625" style="11"/>
    <col min="6122" max="6122" width="10.28515625" style="11" bestFit="1" customWidth="1"/>
    <col min="6123" max="6368" width="9.140625" style="11"/>
    <col min="6369" max="6369" width="12" style="11" customWidth="1"/>
    <col min="6370" max="6370" width="29.7109375" style="11" customWidth="1"/>
    <col min="6371" max="6371" width="21.85546875" style="11" customWidth="1"/>
    <col min="6372" max="6372" width="13" style="11" customWidth="1"/>
    <col min="6373" max="6373" width="11.7109375" style="11" customWidth="1"/>
    <col min="6374" max="6374" width="15" style="11" customWidth="1"/>
    <col min="6375" max="6375" width="12" style="11" customWidth="1"/>
    <col min="6376" max="6377" width="9.140625" style="11"/>
    <col min="6378" max="6378" width="10.28515625" style="11" bestFit="1" customWidth="1"/>
    <col min="6379" max="6624" width="9.140625" style="11"/>
    <col min="6625" max="6625" width="12" style="11" customWidth="1"/>
    <col min="6626" max="6626" width="29.7109375" style="11" customWidth="1"/>
    <col min="6627" max="6627" width="21.85546875" style="11" customWidth="1"/>
    <col min="6628" max="6628" width="13" style="11" customWidth="1"/>
    <col min="6629" max="6629" width="11.7109375" style="11" customWidth="1"/>
    <col min="6630" max="6630" width="15" style="11" customWidth="1"/>
    <col min="6631" max="6631" width="12" style="11" customWidth="1"/>
    <col min="6632" max="6633" width="9.140625" style="11"/>
    <col min="6634" max="6634" width="10.28515625" style="11" bestFit="1" customWidth="1"/>
    <col min="6635" max="6880" width="9.140625" style="11"/>
    <col min="6881" max="6881" width="12" style="11" customWidth="1"/>
    <col min="6882" max="6882" width="29.7109375" style="11" customWidth="1"/>
    <col min="6883" max="6883" width="21.85546875" style="11" customWidth="1"/>
    <col min="6884" max="6884" width="13" style="11" customWidth="1"/>
    <col min="6885" max="6885" width="11.7109375" style="11" customWidth="1"/>
    <col min="6886" max="6886" width="15" style="11" customWidth="1"/>
    <col min="6887" max="6887" width="12" style="11" customWidth="1"/>
    <col min="6888" max="6889" width="9.140625" style="11"/>
    <col min="6890" max="6890" width="10.28515625" style="11" bestFit="1" customWidth="1"/>
    <col min="6891" max="7136" width="9.140625" style="11"/>
    <col min="7137" max="7137" width="12" style="11" customWidth="1"/>
    <col min="7138" max="7138" width="29.7109375" style="11" customWidth="1"/>
    <col min="7139" max="7139" width="21.85546875" style="11" customWidth="1"/>
    <col min="7140" max="7140" width="13" style="11" customWidth="1"/>
    <col min="7141" max="7141" width="11.7109375" style="11" customWidth="1"/>
    <col min="7142" max="7142" width="15" style="11" customWidth="1"/>
    <col min="7143" max="7143" width="12" style="11" customWidth="1"/>
    <col min="7144" max="7145" width="9.140625" style="11"/>
    <col min="7146" max="7146" width="10.28515625" style="11" bestFit="1" customWidth="1"/>
    <col min="7147" max="7392" width="9.140625" style="11"/>
    <col min="7393" max="7393" width="12" style="11" customWidth="1"/>
    <col min="7394" max="7394" width="29.7109375" style="11" customWidth="1"/>
    <col min="7395" max="7395" width="21.85546875" style="11" customWidth="1"/>
    <col min="7396" max="7396" width="13" style="11" customWidth="1"/>
    <col min="7397" max="7397" width="11.7109375" style="11" customWidth="1"/>
    <col min="7398" max="7398" width="15" style="11" customWidth="1"/>
    <col min="7399" max="7399" width="12" style="11" customWidth="1"/>
    <col min="7400" max="7401" width="9.140625" style="11"/>
    <col min="7402" max="7402" width="10.28515625" style="11" bestFit="1" customWidth="1"/>
    <col min="7403" max="7648" width="9.140625" style="11"/>
    <col min="7649" max="7649" width="12" style="11" customWidth="1"/>
    <col min="7650" max="7650" width="29.7109375" style="11" customWidth="1"/>
    <col min="7651" max="7651" width="21.85546875" style="11" customWidth="1"/>
    <col min="7652" max="7652" width="13" style="11" customWidth="1"/>
    <col min="7653" max="7653" width="11.7109375" style="11" customWidth="1"/>
    <col min="7654" max="7654" width="15" style="11" customWidth="1"/>
    <col min="7655" max="7655" width="12" style="11" customWidth="1"/>
    <col min="7656" max="7657" width="9.140625" style="11"/>
    <col min="7658" max="7658" width="10.28515625" style="11" bestFit="1" customWidth="1"/>
    <col min="7659" max="7904" width="9.140625" style="11"/>
    <col min="7905" max="7905" width="12" style="11" customWidth="1"/>
    <col min="7906" max="7906" width="29.7109375" style="11" customWidth="1"/>
    <col min="7907" max="7907" width="21.85546875" style="11" customWidth="1"/>
    <col min="7908" max="7908" width="13" style="11" customWidth="1"/>
    <col min="7909" max="7909" width="11.7109375" style="11" customWidth="1"/>
    <col min="7910" max="7910" width="15" style="11" customWidth="1"/>
    <col min="7911" max="7911" width="12" style="11" customWidth="1"/>
    <col min="7912" max="7913" width="9.140625" style="11"/>
    <col min="7914" max="7914" width="10.28515625" style="11" bestFit="1" customWidth="1"/>
    <col min="7915" max="8160" width="9.140625" style="11"/>
    <col min="8161" max="8161" width="12" style="11" customWidth="1"/>
    <col min="8162" max="8162" width="29.7109375" style="11" customWidth="1"/>
    <col min="8163" max="8163" width="21.85546875" style="11" customWidth="1"/>
    <col min="8164" max="8164" width="13" style="11" customWidth="1"/>
    <col min="8165" max="8165" width="11.7109375" style="11" customWidth="1"/>
    <col min="8166" max="8166" width="15" style="11" customWidth="1"/>
    <col min="8167" max="8167" width="12" style="11" customWidth="1"/>
    <col min="8168" max="8169" width="9.140625" style="11"/>
    <col min="8170" max="8170" width="10.28515625" style="11" bestFit="1" customWidth="1"/>
    <col min="8171" max="8416" width="9.140625" style="11"/>
    <col min="8417" max="8417" width="12" style="11" customWidth="1"/>
    <col min="8418" max="8418" width="29.7109375" style="11" customWidth="1"/>
    <col min="8419" max="8419" width="21.85546875" style="11" customWidth="1"/>
    <col min="8420" max="8420" width="13" style="11" customWidth="1"/>
    <col min="8421" max="8421" width="11.7109375" style="11" customWidth="1"/>
    <col min="8422" max="8422" width="15" style="11" customWidth="1"/>
    <col min="8423" max="8423" width="12" style="11" customWidth="1"/>
    <col min="8424" max="8425" width="9.140625" style="11"/>
    <col min="8426" max="8426" width="10.28515625" style="11" bestFit="1" customWidth="1"/>
    <col min="8427" max="8672" width="9.140625" style="11"/>
    <col min="8673" max="8673" width="12" style="11" customWidth="1"/>
    <col min="8674" max="8674" width="29.7109375" style="11" customWidth="1"/>
    <col min="8675" max="8675" width="21.85546875" style="11" customWidth="1"/>
    <col min="8676" max="8676" width="13" style="11" customWidth="1"/>
    <col min="8677" max="8677" width="11.7109375" style="11" customWidth="1"/>
    <col min="8678" max="8678" width="15" style="11" customWidth="1"/>
    <col min="8679" max="8679" width="12" style="11" customWidth="1"/>
    <col min="8680" max="8681" width="9.140625" style="11"/>
    <col min="8682" max="8682" width="10.28515625" style="11" bestFit="1" customWidth="1"/>
    <col min="8683" max="8928" width="9.140625" style="11"/>
    <col min="8929" max="8929" width="12" style="11" customWidth="1"/>
    <col min="8930" max="8930" width="29.7109375" style="11" customWidth="1"/>
    <col min="8931" max="8931" width="21.85546875" style="11" customWidth="1"/>
    <col min="8932" max="8932" width="13" style="11" customWidth="1"/>
    <col min="8933" max="8933" width="11.7109375" style="11" customWidth="1"/>
    <col min="8934" max="8934" width="15" style="11" customWidth="1"/>
    <col min="8935" max="8935" width="12" style="11" customWidth="1"/>
    <col min="8936" max="8937" width="9.140625" style="11"/>
    <col min="8938" max="8938" width="10.28515625" style="11" bestFit="1" customWidth="1"/>
    <col min="8939" max="9184" width="9.140625" style="11"/>
    <col min="9185" max="9185" width="12" style="11" customWidth="1"/>
    <col min="9186" max="9186" width="29.7109375" style="11" customWidth="1"/>
    <col min="9187" max="9187" width="21.85546875" style="11" customWidth="1"/>
    <col min="9188" max="9188" width="13" style="11" customWidth="1"/>
    <col min="9189" max="9189" width="11.7109375" style="11" customWidth="1"/>
    <col min="9190" max="9190" width="15" style="11" customWidth="1"/>
    <col min="9191" max="9191" width="12" style="11" customWidth="1"/>
    <col min="9192" max="9193" width="9.140625" style="11"/>
    <col min="9194" max="9194" width="10.28515625" style="11" bestFit="1" customWidth="1"/>
    <col min="9195" max="9440" width="9.140625" style="11"/>
    <col min="9441" max="9441" width="12" style="11" customWidth="1"/>
    <col min="9442" max="9442" width="29.7109375" style="11" customWidth="1"/>
    <col min="9443" max="9443" width="21.85546875" style="11" customWidth="1"/>
    <col min="9444" max="9444" width="13" style="11" customWidth="1"/>
    <col min="9445" max="9445" width="11.7109375" style="11" customWidth="1"/>
    <col min="9446" max="9446" width="15" style="11" customWidth="1"/>
    <col min="9447" max="9447" width="12" style="11" customWidth="1"/>
    <col min="9448" max="9449" width="9.140625" style="11"/>
    <col min="9450" max="9450" width="10.28515625" style="11" bestFit="1" customWidth="1"/>
    <col min="9451" max="9696" width="9.140625" style="11"/>
    <col min="9697" max="9697" width="12" style="11" customWidth="1"/>
    <col min="9698" max="9698" width="29.7109375" style="11" customWidth="1"/>
    <col min="9699" max="9699" width="21.85546875" style="11" customWidth="1"/>
    <col min="9700" max="9700" width="13" style="11" customWidth="1"/>
    <col min="9701" max="9701" width="11.7109375" style="11" customWidth="1"/>
    <col min="9702" max="9702" width="15" style="11" customWidth="1"/>
    <col min="9703" max="9703" width="12" style="11" customWidth="1"/>
    <col min="9704" max="9705" width="9.140625" style="11"/>
    <col min="9706" max="9706" width="10.28515625" style="11" bestFit="1" customWidth="1"/>
    <col min="9707" max="9952" width="9.140625" style="11"/>
    <col min="9953" max="9953" width="12" style="11" customWidth="1"/>
    <col min="9954" max="9954" width="29.7109375" style="11" customWidth="1"/>
    <col min="9955" max="9955" width="21.85546875" style="11" customWidth="1"/>
    <col min="9956" max="9956" width="13" style="11" customWidth="1"/>
    <col min="9957" max="9957" width="11.7109375" style="11" customWidth="1"/>
    <col min="9958" max="9958" width="15" style="11" customWidth="1"/>
    <col min="9959" max="9959" width="12" style="11" customWidth="1"/>
    <col min="9960" max="9961" width="9.140625" style="11"/>
    <col min="9962" max="9962" width="10.28515625" style="11" bestFit="1" customWidth="1"/>
    <col min="9963" max="10208" width="9.140625" style="11"/>
    <col min="10209" max="10209" width="12" style="11" customWidth="1"/>
    <col min="10210" max="10210" width="29.7109375" style="11" customWidth="1"/>
    <col min="10211" max="10211" width="21.85546875" style="11" customWidth="1"/>
    <col min="10212" max="10212" width="13" style="11" customWidth="1"/>
    <col min="10213" max="10213" width="11.7109375" style="11" customWidth="1"/>
    <col min="10214" max="10214" width="15" style="11" customWidth="1"/>
    <col min="10215" max="10215" width="12" style="11" customWidth="1"/>
    <col min="10216" max="10217" width="9.140625" style="11"/>
    <col min="10218" max="10218" width="10.28515625" style="11" bestFit="1" customWidth="1"/>
    <col min="10219" max="10464" width="9.140625" style="11"/>
    <col min="10465" max="10465" width="12" style="11" customWidth="1"/>
    <col min="10466" max="10466" width="29.7109375" style="11" customWidth="1"/>
    <col min="10467" max="10467" width="21.85546875" style="11" customWidth="1"/>
    <col min="10468" max="10468" width="13" style="11" customWidth="1"/>
    <col min="10469" max="10469" width="11.7109375" style="11" customWidth="1"/>
    <col min="10470" max="10470" width="15" style="11" customWidth="1"/>
    <col min="10471" max="10471" width="12" style="11" customWidth="1"/>
    <col min="10472" max="10473" width="9.140625" style="11"/>
    <col min="10474" max="10474" width="10.28515625" style="11" bestFit="1" customWidth="1"/>
    <col min="10475" max="10720" width="9.140625" style="11"/>
    <col min="10721" max="10721" width="12" style="11" customWidth="1"/>
    <col min="10722" max="10722" width="29.7109375" style="11" customWidth="1"/>
    <col min="10723" max="10723" width="21.85546875" style="11" customWidth="1"/>
    <col min="10724" max="10724" width="13" style="11" customWidth="1"/>
    <col min="10725" max="10725" width="11.7109375" style="11" customWidth="1"/>
    <col min="10726" max="10726" width="15" style="11" customWidth="1"/>
    <col min="10727" max="10727" width="12" style="11" customWidth="1"/>
    <col min="10728" max="10729" width="9.140625" style="11"/>
    <col min="10730" max="10730" width="10.28515625" style="11" bestFit="1" customWidth="1"/>
    <col min="10731" max="10976" width="9.140625" style="11"/>
    <col min="10977" max="10977" width="12" style="11" customWidth="1"/>
    <col min="10978" max="10978" width="29.7109375" style="11" customWidth="1"/>
    <col min="10979" max="10979" width="21.85546875" style="11" customWidth="1"/>
    <col min="10980" max="10980" width="13" style="11" customWidth="1"/>
    <col min="10981" max="10981" width="11.7109375" style="11" customWidth="1"/>
    <col min="10982" max="10982" width="15" style="11" customWidth="1"/>
    <col min="10983" max="10983" width="12" style="11" customWidth="1"/>
    <col min="10984" max="10985" width="9.140625" style="11"/>
    <col min="10986" max="10986" width="10.28515625" style="11" bestFit="1" customWidth="1"/>
    <col min="10987" max="11232" width="9.140625" style="11"/>
    <col min="11233" max="11233" width="12" style="11" customWidth="1"/>
    <col min="11234" max="11234" width="29.7109375" style="11" customWidth="1"/>
    <col min="11235" max="11235" width="21.85546875" style="11" customWidth="1"/>
    <col min="11236" max="11236" width="13" style="11" customWidth="1"/>
    <col min="11237" max="11237" width="11.7109375" style="11" customWidth="1"/>
    <col min="11238" max="11238" width="15" style="11" customWidth="1"/>
    <col min="11239" max="11239" width="12" style="11" customWidth="1"/>
    <col min="11240" max="11241" width="9.140625" style="11"/>
    <col min="11242" max="11242" width="10.28515625" style="11" bestFit="1" customWidth="1"/>
    <col min="11243" max="11488" width="9.140625" style="11"/>
    <col min="11489" max="11489" width="12" style="11" customWidth="1"/>
    <col min="11490" max="11490" width="29.7109375" style="11" customWidth="1"/>
    <col min="11491" max="11491" width="21.85546875" style="11" customWidth="1"/>
    <col min="11492" max="11492" width="13" style="11" customWidth="1"/>
    <col min="11493" max="11493" width="11.7109375" style="11" customWidth="1"/>
    <col min="11494" max="11494" width="15" style="11" customWidth="1"/>
    <col min="11495" max="11495" width="12" style="11" customWidth="1"/>
    <col min="11496" max="11497" width="9.140625" style="11"/>
    <col min="11498" max="11498" width="10.28515625" style="11" bestFit="1" customWidth="1"/>
    <col min="11499" max="11744" width="9.140625" style="11"/>
    <col min="11745" max="11745" width="12" style="11" customWidth="1"/>
    <col min="11746" max="11746" width="29.7109375" style="11" customWidth="1"/>
    <col min="11747" max="11747" width="21.85546875" style="11" customWidth="1"/>
    <col min="11748" max="11748" width="13" style="11" customWidth="1"/>
    <col min="11749" max="11749" width="11.7109375" style="11" customWidth="1"/>
    <col min="11750" max="11750" width="15" style="11" customWidth="1"/>
    <col min="11751" max="11751" width="12" style="11" customWidth="1"/>
    <col min="11752" max="11753" width="9.140625" style="11"/>
    <col min="11754" max="11754" width="10.28515625" style="11" bestFit="1" customWidth="1"/>
    <col min="11755" max="12000" width="9.140625" style="11"/>
    <col min="12001" max="12001" width="12" style="11" customWidth="1"/>
    <col min="12002" max="12002" width="29.7109375" style="11" customWidth="1"/>
    <col min="12003" max="12003" width="21.85546875" style="11" customWidth="1"/>
    <col min="12004" max="12004" width="13" style="11" customWidth="1"/>
    <col min="12005" max="12005" width="11.7109375" style="11" customWidth="1"/>
    <col min="12006" max="12006" width="15" style="11" customWidth="1"/>
    <col min="12007" max="12007" width="12" style="11" customWidth="1"/>
    <col min="12008" max="12009" width="9.140625" style="11"/>
    <col min="12010" max="12010" width="10.28515625" style="11" bestFit="1" customWidth="1"/>
    <col min="12011" max="12256" width="9.140625" style="11"/>
    <col min="12257" max="12257" width="12" style="11" customWidth="1"/>
    <col min="12258" max="12258" width="29.7109375" style="11" customWidth="1"/>
    <col min="12259" max="12259" width="21.85546875" style="11" customWidth="1"/>
    <col min="12260" max="12260" width="13" style="11" customWidth="1"/>
    <col min="12261" max="12261" width="11.7109375" style="11" customWidth="1"/>
    <col min="12262" max="12262" width="15" style="11" customWidth="1"/>
    <col min="12263" max="12263" width="12" style="11" customWidth="1"/>
    <col min="12264" max="12265" width="9.140625" style="11"/>
    <col min="12266" max="12266" width="10.28515625" style="11" bestFit="1" customWidth="1"/>
    <col min="12267" max="12512" width="9.140625" style="11"/>
    <col min="12513" max="12513" width="12" style="11" customWidth="1"/>
    <col min="12514" max="12514" width="29.7109375" style="11" customWidth="1"/>
    <col min="12515" max="12515" width="21.85546875" style="11" customWidth="1"/>
    <col min="12516" max="12516" width="13" style="11" customWidth="1"/>
    <col min="12517" max="12517" width="11.7109375" style="11" customWidth="1"/>
    <col min="12518" max="12518" width="15" style="11" customWidth="1"/>
    <col min="12519" max="12519" width="12" style="11" customWidth="1"/>
    <col min="12520" max="12521" width="9.140625" style="11"/>
    <col min="12522" max="12522" width="10.28515625" style="11" bestFit="1" customWidth="1"/>
    <col min="12523" max="12768" width="9.140625" style="11"/>
    <col min="12769" max="12769" width="12" style="11" customWidth="1"/>
    <col min="12770" max="12770" width="29.7109375" style="11" customWidth="1"/>
    <col min="12771" max="12771" width="21.85546875" style="11" customWidth="1"/>
    <col min="12772" max="12772" width="13" style="11" customWidth="1"/>
    <col min="12773" max="12773" width="11.7109375" style="11" customWidth="1"/>
    <col min="12774" max="12774" width="15" style="11" customWidth="1"/>
    <col min="12775" max="12775" width="12" style="11" customWidth="1"/>
    <col min="12776" max="12777" width="9.140625" style="11"/>
    <col min="12778" max="12778" width="10.28515625" style="11" bestFit="1" customWidth="1"/>
    <col min="12779" max="13024" width="9.140625" style="11"/>
    <col min="13025" max="13025" width="12" style="11" customWidth="1"/>
    <col min="13026" max="13026" width="29.7109375" style="11" customWidth="1"/>
    <col min="13027" max="13027" width="21.85546875" style="11" customWidth="1"/>
    <col min="13028" max="13028" width="13" style="11" customWidth="1"/>
    <col min="13029" max="13029" width="11.7109375" style="11" customWidth="1"/>
    <col min="13030" max="13030" width="15" style="11" customWidth="1"/>
    <col min="13031" max="13031" width="12" style="11" customWidth="1"/>
    <col min="13032" max="13033" width="9.140625" style="11"/>
    <col min="13034" max="13034" width="10.28515625" style="11" bestFit="1" customWidth="1"/>
    <col min="13035" max="13280" width="9.140625" style="11"/>
    <col min="13281" max="13281" width="12" style="11" customWidth="1"/>
    <col min="13282" max="13282" width="29.7109375" style="11" customWidth="1"/>
    <col min="13283" max="13283" width="21.85546875" style="11" customWidth="1"/>
    <col min="13284" max="13284" width="13" style="11" customWidth="1"/>
    <col min="13285" max="13285" width="11.7109375" style="11" customWidth="1"/>
    <col min="13286" max="13286" width="15" style="11" customWidth="1"/>
    <col min="13287" max="13287" width="12" style="11" customWidth="1"/>
    <col min="13288" max="13289" width="9.140625" style="11"/>
    <col min="13290" max="13290" width="10.28515625" style="11" bestFit="1" customWidth="1"/>
    <col min="13291" max="13536" width="9.140625" style="11"/>
    <col min="13537" max="13537" width="12" style="11" customWidth="1"/>
    <col min="13538" max="13538" width="29.7109375" style="11" customWidth="1"/>
    <col min="13539" max="13539" width="21.85546875" style="11" customWidth="1"/>
    <col min="13540" max="13540" width="13" style="11" customWidth="1"/>
    <col min="13541" max="13541" width="11.7109375" style="11" customWidth="1"/>
    <col min="13542" max="13542" width="15" style="11" customWidth="1"/>
    <col min="13543" max="13543" width="12" style="11" customWidth="1"/>
    <col min="13544" max="13545" width="9.140625" style="11"/>
    <col min="13546" max="13546" width="10.28515625" style="11" bestFit="1" customWidth="1"/>
    <col min="13547" max="13792" width="9.140625" style="11"/>
    <col min="13793" max="13793" width="12" style="11" customWidth="1"/>
    <col min="13794" max="13794" width="29.7109375" style="11" customWidth="1"/>
    <col min="13795" max="13795" width="21.85546875" style="11" customWidth="1"/>
    <col min="13796" max="13796" width="13" style="11" customWidth="1"/>
    <col min="13797" max="13797" width="11.7109375" style="11" customWidth="1"/>
    <col min="13798" max="13798" width="15" style="11" customWidth="1"/>
    <col min="13799" max="13799" width="12" style="11" customWidth="1"/>
    <col min="13800" max="13801" width="9.140625" style="11"/>
    <col min="13802" max="13802" width="10.28515625" style="11" bestFit="1" customWidth="1"/>
    <col min="13803" max="14048" width="9.140625" style="11"/>
    <col min="14049" max="14049" width="12" style="11" customWidth="1"/>
    <col min="14050" max="14050" width="29.7109375" style="11" customWidth="1"/>
    <col min="14051" max="14051" width="21.85546875" style="11" customWidth="1"/>
    <col min="14052" max="14052" width="13" style="11" customWidth="1"/>
    <col min="14053" max="14053" width="11.7109375" style="11" customWidth="1"/>
    <col min="14054" max="14054" width="15" style="11" customWidth="1"/>
    <col min="14055" max="14055" width="12" style="11" customWidth="1"/>
    <col min="14056" max="14057" width="9.140625" style="11"/>
    <col min="14058" max="14058" width="10.28515625" style="11" bestFit="1" customWidth="1"/>
    <col min="14059" max="14304" width="9.140625" style="11"/>
    <col min="14305" max="14305" width="12" style="11" customWidth="1"/>
    <col min="14306" max="14306" width="29.7109375" style="11" customWidth="1"/>
    <col min="14307" max="14307" width="21.85546875" style="11" customWidth="1"/>
    <col min="14308" max="14308" width="13" style="11" customWidth="1"/>
    <col min="14309" max="14309" width="11.7109375" style="11" customWidth="1"/>
    <col min="14310" max="14310" width="15" style="11" customWidth="1"/>
    <col min="14311" max="14311" width="12" style="11" customWidth="1"/>
    <col min="14312" max="14313" width="9.140625" style="11"/>
    <col min="14314" max="14314" width="10.28515625" style="11" bestFit="1" customWidth="1"/>
    <col min="14315" max="14560" width="9.140625" style="11"/>
    <col min="14561" max="14561" width="12" style="11" customWidth="1"/>
    <col min="14562" max="14562" width="29.7109375" style="11" customWidth="1"/>
    <col min="14563" max="14563" width="21.85546875" style="11" customWidth="1"/>
    <col min="14564" max="14564" width="13" style="11" customWidth="1"/>
    <col min="14565" max="14565" width="11.7109375" style="11" customWidth="1"/>
    <col min="14566" max="14566" width="15" style="11" customWidth="1"/>
    <col min="14567" max="14567" width="12" style="11" customWidth="1"/>
    <col min="14568" max="14569" width="9.140625" style="11"/>
    <col min="14570" max="14570" width="10.28515625" style="11" bestFit="1" customWidth="1"/>
    <col min="14571" max="14816" width="9.140625" style="11"/>
    <col min="14817" max="14817" width="12" style="11" customWidth="1"/>
    <col min="14818" max="14818" width="29.7109375" style="11" customWidth="1"/>
    <col min="14819" max="14819" width="21.85546875" style="11" customWidth="1"/>
    <col min="14820" max="14820" width="13" style="11" customWidth="1"/>
    <col min="14821" max="14821" width="11.7109375" style="11" customWidth="1"/>
    <col min="14822" max="14822" width="15" style="11" customWidth="1"/>
    <col min="14823" max="14823" width="12" style="11" customWidth="1"/>
    <col min="14824" max="14825" width="9.140625" style="11"/>
    <col min="14826" max="14826" width="10.28515625" style="11" bestFit="1" customWidth="1"/>
    <col min="14827" max="15072" width="9.140625" style="11"/>
    <col min="15073" max="15073" width="12" style="11" customWidth="1"/>
    <col min="15074" max="15074" width="29.7109375" style="11" customWidth="1"/>
    <col min="15075" max="15075" width="21.85546875" style="11" customWidth="1"/>
    <col min="15076" max="15076" width="13" style="11" customWidth="1"/>
    <col min="15077" max="15077" width="11.7109375" style="11" customWidth="1"/>
    <col min="15078" max="15078" width="15" style="11" customWidth="1"/>
    <col min="15079" max="15079" width="12" style="11" customWidth="1"/>
    <col min="15080" max="15081" width="9.140625" style="11"/>
    <col min="15082" max="15082" width="10.28515625" style="11" bestFit="1" customWidth="1"/>
    <col min="15083" max="15328" width="9.140625" style="11"/>
    <col min="15329" max="15329" width="12" style="11" customWidth="1"/>
    <col min="15330" max="15330" width="29.7109375" style="11" customWidth="1"/>
    <col min="15331" max="15331" width="21.85546875" style="11" customWidth="1"/>
    <col min="15332" max="15332" width="13" style="11" customWidth="1"/>
    <col min="15333" max="15333" width="11.7109375" style="11" customWidth="1"/>
    <col min="15334" max="15334" width="15" style="11" customWidth="1"/>
    <col min="15335" max="15335" width="12" style="11" customWidth="1"/>
    <col min="15336" max="15337" width="9.140625" style="11"/>
    <col min="15338" max="15338" width="10.28515625" style="11" bestFit="1" customWidth="1"/>
    <col min="15339" max="15584" width="9.140625" style="11"/>
    <col min="15585" max="15585" width="12" style="11" customWidth="1"/>
    <col min="15586" max="15586" width="29.7109375" style="11" customWidth="1"/>
    <col min="15587" max="15587" width="21.85546875" style="11" customWidth="1"/>
    <col min="15588" max="15588" width="13" style="11" customWidth="1"/>
    <col min="15589" max="15589" width="11.7109375" style="11" customWidth="1"/>
    <col min="15590" max="15590" width="15" style="11" customWidth="1"/>
    <col min="15591" max="15591" width="12" style="11" customWidth="1"/>
    <col min="15592" max="15593" width="9.140625" style="11"/>
    <col min="15594" max="15594" width="10.28515625" style="11" bestFit="1" customWidth="1"/>
    <col min="15595" max="15840" width="9.140625" style="11"/>
    <col min="15841" max="15841" width="12" style="11" customWidth="1"/>
    <col min="15842" max="15842" width="29.7109375" style="11" customWidth="1"/>
    <col min="15843" max="15843" width="21.85546875" style="11" customWidth="1"/>
    <col min="15844" max="15844" width="13" style="11" customWidth="1"/>
    <col min="15845" max="15845" width="11.7109375" style="11" customWidth="1"/>
    <col min="15846" max="15846" width="15" style="11" customWidth="1"/>
    <col min="15847" max="15847" width="12" style="11" customWidth="1"/>
    <col min="15848" max="15849" width="9.140625" style="11"/>
    <col min="15850" max="15850" width="10.28515625" style="11" bestFit="1" customWidth="1"/>
    <col min="15851" max="16096" width="9.140625" style="11"/>
    <col min="16097" max="16097" width="12" style="11" customWidth="1"/>
    <col min="16098" max="16098" width="29.7109375" style="11" customWidth="1"/>
    <col min="16099" max="16099" width="21.85546875" style="11" customWidth="1"/>
    <col min="16100" max="16100" width="13" style="11" customWidth="1"/>
    <col min="16101" max="16101" width="11.7109375" style="11" customWidth="1"/>
    <col min="16102" max="16102" width="15" style="11" customWidth="1"/>
    <col min="16103" max="16103" width="12" style="11" customWidth="1"/>
    <col min="16104" max="16105" width="9.140625" style="11"/>
    <col min="16106" max="16106" width="10.28515625" style="11" bestFit="1" customWidth="1"/>
    <col min="16107" max="16384" width="9.140625" style="11"/>
  </cols>
  <sheetData>
    <row r="1" spans="1:5" ht="18.75">
      <c r="A1" s="691" t="s">
        <v>609</v>
      </c>
      <c r="B1" s="691"/>
      <c r="C1" s="691"/>
      <c r="D1" s="691"/>
      <c r="E1" s="691"/>
    </row>
    <row r="2" spans="1:5" ht="41.25" customHeight="1">
      <c r="A2" s="748" t="s">
        <v>32</v>
      </c>
      <c r="B2" s="748"/>
      <c r="C2" s="748"/>
      <c r="D2" s="748"/>
      <c r="E2" s="748"/>
    </row>
    <row r="3" spans="1:5" ht="24.75" customHeight="1">
      <c r="A3" s="499" t="s">
        <v>196</v>
      </c>
      <c r="B3" s="499"/>
      <c r="C3" s="499"/>
      <c r="D3" s="499"/>
      <c r="E3" s="499"/>
    </row>
    <row r="4" spans="1:5" ht="24.75" customHeight="1" thickBot="1">
      <c r="A4" s="359"/>
      <c r="B4" s="359"/>
      <c r="C4" s="359"/>
      <c r="D4" s="359"/>
      <c r="E4" s="359"/>
    </row>
    <row r="5" spans="1:5" ht="24.75" customHeight="1" thickBot="1">
      <c r="A5" s="360" t="s">
        <v>21</v>
      </c>
      <c r="B5" s="736" t="s">
        <v>197</v>
      </c>
      <c r="C5" s="737"/>
      <c r="D5" s="737"/>
      <c r="E5" s="738"/>
    </row>
    <row r="6" spans="1:5" ht="24.75" customHeight="1" thickBot="1">
      <c r="A6" s="360" t="s">
        <v>4</v>
      </c>
      <c r="B6" s="739" t="s">
        <v>194</v>
      </c>
      <c r="C6" s="740"/>
      <c r="D6" s="740"/>
      <c r="E6" s="741"/>
    </row>
    <row r="7" spans="1:5" ht="24.75" customHeight="1" thickBot="1">
      <c r="A7" s="360" t="s">
        <v>26</v>
      </c>
      <c r="B7" s="742" t="s">
        <v>198</v>
      </c>
      <c r="C7" s="743"/>
      <c r="D7" s="743"/>
      <c r="E7" s="744"/>
    </row>
    <row r="8" spans="1:5" ht="24.75" customHeight="1" thickBot="1">
      <c r="A8" s="745" t="s">
        <v>7</v>
      </c>
      <c r="B8" s="746"/>
      <c r="C8" s="746"/>
      <c r="D8" s="746"/>
      <c r="E8" s="747"/>
    </row>
    <row r="9" spans="1:5" ht="24.75" customHeight="1">
      <c r="A9" s="753" t="s">
        <v>350</v>
      </c>
      <c r="B9" s="754"/>
      <c r="C9" s="754"/>
      <c r="D9" s="754"/>
      <c r="E9" s="755"/>
    </row>
    <row r="10" spans="1:5" ht="35.25" customHeight="1" thickBot="1">
      <c r="A10" s="756"/>
      <c r="B10" s="757"/>
      <c r="C10" s="757"/>
      <c r="D10" s="757"/>
      <c r="E10" s="758"/>
    </row>
    <row r="11" spans="1:5" ht="44.25" customHeight="1" thickBot="1">
      <c r="A11" s="361" t="s">
        <v>10</v>
      </c>
      <c r="B11" s="759" t="s">
        <v>193</v>
      </c>
      <c r="C11" s="760"/>
      <c r="D11" s="760"/>
      <c r="E11" s="761"/>
    </row>
    <row r="12" spans="1:5" ht="24.75" customHeight="1">
      <c r="A12" s="727" t="s">
        <v>192</v>
      </c>
      <c r="B12" s="362">
        <v>2019</v>
      </c>
      <c r="C12" s="362">
        <v>2020</v>
      </c>
      <c r="D12" s="362">
        <v>2021</v>
      </c>
      <c r="E12" s="362">
        <v>2022</v>
      </c>
    </row>
    <row r="13" spans="1:5" ht="24.75" customHeight="1" thickBot="1">
      <c r="A13" s="728"/>
      <c r="B13" s="363" t="s">
        <v>5</v>
      </c>
      <c r="C13" s="363" t="s">
        <v>6</v>
      </c>
      <c r="D13" s="363" t="s">
        <v>6</v>
      </c>
      <c r="E13" s="363" t="s">
        <v>6</v>
      </c>
    </row>
    <row r="14" spans="1:5" ht="24.75" customHeight="1" thickBot="1">
      <c r="A14" s="340" t="s">
        <v>191</v>
      </c>
      <c r="B14" s="364">
        <v>55900</v>
      </c>
      <c r="C14" s="365" t="s">
        <v>189</v>
      </c>
      <c r="D14" s="365" t="s">
        <v>185</v>
      </c>
      <c r="E14" s="365" t="s">
        <v>177</v>
      </c>
    </row>
    <row r="15" spans="1:5" ht="24.75" customHeight="1" thickBot="1">
      <c r="A15" s="338" t="s">
        <v>190</v>
      </c>
      <c r="B15" s="364">
        <v>15603</v>
      </c>
      <c r="C15" s="365" t="s">
        <v>189</v>
      </c>
      <c r="D15" s="365" t="s">
        <v>189</v>
      </c>
      <c r="E15" s="365" t="s">
        <v>177</v>
      </c>
    </row>
    <row r="16" spans="1:5" ht="24.75" customHeight="1" thickBot="1">
      <c r="A16" s="338" t="s">
        <v>199</v>
      </c>
      <c r="B16" s="364">
        <v>6289</v>
      </c>
      <c r="C16" s="365" t="s">
        <v>189</v>
      </c>
      <c r="D16" s="365" t="s">
        <v>189</v>
      </c>
      <c r="E16" s="365" t="s">
        <v>177</v>
      </c>
    </row>
    <row r="17" spans="1:5" ht="24.75" customHeight="1" thickBot="1">
      <c r="A17" s="338" t="s">
        <v>188</v>
      </c>
      <c r="B17" s="366">
        <v>1.4E-2</v>
      </c>
      <c r="C17" s="365" t="s">
        <v>177</v>
      </c>
      <c r="D17" s="365" t="s">
        <v>187</v>
      </c>
      <c r="E17" s="365" t="s">
        <v>187</v>
      </c>
    </row>
    <row r="18" spans="1:5" ht="24.75" customHeight="1">
      <c r="A18" s="367" t="s">
        <v>12</v>
      </c>
      <c r="B18" s="729" t="s">
        <v>186</v>
      </c>
      <c r="C18" s="730"/>
      <c r="D18" s="730"/>
      <c r="E18" s="731"/>
    </row>
    <row r="19" spans="1:5" ht="24.75" customHeight="1" thickBot="1">
      <c r="A19" s="732" t="s">
        <v>13</v>
      </c>
      <c r="B19" s="733"/>
      <c r="C19" s="733"/>
      <c r="D19" s="733"/>
      <c r="E19" s="734"/>
    </row>
    <row r="20" spans="1:5" ht="36.75" customHeight="1" thickBot="1">
      <c r="A20" s="368" t="s">
        <v>200</v>
      </c>
      <c r="B20" s="369">
        <v>41470</v>
      </c>
      <c r="C20" s="370" t="s">
        <v>177</v>
      </c>
      <c r="D20" s="370" t="s">
        <v>185</v>
      </c>
      <c r="E20" s="370" t="s">
        <v>185</v>
      </c>
    </row>
    <row r="21" spans="1:5" ht="24.75" customHeight="1" thickBot="1">
      <c r="A21" s="368" t="s">
        <v>201</v>
      </c>
      <c r="B21" s="371">
        <v>5757</v>
      </c>
      <c r="C21" s="372" t="s">
        <v>177</v>
      </c>
      <c r="D21" s="370" t="s">
        <v>185</v>
      </c>
      <c r="E21" s="370" t="s">
        <v>185</v>
      </c>
    </row>
    <row r="22" spans="1:5" ht="24.75" customHeight="1" thickBot="1">
      <c r="A22" s="368" t="s">
        <v>202</v>
      </c>
      <c r="B22" s="371">
        <v>450</v>
      </c>
      <c r="C22" s="372" t="s">
        <v>177</v>
      </c>
      <c r="D22" s="370" t="s">
        <v>185</v>
      </c>
      <c r="E22" s="370" t="s">
        <v>185</v>
      </c>
    </row>
    <row r="23" spans="1:5" ht="24.75" customHeight="1" thickBot="1">
      <c r="A23" s="368" t="s">
        <v>203</v>
      </c>
      <c r="B23" s="373">
        <v>41020</v>
      </c>
      <c r="C23" s="372" t="s">
        <v>177</v>
      </c>
      <c r="D23" s="370" t="s">
        <v>185</v>
      </c>
      <c r="E23" s="370" t="s">
        <v>185</v>
      </c>
    </row>
    <row r="24" spans="1:5" ht="24.75" customHeight="1" thickBot="1">
      <c r="A24" s="368" t="s">
        <v>204</v>
      </c>
      <c r="B24" s="371" t="s">
        <v>205</v>
      </c>
      <c r="C24" s="372" t="s">
        <v>177</v>
      </c>
      <c r="D24" s="370" t="s">
        <v>185</v>
      </c>
      <c r="E24" s="370" t="s">
        <v>185</v>
      </c>
    </row>
    <row r="25" spans="1:5" ht="24.75" customHeight="1" thickBot="1">
      <c r="A25" s="735" t="s">
        <v>29</v>
      </c>
      <c r="B25" s="725"/>
      <c r="C25" s="725"/>
      <c r="D25" s="725"/>
      <c r="E25" s="726"/>
    </row>
    <row r="26" spans="1:5" ht="24.75" customHeight="1" thickBot="1">
      <c r="A26" s="706" t="s">
        <v>36</v>
      </c>
      <c r="B26" s="707"/>
      <c r="C26" s="707"/>
      <c r="D26" s="707"/>
      <c r="E26" s="708"/>
    </row>
    <row r="27" spans="1:5" ht="33" customHeight="1" thickBot="1">
      <c r="A27" s="374" t="s">
        <v>27</v>
      </c>
      <c r="B27" s="709" t="s">
        <v>206</v>
      </c>
      <c r="C27" s="710"/>
      <c r="D27" s="710"/>
      <c r="E27" s="711"/>
    </row>
    <row r="28" spans="1:5" ht="75" customHeight="1" thickBot="1">
      <c r="A28" s="375" t="s">
        <v>9</v>
      </c>
      <c r="B28" s="715" t="s">
        <v>207</v>
      </c>
      <c r="C28" s="716"/>
      <c r="D28" s="716"/>
      <c r="E28" s="717"/>
    </row>
    <row r="29" spans="1:5" ht="36.75" customHeight="1" thickBot="1">
      <c r="A29" s="338" t="s">
        <v>14</v>
      </c>
      <c r="B29" s="692" t="s">
        <v>184</v>
      </c>
      <c r="C29" s="693"/>
      <c r="D29" s="693"/>
      <c r="E29" s="694"/>
    </row>
    <row r="30" spans="1:5" ht="24.75" customHeight="1">
      <c r="A30" s="695"/>
      <c r="B30" s="362">
        <v>2019</v>
      </c>
      <c r="C30" s="362">
        <v>2020</v>
      </c>
      <c r="D30" s="362">
        <v>2021</v>
      </c>
      <c r="E30" s="362">
        <v>2022</v>
      </c>
    </row>
    <row r="31" spans="1:5" ht="24.75" customHeight="1" thickBot="1">
      <c r="A31" s="696"/>
      <c r="B31" s="363" t="s">
        <v>5</v>
      </c>
      <c r="C31" s="363" t="s">
        <v>6</v>
      </c>
      <c r="D31" s="363" t="s">
        <v>6</v>
      </c>
      <c r="E31" s="363" t="s">
        <v>6</v>
      </c>
    </row>
    <row r="32" spans="1:5" ht="24.75" customHeight="1" thickBot="1">
      <c r="A32" s="338" t="s">
        <v>8</v>
      </c>
      <c r="B32" s="376">
        <v>88697</v>
      </c>
      <c r="C32" s="376">
        <v>88697</v>
      </c>
      <c r="D32" s="376">
        <v>88697</v>
      </c>
      <c r="E32" s="376">
        <v>88697</v>
      </c>
    </row>
    <row r="33" spans="1:5" ht="24.75" customHeight="1" thickBot="1">
      <c r="A33" s="338" t="s">
        <v>15</v>
      </c>
      <c r="B33" s="376">
        <v>158905</v>
      </c>
      <c r="C33" s="376">
        <f>C41+C44+C47+C59</f>
        <v>165900</v>
      </c>
      <c r="D33" s="376">
        <f t="shared" ref="D33:E33" si="0">D41+D44+D47+D59</f>
        <v>165900</v>
      </c>
      <c r="E33" s="376">
        <f t="shared" si="0"/>
        <v>165900</v>
      </c>
    </row>
    <row r="34" spans="1:5" ht="24.75" customHeight="1" thickBot="1">
      <c r="A34" s="338" t="s">
        <v>23</v>
      </c>
      <c r="B34" s="376">
        <f>B33/B32</f>
        <v>1.7915487558767489</v>
      </c>
      <c r="C34" s="376">
        <f>C33/C32</f>
        <v>1.8704127535316866</v>
      </c>
      <c r="D34" s="376">
        <f>D33/D32</f>
        <v>1.8704127535316866</v>
      </c>
      <c r="E34" s="376">
        <f>E33/E32</f>
        <v>1.8704127535316866</v>
      </c>
    </row>
    <row r="35" spans="1:5" ht="24.75" customHeight="1" thickBot="1">
      <c r="A35" s="338" t="s">
        <v>16</v>
      </c>
      <c r="B35" s="377" t="s">
        <v>22</v>
      </c>
      <c r="C35" s="378">
        <f>C32/B32-1</f>
        <v>0</v>
      </c>
      <c r="D35" s="378">
        <f t="shared" ref="D35:E37" si="1">D32/C32-1</f>
        <v>0</v>
      </c>
      <c r="E35" s="378">
        <f t="shared" si="1"/>
        <v>0</v>
      </c>
    </row>
    <row r="36" spans="1:5" ht="24.75" customHeight="1" thickBot="1">
      <c r="A36" s="338" t="s">
        <v>17</v>
      </c>
      <c r="B36" s="377" t="s">
        <v>22</v>
      </c>
      <c r="C36" s="378">
        <f>C33/B33-1</f>
        <v>4.4020011956829475E-2</v>
      </c>
      <c r="D36" s="378">
        <f t="shared" si="1"/>
        <v>0</v>
      </c>
      <c r="E36" s="378">
        <f t="shared" si="1"/>
        <v>0</v>
      </c>
    </row>
    <row r="37" spans="1:5" ht="24.75" customHeight="1" thickBot="1">
      <c r="A37" s="338" t="s">
        <v>18</v>
      </c>
      <c r="B37" s="377" t="s">
        <v>22</v>
      </c>
      <c r="C37" s="378">
        <f>C34/B34-1</f>
        <v>4.4020011956829697E-2</v>
      </c>
      <c r="D37" s="378">
        <f t="shared" si="1"/>
        <v>0</v>
      </c>
      <c r="E37" s="378">
        <f t="shared" si="1"/>
        <v>0</v>
      </c>
    </row>
    <row r="38" spans="1:5" ht="24.75" customHeight="1" thickBot="1">
      <c r="A38" s="697" t="s">
        <v>183</v>
      </c>
      <c r="B38" s="698"/>
      <c r="C38" s="698"/>
      <c r="D38" s="698"/>
      <c r="E38" s="699"/>
    </row>
    <row r="39" spans="1:5" ht="24.75" customHeight="1">
      <c r="A39" s="695"/>
      <c r="B39" s="362">
        <v>2019</v>
      </c>
      <c r="C39" s="362">
        <v>2020</v>
      </c>
      <c r="D39" s="362">
        <v>2021</v>
      </c>
      <c r="E39" s="362">
        <v>2022</v>
      </c>
    </row>
    <row r="40" spans="1:5" ht="24.75" customHeight="1" thickBot="1">
      <c r="A40" s="696"/>
      <c r="B40" s="363" t="s">
        <v>5</v>
      </c>
      <c r="C40" s="363" t="s">
        <v>6</v>
      </c>
      <c r="D40" s="363" t="s">
        <v>6</v>
      </c>
      <c r="E40" s="363" t="s">
        <v>6</v>
      </c>
    </row>
    <row r="41" spans="1:5" ht="24.75" customHeight="1" thickBot="1">
      <c r="A41" s="379" t="s">
        <v>0</v>
      </c>
      <c r="B41" s="380">
        <v>74765</v>
      </c>
      <c r="C41" s="380">
        <f>C42</f>
        <v>82000</v>
      </c>
      <c r="D41" s="380">
        <f t="shared" ref="D41:E41" si="2">D42</f>
        <v>82000</v>
      </c>
      <c r="E41" s="380">
        <f t="shared" si="2"/>
        <v>82000</v>
      </c>
    </row>
    <row r="42" spans="1:5" ht="24.75" customHeight="1" thickBot="1">
      <c r="A42" s="381" t="s">
        <v>41</v>
      </c>
      <c r="B42" s="380">
        <v>74765</v>
      </c>
      <c r="C42" s="380">
        <v>82000</v>
      </c>
      <c r="D42" s="380">
        <v>82000</v>
      </c>
      <c r="E42" s="380">
        <v>82000</v>
      </c>
    </row>
    <row r="43" spans="1:5" ht="24.75" customHeight="1" thickBot="1">
      <c r="A43" s="381" t="s">
        <v>42</v>
      </c>
      <c r="B43" s="382"/>
      <c r="C43" s="383"/>
      <c r="D43" s="383"/>
      <c r="E43" s="383"/>
    </row>
    <row r="44" spans="1:5" ht="24.75" customHeight="1" thickBot="1">
      <c r="A44" s="379" t="s">
        <v>28</v>
      </c>
      <c r="B44" s="380">
        <v>13356</v>
      </c>
      <c r="C44" s="380">
        <f>C45</f>
        <v>13600</v>
      </c>
      <c r="D44" s="380">
        <f t="shared" ref="D44:E44" si="3">D45</f>
        <v>13600</v>
      </c>
      <c r="E44" s="380">
        <f t="shared" si="3"/>
        <v>13600</v>
      </c>
    </row>
    <row r="45" spans="1:5" ht="24.75" customHeight="1" thickBot="1">
      <c r="A45" s="381" t="s">
        <v>41</v>
      </c>
      <c r="B45" s="380">
        <v>13356</v>
      </c>
      <c r="C45" s="380">
        <v>13600</v>
      </c>
      <c r="D45" s="380">
        <v>13600</v>
      </c>
      <c r="E45" s="380">
        <v>13600</v>
      </c>
    </row>
    <row r="46" spans="1:5" ht="24.75" customHeight="1" thickBot="1">
      <c r="A46" s="381" t="s">
        <v>42</v>
      </c>
      <c r="B46" s="382"/>
      <c r="C46" s="380"/>
      <c r="D46" s="380"/>
      <c r="E46" s="380"/>
    </row>
    <row r="47" spans="1:5" ht="24.75" customHeight="1" thickBot="1">
      <c r="A47" s="379" t="s">
        <v>1</v>
      </c>
      <c r="B47" s="376">
        <v>70584</v>
      </c>
      <c r="C47" s="376">
        <f>C48</f>
        <v>70000</v>
      </c>
      <c r="D47" s="376">
        <f t="shared" ref="D47:E47" si="4">D48</f>
        <v>70000</v>
      </c>
      <c r="E47" s="376">
        <f t="shared" si="4"/>
        <v>70000</v>
      </c>
    </row>
    <row r="48" spans="1:5" ht="24.75" customHeight="1" thickBot="1">
      <c r="A48" s="381" t="s">
        <v>41</v>
      </c>
      <c r="B48" s="376">
        <v>70584</v>
      </c>
      <c r="C48" s="376">
        <v>70000</v>
      </c>
      <c r="D48" s="376">
        <v>70000</v>
      </c>
      <c r="E48" s="376">
        <v>70000</v>
      </c>
    </row>
    <row r="49" spans="1:5" ht="24.75" customHeight="1" thickBot="1">
      <c r="A49" s="381" t="s">
        <v>42</v>
      </c>
      <c r="B49" s="382"/>
      <c r="C49" s="380"/>
      <c r="D49" s="380"/>
      <c r="E49" s="380"/>
    </row>
    <row r="50" spans="1:5" ht="24.75" customHeight="1" thickBot="1">
      <c r="A50" s="379" t="s">
        <v>2</v>
      </c>
      <c r="B50" s="382"/>
      <c r="C50" s="380"/>
      <c r="D50" s="380"/>
      <c r="E50" s="380"/>
    </row>
    <row r="51" spans="1:5" ht="24.75" customHeight="1" thickBot="1">
      <c r="A51" s="381" t="s">
        <v>41</v>
      </c>
      <c r="B51" s="382"/>
      <c r="C51" s="380"/>
      <c r="D51" s="380"/>
      <c r="E51" s="380"/>
    </row>
    <row r="52" spans="1:5" ht="24.75" customHeight="1" thickBot="1">
      <c r="A52" s="381" t="s">
        <v>42</v>
      </c>
      <c r="B52" s="382"/>
      <c r="C52" s="380"/>
      <c r="D52" s="380"/>
      <c r="E52" s="380"/>
    </row>
    <row r="53" spans="1:5" ht="24.75" customHeight="1" thickBot="1">
      <c r="A53" s="379" t="s">
        <v>24</v>
      </c>
      <c r="B53" s="382"/>
      <c r="C53" s="380"/>
      <c r="D53" s="380"/>
      <c r="E53" s="380"/>
    </row>
    <row r="54" spans="1:5" ht="24.75" customHeight="1" thickBot="1">
      <c r="A54" s="381" t="s">
        <v>41</v>
      </c>
      <c r="B54" s="382"/>
      <c r="C54" s="380"/>
      <c r="D54" s="380"/>
      <c r="E54" s="380"/>
    </row>
    <row r="55" spans="1:5" ht="24.75" customHeight="1" thickBot="1">
      <c r="A55" s="381" t="s">
        <v>42</v>
      </c>
      <c r="B55" s="382"/>
      <c r="C55" s="380"/>
      <c r="D55" s="380"/>
      <c r="E55" s="380"/>
    </row>
    <row r="56" spans="1:5" ht="24.75" customHeight="1" thickBot="1">
      <c r="A56" s="379" t="s">
        <v>25</v>
      </c>
      <c r="B56" s="382"/>
      <c r="C56" s="380"/>
      <c r="D56" s="380"/>
      <c r="E56" s="380"/>
    </row>
    <row r="57" spans="1:5" ht="24.75" customHeight="1" thickBot="1">
      <c r="A57" s="381" t="s">
        <v>41</v>
      </c>
      <c r="B57" s="382"/>
      <c r="C57" s="380"/>
      <c r="D57" s="380"/>
      <c r="E57" s="380"/>
    </row>
    <row r="58" spans="1:5" ht="24.75" customHeight="1" thickBot="1">
      <c r="A58" s="381" t="s">
        <v>42</v>
      </c>
      <c r="B58" s="382"/>
      <c r="C58" s="380"/>
      <c r="D58" s="380"/>
      <c r="E58" s="380"/>
    </row>
    <row r="59" spans="1:5" ht="24.75" customHeight="1" thickBot="1">
      <c r="A59" s="379" t="s">
        <v>3</v>
      </c>
      <c r="B59" s="382">
        <f>B60</f>
        <v>200</v>
      </c>
      <c r="C59" s="382">
        <f t="shared" ref="C59:E59" si="5">C60</f>
        <v>300</v>
      </c>
      <c r="D59" s="382">
        <f t="shared" si="5"/>
        <v>300</v>
      </c>
      <c r="E59" s="382">
        <f t="shared" si="5"/>
        <v>300</v>
      </c>
    </row>
    <row r="60" spans="1:5" ht="24.75" customHeight="1" thickBot="1">
      <c r="A60" s="381" t="s">
        <v>41</v>
      </c>
      <c r="B60" s="382">
        <v>200</v>
      </c>
      <c r="C60" s="384">
        <v>300</v>
      </c>
      <c r="D60" s="384">
        <v>300</v>
      </c>
      <c r="E60" s="384">
        <v>300</v>
      </c>
    </row>
    <row r="61" spans="1:5" ht="24.75" customHeight="1" thickBot="1">
      <c r="A61" s="381" t="s">
        <v>42</v>
      </c>
      <c r="B61" s="382"/>
      <c r="C61" s="385"/>
      <c r="D61" s="386"/>
      <c r="E61" s="386"/>
    </row>
    <row r="62" spans="1:5" ht="24.75" customHeight="1" thickBot="1">
      <c r="A62" s="387" t="s">
        <v>30</v>
      </c>
      <c r="B62" s="382">
        <f>B59+B56+B53+B50+B47+B44+B41</f>
        <v>158905</v>
      </c>
      <c r="C62" s="382">
        <f>C59+C56+C53+C50+C47+C44+C41</f>
        <v>165900</v>
      </c>
      <c r="D62" s="382">
        <f>D59+D56+D53+D50+D47+D44+D41</f>
        <v>165900</v>
      </c>
      <c r="E62" s="382">
        <f>E59+E56+E53+E50+E47+E44+E41</f>
        <v>165900</v>
      </c>
    </row>
    <row r="63" spans="1:5" ht="24.75" customHeight="1" thickBot="1">
      <c r="A63" s="388" t="s">
        <v>31</v>
      </c>
      <c r="B63" s="389">
        <f>IF(B62-B33=0,0,"Error")</f>
        <v>0</v>
      </c>
      <c r="C63" s="389">
        <f>IF(C62-C33=0,0,"Error")</f>
        <v>0</v>
      </c>
      <c r="D63" s="389">
        <f>IF(D62-D33=0,0,"Error")</f>
        <v>0</v>
      </c>
      <c r="E63" s="389">
        <f>IF(E62-E33=0,0,"Error")</f>
        <v>0</v>
      </c>
    </row>
    <row r="64" spans="1:5" ht="33" customHeight="1" thickBot="1">
      <c r="A64" s="390" t="s">
        <v>60</v>
      </c>
      <c r="B64" s="718" t="s">
        <v>182</v>
      </c>
      <c r="C64" s="719"/>
      <c r="D64" s="719"/>
      <c r="E64" s="720"/>
    </row>
    <row r="65" spans="1:5" ht="24.75" customHeight="1" thickBot="1">
      <c r="A65" s="721" t="s">
        <v>113</v>
      </c>
      <c r="B65" s="722"/>
      <c r="C65" s="722"/>
      <c r="D65" s="722"/>
      <c r="E65" s="723"/>
    </row>
    <row r="66" spans="1:5" ht="24.75" customHeight="1" thickBot="1">
      <c r="A66" s="391" t="s">
        <v>181</v>
      </c>
      <c r="B66" s="371">
        <v>336</v>
      </c>
      <c r="C66" s="372" t="s">
        <v>177</v>
      </c>
      <c r="D66" s="372" t="s">
        <v>177</v>
      </c>
      <c r="E66" s="372" t="s">
        <v>177</v>
      </c>
    </row>
    <row r="67" spans="1:5" ht="39" customHeight="1" thickBot="1">
      <c r="A67" s="392" t="s">
        <v>208</v>
      </c>
      <c r="B67" s="371">
        <v>5902</v>
      </c>
      <c r="C67" s="372" t="s">
        <v>177</v>
      </c>
      <c r="D67" s="372" t="s">
        <v>177</v>
      </c>
      <c r="E67" s="372" t="s">
        <v>177</v>
      </c>
    </row>
    <row r="68" spans="1:5" ht="24.75" customHeight="1" thickBot="1">
      <c r="A68" s="392" t="s">
        <v>180</v>
      </c>
      <c r="B68" s="371">
        <v>56569</v>
      </c>
      <c r="C68" s="372" t="s">
        <v>177</v>
      </c>
      <c r="D68" s="372" t="s">
        <v>177</v>
      </c>
      <c r="E68" s="372" t="s">
        <v>176</v>
      </c>
    </row>
    <row r="69" spans="1:5" ht="24.75" customHeight="1" thickBot="1">
      <c r="A69" s="392" t="s">
        <v>179</v>
      </c>
      <c r="B69" s="371">
        <v>132928</v>
      </c>
      <c r="C69" s="372" t="s">
        <v>177</v>
      </c>
      <c r="D69" s="372" t="s">
        <v>177</v>
      </c>
      <c r="E69" s="372" t="s">
        <v>176</v>
      </c>
    </row>
    <row r="70" spans="1:5" ht="24.75" customHeight="1" thickBot="1">
      <c r="A70" s="392" t="s">
        <v>209</v>
      </c>
      <c r="B70" s="371">
        <v>11903</v>
      </c>
      <c r="C70" s="372" t="s">
        <v>177</v>
      </c>
      <c r="D70" s="372" t="s">
        <v>177</v>
      </c>
      <c r="E70" s="372" t="s">
        <v>176</v>
      </c>
    </row>
    <row r="71" spans="1:5" ht="24.75" customHeight="1" thickBot="1">
      <c r="A71" s="393" t="s">
        <v>178</v>
      </c>
      <c r="B71" s="394">
        <v>5.5</v>
      </c>
      <c r="C71" s="372" t="s">
        <v>177</v>
      </c>
      <c r="D71" s="372" t="s">
        <v>177</v>
      </c>
      <c r="E71" s="372" t="s">
        <v>187</v>
      </c>
    </row>
    <row r="72" spans="1:5" ht="24.75" customHeight="1" thickBot="1">
      <c r="A72" s="73" t="s">
        <v>210</v>
      </c>
      <c r="B72" s="371">
        <v>64.099999999999994</v>
      </c>
      <c r="C72" s="372" t="s">
        <v>177</v>
      </c>
      <c r="D72" s="372" t="s">
        <v>177</v>
      </c>
      <c r="E72" s="372" t="s">
        <v>211</v>
      </c>
    </row>
    <row r="73" spans="1:5" ht="24.75" customHeight="1" thickBot="1">
      <c r="A73" s="395" t="s">
        <v>212</v>
      </c>
      <c r="B73" s="371">
        <v>4102</v>
      </c>
      <c r="C73" s="372" t="s">
        <v>177</v>
      </c>
      <c r="D73" s="372" t="s">
        <v>177</v>
      </c>
      <c r="E73" s="372" t="s">
        <v>176</v>
      </c>
    </row>
    <row r="74" spans="1:5" ht="29.25" customHeight="1" thickBot="1">
      <c r="A74" s="391" t="s">
        <v>213</v>
      </c>
      <c r="B74" s="371">
        <v>170</v>
      </c>
      <c r="C74" s="372" t="s">
        <v>177</v>
      </c>
      <c r="D74" s="372" t="s">
        <v>177</v>
      </c>
      <c r="E74" s="372" t="s">
        <v>187</v>
      </c>
    </row>
    <row r="75" spans="1:5" ht="24.75" customHeight="1" thickBot="1">
      <c r="A75" s="391" t="s">
        <v>175</v>
      </c>
      <c r="B75" s="371">
        <v>0</v>
      </c>
      <c r="C75" s="372"/>
      <c r="D75" s="396"/>
      <c r="E75" s="372"/>
    </row>
    <row r="76" spans="1:5" ht="24.75" customHeight="1" thickBot="1">
      <c r="A76" s="724" t="s">
        <v>112</v>
      </c>
      <c r="B76" s="725"/>
      <c r="C76" s="725"/>
      <c r="D76" s="725"/>
      <c r="E76" s="726"/>
    </row>
    <row r="77" spans="1:5" ht="24.75" customHeight="1" thickBot="1">
      <c r="A77" s="706" t="s">
        <v>36</v>
      </c>
      <c r="B77" s="707"/>
      <c r="C77" s="707"/>
      <c r="D77" s="707"/>
      <c r="E77" s="708"/>
    </row>
    <row r="78" spans="1:5" ht="24.75" customHeight="1" thickBot="1">
      <c r="A78" s="397" t="s">
        <v>163</v>
      </c>
      <c r="B78" s="718" t="s">
        <v>174</v>
      </c>
      <c r="C78" s="719"/>
      <c r="D78" s="719"/>
      <c r="E78" s="720"/>
    </row>
    <row r="79" spans="1:5" ht="73.5" customHeight="1" thickBot="1">
      <c r="A79" s="338" t="s">
        <v>9</v>
      </c>
      <c r="B79" s="648" t="s">
        <v>173</v>
      </c>
      <c r="C79" s="649"/>
      <c r="D79" s="649"/>
      <c r="E79" s="650"/>
    </row>
    <row r="80" spans="1:5" ht="24.75" customHeight="1" thickBot="1">
      <c r="A80" s="338" t="s">
        <v>14</v>
      </c>
      <c r="B80" s="692" t="s">
        <v>172</v>
      </c>
      <c r="C80" s="693"/>
      <c r="D80" s="693"/>
      <c r="E80" s="694"/>
    </row>
    <row r="81" spans="1:5" ht="24.75" customHeight="1">
      <c r="A81" s="695"/>
      <c r="B81" s="362">
        <v>2019</v>
      </c>
      <c r="C81" s="362">
        <v>2020</v>
      </c>
      <c r="D81" s="362">
        <v>2021</v>
      </c>
      <c r="E81" s="362">
        <v>2022</v>
      </c>
    </row>
    <row r="82" spans="1:5" ht="24.75" customHeight="1" thickBot="1">
      <c r="A82" s="696"/>
      <c r="B82" s="363" t="s">
        <v>5</v>
      </c>
      <c r="C82" s="363" t="s">
        <v>6</v>
      </c>
      <c r="D82" s="363" t="s">
        <v>6</v>
      </c>
      <c r="E82" s="363" t="s">
        <v>6</v>
      </c>
    </row>
    <row r="83" spans="1:5" ht="24.75" customHeight="1" thickBot="1">
      <c r="A83" s="338" t="s">
        <v>8</v>
      </c>
      <c r="B83" s="398">
        <v>211980</v>
      </c>
      <c r="C83" s="398">
        <v>214691</v>
      </c>
      <c r="D83" s="398">
        <v>214691</v>
      </c>
      <c r="E83" s="398">
        <v>218204</v>
      </c>
    </row>
    <row r="84" spans="1:5" ht="24.75" customHeight="1" thickBot="1">
      <c r="A84" s="338" t="s">
        <v>15</v>
      </c>
      <c r="B84" s="376">
        <v>524477</v>
      </c>
      <c r="C84" s="376">
        <f>C92+C98+C110+C95</f>
        <v>526750</v>
      </c>
      <c r="D84" s="376">
        <f t="shared" ref="D84:E84" si="6">D92+D98+D110+D95</f>
        <v>537200</v>
      </c>
      <c r="E84" s="376">
        <f t="shared" si="6"/>
        <v>537200</v>
      </c>
    </row>
    <row r="85" spans="1:5" ht="24.75" customHeight="1" thickBot="1">
      <c r="A85" s="338" t="s">
        <v>23</v>
      </c>
      <c r="B85" s="376">
        <f>B84/B83</f>
        <v>2.4741815265591094</v>
      </c>
      <c r="C85" s="376">
        <f>C84/C83</f>
        <v>2.4535262307222938</v>
      </c>
      <c r="D85" s="376">
        <f>D84/D83</f>
        <v>2.5022008374827078</v>
      </c>
      <c r="E85" s="376">
        <f>E84/E83</f>
        <v>2.4619163718355299</v>
      </c>
    </row>
    <row r="86" spans="1:5" ht="24.75" customHeight="1" thickBot="1">
      <c r="A86" s="338" t="s">
        <v>16</v>
      </c>
      <c r="B86" s="377"/>
      <c r="C86" s="378">
        <f t="shared" ref="C86:E88" si="7">C83/B83-1</f>
        <v>1.2788942353052279E-2</v>
      </c>
      <c r="D86" s="378">
        <f t="shared" si="7"/>
        <v>0</v>
      </c>
      <c r="E86" s="378">
        <f t="shared" si="7"/>
        <v>1.6363052014290336E-2</v>
      </c>
    </row>
    <row r="87" spans="1:5" ht="24.75" customHeight="1" thickBot="1">
      <c r="A87" s="338" t="s">
        <v>17</v>
      </c>
      <c r="B87" s="377"/>
      <c r="C87" s="378">
        <f t="shared" si="7"/>
        <v>4.3338411407936039E-3</v>
      </c>
      <c r="D87" s="378">
        <f t="shared" si="7"/>
        <v>1.9838633127669647E-2</v>
      </c>
      <c r="E87" s="378">
        <f t="shared" si="7"/>
        <v>0</v>
      </c>
    </row>
    <row r="88" spans="1:5" ht="24.75" customHeight="1" thickBot="1">
      <c r="A88" s="338" t="s">
        <v>18</v>
      </c>
      <c r="B88" s="377"/>
      <c r="C88" s="378">
        <f t="shared" si="7"/>
        <v>-8.3483348392554557E-3</v>
      </c>
      <c r="D88" s="378">
        <f t="shared" si="7"/>
        <v>1.9838633127669869E-2</v>
      </c>
      <c r="E88" s="378">
        <f t="shared" si="7"/>
        <v>-1.6099613205990848E-2</v>
      </c>
    </row>
    <row r="89" spans="1:5" ht="24.75" customHeight="1" thickBot="1">
      <c r="A89" s="697" t="s">
        <v>588</v>
      </c>
      <c r="B89" s="698"/>
      <c r="C89" s="698"/>
      <c r="D89" s="698"/>
      <c r="E89" s="699"/>
    </row>
    <row r="90" spans="1:5" ht="24.75" customHeight="1">
      <c r="A90" s="695"/>
      <c r="B90" s="362">
        <v>2019</v>
      </c>
      <c r="C90" s="362">
        <v>2020</v>
      </c>
      <c r="D90" s="362">
        <v>2021</v>
      </c>
      <c r="E90" s="362">
        <v>2022</v>
      </c>
    </row>
    <row r="91" spans="1:5" ht="24.75" customHeight="1" thickBot="1">
      <c r="A91" s="696"/>
      <c r="B91" s="363" t="s">
        <v>5</v>
      </c>
      <c r="C91" s="363" t="s">
        <v>6</v>
      </c>
      <c r="D91" s="363" t="s">
        <v>6</v>
      </c>
      <c r="E91" s="363" t="s">
        <v>6</v>
      </c>
    </row>
    <row r="92" spans="1:5" ht="24.75" customHeight="1" thickBot="1">
      <c r="A92" s="379" t="s">
        <v>0</v>
      </c>
      <c r="B92" s="380">
        <v>254284</v>
      </c>
      <c r="C92" s="380">
        <f>C93</f>
        <v>290000</v>
      </c>
      <c r="D92" s="380">
        <f t="shared" ref="D92:E92" si="8">D93</f>
        <v>290000</v>
      </c>
      <c r="E92" s="380">
        <f t="shared" si="8"/>
        <v>290000</v>
      </c>
    </row>
    <row r="93" spans="1:5" ht="24.75" customHeight="1" thickBot="1">
      <c r="A93" s="381" t="s">
        <v>41</v>
      </c>
      <c r="B93" s="380">
        <v>254284</v>
      </c>
      <c r="C93" s="380">
        <v>290000</v>
      </c>
      <c r="D93" s="380">
        <v>290000</v>
      </c>
      <c r="E93" s="380">
        <v>290000</v>
      </c>
    </row>
    <row r="94" spans="1:5" ht="24.75" customHeight="1" thickBot="1">
      <c r="A94" s="381" t="s">
        <v>42</v>
      </c>
      <c r="B94" s="382"/>
      <c r="C94" s="383"/>
      <c r="D94" s="383"/>
      <c r="E94" s="383"/>
    </row>
    <row r="95" spans="1:5" ht="24.75" customHeight="1" thickBot="1">
      <c r="A95" s="379" t="s">
        <v>28</v>
      </c>
      <c r="B95" s="380">
        <v>46884</v>
      </c>
      <c r="C95" s="380">
        <f>C96</f>
        <v>48000</v>
      </c>
      <c r="D95" s="380">
        <f t="shared" ref="D95:E95" si="9">D96</f>
        <v>48000</v>
      </c>
      <c r="E95" s="380">
        <f t="shared" si="9"/>
        <v>48000</v>
      </c>
    </row>
    <row r="96" spans="1:5" ht="24.75" customHeight="1" thickBot="1">
      <c r="A96" s="381" t="s">
        <v>41</v>
      </c>
      <c r="B96" s="380">
        <v>46884</v>
      </c>
      <c r="C96" s="380">
        <v>48000</v>
      </c>
      <c r="D96" s="380">
        <v>48000</v>
      </c>
      <c r="E96" s="380">
        <v>48000</v>
      </c>
    </row>
    <row r="97" spans="1:5" ht="24.75" customHeight="1" thickBot="1">
      <c r="A97" s="381" t="s">
        <v>42</v>
      </c>
      <c r="B97" s="382"/>
      <c r="C97" s="380"/>
      <c r="D97" s="380"/>
      <c r="E97" s="380"/>
    </row>
    <row r="98" spans="1:5" ht="24.75" customHeight="1" thickBot="1">
      <c r="A98" s="379" t="s">
        <v>1</v>
      </c>
      <c r="B98" s="376">
        <v>221809</v>
      </c>
      <c r="C98" s="376">
        <f>C99</f>
        <v>187550</v>
      </c>
      <c r="D98" s="376">
        <f t="shared" ref="D98:E98" si="10">D99</f>
        <v>198000</v>
      </c>
      <c r="E98" s="376">
        <f t="shared" si="10"/>
        <v>198000</v>
      </c>
    </row>
    <row r="99" spans="1:5" ht="24.75" customHeight="1" thickBot="1">
      <c r="A99" s="381" t="s">
        <v>41</v>
      </c>
      <c r="B99" s="376">
        <v>221809</v>
      </c>
      <c r="C99" s="376">
        <v>187550</v>
      </c>
      <c r="D99" s="376">
        <v>198000</v>
      </c>
      <c r="E99" s="376">
        <v>198000</v>
      </c>
    </row>
    <row r="100" spans="1:5" ht="24.75" customHeight="1" thickBot="1">
      <c r="A100" s="381" t="s">
        <v>42</v>
      </c>
      <c r="B100" s="382"/>
      <c r="C100" s="380"/>
      <c r="D100" s="380"/>
      <c r="E100" s="380"/>
    </row>
    <row r="101" spans="1:5" ht="24.75" customHeight="1" thickBot="1">
      <c r="A101" s="379" t="s">
        <v>2</v>
      </c>
      <c r="B101" s="382"/>
      <c r="C101" s="380"/>
      <c r="D101" s="380"/>
      <c r="E101" s="380"/>
    </row>
    <row r="102" spans="1:5" ht="24.75" customHeight="1" thickBot="1">
      <c r="A102" s="381" t="s">
        <v>41</v>
      </c>
      <c r="B102" s="382"/>
      <c r="C102" s="380"/>
      <c r="D102" s="380"/>
      <c r="E102" s="380"/>
    </row>
    <row r="103" spans="1:5" ht="24.75" customHeight="1" thickBot="1">
      <c r="A103" s="381" t="s">
        <v>42</v>
      </c>
      <c r="B103" s="382"/>
      <c r="C103" s="380"/>
      <c r="D103" s="380"/>
      <c r="E103" s="380"/>
    </row>
    <row r="104" spans="1:5" ht="24.75" customHeight="1" thickBot="1">
      <c r="A104" s="379" t="s">
        <v>24</v>
      </c>
      <c r="B104" s="382"/>
      <c r="C104" s="380"/>
      <c r="D104" s="380"/>
      <c r="E104" s="380"/>
    </row>
    <row r="105" spans="1:5" ht="24.75" customHeight="1" thickBot="1">
      <c r="A105" s="381" t="s">
        <v>41</v>
      </c>
      <c r="B105" s="382"/>
      <c r="C105" s="380"/>
      <c r="D105" s="380"/>
      <c r="E105" s="380"/>
    </row>
    <row r="106" spans="1:5" ht="24.75" customHeight="1" thickBot="1">
      <c r="A106" s="381" t="s">
        <v>42</v>
      </c>
      <c r="B106" s="382"/>
      <c r="C106" s="380"/>
      <c r="D106" s="380"/>
      <c r="E106" s="380"/>
    </row>
    <row r="107" spans="1:5" ht="24.75" customHeight="1" thickBot="1">
      <c r="A107" s="379" t="s">
        <v>25</v>
      </c>
      <c r="B107" s="382">
        <v>0</v>
      </c>
      <c r="C107" s="380">
        <v>0</v>
      </c>
      <c r="D107" s="380">
        <v>0</v>
      </c>
      <c r="E107" s="380">
        <v>0</v>
      </c>
    </row>
    <row r="108" spans="1:5" ht="24.75" customHeight="1" thickBot="1">
      <c r="A108" s="381" t="s">
        <v>41</v>
      </c>
      <c r="B108" s="382"/>
      <c r="C108" s="380"/>
      <c r="D108" s="380"/>
      <c r="E108" s="380"/>
    </row>
    <row r="109" spans="1:5" ht="24.75" customHeight="1" thickBot="1">
      <c r="A109" s="381" t="s">
        <v>42</v>
      </c>
      <c r="B109" s="382"/>
      <c r="C109" s="380"/>
      <c r="D109" s="380"/>
      <c r="E109" s="380"/>
    </row>
    <row r="110" spans="1:5" ht="24.75" customHeight="1" thickBot="1">
      <c r="A110" s="379" t="s">
        <v>3</v>
      </c>
      <c r="B110" s="382">
        <f>B111</f>
        <v>1500</v>
      </c>
      <c r="C110" s="382">
        <f t="shared" ref="C110:E110" si="11">C111</f>
        <v>1200</v>
      </c>
      <c r="D110" s="382">
        <f t="shared" si="11"/>
        <v>1200</v>
      </c>
      <c r="E110" s="382">
        <f t="shared" si="11"/>
        <v>1200</v>
      </c>
    </row>
    <row r="111" spans="1:5" ht="24.75" customHeight="1" thickBot="1">
      <c r="A111" s="381" t="s">
        <v>41</v>
      </c>
      <c r="B111" s="382">
        <v>1500</v>
      </c>
      <c r="C111" s="380">
        <v>1200</v>
      </c>
      <c r="D111" s="380">
        <v>1200</v>
      </c>
      <c r="E111" s="380">
        <v>1200</v>
      </c>
    </row>
    <row r="112" spans="1:5" ht="24.75" customHeight="1" thickBot="1">
      <c r="A112" s="381" t="s">
        <v>42</v>
      </c>
      <c r="B112" s="382"/>
      <c r="C112" s="380"/>
      <c r="D112" s="380"/>
      <c r="E112" s="380"/>
    </row>
    <row r="113" spans="1:5" ht="24.75" customHeight="1" thickBot="1">
      <c r="A113" s="399" t="s">
        <v>214</v>
      </c>
      <c r="B113" s="382">
        <f>B110+B107+B104+B101+B98+B95+B92</f>
        <v>524477</v>
      </c>
      <c r="C113" s="382">
        <f>C110+C107+C104+C101+C98+C95+C92</f>
        <v>526750</v>
      </c>
      <c r="D113" s="382">
        <f>D110+D107+D104+D101+D98+D95+D92</f>
        <v>537200</v>
      </c>
      <c r="E113" s="382">
        <f>E110+E107+E104+E101+E98+E95+E92</f>
        <v>537200</v>
      </c>
    </row>
    <row r="114" spans="1:5" ht="24.75" customHeight="1" thickBot="1">
      <c r="A114" s="388" t="s">
        <v>31</v>
      </c>
      <c r="B114" s="389">
        <f>IF(B113-B84=0,0,"Error")</f>
        <v>0</v>
      </c>
      <c r="C114" s="389">
        <f t="shared" ref="C114:E114" si="12">IF(C113-C84=0,0,"Error")</f>
        <v>0</v>
      </c>
      <c r="D114" s="389">
        <f t="shared" si="12"/>
        <v>0</v>
      </c>
      <c r="E114" s="389">
        <f t="shared" si="12"/>
        <v>0</v>
      </c>
    </row>
    <row r="115" spans="1:5" ht="38.25" customHeight="1" thickBot="1">
      <c r="A115" s="397" t="s">
        <v>215</v>
      </c>
      <c r="B115" s="703" t="s">
        <v>171</v>
      </c>
      <c r="C115" s="704"/>
      <c r="D115" s="704"/>
      <c r="E115" s="705"/>
    </row>
    <row r="116" spans="1:5" ht="93" customHeight="1" thickBot="1">
      <c r="A116" s="338" t="s">
        <v>9</v>
      </c>
      <c r="B116" s="648" t="s">
        <v>170</v>
      </c>
      <c r="C116" s="649"/>
      <c r="D116" s="649"/>
      <c r="E116" s="650"/>
    </row>
    <row r="117" spans="1:5" ht="24.75" customHeight="1" thickBot="1">
      <c r="A117" s="338" t="s">
        <v>14</v>
      </c>
      <c r="B117" s="692" t="s">
        <v>169</v>
      </c>
      <c r="C117" s="693"/>
      <c r="D117" s="693"/>
      <c r="E117" s="694"/>
    </row>
    <row r="118" spans="1:5" ht="24.75" customHeight="1">
      <c r="A118" s="695"/>
      <c r="B118" s="400">
        <v>2018</v>
      </c>
      <c r="C118" s="400">
        <v>2019</v>
      </c>
      <c r="D118" s="400">
        <v>2020</v>
      </c>
      <c r="E118" s="400">
        <v>2021</v>
      </c>
    </row>
    <row r="119" spans="1:5" ht="24.75" customHeight="1" thickBot="1">
      <c r="A119" s="696"/>
      <c r="B119" s="401" t="s">
        <v>5</v>
      </c>
      <c r="C119" s="401" t="s">
        <v>6</v>
      </c>
      <c r="D119" s="401" t="s">
        <v>6</v>
      </c>
      <c r="E119" s="401" t="s">
        <v>6</v>
      </c>
    </row>
    <row r="120" spans="1:5" ht="24.75" customHeight="1" thickBot="1">
      <c r="A120" s="338" t="s">
        <v>8</v>
      </c>
      <c r="B120" s="398">
        <v>214691</v>
      </c>
      <c r="C120" s="398">
        <v>214691</v>
      </c>
      <c r="D120" s="398">
        <v>214691</v>
      </c>
      <c r="E120" s="398">
        <v>218204</v>
      </c>
    </row>
    <row r="121" spans="1:5" ht="24.75" customHeight="1" thickBot="1">
      <c r="A121" s="338" t="s">
        <v>15</v>
      </c>
      <c r="B121" s="376">
        <v>152168</v>
      </c>
      <c r="C121" s="376">
        <f>C129+C132+C135+C147</f>
        <v>152900</v>
      </c>
      <c r="D121" s="376">
        <f t="shared" ref="D121:E121" si="13">D129+D132+D135+D147</f>
        <v>152900</v>
      </c>
      <c r="E121" s="376">
        <f t="shared" si="13"/>
        <v>152900</v>
      </c>
    </row>
    <row r="122" spans="1:5" ht="24.75" customHeight="1" thickBot="1">
      <c r="A122" s="338" t="s">
        <v>23</v>
      </c>
      <c r="B122" s="376">
        <f>B121/B120</f>
        <v>0.70877680014532518</v>
      </c>
      <c r="C122" s="376">
        <f>C121/C120</f>
        <v>0.71218635154710719</v>
      </c>
      <c r="D122" s="376">
        <f>D121/D120</f>
        <v>0.71218635154710719</v>
      </c>
      <c r="E122" s="376">
        <v>138964</v>
      </c>
    </row>
    <row r="123" spans="1:5" ht="24.75" customHeight="1" thickBot="1">
      <c r="A123" s="338" t="s">
        <v>16</v>
      </c>
      <c r="B123" s="377"/>
      <c r="C123" s="378">
        <f t="shared" ref="C123:E124" si="14">C120/B120-1</f>
        <v>0</v>
      </c>
      <c r="D123" s="378">
        <f t="shared" si="14"/>
        <v>0</v>
      </c>
      <c r="E123" s="378">
        <f t="shared" si="14"/>
        <v>1.6363052014290336E-2</v>
      </c>
    </row>
    <row r="124" spans="1:5" ht="24.75" customHeight="1" thickBot="1">
      <c r="A124" s="338" t="s">
        <v>17</v>
      </c>
      <c r="B124" s="377"/>
      <c r="C124" s="378">
        <f t="shared" si="14"/>
        <v>4.8104726355080452E-3</v>
      </c>
      <c r="D124" s="378">
        <f t="shared" si="14"/>
        <v>0</v>
      </c>
      <c r="E124" s="378">
        <f t="shared" si="14"/>
        <v>0</v>
      </c>
    </row>
    <row r="125" spans="1:5" ht="24.75" customHeight="1" thickBot="1">
      <c r="A125" s="338" t="s">
        <v>18</v>
      </c>
      <c r="B125" s="377"/>
      <c r="C125" s="378">
        <f>C122/B122-1</f>
        <v>4.8104726355080452E-3</v>
      </c>
      <c r="D125" s="378">
        <f>D122/C122-1</f>
        <v>0</v>
      </c>
      <c r="E125" s="378">
        <v>2.1000000000000001E-2</v>
      </c>
    </row>
    <row r="126" spans="1:5" ht="24.75" customHeight="1" thickBot="1">
      <c r="A126" s="697" t="s">
        <v>589</v>
      </c>
      <c r="B126" s="698"/>
      <c r="C126" s="698"/>
      <c r="D126" s="698"/>
      <c r="E126" s="699"/>
    </row>
    <row r="127" spans="1:5" ht="24.75" customHeight="1">
      <c r="A127" s="695"/>
      <c r="B127" s="362">
        <v>2019</v>
      </c>
      <c r="C127" s="362">
        <v>2020</v>
      </c>
      <c r="D127" s="362">
        <v>2021</v>
      </c>
      <c r="E127" s="362">
        <v>2022</v>
      </c>
    </row>
    <row r="128" spans="1:5" ht="24.75" customHeight="1" thickBot="1">
      <c r="A128" s="696"/>
      <c r="B128" s="363" t="s">
        <v>5</v>
      </c>
      <c r="C128" s="363" t="s">
        <v>6</v>
      </c>
      <c r="D128" s="363" t="s">
        <v>6</v>
      </c>
      <c r="E128" s="363" t="s">
        <v>6</v>
      </c>
    </row>
    <row r="129" spans="1:5" ht="24.75" customHeight="1" thickBot="1">
      <c r="A129" s="379" t="s">
        <v>0</v>
      </c>
      <c r="B129" s="380">
        <v>22181</v>
      </c>
      <c r="C129" s="380">
        <f>C130</f>
        <v>28000</v>
      </c>
      <c r="D129" s="380">
        <f t="shared" ref="D129:E129" si="15">D130</f>
        <v>28000</v>
      </c>
      <c r="E129" s="380">
        <f t="shared" si="15"/>
        <v>28000</v>
      </c>
    </row>
    <row r="130" spans="1:5" ht="24.75" customHeight="1" thickBot="1">
      <c r="A130" s="381" t="s">
        <v>41</v>
      </c>
      <c r="B130" s="380">
        <v>22181</v>
      </c>
      <c r="C130" s="380">
        <v>28000</v>
      </c>
      <c r="D130" s="380">
        <v>28000</v>
      </c>
      <c r="E130" s="380">
        <v>28000</v>
      </c>
    </row>
    <row r="131" spans="1:5" ht="24.75" customHeight="1" thickBot="1">
      <c r="A131" s="381" t="s">
        <v>42</v>
      </c>
      <c r="B131" s="382"/>
      <c r="C131" s="383"/>
      <c r="D131" s="383"/>
      <c r="E131" s="383"/>
    </row>
    <row r="132" spans="1:5" ht="24.75" customHeight="1" thickBot="1">
      <c r="A132" s="379" t="s">
        <v>28</v>
      </c>
      <c r="B132" s="380">
        <v>3705</v>
      </c>
      <c r="C132" s="380">
        <f>C133</f>
        <v>4400</v>
      </c>
      <c r="D132" s="380">
        <f t="shared" ref="D132:E132" si="16">D133</f>
        <v>4400</v>
      </c>
      <c r="E132" s="380">
        <f t="shared" si="16"/>
        <v>4400</v>
      </c>
    </row>
    <row r="133" spans="1:5" ht="24.75" customHeight="1" thickBot="1">
      <c r="A133" s="381" t="s">
        <v>41</v>
      </c>
      <c r="B133" s="380">
        <v>3705</v>
      </c>
      <c r="C133" s="380">
        <v>4400</v>
      </c>
      <c r="D133" s="380">
        <v>4400</v>
      </c>
      <c r="E133" s="380">
        <v>4400</v>
      </c>
    </row>
    <row r="134" spans="1:5" ht="24.75" customHeight="1" thickBot="1">
      <c r="A134" s="381" t="s">
        <v>42</v>
      </c>
      <c r="B134" s="382"/>
      <c r="C134" s="380"/>
      <c r="D134" s="380"/>
      <c r="E134" s="380"/>
    </row>
    <row r="135" spans="1:5" ht="24.75" customHeight="1" thickBot="1">
      <c r="A135" s="379" t="s">
        <v>1</v>
      </c>
      <c r="B135" s="376">
        <v>125982</v>
      </c>
      <c r="C135" s="376">
        <f>C136</f>
        <v>120000</v>
      </c>
      <c r="D135" s="376">
        <f t="shared" ref="D135:E135" si="17">D136</f>
        <v>120000</v>
      </c>
      <c r="E135" s="376">
        <f t="shared" si="17"/>
        <v>120000</v>
      </c>
    </row>
    <row r="136" spans="1:5" ht="24.75" customHeight="1" thickBot="1">
      <c r="A136" s="381" t="s">
        <v>41</v>
      </c>
      <c r="B136" s="376">
        <v>125982</v>
      </c>
      <c r="C136" s="376">
        <v>120000</v>
      </c>
      <c r="D136" s="376">
        <v>120000</v>
      </c>
      <c r="E136" s="376">
        <v>120000</v>
      </c>
    </row>
    <row r="137" spans="1:5" ht="24.75" customHeight="1" thickBot="1">
      <c r="A137" s="381" t="s">
        <v>42</v>
      </c>
      <c r="B137" s="382"/>
      <c r="C137" s="380"/>
      <c r="D137" s="380"/>
      <c r="E137" s="380"/>
    </row>
    <row r="138" spans="1:5" ht="24.75" customHeight="1" thickBot="1">
      <c r="A138" s="379" t="s">
        <v>2</v>
      </c>
      <c r="B138" s="382"/>
      <c r="C138" s="380"/>
      <c r="D138" s="380"/>
      <c r="E138" s="380"/>
    </row>
    <row r="139" spans="1:5" ht="24.75" customHeight="1" thickBot="1">
      <c r="A139" s="381" t="s">
        <v>41</v>
      </c>
      <c r="B139" s="382"/>
      <c r="C139" s="380"/>
      <c r="D139" s="380"/>
      <c r="E139" s="380"/>
    </row>
    <row r="140" spans="1:5" ht="24.75" customHeight="1" thickBot="1">
      <c r="A140" s="381" t="s">
        <v>42</v>
      </c>
      <c r="B140" s="382"/>
      <c r="C140" s="380"/>
      <c r="D140" s="380"/>
      <c r="E140" s="380"/>
    </row>
    <row r="141" spans="1:5" ht="24.75" customHeight="1" thickBot="1">
      <c r="A141" s="379" t="s">
        <v>24</v>
      </c>
      <c r="B141" s="382"/>
      <c r="C141" s="380"/>
      <c r="D141" s="380"/>
      <c r="E141" s="380"/>
    </row>
    <row r="142" spans="1:5" ht="24.75" customHeight="1" thickBot="1">
      <c r="A142" s="381" t="s">
        <v>41</v>
      </c>
      <c r="B142" s="382"/>
      <c r="C142" s="380"/>
      <c r="D142" s="380"/>
      <c r="E142" s="380"/>
    </row>
    <row r="143" spans="1:5" ht="24.75" customHeight="1" thickBot="1">
      <c r="A143" s="381" t="s">
        <v>42</v>
      </c>
      <c r="B143" s="382"/>
      <c r="C143" s="380"/>
      <c r="D143" s="380"/>
      <c r="E143" s="380"/>
    </row>
    <row r="144" spans="1:5" ht="24.75" customHeight="1" thickBot="1">
      <c r="A144" s="379" t="s">
        <v>25</v>
      </c>
      <c r="B144" s="382">
        <v>0</v>
      </c>
      <c r="C144" s="380">
        <v>0</v>
      </c>
      <c r="D144" s="380">
        <v>0</v>
      </c>
      <c r="E144" s="380">
        <v>0</v>
      </c>
    </row>
    <row r="145" spans="1:5" ht="24.75" customHeight="1" thickBot="1">
      <c r="A145" s="381" t="s">
        <v>41</v>
      </c>
      <c r="B145" s="382"/>
      <c r="C145" s="380"/>
      <c r="D145" s="380"/>
      <c r="E145" s="380"/>
    </row>
    <row r="146" spans="1:5" ht="24.75" customHeight="1" thickBot="1">
      <c r="A146" s="381" t="s">
        <v>42</v>
      </c>
      <c r="B146" s="382"/>
      <c r="C146" s="380"/>
      <c r="D146" s="380"/>
      <c r="E146" s="380"/>
    </row>
    <row r="147" spans="1:5" ht="24.75" customHeight="1" thickBot="1">
      <c r="A147" s="379" t="s">
        <v>3</v>
      </c>
      <c r="B147" s="382">
        <f>B148</f>
        <v>300</v>
      </c>
      <c r="C147" s="382">
        <f t="shared" ref="C147:E147" si="18">C148</f>
        <v>500</v>
      </c>
      <c r="D147" s="382">
        <f t="shared" si="18"/>
        <v>500</v>
      </c>
      <c r="E147" s="382">
        <f t="shared" si="18"/>
        <v>500</v>
      </c>
    </row>
    <row r="148" spans="1:5" ht="24.75" customHeight="1" thickBot="1">
      <c r="A148" s="381" t="s">
        <v>41</v>
      </c>
      <c r="B148" s="382">
        <v>300</v>
      </c>
      <c r="C148" s="382">
        <v>500</v>
      </c>
      <c r="D148" s="382">
        <v>500</v>
      </c>
      <c r="E148" s="382">
        <v>500</v>
      </c>
    </row>
    <row r="149" spans="1:5" ht="24.75" customHeight="1" thickBot="1">
      <c r="A149" s="381" t="s">
        <v>42</v>
      </c>
      <c r="B149" s="382"/>
      <c r="C149" s="380"/>
      <c r="D149" s="380"/>
      <c r="E149" s="380"/>
    </row>
    <row r="150" spans="1:5" ht="24.75" customHeight="1" thickBot="1">
      <c r="A150" s="399" t="s">
        <v>216</v>
      </c>
      <c r="B150" s="382">
        <f>B147+B144+B141+B138+B135+B132+B129</f>
        <v>152168</v>
      </c>
      <c r="C150" s="382">
        <f>C147+C144+C141+C138+C135+C132+C129</f>
        <v>152900</v>
      </c>
      <c r="D150" s="382">
        <f>D147+D144+D141+D138+D135+D132+D129</f>
        <v>152900</v>
      </c>
      <c r="E150" s="382">
        <f>E147+E144+E141+E138+E135+E132+E129</f>
        <v>152900</v>
      </c>
    </row>
    <row r="151" spans="1:5" ht="24.75" customHeight="1" thickBot="1">
      <c r="A151" s="388" t="s">
        <v>31</v>
      </c>
      <c r="B151" s="389">
        <f>IF(B150-B121=0,0,"Error")</f>
        <v>0</v>
      </c>
      <c r="C151" s="389">
        <f t="shared" ref="C151:E151" si="19">IF(C150-C121=0,0,"Error")</f>
        <v>0</v>
      </c>
      <c r="D151" s="389">
        <f t="shared" si="19"/>
        <v>0</v>
      </c>
      <c r="E151" s="389">
        <f t="shared" si="19"/>
        <v>0</v>
      </c>
    </row>
    <row r="152" spans="1:5" ht="24.75" customHeight="1" thickBot="1">
      <c r="A152" s="397" t="s">
        <v>82</v>
      </c>
      <c r="B152" s="709" t="s">
        <v>168</v>
      </c>
      <c r="C152" s="710"/>
      <c r="D152" s="710"/>
      <c r="E152" s="711"/>
    </row>
    <row r="153" spans="1:5" ht="34.5" customHeight="1" thickBot="1">
      <c r="A153" s="375" t="s">
        <v>9</v>
      </c>
      <c r="B153" s="749" t="s">
        <v>167</v>
      </c>
      <c r="C153" s="750"/>
      <c r="D153" s="750"/>
      <c r="E153" s="751"/>
    </row>
    <row r="154" spans="1:5" ht="24.75" customHeight="1" thickBot="1">
      <c r="A154" s="338" t="s">
        <v>14</v>
      </c>
      <c r="B154" s="692" t="s">
        <v>217</v>
      </c>
      <c r="C154" s="693"/>
      <c r="D154" s="693"/>
      <c r="E154" s="694"/>
    </row>
    <row r="155" spans="1:5" ht="24.75" customHeight="1">
      <c r="A155" s="695"/>
      <c r="B155" s="362">
        <v>2019</v>
      </c>
      <c r="C155" s="362">
        <v>2020</v>
      </c>
      <c r="D155" s="362">
        <v>2021</v>
      </c>
      <c r="E155" s="362">
        <v>2022</v>
      </c>
    </row>
    <row r="156" spans="1:5" ht="24.75" customHeight="1" thickBot="1">
      <c r="A156" s="696"/>
      <c r="B156" s="363" t="s">
        <v>5</v>
      </c>
      <c r="C156" s="363" t="s">
        <v>6</v>
      </c>
      <c r="D156" s="363" t="s">
        <v>6</v>
      </c>
      <c r="E156" s="363" t="s">
        <v>6</v>
      </c>
    </row>
    <row r="157" spans="1:5" ht="24.75" customHeight="1" thickBot="1">
      <c r="A157" s="338" t="s">
        <v>8</v>
      </c>
      <c r="B157" s="398">
        <v>96</v>
      </c>
      <c r="C157" s="398"/>
      <c r="D157" s="398"/>
      <c r="E157" s="398"/>
    </row>
    <row r="158" spans="1:5" ht="24.75" customHeight="1" thickBot="1">
      <c r="A158" s="338" t="s">
        <v>15</v>
      </c>
      <c r="B158" s="376">
        <v>10000</v>
      </c>
      <c r="C158" s="398"/>
      <c r="D158" s="398"/>
      <c r="E158" s="398"/>
    </row>
    <row r="159" spans="1:5" ht="24.75" customHeight="1" thickBot="1">
      <c r="A159" s="338" t="s">
        <v>23</v>
      </c>
      <c r="B159" s="376">
        <f>B158/B157</f>
        <v>104.16666666666667</v>
      </c>
      <c r="C159" s="376" t="e">
        <f>C158/C157</f>
        <v>#DIV/0!</v>
      </c>
      <c r="D159" s="376" t="e">
        <f>D158/D157</f>
        <v>#DIV/0!</v>
      </c>
      <c r="E159" s="376" t="e">
        <f>E158/E157</f>
        <v>#DIV/0!</v>
      </c>
    </row>
    <row r="160" spans="1:5" ht="24.75" customHeight="1" thickBot="1">
      <c r="A160" s="338" t="s">
        <v>16</v>
      </c>
      <c r="B160" s="377"/>
      <c r="C160" s="376" t="e">
        <f>C159/C158</f>
        <v>#DIV/0!</v>
      </c>
      <c r="D160" s="378" t="e">
        <f t="shared" ref="D160:E162" si="20">D157/C157-1</f>
        <v>#DIV/0!</v>
      </c>
      <c r="E160" s="378" t="e">
        <f t="shared" si="20"/>
        <v>#DIV/0!</v>
      </c>
    </row>
    <row r="161" spans="1:5" ht="24.75" customHeight="1" thickBot="1">
      <c r="A161" s="338" t="s">
        <v>17</v>
      </c>
      <c r="B161" s="377"/>
      <c r="C161" s="376" t="e">
        <f>C160/C159</f>
        <v>#DIV/0!</v>
      </c>
      <c r="D161" s="378" t="e">
        <f t="shared" si="20"/>
        <v>#DIV/0!</v>
      </c>
      <c r="E161" s="378" t="e">
        <f t="shared" si="20"/>
        <v>#DIV/0!</v>
      </c>
    </row>
    <row r="162" spans="1:5" ht="24.75" customHeight="1" thickBot="1">
      <c r="A162" s="338" t="s">
        <v>18</v>
      </c>
      <c r="B162" s="377"/>
      <c r="C162" s="376" t="e">
        <f>C161/C160</f>
        <v>#DIV/0!</v>
      </c>
      <c r="D162" s="378" t="e">
        <f t="shared" si="20"/>
        <v>#DIV/0!</v>
      </c>
      <c r="E162" s="378" t="e">
        <f t="shared" si="20"/>
        <v>#DIV/0!</v>
      </c>
    </row>
    <row r="163" spans="1:5" ht="24.75" customHeight="1" thickBot="1">
      <c r="A163" s="697" t="s">
        <v>590</v>
      </c>
      <c r="B163" s="698"/>
      <c r="C163" s="698"/>
      <c r="D163" s="698"/>
      <c r="E163" s="699"/>
    </row>
    <row r="164" spans="1:5" ht="24.75" customHeight="1">
      <c r="A164" s="695"/>
      <c r="B164" s="362">
        <v>2019</v>
      </c>
      <c r="C164" s="362">
        <v>2020</v>
      </c>
      <c r="D164" s="362">
        <v>2021</v>
      </c>
      <c r="E164" s="362">
        <v>2022</v>
      </c>
    </row>
    <row r="165" spans="1:5" ht="24.75" customHeight="1" thickBot="1">
      <c r="A165" s="696"/>
      <c r="B165" s="363" t="s">
        <v>5</v>
      </c>
      <c r="C165" s="363" t="s">
        <v>6</v>
      </c>
      <c r="D165" s="363" t="s">
        <v>6</v>
      </c>
      <c r="E165" s="363" t="s">
        <v>6</v>
      </c>
    </row>
    <row r="166" spans="1:5" ht="24.75" customHeight="1" thickBot="1">
      <c r="A166" s="379" t="s">
        <v>0</v>
      </c>
      <c r="B166" s="380"/>
      <c r="C166" s="380"/>
      <c r="D166" s="380"/>
      <c r="E166" s="380"/>
    </row>
    <row r="167" spans="1:5" ht="24.75" customHeight="1" thickBot="1">
      <c r="A167" s="381" t="s">
        <v>41</v>
      </c>
      <c r="B167" s="382"/>
      <c r="C167" s="383"/>
      <c r="D167" s="383"/>
      <c r="E167" s="383"/>
    </row>
    <row r="168" spans="1:5" ht="24.75" customHeight="1" thickBot="1">
      <c r="A168" s="381" t="s">
        <v>42</v>
      </c>
      <c r="B168" s="382"/>
      <c r="C168" s="383"/>
      <c r="D168" s="383"/>
      <c r="E168" s="383"/>
    </row>
    <row r="169" spans="1:5" ht="24.75" customHeight="1" thickBot="1">
      <c r="A169" s="379" t="s">
        <v>28</v>
      </c>
      <c r="B169" s="380"/>
      <c r="C169" s="380"/>
      <c r="D169" s="380"/>
      <c r="E169" s="380"/>
    </row>
    <row r="170" spans="1:5" ht="24.75" customHeight="1" thickBot="1">
      <c r="A170" s="381" t="s">
        <v>41</v>
      </c>
      <c r="B170" s="382"/>
      <c r="C170" s="380"/>
      <c r="D170" s="380"/>
      <c r="E170" s="380"/>
    </row>
    <row r="171" spans="1:5" ht="24.75" customHeight="1" thickBot="1">
      <c r="A171" s="381" t="s">
        <v>42</v>
      </c>
      <c r="B171" s="382"/>
      <c r="C171" s="380"/>
      <c r="D171" s="380"/>
      <c r="E171" s="380"/>
    </row>
    <row r="172" spans="1:5" ht="24.75" customHeight="1" thickBot="1">
      <c r="A172" s="379" t="s">
        <v>1</v>
      </c>
      <c r="B172" s="402">
        <v>10000</v>
      </c>
      <c r="C172" s="402"/>
      <c r="D172" s="402"/>
      <c r="E172" s="402"/>
    </row>
    <row r="173" spans="1:5" ht="24.75" customHeight="1" thickBot="1">
      <c r="A173" s="381" t="s">
        <v>41</v>
      </c>
      <c r="B173" s="380">
        <v>10000</v>
      </c>
      <c r="C173" s="380"/>
      <c r="D173" s="402"/>
      <c r="E173" s="402"/>
    </row>
    <row r="174" spans="1:5" ht="24.75" customHeight="1" thickBot="1">
      <c r="A174" s="381" t="s">
        <v>42</v>
      </c>
      <c r="B174" s="382"/>
      <c r="C174" s="380"/>
      <c r="D174" s="380"/>
      <c r="E174" s="380"/>
    </row>
    <row r="175" spans="1:5" ht="24.75" customHeight="1" thickBot="1">
      <c r="A175" s="379" t="s">
        <v>2</v>
      </c>
      <c r="B175" s="382"/>
      <c r="C175" s="380"/>
      <c r="D175" s="380"/>
      <c r="E175" s="380"/>
    </row>
    <row r="176" spans="1:5" ht="24.75" customHeight="1" thickBot="1">
      <c r="A176" s="381" t="s">
        <v>41</v>
      </c>
      <c r="B176" s="382"/>
      <c r="C176" s="380"/>
      <c r="D176" s="380"/>
      <c r="E176" s="380"/>
    </row>
    <row r="177" spans="1:5" ht="24.75" customHeight="1" thickBot="1">
      <c r="A177" s="381" t="s">
        <v>42</v>
      </c>
      <c r="B177" s="382"/>
      <c r="C177" s="380"/>
      <c r="D177" s="380"/>
      <c r="E177" s="380"/>
    </row>
    <row r="178" spans="1:5" ht="24.75" customHeight="1" thickBot="1">
      <c r="A178" s="379" t="s">
        <v>24</v>
      </c>
      <c r="B178" s="382"/>
      <c r="C178" s="380"/>
      <c r="D178" s="380"/>
      <c r="E178" s="380"/>
    </row>
    <row r="179" spans="1:5" ht="24.75" customHeight="1" thickBot="1">
      <c r="A179" s="381" t="s">
        <v>41</v>
      </c>
      <c r="B179" s="382"/>
      <c r="C179" s="380"/>
      <c r="D179" s="380"/>
      <c r="E179" s="380"/>
    </row>
    <row r="180" spans="1:5" ht="24.75" customHeight="1" thickBot="1">
      <c r="A180" s="381" t="s">
        <v>42</v>
      </c>
      <c r="B180" s="382"/>
      <c r="C180" s="380"/>
      <c r="D180" s="380"/>
      <c r="E180" s="380"/>
    </row>
    <row r="181" spans="1:5" ht="24.75" customHeight="1" thickBot="1">
      <c r="A181" s="379" t="s">
        <v>25</v>
      </c>
      <c r="B181" s="382">
        <v>0</v>
      </c>
      <c r="C181" s="382">
        <v>0</v>
      </c>
      <c r="D181" s="380">
        <v>0</v>
      </c>
      <c r="E181" s="380">
        <v>0</v>
      </c>
    </row>
    <row r="182" spans="1:5" ht="24.75" customHeight="1" thickBot="1">
      <c r="A182" s="381" t="s">
        <v>41</v>
      </c>
      <c r="B182" s="382"/>
      <c r="C182" s="380"/>
      <c r="D182" s="380"/>
      <c r="E182" s="380"/>
    </row>
    <row r="183" spans="1:5" ht="24.75" customHeight="1" thickBot="1">
      <c r="A183" s="381" t="s">
        <v>42</v>
      </c>
      <c r="B183" s="382"/>
      <c r="C183" s="380"/>
      <c r="D183" s="380"/>
      <c r="E183" s="380"/>
    </row>
    <row r="184" spans="1:5" ht="24.75" customHeight="1" thickBot="1">
      <c r="A184" s="379" t="s">
        <v>3</v>
      </c>
      <c r="B184" s="382"/>
      <c r="C184" s="380"/>
      <c r="D184" s="380"/>
      <c r="E184" s="380"/>
    </row>
    <row r="185" spans="1:5" ht="24.75" customHeight="1" thickBot="1">
      <c r="A185" s="381" t="s">
        <v>41</v>
      </c>
      <c r="B185" s="382"/>
      <c r="C185" s="380"/>
      <c r="D185" s="380"/>
      <c r="E185" s="380"/>
    </row>
    <row r="186" spans="1:5" ht="24.75" customHeight="1" thickBot="1">
      <c r="A186" s="381" t="s">
        <v>42</v>
      </c>
      <c r="B186" s="382"/>
      <c r="C186" s="380"/>
      <c r="D186" s="380"/>
      <c r="E186" s="380"/>
    </row>
    <row r="187" spans="1:5" ht="24.75" customHeight="1" thickBot="1">
      <c r="A187" s="399" t="s">
        <v>72</v>
      </c>
      <c r="B187" s="382">
        <f>B184+B181+B178+B175+B172+B169+B166</f>
        <v>10000</v>
      </c>
      <c r="C187" s="382">
        <f>C184+C181+C178+C175+C172+C169+C166</f>
        <v>0</v>
      </c>
      <c r="D187" s="382">
        <f>D184+D181+D178+D175+D172+D169+D166</f>
        <v>0</v>
      </c>
      <c r="E187" s="382">
        <f>E184+E181+E178+E175+E172+E169+E166</f>
        <v>0</v>
      </c>
    </row>
    <row r="188" spans="1:5" ht="24.75" customHeight="1" thickBot="1">
      <c r="A188" s="388" t="s">
        <v>31</v>
      </c>
      <c r="B188" s="389">
        <f>IF(B187-B158=0,0,"Error")</f>
        <v>0</v>
      </c>
      <c r="C188" s="389">
        <f>IF(C187-C158=0,0,"Error")</f>
        <v>0</v>
      </c>
      <c r="D188" s="389">
        <f>IF(D187-D158=0,0,"Error")</f>
        <v>0</v>
      </c>
      <c r="E188" s="389">
        <f>IF(E187-E158=0,0,"Error")</f>
        <v>0</v>
      </c>
    </row>
    <row r="189" spans="1:5" ht="24.75" customHeight="1" thickBot="1">
      <c r="A189" s="403"/>
      <c r="B189" s="404"/>
      <c r="C189" s="404"/>
      <c r="D189" s="404"/>
      <c r="E189" s="389"/>
    </row>
    <row r="190" spans="1:5" ht="24.75" customHeight="1" thickBot="1">
      <c r="A190" s="706" t="s">
        <v>73</v>
      </c>
      <c r="B190" s="707"/>
      <c r="C190" s="707"/>
      <c r="D190" s="707"/>
      <c r="E190" s="708"/>
    </row>
    <row r="191" spans="1:5" ht="24.75" customHeight="1" thickBot="1">
      <c r="A191" s="706" t="s">
        <v>35</v>
      </c>
      <c r="B191" s="707"/>
      <c r="C191" s="707"/>
      <c r="D191" s="707"/>
      <c r="E191" s="708"/>
    </row>
    <row r="192" spans="1:5" ht="24.75" customHeight="1" thickBot="1">
      <c r="A192" s="374" t="s">
        <v>38</v>
      </c>
      <c r="B192" s="700" t="s">
        <v>166</v>
      </c>
      <c r="C192" s="701"/>
      <c r="D192" s="701"/>
      <c r="E192" s="702"/>
    </row>
    <row r="193" spans="1:5" ht="67.5" customHeight="1" thickBot="1">
      <c r="A193" s="374" t="s">
        <v>96</v>
      </c>
      <c r="B193" s="405" t="s">
        <v>165</v>
      </c>
      <c r="C193" s="406" t="s">
        <v>43</v>
      </c>
      <c r="D193" s="406" t="s">
        <v>164</v>
      </c>
      <c r="E193" s="406"/>
    </row>
    <row r="194" spans="1:5" ht="44.25" customHeight="1" thickBot="1">
      <c r="A194" s="338" t="s">
        <v>9</v>
      </c>
      <c r="B194" s="709" t="s">
        <v>218</v>
      </c>
      <c r="C194" s="710"/>
      <c r="D194" s="710"/>
      <c r="E194" s="711"/>
    </row>
    <row r="195" spans="1:5" ht="24.75" customHeight="1" thickBot="1">
      <c r="A195" s="338" t="s">
        <v>14</v>
      </c>
      <c r="B195" s="692" t="s">
        <v>94</v>
      </c>
      <c r="C195" s="693"/>
      <c r="D195" s="693"/>
      <c r="E195" s="694"/>
    </row>
    <row r="196" spans="1:5" ht="24.75" customHeight="1">
      <c r="A196" s="695"/>
      <c r="B196" s="362">
        <v>2019</v>
      </c>
      <c r="C196" s="362">
        <v>2020</v>
      </c>
      <c r="D196" s="362">
        <v>2021</v>
      </c>
      <c r="E196" s="362">
        <v>2022</v>
      </c>
    </row>
    <row r="197" spans="1:5" ht="24.75" customHeight="1" thickBot="1">
      <c r="A197" s="696"/>
      <c r="B197" s="363" t="s">
        <v>5</v>
      </c>
      <c r="C197" s="363" t="s">
        <v>6</v>
      </c>
      <c r="D197" s="363" t="s">
        <v>6</v>
      </c>
      <c r="E197" s="363" t="s">
        <v>6</v>
      </c>
    </row>
    <row r="198" spans="1:5" ht="24.75" customHeight="1" thickBot="1">
      <c r="A198" s="338" t="s">
        <v>8</v>
      </c>
      <c r="B198" s="376">
        <v>250</v>
      </c>
      <c r="C198" s="398"/>
      <c r="D198" s="376"/>
      <c r="E198" s="376"/>
    </row>
    <row r="199" spans="1:5" ht="24.75" customHeight="1" thickBot="1">
      <c r="A199" s="338" t="s">
        <v>15</v>
      </c>
      <c r="B199" s="376">
        <v>30000</v>
      </c>
      <c r="C199" s="398"/>
      <c r="D199" s="376"/>
      <c r="E199" s="376"/>
    </row>
    <row r="200" spans="1:5" ht="24.75" customHeight="1" thickBot="1">
      <c r="A200" s="338" t="s">
        <v>23</v>
      </c>
      <c r="B200" s="376">
        <f>B199/B198</f>
        <v>120</v>
      </c>
      <c r="C200" s="376" t="e">
        <f>C199/C198</f>
        <v>#DIV/0!</v>
      </c>
      <c r="D200" s="376" t="e">
        <f>D199/D198</f>
        <v>#DIV/0!</v>
      </c>
      <c r="E200" s="376" t="e">
        <f>E199/E198</f>
        <v>#DIV/0!</v>
      </c>
    </row>
    <row r="201" spans="1:5" ht="24.75" customHeight="1" thickBot="1">
      <c r="A201" s="338" t="s">
        <v>16</v>
      </c>
      <c r="B201" s="377" t="s">
        <v>22</v>
      </c>
      <c r="C201" s="376" t="e">
        <f>C200/C199</f>
        <v>#DIV/0!</v>
      </c>
      <c r="D201" s="378" t="e">
        <f t="shared" ref="C201:E203" si="21">D198/C198-1</f>
        <v>#DIV/0!</v>
      </c>
      <c r="E201" s="378" t="e">
        <f t="shared" si="21"/>
        <v>#DIV/0!</v>
      </c>
    </row>
    <row r="202" spans="1:5" ht="24.75" customHeight="1" thickBot="1">
      <c r="A202" s="338" t="s">
        <v>17</v>
      </c>
      <c r="B202" s="377" t="s">
        <v>22</v>
      </c>
      <c r="C202" s="376" t="e">
        <f>C201/C200</f>
        <v>#DIV/0!</v>
      </c>
      <c r="D202" s="378" t="e">
        <f t="shared" si="21"/>
        <v>#DIV/0!</v>
      </c>
      <c r="E202" s="378" t="e">
        <f t="shared" si="21"/>
        <v>#DIV/0!</v>
      </c>
    </row>
    <row r="203" spans="1:5" ht="24.75" customHeight="1" thickBot="1">
      <c r="A203" s="338" t="s">
        <v>18</v>
      </c>
      <c r="B203" s="377" t="s">
        <v>22</v>
      </c>
      <c r="C203" s="378" t="e">
        <f t="shared" si="21"/>
        <v>#DIV/0!</v>
      </c>
      <c r="D203" s="378" t="e">
        <f t="shared" si="21"/>
        <v>#DIV/0!</v>
      </c>
      <c r="E203" s="378" t="e">
        <f t="shared" si="21"/>
        <v>#DIV/0!</v>
      </c>
    </row>
    <row r="204" spans="1:5" ht="24.75" customHeight="1" thickBot="1">
      <c r="A204" s="697" t="s">
        <v>183</v>
      </c>
      <c r="B204" s="698"/>
      <c r="C204" s="698"/>
      <c r="D204" s="698"/>
      <c r="E204" s="699"/>
    </row>
    <row r="205" spans="1:5" ht="24.75" customHeight="1">
      <c r="A205" s="695"/>
      <c r="B205" s="362">
        <v>2019</v>
      </c>
      <c r="C205" s="362">
        <v>2020</v>
      </c>
      <c r="D205" s="362">
        <v>2021</v>
      </c>
      <c r="E205" s="362">
        <v>2022</v>
      </c>
    </row>
    <row r="206" spans="1:5" ht="24.75" customHeight="1" thickBot="1">
      <c r="A206" s="696"/>
      <c r="B206" s="363" t="s">
        <v>5</v>
      </c>
      <c r="C206" s="363" t="s">
        <v>6</v>
      </c>
      <c r="D206" s="363" t="s">
        <v>6</v>
      </c>
      <c r="E206" s="363" t="s">
        <v>6</v>
      </c>
    </row>
    <row r="207" spans="1:5" ht="24.75" customHeight="1" thickBot="1">
      <c r="A207" s="379" t="s">
        <v>33</v>
      </c>
      <c r="B207" s="380">
        <f>B208+B209+B210+B211</f>
        <v>0</v>
      </c>
      <c r="C207" s="380">
        <f>C208+C209+C210+C211</f>
        <v>0</v>
      </c>
      <c r="D207" s="380">
        <f>D208+D209+D210+D211</f>
        <v>0</v>
      </c>
      <c r="E207" s="380">
        <f>E208+E209+E210+E211</f>
        <v>0</v>
      </c>
    </row>
    <row r="208" spans="1:5" ht="24.75" customHeight="1" thickBot="1">
      <c r="A208" s="381" t="s">
        <v>41</v>
      </c>
      <c r="B208" s="380"/>
      <c r="C208" s="380"/>
      <c r="D208" s="380"/>
      <c r="E208" s="380"/>
    </row>
    <row r="209" spans="1:5" ht="24.75" customHeight="1" thickBot="1">
      <c r="A209" s="381" t="s">
        <v>46</v>
      </c>
      <c r="B209" s="380"/>
      <c r="C209" s="380"/>
      <c r="D209" s="380"/>
      <c r="E209" s="380"/>
    </row>
    <row r="210" spans="1:5" ht="24.75" customHeight="1" thickBot="1">
      <c r="A210" s="381" t="s">
        <v>47</v>
      </c>
      <c r="B210" s="380"/>
      <c r="C210" s="380"/>
      <c r="D210" s="380"/>
      <c r="E210" s="380"/>
    </row>
    <row r="211" spans="1:5" ht="24.75" customHeight="1" thickBot="1">
      <c r="A211" s="381" t="s">
        <v>48</v>
      </c>
      <c r="B211" s="380"/>
      <c r="C211" s="380"/>
      <c r="D211" s="380"/>
      <c r="E211" s="380"/>
    </row>
    <row r="212" spans="1:5" ht="24.75" customHeight="1" thickBot="1">
      <c r="A212" s="379" t="s">
        <v>34</v>
      </c>
      <c r="B212" s="382">
        <v>30000</v>
      </c>
      <c r="C212" s="380">
        <v>0</v>
      </c>
      <c r="D212" s="382">
        <f>D213+D214+D215+D216</f>
        <v>0</v>
      </c>
      <c r="E212" s="382">
        <f>E213+E214+E215+E216</f>
        <v>0</v>
      </c>
    </row>
    <row r="213" spans="1:5" ht="24.75" customHeight="1" thickBot="1">
      <c r="A213" s="381" t="s">
        <v>41</v>
      </c>
      <c r="B213" s="382">
        <v>30000</v>
      </c>
      <c r="C213" s="380">
        <v>0</v>
      </c>
      <c r="D213" s="380">
        <v>0</v>
      </c>
      <c r="E213" s="380">
        <v>0</v>
      </c>
    </row>
    <row r="214" spans="1:5" ht="24.75" customHeight="1" thickBot="1">
      <c r="A214" s="381" t="s">
        <v>46</v>
      </c>
      <c r="B214" s="382"/>
      <c r="C214" s="380"/>
      <c r="D214" s="380"/>
      <c r="E214" s="380"/>
    </row>
    <row r="215" spans="1:5" ht="24.75" customHeight="1" thickBot="1">
      <c r="A215" s="381" t="s">
        <v>47</v>
      </c>
      <c r="B215" s="382"/>
      <c r="C215" s="380"/>
      <c r="D215" s="380"/>
      <c r="E215" s="380"/>
    </row>
    <row r="216" spans="1:5" ht="24.75" customHeight="1" thickBot="1">
      <c r="A216" s="381" t="s">
        <v>48</v>
      </c>
      <c r="B216" s="407"/>
      <c r="C216" s="408"/>
      <c r="D216" s="408"/>
      <c r="E216" s="408"/>
    </row>
    <row r="217" spans="1:5" ht="24.75" customHeight="1" thickBot="1">
      <c r="A217" s="409" t="s">
        <v>30</v>
      </c>
      <c r="B217" s="410">
        <f>B207+B212</f>
        <v>30000</v>
      </c>
      <c r="C217" s="411">
        <f>C207+C212</f>
        <v>0</v>
      </c>
      <c r="D217" s="412">
        <f>D207+D212</f>
        <v>0</v>
      </c>
      <c r="E217" s="413">
        <f>E207+E212</f>
        <v>0</v>
      </c>
    </row>
    <row r="218" spans="1:5" ht="67.5" customHeight="1" thickBot="1">
      <c r="A218" s="414" t="s">
        <v>163</v>
      </c>
      <c r="B218" s="415" t="s">
        <v>149</v>
      </c>
      <c r="C218" s="416" t="s">
        <v>43</v>
      </c>
      <c r="D218" s="417" t="s">
        <v>219</v>
      </c>
      <c r="E218" s="418"/>
    </row>
    <row r="219" spans="1:5" ht="36" customHeight="1" thickBot="1">
      <c r="A219" s="338" t="s">
        <v>9</v>
      </c>
      <c r="B219" s="712" t="s">
        <v>220</v>
      </c>
      <c r="C219" s="713"/>
      <c r="D219" s="713"/>
      <c r="E219" s="714"/>
    </row>
    <row r="220" spans="1:5" ht="24.75" customHeight="1" thickBot="1">
      <c r="A220" s="338" t="s">
        <v>14</v>
      </c>
      <c r="B220" s="692" t="s">
        <v>172</v>
      </c>
      <c r="C220" s="693"/>
      <c r="D220" s="693"/>
      <c r="E220" s="694"/>
    </row>
    <row r="221" spans="1:5" ht="24.75" customHeight="1">
      <c r="A221" s="695"/>
      <c r="B221" s="362">
        <v>2019</v>
      </c>
      <c r="C221" s="362">
        <v>2020</v>
      </c>
      <c r="D221" s="362">
        <v>2021</v>
      </c>
      <c r="E221" s="362">
        <v>2022</v>
      </c>
    </row>
    <row r="222" spans="1:5" ht="24.75" customHeight="1" thickBot="1">
      <c r="A222" s="696"/>
      <c r="B222" s="363" t="s">
        <v>5</v>
      </c>
      <c r="C222" s="363" t="s">
        <v>6</v>
      </c>
      <c r="D222" s="363" t="s">
        <v>6</v>
      </c>
      <c r="E222" s="363" t="s">
        <v>6</v>
      </c>
    </row>
    <row r="223" spans="1:5" ht="24.75" customHeight="1" thickBot="1">
      <c r="A223" s="338" t="s">
        <v>8</v>
      </c>
      <c r="B223" s="338"/>
      <c r="C223" s="377"/>
      <c r="D223" s="338"/>
      <c r="E223" s="376"/>
    </row>
    <row r="224" spans="1:5" ht="24.75" customHeight="1" thickBot="1">
      <c r="A224" s="338" t="s">
        <v>15</v>
      </c>
      <c r="B224" s="376">
        <v>100000</v>
      </c>
      <c r="C224" s="376"/>
      <c r="D224" s="376"/>
      <c r="E224" s="376"/>
    </row>
    <row r="225" spans="1:5" ht="24.75" customHeight="1" thickBot="1">
      <c r="A225" s="338" t="s">
        <v>23</v>
      </c>
      <c r="B225" s="376" t="e">
        <f>B224/B223</f>
        <v>#DIV/0!</v>
      </c>
      <c r="C225" s="376" t="e">
        <f>C224/C223</f>
        <v>#DIV/0!</v>
      </c>
      <c r="D225" s="376" t="e">
        <f>D224/D223</f>
        <v>#DIV/0!</v>
      </c>
      <c r="E225" s="376" t="e">
        <f>E224/E223</f>
        <v>#DIV/0!</v>
      </c>
    </row>
    <row r="226" spans="1:5" ht="24.75" customHeight="1" thickBot="1">
      <c r="A226" s="338" t="s">
        <v>16</v>
      </c>
      <c r="B226" s="377" t="s">
        <v>22</v>
      </c>
      <c r="C226" s="376" t="e">
        <f>C225/C224</f>
        <v>#DIV/0!</v>
      </c>
      <c r="D226" s="378" t="e">
        <f t="shared" ref="C226:E228" si="22">D223/C223-1</f>
        <v>#DIV/0!</v>
      </c>
      <c r="E226" s="378" t="e">
        <f t="shared" si="22"/>
        <v>#DIV/0!</v>
      </c>
    </row>
    <row r="227" spans="1:5" ht="24.75" customHeight="1" thickBot="1">
      <c r="A227" s="338" t="s">
        <v>17</v>
      </c>
      <c r="B227" s="377" t="s">
        <v>22</v>
      </c>
      <c r="C227" s="376" t="e">
        <f>C226/C225</f>
        <v>#DIV/0!</v>
      </c>
      <c r="D227" s="378" t="e">
        <f t="shared" si="22"/>
        <v>#DIV/0!</v>
      </c>
      <c r="E227" s="378" t="e">
        <f t="shared" si="22"/>
        <v>#DIV/0!</v>
      </c>
    </row>
    <row r="228" spans="1:5" ht="24.75" customHeight="1" thickBot="1">
      <c r="A228" s="338" t="s">
        <v>18</v>
      </c>
      <c r="B228" s="377" t="s">
        <v>22</v>
      </c>
      <c r="C228" s="378" t="e">
        <f t="shared" si="22"/>
        <v>#DIV/0!</v>
      </c>
      <c r="D228" s="378" t="e">
        <f t="shared" si="22"/>
        <v>#DIV/0!</v>
      </c>
      <c r="E228" s="378" t="e">
        <f t="shared" si="22"/>
        <v>#DIV/0!</v>
      </c>
    </row>
    <row r="229" spans="1:5" ht="24.75" customHeight="1" thickBot="1">
      <c r="A229" s="697" t="s">
        <v>591</v>
      </c>
      <c r="B229" s="698"/>
      <c r="C229" s="698"/>
      <c r="D229" s="698"/>
      <c r="E229" s="699"/>
    </row>
    <row r="230" spans="1:5" ht="24.75" customHeight="1">
      <c r="A230" s="695"/>
      <c r="B230" s="362">
        <v>2019</v>
      </c>
      <c r="C230" s="362">
        <v>2020</v>
      </c>
      <c r="D230" s="362">
        <v>2021</v>
      </c>
      <c r="E230" s="362">
        <v>2022</v>
      </c>
    </row>
    <row r="231" spans="1:5" ht="24.75" customHeight="1" thickBot="1">
      <c r="A231" s="696"/>
      <c r="B231" s="363" t="s">
        <v>5</v>
      </c>
      <c r="C231" s="363" t="s">
        <v>6</v>
      </c>
      <c r="D231" s="363" t="s">
        <v>6</v>
      </c>
      <c r="E231" s="363" t="s">
        <v>6</v>
      </c>
    </row>
    <row r="232" spans="1:5" ht="24.75" customHeight="1" thickBot="1">
      <c r="A232" s="379" t="s">
        <v>33</v>
      </c>
      <c r="B232" s="380">
        <f>B233+B234+B235+B236</f>
        <v>0</v>
      </c>
      <c r="C232" s="380">
        <f>C233+C234+C235+C236</f>
        <v>0</v>
      </c>
      <c r="D232" s="380">
        <f>D233+D234+D235+D236</f>
        <v>0</v>
      </c>
      <c r="E232" s="380">
        <f>E233+E234+E235+E236</f>
        <v>0</v>
      </c>
    </row>
    <row r="233" spans="1:5" ht="24.75" customHeight="1" thickBot="1">
      <c r="A233" s="381" t="s">
        <v>41</v>
      </c>
      <c r="B233" s="380"/>
      <c r="C233" s="380"/>
      <c r="D233" s="380"/>
      <c r="E233" s="380"/>
    </row>
    <row r="234" spans="1:5" ht="24.75" customHeight="1" thickBot="1">
      <c r="A234" s="381" t="s">
        <v>46</v>
      </c>
      <c r="B234" s="380"/>
      <c r="C234" s="380"/>
      <c r="D234" s="380"/>
      <c r="E234" s="380"/>
    </row>
    <row r="235" spans="1:5" ht="24.75" customHeight="1" thickBot="1">
      <c r="A235" s="381" t="s">
        <v>47</v>
      </c>
      <c r="B235" s="380"/>
      <c r="C235" s="380"/>
      <c r="D235" s="380"/>
      <c r="E235" s="380"/>
    </row>
    <row r="236" spans="1:5" ht="24.75" customHeight="1" thickBot="1">
      <c r="A236" s="381" t="s">
        <v>48</v>
      </c>
      <c r="B236" s="380"/>
      <c r="C236" s="380"/>
      <c r="D236" s="380"/>
      <c r="E236" s="380"/>
    </row>
    <row r="237" spans="1:5" ht="24.75" customHeight="1" thickBot="1">
      <c r="A237" s="379" t="s">
        <v>34</v>
      </c>
      <c r="B237" s="382">
        <f>B238+B239+B240+B241</f>
        <v>100000</v>
      </c>
      <c r="C237" s="382">
        <v>0</v>
      </c>
      <c r="D237" s="382">
        <f>D238+D239+D240+D241</f>
        <v>0</v>
      </c>
      <c r="E237" s="382">
        <v>0</v>
      </c>
    </row>
    <row r="238" spans="1:5" ht="24.75" customHeight="1" thickBot="1">
      <c r="A238" s="381" t="s">
        <v>41</v>
      </c>
      <c r="B238" s="382">
        <v>100000</v>
      </c>
      <c r="C238" s="380">
        <v>0</v>
      </c>
      <c r="D238" s="380">
        <v>0</v>
      </c>
      <c r="E238" s="380">
        <v>0</v>
      </c>
    </row>
    <row r="239" spans="1:5" ht="24.75" customHeight="1" thickBot="1">
      <c r="A239" s="381" t="s">
        <v>46</v>
      </c>
      <c r="B239" s="382"/>
      <c r="C239" s="380"/>
      <c r="D239" s="380"/>
      <c r="E239" s="380"/>
    </row>
    <row r="240" spans="1:5" ht="24.75" customHeight="1" thickBot="1">
      <c r="A240" s="381" t="s">
        <v>47</v>
      </c>
      <c r="B240" s="382"/>
      <c r="C240" s="380"/>
      <c r="D240" s="380"/>
      <c r="E240" s="380"/>
    </row>
    <row r="241" spans="1:5" ht="24.75" customHeight="1" thickBot="1">
      <c r="A241" s="381" t="s">
        <v>48</v>
      </c>
      <c r="B241" s="382"/>
      <c r="C241" s="380"/>
      <c r="D241" s="380"/>
      <c r="E241" s="380"/>
    </row>
    <row r="242" spans="1:5" ht="24.75" customHeight="1" thickBot="1">
      <c r="A242" s="419" t="s">
        <v>162</v>
      </c>
      <c r="B242" s="382">
        <f>B232+B237</f>
        <v>100000</v>
      </c>
      <c r="C242" s="382">
        <f>C232+C237</f>
        <v>0</v>
      </c>
      <c r="D242" s="382">
        <f>D232+D237</f>
        <v>0</v>
      </c>
      <c r="E242" s="382">
        <f>E232+E237</f>
        <v>0</v>
      </c>
    </row>
    <row r="243" spans="1:5" ht="75.75" customHeight="1" thickBot="1">
      <c r="A243" s="420" t="s">
        <v>55</v>
      </c>
      <c r="B243" s="421" t="s">
        <v>221</v>
      </c>
      <c r="C243" s="416" t="s">
        <v>43</v>
      </c>
      <c r="D243" s="417"/>
      <c r="E243" s="418"/>
    </row>
    <row r="244" spans="1:5" ht="61.5" customHeight="1" thickBot="1">
      <c r="A244" s="338" t="s">
        <v>9</v>
      </c>
      <c r="B244" s="648" t="s">
        <v>222</v>
      </c>
      <c r="C244" s="649"/>
      <c r="D244" s="649"/>
      <c r="E244" s="650"/>
    </row>
    <row r="245" spans="1:5" ht="24.75" customHeight="1" thickBot="1">
      <c r="A245" s="338" t="s">
        <v>14</v>
      </c>
      <c r="B245" s="692" t="s">
        <v>223</v>
      </c>
      <c r="C245" s="693"/>
      <c r="D245" s="693"/>
      <c r="E245" s="694"/>
    </row>
    <row r="246" spans="1:5" ht="24.75" customHeight="1">
      <c r="A246" s="695"/>
      <c r="B246" s="362">
        <v>2019</v>
      </c>
      <c r="C246" s="362">
        <v>2020</v>
      </c>
      <c r="D246" s="362">
        <v>2021</v>
      </c>
      <c r="E246" s="362">
        <v>2022</v>
      </c>
    </row>
    <row r="247" spans="1:5" ht="24.75" customHeight="1" thickBot="1">
      <c r="A247" s="696"/>
      <c r="B247" s="363" t="s">
        <v>5</v>
      </c>
      <c r="C247" s="363" t="s">
        <v>6</v>
      </c>
      <c r="D247" s="363" t="s">
        <v>6</v>
      </c>
      <c r="E247" s="363" t="s">
        <v>6</v>
      </c>
    </row>
    <row r="248" spans="1:5" ht="24.75" customHeight="1" thickBot="1">
      <c r="A248" s="338" t="s">
        <v>8</v>
      </c>
      <c r="B248" s="338"/>
      <c r="C248" s="377">
        <v>810</v>
      </c>
      <c r="D248" s="338"/>
      <c r="E248" s="376"/>
    </row>
    <row r="249" spans="1:5" ht="24.75" customHeight="1" thickBot="1">
      <c r="A249" s="338" t="s">
        <v>15</v>
      </c>
      <c r="B249" s="376"/>
      <c r="C249" s="376">
        <v>15000</v>
      </c>
      <c r="D249" s="376"/>
      <c r="E249" s="376"/>
    </row>
    <row r="250" spans="1:5" ht="24.75" customHeight="1" thickBot="1">
      <c r="A250" s="338" t="s">
        <v>23</v>
      </c>
      <c r="B250" s="376" t="e">
        <f>B249/B248</f>
        <v>#DIV/0!</v>
      </c>
      <c r="C250" s="376">
        <f>C249/C248</f>
        <v>18.518518518518519</v>
      </c>
      <c r="D250" s="376" t="e">
        <f>D249/D248</f>
        <v>#DIV/0!</v>
      </c>
      <c r="E250" s="376" t="e">
        <f>E249/E248</f>
        <v>#DIV/0!</v>
      </c>
    </row>
    <row r="251" spans="1:5" ht="24.75" customHeight="1" thickBot="1">
      <c r="A251" s="338" t="s">
        <v>16</v>
      </c>
      <c r="B251" s="377" t="s">
        <v>22</v>
      </c>
      <c r="C251" s="376">
        <f t="shared" ref="C251:E252" si="23">C250/C249</f>
        <v>1.2345679012345679E-3</v>
      </c>
      <c r="D251" s="376" t="e">
        <f t="shared" si="23"/>
        <v>#DIV/0!</v>
      </c>
      <c r="E251" s="376" t="e">
        <f t="shared" si="23"/>
        <v>#DIV/0!</v>
      </c>
    </row>
    <row r="252" spans="1:5" ht="24.75" customHeight="1" thickBot="1">
      <c r="A252" s="338" t="s">
        <v>17</v>
      </c>
      <c r="B252" s="377" t="s">
        <v>22</v>
      </c>
      <c r="C252" s="376">
        <f t="shared" si="23"/>
        <v>6.666666666666667E-5</v>
      </c>
      <c r="D252" s="376" t="e">
        <f t="shared" si="23"/>
        <v>#DIV/0!</v>
      </c>
      <c r="E252" s="376" t="e">
        <f t="shared" si="23"/>
        <v>#DIV/0!</v>
      </c>
    </row>
    <row r="253" spans="1:5" ht="24.75" customHeight="1" thickBot="1">
      <c r="A253" s="338" t="s">
        <v>18</v>
      </c>
      <c r="B253" s="377" t="s">
        <v>22</v>
      </c>
      <c r="C253" s="378" t="e">
        <f>C250/B250-1</f>
        <v>#DIV/0!</v>
      </c>
      <c r="D253" s="376" t="e">
        <f>D252/D251</f>
        <v>#DIV/0!</v>
      </c>
      <c r="E253" s="376" t="e">
        <f>E252/E251</f>
        <v>#DIV/0!</v>
      </c>
    </row>
    <row r="254" spans="1:5" ht="24.75" customHeight="1" thickBot="1">
      <c r="A254" s="697" t="s">
        <v>592</v>
      </c>
      <c r="B254" s="698"/>
      <c r="C254" s="698"/>
      <c r="D254" s="698"/>
      <c r="E254" s="699"/>
    </row>
    <row r="255" spans="1:5" ht="24.75" customHeight="1">
      <c r="A255" s="695"/>
      <c r="B255" s="362">
        <v>2019</v>
      </c>
      <c r="C255" s="362">
        <v>2020</v>
      </c>
      <c r="D255" s="362">
        <v>2021</v>
      </c>
      <c r="E255" s="362">
        <v>2022</v>
      </c>
    </row>
    <row r="256" spans="1:5" ht="24.75" customHeight="1" thickBot="1">
      <c r="A256" s="696"/>
      <c r="B256" s="363" t="s">
        <v>5</v>
      </c>
      <c r="C256" s="363" t="s">
        <v>6</v>
      </c>
      <c r="D256" s="363" t="s">
        <v>6</v>
      </c>
      <c r="E256" s="363" t="s">
        <v>6</v>
      </c>
    </row>
    <row r="257" spans="1:5" ht="24.75" customHeight="1" thickBot="1">
      <c r="A257" s="379" t="s">
        <v>33</v>
      </c>
      <c r="B257" s="380">
        <f>B258+B259+B260+B261</f>
        <v>0</v>
      </c>
      <c r="C257" s="380">
        <f>C258+C259+C260+C261</f>
        <v>0</v>
      </c>
      <c r="D257" s="380">
        <f>D258+D259+D260+D261</f>
        <v>0</v>
      </c>
      <c r="E257" s="380">
        <f>E258+E259+E260+E261</f>
        <v>0</v>
      </c>
    </row>
    <row r="258" spans="1:5" ht="24.75" customHeight="1" thickBot="1">
      <c r="A258" s="381" t="s">
        <v>41</v>
      </c>
      <c r="B258" s="380"/>
      <c r="C258" s="380"/>
      <c r="D258" s="380"/>
      <c r="E258" s="380"/>
    </row>
    <row r="259" spans="1:5" ht="24.75" customHeight="1" thickBot="1">
      <c r="A259" s="381" t="s">
        <v>46</v>
      </c>
      <c r="B259" s="380"/>
      <c r="C259" s="380"/>
      <c r="D259" s="380"/>
      <c r="E259" s="380"/>
    </row>
    <row r="260" spans="1:5" ht="24.75" customHeight="1" thickBot="1">
      <c r="A260" s="381" t="s">
        <v>47</v>
      </c>
      <c r="B260" s="380"/>
      <c r="C260" s="380"/>
      <c r="D260" s="380"/>
      <c r="E260" s="380"/>
    </row>
    <row r="261" spans="1:5" ht="24.75" customHeight="1" thickBot="1">
      <c r="A261" s="381" t="s">
        <v>48</v>
      </c>
      <c r="B261" s="380"/>
      <c r="C261" s="380"/>
      <c r="D261" s="380"/>
      <c r="E261" s="380"/>
    </row>
    <row r="262" spans="1:5" ht="24.75" customHeight="1" thickBot="1">
      <c r="A262" s="379" t="s">
        <v>34</v>
      </c>
      <c r="B262" s="382">
        <v>0</v>
      </c>
      <c r="C262" s="382">
        <v>15000</v>
      </c>
      <c r="D262" s="382">
        <f>D263+D264+D265+D266</f>
        <v>0</v>
      </c>
      <c r="E262" s="382">
        <v>0</v>
      </c>
    </row>
    <row r="263" spans="1:5" ht="24.75" customHeight="1" thickBot="1">
      <c r="A263" s="381" t="s">
        <v>41</v>
      </c>
      <c r="B263" s="382">
        <v>0</v>
      </c>
      <c r="C263" s="382">
        <v>15000</v>
      </c>
      <c r="D263" s="380">
        <v>0</v>
      </c>
      <c r="E263" s="380">
        <v>0</v>
      </c>
    </row>
    <row r="264" spans="1:5" ht="24.75" customHeight="1" thickBot="1">
      <c r="A264" s="381" t="s">
        <v>46</v>
      </c>
      <c r="B264" s="380"/>
      <c r="C264" s="380"/>
      <c r="D264" s="380"/>
      <c r="E264" s="380"/>
    </row>
    <row r="265" spans="1:5" ht="24.75" customHeight="1" thickBot="1">
      <c r="A265" s="381" t="s">
        <v>47</v>
      </c>
      <c r="B265" s="380"/>
      <c r="C265" s="380"/>
      <c r="D265" s="380"/>
      <c r="E265" s="380"/>
    </row>
    <row r="266" spans="1:5" ht="24.75" customHeight="1" thickBot="1">
      <c r="A266" s="381" t="s">
        <v>48</v>
      </c>
      <c r="B266" s="380"/>
      <c r="C266" s="380"/>
      <c r="D266" s="380"/>
      <c r="E266" s="380"/>
    </row>
    <row r="267" spans="1:5" ht="24.75" customHeight="1" thickBot="1">
      <c r="A267" s="419" t="s">
        <v>224</v>
      </c>
      <c r="B267" s="382">
        <f>B257+B262</f>
        <v>0</v>
      </c>
      <c r="C267" s="382">
        <f>C257+C262</f>
        <v>15000</v>
      </c>
      <c r="D267" s="382">
        <f>D257+D262</f>
        <v>0</v>
      </c>
      <c r="E267" s="382">
        <f>E257+E262</f>
        <v>0</v>
      </c>
    </row>
    <row r="268" spans="1:5" ht="42.75" customHeight="1" thickBot="1">
      <c r="A268" s="420" t="s">
        <v>82</v>
      </c>
      <c r="B268" s="421" t="s">
        <v>225</v>
      </c>
      <c r="C268" s="416" t="s">
        <v>43</v>
      </c>
      <c r="D268" s="417"/>
      <c r="E268" s="418"/>
    </row>
    <row r="269" spans="1:5" ht="24.75" customHeight="1" thickBot="1">
      <c r="A269" s="338" t="s">
        <v>9</v>
      </c>
      <c r="B269" s="648" t="s">
        <v>160</v>
      </c>
      <c r="C269" s="649"/>
      <c r="D269" s="649"/>
      <c r="E269" s="650"/>
    </row>
    <row r="270" spans="1:5" ht="24.75" customHeight="1" thickBot="1">
      <c r="A270" s="338" t="s">
        <v>14</v>
      </c>
      <c r="B270" s="692" t="s">
        <v>226</v>
      </c>
      <c r="C270" s="693"/>
      <c r="D270" s="693"/>
      <c r="E270" s="694"/>
    </row>
    <row r="271" spans="1:5" ht="24.75" customHeight="1">
      <c r="A271" s="695"/>
      <c r="B271" s="362">
        <v>2019</v>
      </c>
      <c r="C271" s="362">
        <v>2020</v>
      </c>
      <c r="D271" s="362">
        <v>2021</v>
      </c>
      <c r="E271" s="362">
        <v>2022</v>
      </c>
    </row>
    <row r="272" spans="1:5" ht="24.75" customHeight="1" thickBot="1">
      <c r="A272" s="696"/>
      <c r="B272" s="363" t="s">
        <v>5</v>
      </c>
      <c r="C272" s="363" t="s">
        <v>6</v>
      </c>
      <c r="D272" s="363" t="s">
        <v>6</v>
      </c>
      <c r="E272" s="363" t="s">
        <v>6</v>
      </c>
    </row>
    <row r="273" spans="1:5" ht="24.75" customHeight="1" thickBot="1">
      <c r="A273" s="338" t="s">
        <v>8</v>
      </c>
      <c r="B273" s="338"/>
      <c r="C273" s="377">
        <v>500</v>
      </c>
      <c r="D273" s="338"/>
      <c r="E273" s="376"/>
    </row>
    <row r="274" spans="1:5" ht="24.75" customHeight="1" thickBot="1">
      <c r="A274" s="338" t="s">
        <v>15</v>
      </c>
      <c r="B274" s="376"/>
      <c r="C274" s="376">
        <v>8500</v>
      </c>
      <c r="D274" s="376"/>
      <c r="E274" s="376"/>
    </row>
    <row r="275" spans="1:5" ht="24.75" customHeight="1" thickBot="1">
      <c r="A275" s="338" t="s">
        <v>23</v>
      </c>
      <c r="B275" s="376" t="e">
        <f>B274/B273</f>
        <v>#DIV/0!</v>
      </c>
      <c r="C275" s="376">
        <f>C274/C273</f>
        <v>17</v>
      </c>
      <c r="D275" s="376" t="e">
        <f>D274/D273</f>
        <v>#DIV/0!</v>
      </c>
      <c r="E275" s="376" t="e">
        <f>E274/E273</f>
        <v>#DIV/0!</v>
      </c>
    </row>
    <row r="276" spans="1:5" ht="24.75" customHeight="1" thickBot="1">
      <c r="A276" s="338" t="s">
        <v>16</v>
      </c>
      <c r="B276" s="377" t="s">
        <v>22</v>
      </c>
      <c r="C276" s="376">
        <f t="shared" ref="C276:E277" si="24">C275/C274</f>
        <v>2E-3</v>
      </c>
      <c r="D276" s="376" t="e">
        <f t="shared" si="24"/>
        <v>#DIV/0!</v>
      </c>
      <c r="E276" s="376" t="e">
        <f t="shared" si="24"/>
        <v>#DIV/0!</v>
      </c>
    </row>
    <row r="277" spans="1:5" ht="24.75" customHeight="1" thickBot="1">
      <c r="A277" s="338" t="s">
        <v>17</v>
      </c>
      <c r="B277" s="377" t="s">
        <v>22</v>
      </c>
      <c r="C277" s="376">
        <f t="shared" si="24"/>
        <v>1.1764705882352942E-4</v>
      </c>
      <c r="D277" s="376" t="e">
        <f t="shared" si="24"/>
        <v>#DIV/0!</v>
      </c>
      <c r="E277" s="376" t="e">
        <f t="shared" si="24"/>
        <v>#DIV/0!</v>
      </c>
    </row>
    <row r="278" spans="1:5" ht="24.75" customHeight="1" thickBot="1">
      <c r="A278" s="338" t="s">
        <v>18</v>
      </c>
      <c r="B278" s="377" t="s">
        <v>22</v>
      </c>
      <c r="C278" s="378" t="e">
        <f>C275/B275-1</f>
        <v>#DIV/0!</v>
      </c>
      <c r="D278" s="376" t="e">
        <f>D277/D276</f>
        <v>#DIV/0!</v>
      </c>
      <c r="E278" s="376" t="e">
        <f>E277/E276</f>
        <v>#DIV/0!</v>
      </c>
    </row>
    <row r="279" spans="1:5" ht="24.75" customHeight="1" thickBot="1">
      <c r="A279" s="697" t="s">
        <v>593</v>
      </c>
      <c r="B279" s="698"/>
      <c r="C279" s="698"/>
      <c r="D279" s="698"/>
      <c r="E279" s="699"/>
    </row>
    <row r="280" spans="1:5" ht="24.75" customHeight="1">
      <c r="A280" s="695"/>
      <c r="B280" s="362">
        <v>2019</v>
      </c>
      <c r="C280" s="362">
        <v>2020</v>
      </c>
      <c r="D280" s="362">
        <v>2021</v>
      </c>
      <c r="E280" s="362">
        <v>2022</v>
      </c>
    </row>
    <row r="281" spans="1:5" ht="24.75" customHeight="1" thickBot="1">
      <c r="A281" s="696"/>
      <c r="B281" s="363" t="s">
        <v>5</v>
      </c>
      <c r="C281" s="363" t="s">
        <v>6</v>
      </c>
      <c r="D281" s="363" t="s">
        <v>6</v>
      </c>
      <c r="E281" s="363" t="s">
        <v>6</v>
      </c>
    </row>
    <row r="282" spans="1:5" ht="24.75" customHeight="1" thickBot="1">
      <c r="A282" s="379" t="s">
        <v>33</v>
      </c>
      <c r="B282" s="380">
        <f>B283+B284+B285+B286</f>
        <v>0</v>
      </c>
      <c r="C282" s="380">
        <f>C283+C284+C285+C286</f>
        <v>0</v>
      </c>
      <c r="D282" s="380">
        <f>D283+D284+D285+D286</f>
        <v>0</v>
      </c>
      <c r="E282" s="380">
        <f>E283+E284+E285+E286</f>
        <v>0</v>
      </c>
    </row>
    <row r="283" spans="1:5" ht="24.75" customHeight="1" thickBot="1">
      <c r="A283" s="381" t="s">
        <v>41</v>
      </c>
      <c r="B283" s="380"/>
      <c r="C283" s="380"/>
      <c r="D283" s="380"/>
      <c r="E283" s="380"/>
    </row>
    <row r="284" spans="1:5" ht="24.75" customHeight="1" thickBot="1">
      <c r="A284" s="381" t="s">
        <v>46</v>
      </c>
      <c r="B284" s="380"/>
      <c r="C284" s="380"/>
      <c r="D284" s="380"/>
      <c r="E284" s="380"/>
    </row>
    <row r="285" spans="1:5" ht="24.75" customHeight="1" thickBot="1">
      <c r="A285" s="381" t="s">
        <v>47</v>
      </c>
      <c r="B285" s="380"/>
      <c r="C285" s="380"/>
      <c r="D285" s="380"/>
      <c r="E285" s="380"/>
    </row>
    <row r="286" spans="1:5" ht="24.75" customHeight="1" thickBot="1">
      <c r="A286" s="381" t="s">
        <v>48</v>
      </c>
      <c r="B286" s="380"/>
      <c r="C286" s="380"/>
      <c r="D286" s="380"/>
      <c r="E286" s="380"/>
    </row>
    <row r="287" spans="1:5" ht="24.75" customHeight="1" thickBot="1">
      <c r="A287" s="379" t="s">
        <v>34</v>
      </c>
      <c r="B287" s="382">
        <v>0</v>
      </c>
      <c r="C287" s="382">
        <v>8500</v>
      </c>
      <c r="D287" s="382">
        <f>D288+D289+D290+D291</f>
        <v>0</v>
      </c>
      <c r="E287" s="382">
        <v>0</v>
      </c>
    </row>
    <row r="288" spans="1:5" ht="24.75" customHeight="1" thickBot="1">
      <c r="A288" s="381" t="s">
        <v>41</v>
      </c>
      <c r="B288" s="380">
        <v>0</v>
      </c>
      <c r="C288" s="380">
        <v>8500</v>
      </c>
      <c r="D288" s="380">
        <v>0</v>
      </c>
      <c r="E288" s="380">
        <v>0</v>
      </c>
    </row>
    <row r="289" spans="1:5" ht="24.75" customHeight="1" thickBot="1">
      <c r="A289" s="381" t="s">
        <v>46</v>
      </c>
      <c r="B289" s="382"/>
      <c r="C289" s="380"/>
      <c r="D289" s="380"/>
      <c r="E289" s="380"/>
    </row>
    <row r="290" spans="1:5" ht="24.75" customHeight="1" thickBot="1">
      <c r="A290" s="381" t="s">
        <v>47</v>
      </c>
      <c r="B290" s="382"/>
      <c r="C290" s="380"/>
      <c r="D290" s="380"/>
      <c r="E290" s="380"/>
    </row>
    <row r="291" spans="1:5" ht="24.75" customHeight="1" thickBot="1">
      <c r="A291" s="381" t="s">
        <v>48</v>
      </c>
      <c r="B291" s="382"/>
      <c r="C291" s="380"/>
      <c r="D291" s="380"/>
      <c r="E291" s="380"/>
    </row>
    <row r="292" spans="1:5" ht="24.75" customHeight="1" thickBot="1">
      <c r="A292" s="419" t="s">
        <v>227</v>
      </c>
      <c r="B292" s="382">
        <f>B282+B287</f>
        <v>0</v>
      </c>
      <c r="C292" s="382">
        <f>C282+C287</f>
        <v>8500</v>
      </c>
      <c r="D292" s="382">
        <f>D282+D287</f>
        <v>0</v>
      </c>
      <c r="E292" s="382">
        <f>E282+E287</f>
        <v>0</v>
      </c>
    </row>
    <row r="293" spans="1:5" ht="61.5" customHeight="1" thickBot="1">
      <c r="A293" s="420" t="s">
        <v>83</v>
      </c>
      <c r="B293" s="422" t="s">
        <v>228</v>
      </c>
      <c r="C293" s="416" t="s">
        <v>43</v>
      </c>
      <c r="D293" s="417"/>
      <c r="E293" s="418"/>
    </row>
    <row r="294" spans="1:5" ht="49.5" customHeight="1" thickBot="1">
      <c r="A294" s="338" t="s">
        <v>9</v>
      </c>
      <c r="B294" s="712" t="s">
        <v>229</v>
      </c>
      <c r="C294" s="713"/>
      <c r="D294" s="713"/>
      <c r="E294" s="714"/>
    </row>
    <row r="295" spans="1:5" ht="24.75" customHeight="1" thickBot="1">
      <c r="A295" s="338" t="s">
        <v>14</v>
      </c>
      <c r="B295" s="692" t="s">
        <v>71</v>
      </c>
      <c r="C295" s="693"/>
      <c r="D295" s="693"/>
      <c r="E295" s="694"/>
    </row>
    <row r="296" spans="1:5" ht="24.75" customHeight="1">
      <c r="A296" s="695"/>
      <c r="B296" s="362">
        <v>2019</v>
      </c>
      <c r="C296" s="362">
        <v>2020</v>
      </c>
      <c r="D296" s="362">
        <v>2021</v>
      </c>
      <c r="E296" s="362">
        <v>2022</v>
      </c>
    </row>
    <row r="297" spans="1:5" ht="24.75" customHeight="1" thickBot="1">
      <c r="A297" s="696"/>
      <c r="B297" s="363" t="s">
        <v>5</v>
      </c>
      <c r="C297" s="363" t="s">
        <v>6</v>
      </c>
      <c r="D297" s="363" t="s">
        <v>6</v>
      </c>
      <c r="E297" s="363" t="s">
        <v>6</v>
      </c>
    </row>
    <row r="298" spans="1:5" ht="24.75" customHeight="1" thickBot="1">
      <c r="A298" s="338" t="s">
        <v>8</v>
      </c>
      <c r="B298" s="338"/>
      <c r="C298" s="377">
        <v>1</v>
      </c>
      <c r="D298" s="338"/>
      <c r="E298" s="376"/>
    </row>
    <row r="299" spans="1:5" ht="24.75" customHeight="1" thickBot="1">
      <c r="A299" s="338" t="s">
        <v>15</v>
      </c>
      <c r="B299" s="376"/>
      <c r="C299" s="376">
        <v>5000</v>
      </c>
      <c r="D299" s="376"/>
      <c r="E299" s="376"/>
    </row>
    <row r="300" spans="1:5" ht="24.75" customHeight="1" thickBot="1">
      <c r="A300" s="338" t="s">
        <v>23</v>
      </c>
      <c r="B300" s="376" t="e">
        <f>B299/B298</f>
        <v>#DIV/0!</v>
      </c>
      <c r="C300" s="376">
        <f>C299/C298</f>
        <v>5000</v>
      </c>
      <c r="D300" s="376" t="e">
        <f>D299/D298</f>
        <v>#DIV/0!</v>
      </c>
      <c r="E300" s="376" t="e">
        <f>E299/E298</f>
        <v>#DIV/0!</v>
      </c>
    </row>
    <row r="301" spans="1:5" ht="24.75" customHeight="1" thickBot="1">
      <c r="A301" s="338" t="s">
        <v>16</v>
      </c>
      <c r="B301" s="377" t="s">
        <v>22</v>
      </c>
      <c r="C301" s="376">
        <f t="shared" ref="C301:E302" si="25">C300/C299</f>
        <v>1</v>
      </c>
      <c r="D301" s="376" t="e">
        <f t="shared" si="25"/>
        <v>#DIV/0!</v>
      </c>
      <c r="E301" s="376" t="e">
        <f t="shared" si="25"/>
        <v>#DIV/0!</v>
      </c>
    </row>
    <row r="302" spans="1:5" ht="24.75" customHeight="1" thickBot="1">
      <c r="A302" s="338" t="s">
        <v>17</v>
      </c>
      <c r="B302" s="377" t="s">
        <v>22</v>
      </c>
      <c r="C302" s="376">
        <f t="shared" si="25"/>
        <v>2.0000000000000001E-4</v>
      </c>
      <c r="D302" s="376" t="e">
        <f t="shared" si="25"/>
        <v>#DIV/0!</v>
      </c>
      <c r="E302" s="376" t="e">
        <f t="shared" si="25"/>
        <v>#DIV/0!</v>
      </c>
    </row>
    <row r="303" spans="1:5" ht="24.75" customHeight="1" thickBot="1">
      <c r="A303" s="338" t="s">
        <v>18</v>
      </c>
      <c r="B303" s="377" t="s">
        <v>22</v>
      </c>
      <c r="C303" s="378" t="e">
        <f>C300/B300-1</f>
        <v>#DIV/0!</v>
      </c>
      <c r="D303" s="376" t="e">
        <f>D302/D301</f>
        <v>#DIV/0!</v>
      </c>
      <c r="E303" s="376" t="e">
        <f>E302/E301</f>
        <v>#DIV/0!</v>
      </c>
    </row>
    <row r="304" spans="1:5" ht="24.75" customHeight="1" thickBot="1">
      <c r="A304" s="697" t="s">
        <v>594</v>
      </c>
      <c r="B304" s="698"/>
      <c r="C304" s="698"/>
      <c r="D304" s="698"/>
      <c r="E304" s="699"/>
    </row>
    <row r="305" spans="1:5" ht="24.75" customHeight="1">
      <c r="A305" s="695"/>
      <c r="B305" s="362">
        <v>2019</v>
      </c>
      <c r="C305" s="362">
        <v>2020</v>
      </c>
      <c r="D305" s="362">
        <v>2021</v>
      </c>
      <c r="E305" s="362">
        <v>2022</v>
      </c>
    </row>
    <row r="306" spans="1:5" ht="24.75" customHeight="1" thickBot="1">
      <c r="A306" s="696"/>
      <c r="B306" s="363" t="s">
        <v>5</v>
      </c>
      <c r="C306" s="363" t="s">
        <v>6</v>
      </c>
      <c r="D306" s="363" t="s">
        <v>6</v>
      </c>
      <c r="E306" s="363" t="s">
        <v>6</v>
      </c>
    </row>
    <row r="307" spans="1:5" ht="24.75" customHeight="1" thickBot="1">
      <c r="A307" s="379" t="s">
        <v>33</v>
      </c>
      <c r="B307" s="380">
        <f>B308+B309+B310+B311</f>
        <v>0</v>
      </c>
      <c r="C307" s="380">
        <f>C308+C309+C310+C311</f>
        <v>0</v>
      </c>
      <c r="D307" s="380">
        <f>D308+D309+D310+D311</f>
        <v>0</v>
      </c>
      <c r="E307" s="380">
        <f>E308+E309+E310+E311</f>
        <v>0</v>
      </c>
    </row>
    <row r="308" spans="1:5" ht="24.75" customHeight="1" thickBot="1">
      <c r="A308" s="381" t="s">
        <v>41</v>
      </c>
      <c r="B308" s="380"/>
      <c r="C308" s="380"/>
      <c r="D308" s="380"/>
      <c r="E308" s="380"/>
    </row>
    <row r="309" spans="1:5" ht="24.75" customHeight="1" thickBot="1">
      <c r="A309" s="381" t="s">
        <v>46</v>
      </c>
      <c r="B309" s="380"/>
      <c r="C309" s="380"/>
      <c r="D309" s="380"/>
      <c r="E309" s="380"/>
    </row>
    <row r="310" spans="1:5" ht="24.75" customHeight="1" thickBot="1">
      <c r="A310" s="381" t="s">
        <v>47</v>
      </c>
      <c r="B310" s="380"/>
      <c r="C310" s="380"/>
      <c r="D310" s="380"/>
      <c r="E310" s="380"/>
    </row>
    <row r="311" spans="1:5" ht="24.75" customHeight="1" thickBot="1">
      <c r="A311" s="381" t="s">
        <v>48</v>
      </c>
      <c r="B311" s="380"/>
      <c r="C311" s="380"/>
      <c r="D311" s="380"/>
      <c r="E311" s="380"/>
    </row>
    <row r="312" spans="1:5" ht="24.75" customHeight="1" thickBot="1">
      <c r="A312" s="379" t="s">
        <v>34</v>
      </c>
      <c r="B312" s="382">
        <f>B313+B314+B315+B316</f>
        <v>0</v>
      </c>
      <c r="C312" s="382">
        <v>5000</v>
      </c>
      <c r="D312" s="382">
        <f>D313+D314+D315+D316</f>
        <v>0</v>
      </c>
      <c r="E312" s="382">
        <v>0</v>
      </c>
    </row>
    <row r="313" spans="1:5" ht="24.75" customHeight="1" thickBot="1">
      <c r="A313" s="381" t="s">
        <v>41</v>
      </c>
      <c r="B313" s="380">
        <v>0</v>
      </c>
      <c r="C313" s="380">
        <v>5000</v>
      </c>
      <c r="D313" s="380">
        <v>0</v>
      </c>
      <c r="E313" s="380">
        <v>0</v>
      </c>
    </row>
    <row r="314" spans="1:5" ht="24.75" customHeight="1" thickBot="1">
      <c r="A314" s="381" t="s">
        <v>46</v>
      </c>
      <c r="B314" s="382"/>
      <c r="C314" s="380"/>
      <c r="D314" s="380"/>
      <c r="E314" s="380"/>
    </row>
    <row r="315" spans="1:5" ht="24.75" customHeight="1" thickBot="1">
      <c r="A315" s="381" t="s">
        <v>47</v>
      </c>
      <c r="B315" s="382"/>
      <c r="C315" s="380"/>
      <c r="D315" s="380"/>
      <c r="E315" s="380"/>
    </row>
    <row r="316" spans="1:5" ht="24.75" customHeight="1" thickBot="1">
      <c r="A316" s="381" t="s">
        <v>48</v>
      </c>
      <c r="B316" s="382"/>
      <c r="C316" s="380"/>
      <c r="D316" s="380"/>
      <c r="E316" s="380"/>
    </row>
    <row r="317" spans="1:5" ht="24.75" customHeight="1" thickBot="1">
      <c r="A317" s="419" t="s">
        <v>230</v>
      </c>
      <c r="B317" s="407">
        <f>B307+B312</f>
        <v>0</v>
      </c>
      <c r="C317" s="382">
        <f>C307+C312</f>
        <v>5000</v>
      </c>
      <c r="D317" s="382">
        <f>D307+D312</f>
        <v>0</v>
      </c>
      <c r="E317" s="382">
        <f>E307+E312</f>
        <v>0</v>
      </c>
    </row>
    <row r="318" spans="1:5" ht="65.25" customHeight="1" thickBot="1">
      <c r="A318" s="423" t="s">
        <v>78</v>
      </c>
      <c r="B318" s="74" t="s">
        <v>231</v>
      </c>
      <c r="C318" s="416" t="s">
        <v>43</v>
      </c>
      <c r="D318" s="417"/>
      <c r="E318" s="418"/>
    </row>
    <row r="319" spans="1:5" ht="42" customHeight="1" thickBot="1">
      <c r="A319" s="338" t="s">
        <v>9</v>
      </c>
      <c r="B319" s="752" t="s">
        <v>232</v>
      </c>
      <c r="C319" s="710"/>
      <c r="D319" s="710"/>
      <c r="E319" s="711"/>
    </row>
    <row r="320" spans="1:5" ht="24.75" customHeight="1" thickBot="1">
      <c r="A320" s="338" t="s">
        <v>14</v>
      </c>
      <c r="B320" s="692" t="s">
        <v>94</v>
      </c>
      <c r="C320" s="693"/>
      <c r="D320" s="693"/>
      <c r="E320" s="694"/>
    </row>
    <row r="321" spans="1:5" ht="24.75" customHeight="1">
      <c r="A321" s="695"/>
      <c r="B321" s="362">
        <v>2019</v>
      </c>
      <c r="C321" s="362">
        <v>2020</v>
      </c>
      <c r="D321" s="362">
        <v>2021</v>
      </c>
      <c r="E321" s="362">
        <v>2022</v>
      </c>
    </row>
    <row r="322" spans="1:5" ht="24.75" customHeight="1" thickBot="1">
      <c r="A322" s="696"/>
      <c r="B322" s="363" t="s">
        <v>5</v>
      </c>
      <c r="C322" s="363" t="s">
        <v>6</v>
      </c>
      <c r="D322" s="363" t="s">
        <v>6</v>
      </c>
      <c r="E322" s="363" t="s">
        <v>6</v>
      </c>
    </row>
    <row r="323" spans="1:5" ht="24.75" customHeight="1" thickBot="1">
      <c r="A323" s="338" t="s">
        <v>8</v>
      </c>
      <c r="B323" s="338"/>
      <c r="C323" s="377">
        <v>100</v>
      </c>
      <c r="D323" s="338"/>
      <c r="E323" s="376"/>
    </row>
    <row r="324" spans="1:5" ht="24.75" customHeight="1" thickBot="1">
      <c r="A324" s="338" t="s">
        <v>15</v>
      </c>
      <c r="B324" s="376"/>
      <c r="C324" s="376">
        <v>2500</v>
      </c>
      <c r="D324" s="376"/>
      <c r="E324" s="376"/>
    </row>
    <row r="325" spans="1:5" ht="24.75" customHeight="1" thickBot="1">
      <c r="A325" s="338" t="s">
        <v>23</v>
      </c>
      <c r="B325" s="376" t="e">
        <f>B324/B323</f>
        <v>#DIV/0!</v>
      </c>
      <c r="C325" s="376">
        <f>C324/C323</f>
        <v>25</v>
      </c>
      <c r="D325" s="376" t="e">
        <f>D324/D323</f>
        <v>#DIV/0!</v>
      </c>
      <c r="E325" s="376" t="e">
        <f>E324/E323</f>
        <v>#DIV/0!</v>
      </c>
    </row>
    <row r="326" spans="1:5" ht="24.75" customHeight="1" thickBot="1">
      <c r="A326" s="338" t="s">
        <v>16</v>
      </c>
      <c r="B326" s="377" t="s">
        <v>22</v>
      </c>
      <c r="C326" s="376">
        <f t="shared" ref="C326:E327" si="26">C325/C324</f>
        <v>0.01</v>
      </c>
      <c r="D326" s="376" t="e">
        <f t="shared" si="26"/>
        <v>#DIV/0!</v>
      </c>
      <c r="E326" s="376" t="e">
        <f t="shared" si="26"/>
        <v>#DIV/0!</v>
      </c>
    </row>
    <row r="327" spans="1:5" ht="24.75" customHeight="1" thickBot="1">
      <c r="A327" s="338" t="s">
        <v>17</v>
      </c>
      <c r="B327" s="377" t="s">
        <v>22</v>
      </c>
      <c r="C327" s="376">
        <f t="shared" si="26"/>
        <v>4.0000000000000002E-4</v>
      </c>
      <c r="D327" s="376" t="e">
        <f t="shared" si="26"/>
        <v>#DIV/0!</v>
      </c>
      <c r="E327" s="376" t="e">
        <f t="shared" si="26"/>
        <v>#DIV/0!</v>
      </c>
    </row>
    <row r="328" spans="1:5" ht="24.75" customHeight="1" thickBot="1">
      <c r="A328" s="338" t="s">
        <v>18</v>
      </c>
      <c r="B328" s="377" t="s">
        <v>22</v>
      </c>
      <c r="C328" s="378" t="e">
        <f>C325/B325-1</f>
        <v>#DIV/0!</v>
      </c>
      <c r="D328" s="376" t="e">
        <f>D327/D326</f>
        <v>#DIV/0!</v>
      </c>
      <c r="E328" s="376" t="e">
        <f>E327/E326</f>
        <v>#DIV/0!</v>
      </c>
    </row>
    <row r="329" spans="1:5" ht="24.75" customHeight="1" thickBot="1">
      <c r="A329" s="697" t="s">
        <v>595</v>
      </c>
      <c r="B329" s="698"/>
      <c r="C329" s="698"/>
      <c r="D329" s="698"/>
      <c r="E329" s="699"/>
    </row>
    <row r="330" spans="1:5" ht="24.75" customHeight="1">
      <c r="A330" s="695"/>
      <c r="B330" s="362">
        <v>2019</v>
      </c>
      <c r="C330" s="362">
        <v>2020</v>
      </c>
      <c r="D330" s="362">
        <v>2021</v>
      </c>
      <c r="E330" s="362">
        <v>2022</v>
      </c>
    </row>
    <row r="331" spans="1:5" ht="24.75" customHeight="1" thickBot="1">
      <c r="A331" s="696"/>
      <c r="B331" s="363" t="s">
        <v>5</v>
      </c>
      <c r="C331" s="363" t="s">
        <v>6</v>
      </c>
      <c r="D331" s="363" t="s">
        <v>6</v>
      </c>
      <c r="E331" s="363" t="s">
        <v>6</v>
      </c>
    </row>
    <row r="332" spans="1:5" ht="24.75" customHeight="1" thickBot="1">
      <c r="A332" s="379" t="s">
        <v>33</v>
      </c>
      <c r="B332" s="380">
        <f>B333+B334+B335+B336</f>
        <v>0</v>
      </c>
      <c r="C332" s="380">
        <f>C333+C334+C335+C336</f>
        <v>0</v>
      </c>
      <c r="D332" s="380">
        <f>D333+D334+D335+D336</f>
        <v>0</v>
      </c>
      <c r="E332" s="380">
        <f>E333+E334+E335+E336</f>
        <v>0</v>
      </c>
    </row>
    <row r="333" spans="1:5" ht="24.75" customHeight="1" thickBot="1">
      <c r="A333" s="381" t="s">
        <v>41</v>
      </c>
      <c r="B333" s="380"/>
      <c r="C333" s="380"/>
      <c r="D333" s="380"/>
      <c r="E333" s="380"/>
    </row>
    <row r="334" spans="1:5" ht="24.75" customHeight="1" thickBot="1">
      <c r="A334" s="381" t="s">
        <v>46</v>
      </c>
      <c r="B334" s="380"/>
      <c r="C334" s="380"/>
      <c r="D334" s="380"/>
      <c r="E334" s="380"/>
    </row>
    <row r="335" spans="1:5" ht="24.75" customHeight="1" thickBot="1">
      <c r="A335" s="381" t="s">
        <v>47</v>
      </c>
      <c r="B335" s="380"/>
      <c r="C335" s="380"/>
      <c r="D335" s="380"/>
      <c r="E335" s="380"/>
    </row>
    <row r="336" spans="1:5" ht="24.75" customHeight="1" thickBot="1">
      <c r="A336" s="381" t="s">
        <v>48</v>
      </c>
      <c r="B336" s="380"/>
      <c r="C336" s="380"/>
      <c r="D336" s="380"/>
      <c r="E336" s="380"/>
    </row>
    <row r="337" spans="1:5" ht="24.75" customHeight="1" thickBot="1">
      <c r="A337" s="379" t="s">
        <v>34</v>
      </c>
      <c r="B337" s="382">
        <f>B338+B339+B340+B341</f>
        <v>0</v>
      </c>
      <c r="C337" s="382">
        <v>2500</v>
      </c>
      <c r="D337" s="382">
        <f>D338+D339+D340+D341</f>
        <v>0</v>
      </c>
      <c r="E337" s="382">
        <v>0</v>
      </c>
    </row>
    <row r="338" spans="1:5" ht="24.75" customHeight="1" thickBot="1">
      <c r="A338" s="381" t="s">
        <v>41</v>
      </c>
      <c r="B338" s="380">
        <v>0</v>
      </c>
      <c r="C338" s="380">
        <v>2500</v>
      </c>
      <c r="D338" s="380">
        <v>0</v>
      </c>
      <c r="E338" s="380">
        <v>0</v>
      </c>
    </row>
    <row r="339" spans="1:5" ht="24.75" customHeight="1" thickBot="1">
      <c r="A339" s="381" t="s">
        <v>46</v>
      </c>
      <c r="B339" s="382"/>
      <c r="C339" s="380"/>
      <c r="D339" s="380"/>
      <c r="E339" s="380"/>
    </row>
    <row r="340" spans="1:5" ht="24.75" customHeight="1" thickBot="1">
      <c r="A340" s="381" t="s">
        <v>47</v>
      </c>
      <c r="B340" s="382"/>
      <c r="C340" s="380"/>
      <c r="D340" s="380"/>
      <c r="E340" s="380"/>
    </row>
    <row r="341" spans="1:5" ht="24.75" customHeight="1" thickBot="1">
      <c r="A341" s="381" t="s">
        <v>48</v>
      </c>
      <c r="B341" s="382"/>
      <c r="C341" s="380"/>
      <c r="D341" s="380"/>
      <c r="E341" s="380"/>
    </row>
    <row r="342" spans="1:5" ht="24.75" customHeight="1" thickBot="1">
      <c r="A342" s="419" t="s">
        <v>233</v>
      </c>
      <c r="B342" s="382">
        <f>B332+B337</f>
        <v>0</v>
      </c>
      <c r="C342" s="382">
        <f>C332+C337</f>
        <v>2500</v>
      </c>
      <c r="D342" s="382">
        <f>D332+D337</f>
        <v>0</v>
      </c>
      <c r="E342" s="382">
        <f>E332+E337</f>
        <v>0</v>
      </c>
    </row>
    <row r="343" spans="1:5" ht="44.25" customHeight="1" thickBot="1">
      <c r="A343" s="420" t="s">
        <v>80</v>
      </c>
      <c r="B343" s="424" t="s">
        <v>234</v>
      </c>
      <c r="C343" s="416" t="s">
        <v>43</v>
      </c>
      <c r="D343" s="417"/>
      <c r="E343" s="418"/>
    </row>
    <row r="344" spans="1:5" ht="66.75" customHeight="1" thickBot="1">
      <c r="A344" s="338" t="s">
        <v>9</v>
      </c>
      <c r="B344" s="648" t="s">
        <v>235</v>
      </c>
      <c r="C344" s="649"/>
      <c r="D344" s="649"/>
      <c r="E344" s="650"/>
    </row>
    <row r="345" spans="1:5" ht="24.75" customHeight="1" thickBot="1">
      <c r="A345" s="338" t="s">
        <v>14</v>
      </c>
      <c r="B345" s="692" t="s">
        <v>236</v>
      </c>
      <c r="C345" s="693"/>
      <c r="D345" s="693"/>
      <c r="E345" s="694"/>
    </row>
    <row r="346" spans="1:5" ht="24.75" customHeight="1">
      <c r="A346" s="695"/>
      <c r="B346" s="362">
        <v>2019</v>
      </c>
      <c r="C346" s="362">
        <v>2020</v>
      </c>
      <c r="D346" s="362">
        <v>2021</v>
      </c>
      <c r="E346" s="362">
        <v>2022</v>
      </c>
    </row>
    <row r="347" spans="1:5" ht="24.75" customHeight="1" thickBot="1">
      <c r="A347" s="696"/>
      <c r="B347" s="363" t="s">
        <v>5</v>
      </c>
      <c r="C347" s="363" t="s">
        <v>6</v>
      </c>
      <c r="D347" s="363" t="s">
        <v>6</v>
      </c>
      <c r="E347" s="363" t="s">
        <v>6</v>
      </c>
    </row>
    <row r="348" spans="1:5" ht="24.75" customHeight="1" thickBot="1">
      <c r="A348" s="338" t="s">
        <v>8</v>
      </c>
      <c r="B348" s="338"/>
      <c r="C348" s="377">
        <v>5</v>
      </c>
      <c r="D348" s="338"/>
      <c r="E348" s="376"/>
    </row>
    <row r="349" spans="1:5" ht="24.75" customHeight="1" thickBot="1">
      <c r="A349" s="338" t="s">
        <v>15</v>
      </c>
      <c r="B349" s="376"/>
      <c r="C349" s="376">
        <v>19000</v>
      </c>
      <c r="D349" s="376"/>
      <c r="E349" s="376"/>
    </row>
    <row r="350" spans="1:5" ht="24.75" customHeight="1" thickBot="1">
      <c r="A350" s="338" t="s">
        <v>23</v>
      </c>
      <c r="B350" s="376" t="e">
        <f>B349/B348</f>
        <v>#DIV/0!</v>
      </c>
      <c r="C350" s="376">
        <f>C349/C348</f>
        <v>3800</v>
      </c>
      <c r="D350" s="376" t="e">
        <f>D349/D348</f>
        <v>#DIV/0!</v>
      </c>
      <c r="E350" s="376" t="e">
        <f>E349/E348</f>
        <v>#DIV/0!</v>
      </c>
    </row>
    <row r="351" spans="1:5" ht="24.75" customHeight="1" thickBot="1">
      <c r="A351" s="338" t="s">
        <v>16</v>
      </c>
      <c r="B351" s="377" t="s">
        <v>22</v>
      </c>
      <c r="C351" s="376">
        <f t="shared" ref="C351:E352" si="27">C350/C349</f>
        <v>0.2</v>
      </c>
      <c r="D351" s="376" t="e">
        <f t="shared" si="27"/>
        <v>#DIV/0!</v>
      </c>
      <c r="E351" s="376" t="e">
        <f t="shared" si="27"/>
        <v>#DIV/0!</v>
      </c>
    </row>
    <row r="352" spans="1:5" ht="24.75" customHeight="1" thickBot="1">
      <c r="A352" s="338" t="s">
        <v>17</v>
      </c>
      <c r="B352" s="377" t="s">
        <v>22</v>
      </c>
      <c r="C352" s="376">
        <f t="shared" si="27"/>
        <v>5.2631578947368424E-5</v>
      </c>
      <c r="D352" s="376" t="e">
        <f t="shared" si="27"/>
        <v>#DIV/0!</v>
      </c>
      <c r="E352" s="376" t="e">
        <f t="shared" si="27"/>
        <v>#DIV/0!</v>
      </c>
    </row>
    <row r="353" spans="1:5" ht="24.75" customHeight="1" thickBot="1">
      <c r="A353" s="338" t="s">
        <v>18</v>
      </c>
      <c r="B353" s="377" t="s">
        <v>22</v>
      </c>
      <c r="C353" s="378" t="e">
        <f>C350/B350-1</f>
        <v>#DIV/0!</v>
      </c>
      <c r="D353" s="376" t="e">
        <f>D352/D351</f>
        <v>#DIV/0!</v>
      </c>
      <c r="E353" s="376" t="e">
        <f>E352/E351</f>
        <v>#DIV/0!</v>
      </c>
    </row>
    <row r="354" spans="1:5" ht="24.75" customHeight="1" thickBot="1">
      <c r="A354" s="697" t="s">
        <v>596</v>
      </c>
      <c r="B354" s="698"/>
      <c r="C354" s="698"/>
      <c r="D354" s="698"/>
      <c r="E354" s="699"/>
    </row>
    <row r="355" spans="1:5" ht="24.75" customHeight="1">
      <c r="A355" s="695"/>
      <c r="B355" s="362">
        <v>2019</v>
      </c>
      <c r="C355" s="362">
        <v>2020</v>
      </c>
      <c r="D355" s="362">
        <v>2021</v>
      </c>
      <c r="E355" s="362">
        <v>2022</v>
      </c>
    </row>
    <row r="356" spans="1:5" ht="24.75" customHeight="1" thickBot="1">
      <c r="A356" s="696"/>
      <c r="B356" s="363" t="s">
        <v>5</v>
      </c>
      <c r="C356" s="363" t="s">
        <v>6</v>
      </c>
      <c r="D356" s="363" t="s">
        <v>6</v>
      </c>
      <c r="E356" s="363" t="s">
        <v>6</v>
      </c>
    </row>
    <row r="357" spans="1:5" ht="24.75" customHeight="1" thickBot="1">
      <c r="A357" s="379" t="s">
        <v>33</v>
      </c>
      <c r="B357" s="380">
        <f>B358+B359+B360+B361</f>
        <v>0</v>
      </c>
      <c r="C357" s="380">
        <f>C358+C359+C360+C361</f>
        <v>0</v>
      </c>
      <c r="D357" s="380">
        <f>D358+D359+D360+D361</f>
        <v>0</v>
      </c>
      <c r="E357" s="380">
        <f>E358+E359+E360+E361</f>
        <v>0</v>
      </c>
    </row>
    <row r="358" spans="1:5" ht="24.75" customHeight="1" thickBot="1">
      <c r="A358" s="381" t="s">
        <v>41</v>
      </c>
      <c r="B358" s="380"/>
      <c r="C358" s="380"/>
      <c r="D358" s="380"/>
      <c r="E358" s="380"/>
    </row>
    <row r="359" spans="1:5" ht="24.75" customHeight="1" thickBot="1">
      <c r="A359" s="381" t="s">
        <v>46</v>
      </c>
      <c r="B359" s="380"/>
      <c r="C359" s="380"/>
      <c r="D359" s="380"/>
      <c r="E359" s="380"/>
    </row>
    <row r="360" spans="1:5" ht="24.75" customHeight="1" thickBot="1">
      <c r="A360" s="381" t="s">
        <v>47</v>
      </c>
      <c r="B360" s="380"/>
      <c r="C360" s="380"/>
      <c r="D360" s="380"/>
      <c r="E360" s="380"/>
    </row>
    <row r="361" spans="1:5" ht="24.75" customHeight="1" thickBot="1">
      <c r="A361" s="381" t="s">
        <v>48</v>
      </c>
      <c r="B361" s="380"/>
      <c r="C361" s="380"/>
      <c r="D361" s="380"/>
      <c r="E361" s="380"/>
    </row>
    <row r="362" spans="1:5" ht="24.75" customHeight="1" thickBot="1">
      <c r="A362" s="379" t="s">
        <v>34</v>
      </c>
      <c r="B362" s="382">
        <f>B363+B364+B365+B366</f>
        <v>0</v>
      </c>
      <c r="C362" s="382">
        <v>19000</v>
      </c>
      <c r="D362" s="382">
        <f>D363+D364+D365+D366</f>
        <v>0</v>
      </c>
      <c r="E362" s="382">
        <v>0</v>
      </c>
    </row>
    <row r="363" spans="1:5" ht="24.75" customHeight="1" thickBot="1">
      <c r="A363" s="381" t="s">
        <v>41</v>
      </c>
      <c r="B363" s="380">
        <v>0</v>
      </c>
      <c r="C363" s="380">
        <v>19000</v>
      </c>
      <c r="D363" s="380">
        <v>0</v>
      </c>
      <c r="E363" s="380">
        <v>0</v>
      </c>
    </row>
    <row r="364" spans="1:5" ht="24.75" customHeight="1" thickBot="1">
      <c r="A364" s="381" t="s">
        <v>46</v>
      </c>
      <c r="B364" s="382"/>
      <c r="C364" s="380"/>
      <c r="D364" s="380"/>
      <c r="E364" s="380"/>
    </row>
    <row r="365" spans="1:5" ht="24.75" customHeight="1" thickBot="1">
      <c r="A365" s="381" t="s">
        <v>47</v>
      </c>
      <c r="B365" s="382"/>
      <c r="C365" s="380"/>
      <c r="D365" s="380"/>
      <c r="E365" s="380"/>
    </row>
    <row r="366" spans="1:5" ht="24.75" customHeight="1" thickBot="1">
      <c r="A366" s="381" t="s">
        <v>48</v>
      </c>
      <c r="B366" s="382"/>
      <c r="C366" s="380"/>
      <c r="D366" s="380"/>
      <c r="E366" s="380"/>
    </row>
    <row r="367" spans="1:5" ht="24.75" customHeight="1" thickBot="1">
      <c r="A367" s="419" t="s">
        <v>237</v>
      </c>
      <c r="B367" s="382">
        <f>B357+B362</f>
        <v>0</v>
      </c>
      <c r="C367" s="382">
        <f>C357+C362</f>
        <v>19000</v>
      </c>
      <c r="D367" s="382">
        <f>D357+D362</f>
        <v>0</v>
      </c>
      <c r="E367" s="382">
        <f>E357+E362</f>
        <v>0</v>
      </c>
    </row>
    <row r="368" spans="1:5" ht="55.5" customHeight="1" thickBot="1">
      <c r="A368" s="374" t="s">
        <v>107</v>
      </c>
      <c r="B368" s="425" t="s">
        <v>238</v>
      </c>
      <c r="C368" s="406" t="s">
        <v>43</v>
      </c>
      <c r="D368" s="382"/>
      <c r="E368" s="382"/>
    </row>
    <row r="369" spans="1:5" ht="45" customHeight="1" thickBot="1">
      <c r="A369" s="338" t="s">
        <v>9</v>
      </c>
      <c r="B369" s="703" t="s">
        <v>239</v>
      </c>
      <c r="C369" s="704"/>
      <c r="D369" s="704"/>
      <c r="E369" s="705"/>
    </row>
    <row r="370" spans="1:5" ht="23.25" customHeight="1" thickBot="1">
      <c r="A370" s="338" t="s">
        <v>14</v>
      </c>
      <c r="B370" s="692" t="s">
        <v>161</v>
      </c>
      <c r="C370" s="693"/>
      <c r="D370" s="693"/>
      <c r="E370" s="694"/>
    </row>
    <row r="371" spans="1:5" ht="23.25" customHeight="1">
      <c r="A371" s="695"/>
      <c r="B371" s="362">
        <v>2019</v>
      </c>
      <c r="C371" s="362">
        <v>2020</v>
      </c>
      <c r="D371" s="362">
        <v>2021</v>
      </c>
      <c r="E371" s="362">
        <v>2022</v>
      </c>
    </row>
    <row r="372" spans="1:5" ht="23.25" customHeight="1" thickBot="1">
      <c r="A372" s="696"/>
      <c r="B372" s="363" t="s">
        <v>5</v>
      </c>
      <c r="C372" s="363" t="s">
        <v>6</v>
      </c>
      <c r="D372" s="363" t="s">
        <v>6</v>
      </c>
      <c r="E372" s="363" t="s">
        <v>6</v>
      </c>
    </row>
    <row r="373" spans="1:5" ht="23.25" customHeight="1" thickBot="1">
      <c r="A373" s="338" t="s">
        <v>8</v>
      </c>
      <c r="B373" s="338"/>
      <c r="C373" s="377"/>
      <c r="D373" s="377">
        <v>2210</v>
      </c>
      <c r="E373" s="377"/>
    </row>
    <row r="374" spans="1:5" ht="23.25" customHeight="1" thickBot="1">
      <c r="A374" s="338" t="s">
        <v>15</v>
      </c>
      <c r="B374" s="376"/>
      <c r="C374" s="376"/>
      <c r="D374" s="376">
        <v>98500</v>
      </c>
      <c r="E374" s="376"/>
    </row>
    <row r="375" spans="1:5" ht="23.25" customHeight="1" thickBot="1">
      <c r="A375" s="338" t="s">
        <v>23</v>
      </c>
      <c r="B375" s="376" t="e">
        <f>B374/B373</f>
        <v>#DIV/0!</v>
      </c>
      <c r="C375" s="376" t="e">
        <f>C374/C373</f>
        <v>#DIV/0!</v>
      </c>
      <c r="D375" s="376">
        <f>D374/D373</f>
        <v>44.570135746606333</v>
      </c>
      <c r="E375" s="376" t="e">
        <f>E374/E373</f>
        <v>#DIV/0!</v>
      </c>
    </row>
    <row r="376" spans="1:5" ht="23.25" customHeight="1" thickBot="1">
      <c r="A376" s="338" t="s">
        <v>16</v>
      </c>
      <c r="B376" s="377" t="s">
        <v>22</v>
      </c>
      <c r="C376" s="378" t="e">
        <f t="shared" ref="C376:E378" si="28">C373/B373-1</f>
        <v>#DIV/0!</v>
      </c>
      <c r="D376" s="378" t="e">
        <f t="shared" si="28"/>
        <v>#DIV/0!</v>
      </c>
      <c r="E376" s="376" t="e">
        <f>E375/E374</f>
        <v>#DIV/0!</v>
      </c>
    </row>
    <row r="377" spans="1:5" ht="23.25" customHeight="1" thickBot="1">
      <c r="A377" s="338" t="s">
        <v>17</v>
      </c>
      <c r="B377" s="377" t="s">
        <v>22</v>
      </c>
      <c r="C377" s="378" t="e">
        <f t="shared" si="28"/>
        <v>#DIV/0!</v>
      </c>
      <c r="D377" s="378" t="e">
        <f t="shared" si="28"/>
        <v>#DIV/0!</v>
      </c>
      <c r="E377" s="376" t="e">
        <f>E376/E375</f>
        <v>#DIV/0!</v>
      </c>
    </row>
    <row r="378" spans="1:5" ht="23.25" customHeight="1" thickBot="1">
      <c r="A378" s="338" t="s">
        <v>18</v>
      </c>
      <c r="B378" s="377" t="s">
        <v>22</v>
      </c>
      <c r="C378" s="378" t="e">
        <f t="shared" si="28"/>
        <v>#DIV/0!</v>
      </c>
      <c r="D378" s="378" t="e">
        <f t="shared" si="28"/>
        <v>#DIV/0!</v>
      </c>
      <c r="E378" s="378" t="e">
        <f t="shared" si="28"/>
        <v>#DIV/0!</v>
      </c>
    </row>
    <row r="379" spans="1:5" ht="23.25" customHeight="1" thickBot="1">
      <c r="A379" s="697" t="s">
        <v>597</v>
      </c>
      <c r="B379" s="698"/>
      <c r="C379" s="698"/>
      <c r="D379" s="698"/>
      <c r="E379" s="699"/>
    </row>
    <row r="380" spans="1:5" ht="23.25" customHeight="1">
      <c r="A380" s="695"/>
      <c r="B380" s="362">
        <v>2019</v>
      </c>
      <c r="C380" s="362">
        <v>2020</v>
      </c>
      <c r="D380" s="362">
        <v>2021</v>
      </c>
      <c r="E380" s="362">
        <v>2022</v>
      </c>
    </row>
    <row r="381" spans="1:5" ht="23.25" customHeight="1" thickBot="1">
      <c r="A381" s="696"/>
      <c r="B381" s="363" t="s">
        <v>5</v>
      </c>
      <c r="C381" s="363" t="s">
        <v>6</v>
      </c>
      <c r="D381" s="363" t="s">
        <v>6</v>
      </c>
      <c r="E381" s="363" t="s">
        <v>6</v>
      </c>
    </row>
    <row r="382" spans="1:5" ht="23.25" customHeight="1" thickBot="1">
      <c r="A382" s="379" t="s">
        <v>33</v>
      </c>
      <c r="B382" s="380">
        <f>B383+B384+B385+B386</f>
        <v>0</v>
      </c>
      <c r="C382" s="380">
        <f>C383+C384+C385+C386</f>
        <v>0</v>
      </c>
      <c r="D382" s="380">
        <f>D383+D384+D385+D386</f>
        <v>0</v>
      </c>
      <c r="E382" s="380">
        <f>E383+E384+E385+E386</f>
        <v>0</v>
      </c>
    </row>
    <row r="383" spans="1:5" ht="23.25" customHeight="1" thickBot="1">
      <c r="A383" s="381" t="s">
        <v>41</v>
      </c>
      <c r="B383" s="380"/>
      <c r="C383" s="380"/>
      <c r="D383" s="380"/>
      <c r="E383" s="380"/>
    </row>
    <row r="384" spans="1:5" ht="23.25" customHeight="1" thickBot="1">
      <c r="A384" s="381" t="s">
        <v>46</v>
      </c>
      <c r="B384" s="380"/>
      <c r="C384" s="380"/>
      <c r="D384" s="380"/>
      <c r="E384" s="380"/>
    </row>
    <row r="385" spans="1:5" ht="23.25" customHeight="1" thickBot="1">
      <c r="A385" s="381" t="s">
        <v>47</v>
      </c>
      <c r="B385" s="380"/>
      <c r="C385" s="380"/>
      <c r="D385" s="380"/>
      <c r="E385" s="380"/>
    </row>
    <row r="386" spans="1:5" ht="23.25" customHeight="1" thickBot="1">
      <c r="A386" s="381" t="s">
        <v>48</v>
      </c>
      <c r="B386" s="380"/>
      <c r="C386" s="380"/>
      <c r="D386" s="380"/>
      <c r="E386" s="380"/>
    </row>
    <row r="387" spans="1:5" ht="23.25" customHeight="1" thickBot="1">
      <c r="A387" s="379" t="s">
        <v>34</v>
      </c>
      <c r="B387" s="382">
        <f>B388+B389+B390+B391</f>
        <v>0</v>
      </c>
      <c r="C387" s="382">
        <f>C388+C389+C390+C391</f>
        <v>0</v>
      </c>
      <c r="D387" s="382">
        <v>98500</v>
      </c>
      <c r="E387" s="382">
        <v>0</v>
      </c>
    </row>
    <row r="388" spans="1:5" ht="23.25" customHeight="1" thickBot="1">
      <c r="A388" s="381" t="s">
        <v>41</v>
      </c>
      <c r="B388" s="382"/>
      <c r="C388" s="380"/>
      <c r="D388" s="380">
        <v>98500</v>
      </c>
      <c r="E388" s="382">
        <v>0</v>
      </c>
    </row>
    <row r="389" spans="1:5" ht="23.25" customHeight="1" thickBot="1">
      <c r="A389" s="381" t="s">
        <v>46</v>
      </c>
      <c r="B389" s="382"/>
      <c r="C389" s="380"/>
      <c r="D389" s="380"/>
      <c r="E389" s="380"/>
    </row>
    <row r="390" spans="1:5" ht="23.25" customHeight="1" thickBot="1">
      <c r="A390" s="381" t="s">
        <v>47</v>
      </c>
      <c r="B390" s="382"/>
      <c r="C390" s="380"/>
      <c r="D390" s="380"/>
      <c r="E390" s="380"/>
    </row>
    <row r="391" spans="1:5" ht="23.25" customHeight="1" thickBot="1">
      <c r="A391" s="381" t="s">
        <v>48</v>
      </c>
      <c r="B391" s="382"/>
      <c r="C391" s="380"/>
      <c r="D391" s="380"/>
      <c r="E391" s="380"/>
    </row>
    <row r="392" spans="1:5" ht="23.25" customHeight="1" thickBot="1">
      <c r="A392" s="419" t="s">
        <v>152</v>
      </c>
      <c r="B392" s="382">
        <f>B382+B387</f>
        <v>0</v>
      </c>
      <c r="C392" s="382">
        <f>C382+C387</f>
        <v>0</v>
      </c>
      <c r="D392" s="382">
        <f>D382+D387</f>
        <v>98500</v>
      </c>
      <c r="E392" s="382">
        <f>E382+E387</f>
        <v>0</v>
      </c>
    </row>
    <row r="393" spans="1:5" ht="47.25" customHeight="1" thickBot="1">
      <c r="A393" s="374" t="s">
        <v>106</v>
      </c>
      <c r="B393" s="425" t="s">
        <v>155</v>
      </c>
      <c r="C393" s="406" t="s">
        <v>43</v>
      </c>
      <c r="D393" s="382"/>
      <c r="E393" s="382"/>
    </row>
    <row r="394" spans="1:5" ht="50.25" customHeight="1" thickBot="1">
      <c r="A394" s="338" t="s">
        <v>9</v>
      </c>
      <c r="B394" s="703" t="s">
        <v>154</v>
      </c>
      <c r="C394" s="704"/>
      <c r="D394" s="704"/>
      <c r="E394" s="705"/>
    </row>
    <row r="395" spans="1:5" ht="23.25" customHeight="1" thickBot="1">
      <c r="A395" s="338" t="s">
        <v>14</v>
      </c>
      <c r="B395" s="692" t="s">
        <v>94</v>
      </c>
      <c r="C395" s="693"/>
      <c r="D395" s="693"/>
      <c r="E395" s="694"/>
    </row>
    <row r="396" spans="1:5" ht="23.25" customHeight="1">
      <c r="A396" s="695"/>
      <c r="B396" s="362">
        <v>2019</v>
      </c>
      <c r="C396" s="362">
        <v>2020</v>
      </c>
      <c r="D396" s="362">
        <v>2021</v>
      </c>
      <c r="E396" s="362">
        <v>2022</v>
      </c>
    </row>
    <row r="397" spans="1:5" ht="23.25" customHeight="1" thickBot="1">
      <c r="A397" s="696"/>
      <c r="B397" s="363" t="s">
        <v>5</v>
      </c>
      <c r="C397" s="363" t="s">
        <v>6</v>
      </c>
      <c r="D397" s="363" t="s">
        <v>6</v>
      </c>
      <c r="E397" s="363" t="s">
        <v>6</v>
      </c>
    </row>
    <row r="398" spans="1:5" ht="23.25" customHeight="1" thickBot="1">
      <c r="A398" s="338" t="s">
        <v>8</v>
      </c>
      <c r="B398" s="338"/>
      <c r="C398" s="377"/>
      <c r="D398" s="377">
        <v>124.6</v>
      </c>
      <c r="E398" s="377"/>
    </row>
    <row r="399" spans="1:5" ht="23.25" customHeight="1" thickBot="1">
      <c r="A399" s="338" t="s">
        <v>15</v>
      </c>
      <c r="B399" s="376"/>
      <c r="C399" s="376"/>
      <c r="D399" s="376">
        <v>18000</v>
      </c>
      <c r="E399" s="376"/>
    </row>
    <row r="400" spans="1:5" ht="23.25" customHeight="1" thickBot="1">
      <c r="A400" s="338" t="s">
        <v>23</v>
      </c>
      <c r="B400" s="376" t="e">
        <f>B399/B398</f>
        <v>#DIV/0!</v>
      </c>
      <c r="C400" s="376" t="e">
        <f>C399/C398</f>
        <v>#DIV/0!</v>
      </c>
      <c r="D400" s="376">
        <f>D399/D398</f>
        <v>144.46227929373998</v>
      </c>
      <c r="E400" s="376" t="e">
        <f>E399/E398</f>
        <v>#DIV/0!</v>
      </c>
    </row>
    <row r="401" spans="1:5" ht="23.25" customHeight="1" thickBot="1">
      <c r="A401" s="338" t="s">
        <v>16</v>
      </c>
      <c r="B401" s="377" t="s">
        <v>22</v>
      </c>
      <c r="C401" s="378" t="e">
        <f t="shared" ref="C401:D403" si="29">C398/B398-1</f>
        <v>#DIV/0!</v>
      </c>
      <c r="D401" s="378" t="e">
        <f t="shared" si="29"/>
        <v>#DIV/0!</v>
      </c>
      <c r="E401" s="376" t="e">
        <f>E400/E399</f>
        <v>#DIV/0!</v>
      </c>
    </row>
    <row r="402" spans="1:5" ht="23.25" customHeight="1" thickBot="1">
      <c r="A402" s="338" t="s">
        <v>17</v>
      </c>
      <c r="B402" s="377" t="s">
        <v>22</v>
      </c>
      <c r="C402" s="378" t="e">
        <f t="shared" si="29"/>
        <v>#DIV/0!</v>
      </c>
      <c r="D402" s="378" t="e">
        <f t="shared" si="29"/>
        <v>#DIV/0!</v>
      </c>
      <c r="E402" s="376" t="e">
        <f>E401/E400</f>
        <v>#DIV/0!</v>
      </c>
    </row>
    <row r="403" spans="1:5" ht="23.25" customHeight="1" thickBot="1">
      <c r="A403" s="338" t="s">
        <v>18</v>
      </c>
      <c r="B403" s="377" t="s">
        <v>22</v>
      </c>
      <c r="C403" s="378" t="e">
        <f t="shared" si="29"/>
        <v>#DIV/0!</v>
      </c>
      <c r="D403" s="378" t="e">
        <f t="shared" si="29"/>
        <v>#DIV/0!</v>
      </c>
      <c r="E403" s="376" t="e">
        <f>E402/E401</f>
        <v>#DIV/0!</v>
      </c>
    </row>
    <row r="404" spans="1:5" ht="23.25" customHeight="1" thickBot="1">
      <c r="A404" s="697" t="s">
        <v>598</v>
      </c>
      <c r="B404" s="698"/>
      <c r="C404" s="698"/>
      <c r="D404" s="698"/>
      <c r="E404" s="699"/>
    </row>
    <row r="405" spans="1:5" ht="23.25" customHeight="1">
      <c r="A405" s="695"/>
      <c r="B405" s="362">
        <v>2019</v>
      </c>
      <c r="C405" s="362">
        <v>2020</v>
      </c>
      <c r="D405" s="362">
        <v>2021</v>
      </c>
      <c r="E405" s="362">
        <v>2022</v>
      </c>
    </row>
    <row r="406" spans="1:5" ht="23.25" customHeight="1" thickBot="1">
      <c r="A406" s="696"/>
      <c r="B406" s="363" t="s">
        <v>5</v>
      </c>
      <c r="C406" s="363" t="s">
        <v>6</v>
      </c>
      <c r="D406" s="363" t="s">
        <v>6</v>
      </c>
      <c r="E406" s="363" t="s">
        <v>6</v>
      </c>
    </row>
    <row r="407" spans="1:5" ht="23.25" customHeight="1" thickBot="1">
      <c r="A407" s="379" t="s">
        <v>33</v>
      </c>
      <c r="B407" s="380">
        <f>B408+B409+B410+B411</f>
        <v>0</v>
      </c>
      <c r="C407" s="380">
        <f>C408+C409+C410+C411</f>
        <v>0</v>
      </c>
      <c r="D407" s="380">
        <f>D408+D409+D410+D411</f>
        <v>0</v>
      </c>
      <c r="E407" s="380">
        <f>E408+E409+E410+E411</f>
        <v>0</v>
      </c>
    </row>
    <row r="408" spans="1:5" ht="23.25" customHeight="1" thickBot="1">
      <c r="A408" s="381" t="s">
        <v>41</v>
      </c>
      <c r="B408" s="380"/>
      <c r="C408" s="380"/>
      <c r="D408" s="380"/>
      <c r="E408" s="380"/>
    </row>
    <row r="409" spans="1:5" ht="23.25" customHeight="1" thickBot="1">
      <c r="A409" s="381" t="s">
        <v>46</v>
      </c>
      <c r="B409" s="380"/>
      <c r="C409" s="380"/>
      <c r="D409" s="380"/>
      <c r="E409" s="380"/>
    </row>
    <row r="410" spans="1:5" ht="23.25" customHeight="1" thickBot="1">
      <c r="A410" s="381" t="s">
        <v>47</v>
      </c>
      <c r="B410" s="380"/>
      <c r="C410" s="380"/>
      <c r="D410" s="380"/>
      <c r="E410" s="380"/>
    </row>
    <row r="411" spans="1:5" ht="23.25" customHeight="1" thickBot="1">
      <c r="A411" s="381" t="s">
        <v>48</v>
      </c>
      <c r="B411" s="380"/>
      <c r="C411" s="380"/>
      <c r="D411" s="380"/>
      <c r="E411" s="380"/>
    </row>
    <row r="412" spans="1:5" ht="23.25" customHeight="1" thickBot="1">
      <c r="A412" s="379" t="s">
        <v>34</v>
      </c>
      <c r="B412" s="382">
        <f>B413+B414+B415+B416</f>
        <v>0</v>
      </c>
      <c r="C412" s="382">
        <f>C413+C414+C415+C416</f>
        <v>0</v>
      </c>
      <c r="D412" s="382">
        <v>18000</v>
      </c>
      <c r="E412" s="382">
        <v>0</v>
      </c>
    </row>
    <row r="413" spans="1:5" ht="23.25" customHeight="1" thickBot="1">
      <c r="A413" s="381" t="s">
        <v>41</v>
      </c>
      <c r="B413" s="382">
        <v>0</v>
      </c>
      <c r="C413" s="380">
        <v>0</v>
      </c>
      <c r="D413" s="380">
        <v>18000</v>
      </c>
      <c r="E413" s="382">
        <v>0</v>
      </c>
    </row>
    <row r="414" spans="1:5" ht="23.25" customHeight="1" thickBot="1">
      <c r="A414" s="381" t="s">
        <v>46</v>
      </c>
      <c r="B414" s="382"/>
      <c r="C414" s="380"/>
      <c r="D414" s="380"/>
      <c r="E414" s="380"/>
    </row>
    <row r="415" spans="1:5" ht="23.25" customHeight="1" thickBot="1">
      <c r="A415" s="381" t="s">
        <v>47</v>
      </c>
      <c r="B415" s="382"/>
      <c r="C415" s="380"/>
      <c r="D415" s="380"/>
      <c r="E415" s="380"/>
    </row>
    <row r="416" spans="1:5" ht="23.25" customHeight="1" thickBot="1">
      <c r="A416" s="381" t="s">
        <v>48</v>
      </c>
      <c r="B416" s="382"/>
      <c r="C416" s="380"/>
      <c r="D416" s="380"/>
      <c r="E416" s="380"/>
    </row>
    <row r="417" spans="1:5" ht="23.25" customHeight="1" thickBot="1">
      <c r="A417" s="419" t="s">
        <v>240</v>
      </c>
      <c r="B417" s="382">
        <f>B407+B412</f>
        <v>0</v>
      </c>
      <c r="C417" s="382">
        <f>C407+C412</f>
        <v>0</v>
      </c>
      <c r="D417" s="382">
        <f>D407+D412</f>
        <v>18000</v>
      </c>
      <c r="E417" s="382">
        <f>E407+E412</f>
        <v>0</v>
      </c>
    </row>
    <row r="418" spans="1:5" ht="72.75" customHeight="1" thickBot="1">
      <c r="A418" s="374" t="s">
        <v>89</v>
      </c>
      <c r="B418" s="426" t="s">
        <v>241</v>
      </c>
      <c r="C418" s="406" t="s">
        <v>43</v>
      </c>
      <c r="D418" s="382"/>
      <c r="E418" s="382"/>
    </row>
    <row r="419" spans="1:5" ht="32.25" customHeight="1" thickBot="1">
      <c r="A419" s="338" t="s">
        <v>9</v>
      </c>
      <c r="B419" s="703" t="s">
        <v>242</v>
      </c>
      <c r="C419" s="704"/>
      <c r="D419" s="704"/>
      <c r="E419" s="705"/>
    </row>
    <row r="420" spans="1:5" ht="23.25" customHeight="1" thickBot="1">
      <c r="A420" s="338" t="s">
        <v>14</v>
      </c>
      <c r="B420" s="692" t="s">
        <v>223</v>
      </c>
      <c r="C420" s="693"/>
      <c r="D420" s="693"/>
      <c r="E420" s="694"/>
    </row>
    <row r="421" spans="1:5" ht="23.25" customHeight="1">
      <c r="A421" s="695"/>
      <c r="B421" s="362">
        <v>2019</v>
      </c>
      <c r="C421" s="362">
        <v>2020</v>
      </c>
      <c r="D421" s="362">
        <v>2021</v>
      </c>
      <c r="E421" s="362">
        <v>2022</v>
      </c>
    </row>
    <row r="422" spans="1:5" ht="23.25" customHeight="1" thickBot="1">
      <c r="A422" s="696"/>
      <c r="B422" s="363" t="s">
        <v>5</v>
      </c>
      <c r="C422" s="363" t="s">
        <v>6</v>
      </c>
      <c r="D422" s="363" t="s">
        <v>6</v>
      </c>
      <c r="E422" s="363" t="s">
        <v>6</v>
      </c>
    </row>
    <row r="423" spans="1:5" ht="23.25" customHeight="1" thickBot="1">
      <c r="A423" s="338" t="s">
        <v>8</v>
      </c>
      <c r="B423" s="338"/>
      <c r="C423" s="377"/>
      <c r="D423" s="377">
        <v>924.98599999999999</v>
      </c>
      <c r="E423" s="427"/>
    </row>
    <row r="424" spans="1:5" ht="23.25" customHeight="1" thickBot="1">
      <c r="A424" s="338" t="s">
        <v>15</v>
      </c>
      <c r="B424" s="376"/>
      <c r="C424" s="376"/>
      <c r="D424" s="376">
        <v>13000</v>
      </c>
      <c r="E424" s="376"/>
    </row>
    <row r="425" spans="1:5" ht="23.25" customHeight="1" thickBot="1">
      <c r="A425" s="338" t="s">
        <v>23</v>
      </c>
      <c r="B425" s="376" t="e">
        <f>B424/B423</f>
        <v>#DIV/0!</v>
      </c>
      <c r="C425" s="376" t="e">
        <f>C424/C423</f>
        <v>#DIV/0!</v>
      </c>
      <c r="D425" s="376">
        <f>D424/D423</f>
        <v>14.054266767280803</v>
      </c>
      <c r="E425" s="376" t="e">
        <f>E424/E423</f>
        <v>#DIV/0!</v>
      </c>
    </row>
    <row r="426" spans="1:5" ht="23.25" customHeight="1" thickBot="1">
      <c r="A426" s="338" t="s">
        <v>16</v>
      </c>
      <c r="B426" s="377" t="s">
        <v>22</v>
      </c>
      <c r="C426" s="378" t="e">
        <f t="shared" ref="C426:D428" si="30">C423/B423-1</f>
        <v>#DIV/0!</v>
      </c>
      <c r="D426" s="378" t="e">
        <f t="shared" si="30"/>
        <v>#DIV/0!</v>
      </c>
      <c r="E426" s="376" t="e">
        <f>E425/E424</f>
        <v>#DIV/0!</v>
      </c>
    </row>
    <row r="427" spans="1:5" ht="23.25" customHeight="1" thickBot="1">
      <c r="A427" s="338" t="s">
        <v>17</v>
      </c>
      <c r="B427" s="377" t="s">
        <v>22</v>
      </c>
      <c r="C427" s="378" t="e">
        <f t="shared" si="30"/>
        <v>#DIV/0!</v>
      </c>
      <c r="D427" s="378" t="e">
        <f t="shared" si="30"/>
        <v>#DIV/0!</v>
      </c>
      <c r="E427" s="376" t="e">
        <f>E426/E425</f>
        <v>#DIV/0!</v>
      </c>
    </row>
    <row r="428" spans="1:5" ht="23.25" customHeight="1" thickBot="1">
      <c r="A428" s="338" t="s">
        <v>18</v>
      </c>
      <c r="B428" s="377" t="s">
        <v>22</v>
      </c>
      <c r="C428" s="378" t="e">
        <f t="shared" si="30"/>
        <v>#DIV/0!</v>
      </c>
      <c r="D428" s="378" t="e">
        <f t="shared" si="30"/>
        <v>#DIV/0!</v>
      </c>
      <c r="E428" s="376" t="e">
        <f>E427/E426</f>
        <v>#DIV/0!</v>
      </c>
    </row>
    <row r="429" spans="1:5" ht="23.25" customHeight="1" thickBot="1">
      <c r="A429" s="697" t="s">
        <v>599</v>
      </c>
      <c r="B429" s="698"/>
      <c r="C429" s="698"/>
      <c r="D429" s="698"/>
      <c r="E429" s="699"/>
    </row>
    <row r="430" spans="1:5" ht="23.25" customHeight="1">
      <c r="A430" s="695"/>
      <c r="B430" s="362">
        <v>2019</v>
      </c>
      <c r="C430" s="362">
        <v>2020</v>
      </c>
      <c r="D430" s="362">
        <v>2021</v>
      </c>
      <c r="E430" s="362">
        <v>2022</v>
      </c>
    </row>
    <row r="431" spans="1:5" ht="23.25" customHeight="1" thickBot="1">
      <c r="A431" s="696"/>
      <c r="B431" s="363" t="s">
        <v>5</v>
      </c>
      <c r="C431" s="363" t="s">
        <v>6</v>
      </c>
      <c r="D431" s="363" t="s">
        <v>6</v>
      </c>
      <c r="E431" s="363" t="s">
        <v>6</v>
      </c>
    </row>
    <row r="432" spans="1:5" ht="23.25" customHeight="1" thickBot="1">
      <c r="A432" s="379" t="s">
        <v>33</v>
      </c>
      <c r="B432" s="380">
        <f>B433+B434+B435+B436</f>
        <v>0</v>
      </c>
      <c r="C432" s="380">
        <f>C433+C434+C435+C436</f>
        <v>0</v>
      </c>
      <c r="D432" s="380">
        <f>D433+D434+D435+D436</f>
        <v>0</v>
      </c>
      <c r="E432" s="380">
        <f>E433+E434+E435+E436</f>
        <v>0</v>
      </c>
    </row>
    <row r="433" spans="1:5" ht="23.25" customHeight="1" thickBot="1">
      <c r="A433" s="381" t="s">
        <v>41</v>
      </c>
      <c r="B433" s="380"/>
      <c r="C433" s="380"/>
      <c r="D433" s="380"/>
      <c r="E433" s="380"/>
    </row>
    <row r="434" spans="1:5" ht="23.25" customHeight="1" thickBot="1">
      <c r="A434" s="381" t="s">
        <v>46</v>
      </c>
      <c r="B434" s="380"/>
      <c r="C434" s="380"/>
      <c r="D434" s="380"/>
      <c r="E434" s="380"/>
    </row>
    <row r="435" spans="1:5" ht="23.25" customHeight="1" thickBot="1">
      <c r="A435" s="381" t="s">
        <v>47</v>
      </c>
      <c r="B435" s="380"/>
      <c r="C435" s="380"/>
      <c r="D435" s="380"/>
      <c r="E435" s="380"/>
    </row>
    <row r="436" spans="1:5" ht="23.25" customHeight="1" thickBot="1">
      <c r="A436" s="381" t="s">
        <v>48</v>
      </c>
      <c r="B436" s="380"/>
      <c r="C436" s="380"/>
      <c r="D436" s="380"/>
      <c r="E436" s="380"/>
    </row>
    <row r="437" spans="1:5" ht="23.25" customHeight="1" thickBot="1">
      <c r="A437" s="379" t="s">
        <v>34</v>
      </c>
      <c r="B437" s="382">
        <f>B438+B439+B440+B441</f>
        <v>0</v>
      </c>
      <c r="C437" s="382">
        <f>C438+C439+C440+C441</f>
        <v>0</v>
      </c>
      <c r="D437" s="382">
        <v>13000</v>
      </c>
      <c r="E437" s="382">
        <v>0</v>
      </c>
    </row>
    <row r="438" spans="1:5" ht="23.25" customHeight="1" thickBot="1">
      <c r="A438" s="381" t="s">
        <v>41</v>
      </c>
      <c r="B438" s="382"/>
      <c r="C438" s="380"/>
      <c r="D438" s="380">
        <v>13000</v>
      </c>
      <c r="E438" s="380">
        <v>0</v>
      </c>
    </row>
    <row r="439" spans="1:5" ht="23.25" customHeight="1" thickBot="1">
      <c r="A439" s="381" t="s">
        <v>46</v>
      </c>
      <c r="B439" s="382"/>
      <c r="C439" s="380"/>
      <c r="D439" s="380"/>
      <c r="E439" s="380"/>
    </row>
    <row r="440" spans="1:5" ht="23.25" customHeight="1" thickBot="1">
      <c r="A440" s="381" t="s">
        <v>47</v>
      </c>
      <c r="B440" s="382"/>
      <c r="C440" s="380"/>
      <c r="D440" s="380"/>
      <c r="E440" s="380"/>
    </row>
    <row r="441" spans="1:5" ht="23.25" customHeight="1" thickBot="1">
      <c r="A441" s="381" t="s">
        <v>48</v>
      </c>
      <c r="B441" s="382"/>
      <c r="C441" s="380"/>
      <c r="D441" s="380"/>
      <c r="E441" s="380"/>
    </row>
    <row r="442" spans="1:5" ht="23.25" customHeight="1" thickBot="1">
      <c r="A442" s="419" t="s">
        <v>151</v>
      </c>
      <c r="B442" s="382">
        <f>B432+B437</f>
        <v>0</v>
      </c>
      <c r="C442" s="382">
        <f>C432+C437</f>
        <v>0</v>
      </c>
      <c r="D442" s="382">
        <f>D432+D437</f>
        <v>13000</v>
      </c>
      <c r="E442" s="382">
        <f>E432+E437</f>
        <v>0</v>
      </c>
    </row>
    <row r="443" spans="1:5" ht="60.75" customHeight="1" thickBot="1">
      <c r="A443" s="374" t="s">
        <v>91</v>
      </c>
      <c r="B443" s="425" t="s">
        <v>158</v>
      </c>
      <c r="C443" s="406" t="s">
        <v>43</v>
      </c>
      <c r="D443" s="382"/>
      <c r="E443" s="382"/>
    </row>
    <row r="444" spans="1:5" ht="43.5" customHeight="1" thickBot="1">
      <c r="A444" s="338" t="s">
        <v>9</v>
      </c>
      <c r="B444" s="703" t="s">
        <v>157</v>
      </c>
      <c r="C444" s="704"/>
      <c r="D444" s="704"/>
      <c r="E444" s="705"/>
    </row>
    <row r="445" spans="1:5" ht="23.25" customHeight="1" thickBot="1">
      <c r="A445" s="338" t="s">
        <v>14</v>
      </c>
      <c r="B445" s="692" t="s">
        <v>156</v>
      </c>
      <c r="C445" s="693"/>
      <c r="D445" s="693"/>
      <c r="E445" s="694"/>
    </row>
    <row r="446" spans="1:5" ht="23.25" customHeight="1">
      <c r="A446" s="695"/>
      <c r="B446" s="362">
        <v>2019</v>
      </c>
      <c r="C446" s="362">
        <v>2020</v>
      </c>
      <c r="D446" s="362">
        <v>2021</v>
      </c>
      <c r="E446" s="362">
        <v>2022</v>
      </c>
    </row>
    <row r="447" spans="1:5" ht="23.25" customHeight="1" thickBot="1">
      <c r="A447" s="696"/>
      <c r="B447" s="363" t="s">
        <v>5</v>
      </c>
      <c r="C447" s="363" t="s">
        <v>6</v>
      </c>
      <c r="D447" s="363" t="s">
        <v>6</v>
      </c>
      <c r="E447" s="363" t="s">
        <v>6</v>
      </c>
    </row>
    <row r="448" spans="1:5" ht="23.25" customHeight="1" thickBot="1">
      <c r="A448" s="338" t="s">
        <v>8</v>
      </c>
      <c r="B448" s="338"/>
      <c r="C448" s="377"/>
      <c r="D448" s="377">
        <v>12</v>
      </c>
      <c r="E448" s="377"/>
    </row>
    <row r="449" spans="1:5" ht="23.25" customHeight="1" thickBot="1">
      <c r="A449" s="338" t="s">
        <v>15</v>
      </c>
      <c r="B449" s="376"/>
      <c r="C449" s="376"/>
      <c r="D449" s="376">
        <v>5500</v>
      </c>
      <c r="E449" s="376"/>
    </row>
    <row r="450" spans="1:5" ht="23.25" customHeight="1" thickBot="1">
      <c r="A450" s="338" t="s">
        <v>23</v>
      </c>
      <c r="B450" s="376" t="e">
        <f>B449/B448</f>
        <v>#DIV/0!</v>
      </c>
      <c r="C450" s="376" t="e">
        <f>C449/C448</f>
        <v>#DIV/0!</v>
      </c>
      <c r="D450" s="376">
        <f>D449/D448</f>
        <v>458.33333333333331</v>
      </c>
      <c r="E450" s="376" t="e">
        <f>E449/E448</f>
        <v>#DIV/0!</v>
      </c>
    </row>
    <row r="451" spans="1:5" ht="23.25" customHeight="1" thickBot="1">
      <c r="A451" s="338" t="s">
        <v>16</v>
      </c>
      <c r="B451" s="377" t="s">
        <v>22</v>
      </c>
      <c r="C451" s="378" t="e">
        <f t="shared" ref="C451:E453" si="31">C448/B448-1</f>
        <v>#DIV/0!</v>
      </c>
      <c r="D451" s="378" t="e">
        <f t="shared" si="31"/>
        <v>#DIV/0!</v>
      </c>
      <c r="E451" s="376" t="e">
        <f>E450/E449</f>
        <v>#DIV/0!</v>
      </c>
    </row>
    <row r="452" spans="1:5" ht="23.25" customHeight="1" thickBot="1">
      <c r="A452" s="338" t="s">
        <v>17</v>
      </c>
      <c r="B452" s="377" t="s">
        <v>22</v>
      </c>
      <c r="C452" s="378" t="e">
        <f t="shared" si="31"/>
        <v>#DIV/0!</v>
      </c>
      <c r="D452" s="378" t="e">
        <f t="shared" si="31"/>
        <v>#DIV/0!</v>
      </c>
      <c r="E452" s="376" t="e">
        <f>E451/E450</f>
        <v>#DIV/0!</v>
      </c>
    </row>
    <row r="453" spans="1:5" ht="23.25" customHeight="1" thickBot="1">
      <c r="A453" s="338" t="s">
        <v>18</v>
      </c>
      <c r="B453" s="377" t="s">
        <v>22</v>
      </c>
      <c r="C453" s="378" t="e">
        <f t="shared" si="31"/>
        <v>#DIV/0!</v>
      </c>
      <c r="D453" s="378" t="e">
        <f t="shared" si="31"/>
        <v>#DIV/0!</v>
      </c>
      <c r="E453" s="378" t="e">
        <f t="shared" si="31"/>
        <v>#DIV/0!</v>
      </c>
    </row>
    <row r="454" spans="1:5" ht="23.25" customHeight="1" thickBot="1">
      <c r="A454" s="697" t="s">
        <v>600</v>
      </c>
      <c r="B454" s="698"/>
      <c r="C454" s="698"/>
      <c r="D454" s="698"/>
      <c r="E454" s="699"/>
    </row>
    <row r="455" spans="1:5" ht="23.25" customHeight="1">
      <c r="A455" s="695"/>
      <c r="B455" s="362">
        <v>2019</v>
      </c>
      <c r="C455" s="362">
        <v>2020</v>
      </c>
      <c r="D455" s="362">
        <v>2021</v>
      </c>
      <c r="E455" s="362">
        <v>2022</v>
      </c>
    </row>
    <row r="456" spans="1:5" ht="23.25" customHeight="1" thickBot="1">
      <c r="A456" s="696"/>
      <c r="B456" s="363" t="s">
        <v>5</v>
      </c>
      <c r="C456" s="363" t="s">
        <v>6</v>
      </c>
      <c r="D456" s="363" t="s">
        <v>6</v>
      </c>
      <c r="E456" s="363" t="s">
        <v>6</v>
      </c>
    </row>
    <row r="457" spans="1:5" ht="23.25" customHeight="1" thickBot="1">
      <c r="A457" s="379" t="s">
        <v>33</v>
      </c>
      <c r="B457" s="380">
        <f>B458+B459+B460+B461</f>
        <v>0</v>
      </c>
      <c r="C457" s="380">
        <f>C458+C459+C460+C461</f>
        <v>0</v>
      </c>
      <c r="D457" s="380">
        <f>D458+D459+D460+D461</f>
        <v>0</v>
      </c>
      <c r="E457" s="380">
        <f>E458+E459+E460+E461</f>
        <v>0</v>
      </c>
    </row>
    <row r="458" spans="1:5" ht="23.25" customHeight="1" thickBot="1">
      <c r="A458" s="381" t="s">
        <v>41</v>
      </c>
      <c r="B458" s="380"/>
      <c r="C458" s="380"/>
      <c r="D458" s="380"/>
      <c r="E458" s="380"/>
    </row>
    <row r="459" spans="1:5" ht="23.25" customHeight="1" thickBot="1">
      <c r="A459" s="381" t="s">
        <v>46</v>
      </c>
      <c r="B459" s="380"/>
      <c r="C459" s="380"/>
      <c r="D459" s="380"/>
      <c r="E459" s="380"/>
    </row>
    <row r="460" spans="1:5" ht="23.25" customHeight="1" thickBot="1">
      <c r="A460" s="381" t="s">
        <v>47</v>
      </c>
      <c r="B460" s="380"/>
      <c r="C460" s="380"/>
      <c r="D460" s="380"/>
      <c r="E460" s="380"/>
    </row>
    <row r="461" spans="1:5" ht="23.25" customHeight="1" thickBot="1">
      <c r="A461" s="381" t="s">
        <v>48</v>
      </c>
      <c r="B461" s="380"/>
      <c r="C461" s="380"/>
      <c r="D461" s="380"/>
      <c r="E461" s="380"/>
    </row>
    <row r="462" spans="1:5" ht="23.25" customHeight="1" thickBot="1">
      <c r="A462" s="379" t="s">
        <v>34</v>
      </c>
      <c r="B462" s="382">
        <f>B463+B464+B465+B466</f>
        <v>0</v>
      </c>
      <c r="C462" s="382">
        <f>C463+C464+C465+C466</f>
        <v>0</v>
      </c>
      <c r="D462" s="382">
        <v>5500</v>
      </c>
      <c r="E462" s="382">
        <v>0</v>
      </c>
    </row>
    <row r="463" spans="1:5" ht="23.25" customHeight="1" thickBot="1">
      <c r="A463" s="381" t="s">
        <v>41</v>
      </c>
      <c r="B463" s="382">
        <v>0</v>
      </c>
      <c r="C463" s="380">
        <v>0</v>
      </c>
      <c r="D463" s="380">
        <v>5500</v>
      </c>
      <c r="E463" s="382">
        <v>0</v>
      </c>
    </row>
    <row r="464" spans="1:5" ht="23.25" customHeight="1" thickBot="1">
      <c r="A464" s="381" t="s">
        <v>46</v>
      </c>
      <c r="B464" s="382"/>
      <c r="C464" s="380"/>
      <c r="D464" s="380"/>
      <c r="E464" s="380"/>
    </row>
    <row r="465" spans="1:5" ht="23.25" customHeight="1" thickBot="1">
      <c r="A465" s="381" t="s">
        <v>47</v>
      </c>
      <c r="B465" s="382"/>
      <c r="C465" s="380"/>
      <c r="D465" s="380"/>
      <c r="E465" s="380"/>
    </row>
    <row r="466" spans="1:5" ht="23.25" customHeight="1" thickBot="1">
      <c r="A466" s="381" t="s">
        <v>48</v>
      </c>
      <c r="B466" s="382"/>
      <c r="C466" s="380"/>
      <c r="D466" s="380"/>
      <c r="E466" s="380"/>
    </row>
    <row r="467" spans="1:5" ht="23.25" customHeight="1" thickBot="1">
      <c r="A467" s="419" t="s">
        <v>150</v>
      </c>
      <c r="B467" s="382">
        <f>B457+B462</f>
        <v>0</v>
      </c>
      <c r="C467" s="382">
        <f>C457+C462</f>
        <v>0</v>
      </c>
      <c r="D467" s="382">
        <f>D457+D462</f>
        <v>5500</v>
      </c>
      <c r="E467" s="382">
        <f>E457+E462</f>
        <v>0</v>
      </c>
    </row>
    <row r="468" spans="1:5" ht="39.75" customHeight="1" thickBot="1">
      <c r="A468" s="374" t="s">
        <v>105</v>
      </c>
      <c r="B468" s="425" t="s">
        <v>243</v>
      </c>
      <c r="C468" s="406" t="s">
        <v>43</v>
      </c>
      <c r="D468" s="382"/>
      <c r="E468" s="382"/>
    </row>
    <row r="469" spans="1:5" ht="48" customHeight="1" thickBot="1">
      <c r="A469" s="338" t="s">
        <v>9</v>
      </c>
      <c r="B469" s="703" t="s">
        <v>244</v>
      </c>
      <c r="C469" s="704"/>
      <c r="D469" s="704"/>
      <c r="E469" s="705"/>
    </row>
    <row r="470" spans="1:5" ht="23.25" customHeight="1" thickBot="1">
      <c r="A470" s="338" t="s">
        <v>14</v>
      </c>
      <c r="B470" s="692" t="s">
        <v>159</v>
      </c>
      <c r="C470" s="693"/>
      <c r="D470" s="693"/>
      <c r="E470" s="694"/>
    </row>
    <row r="471" spans="1:5" ht="23.25" customHeight="1">
      <c r="A471" s="695"/>
      <c r="B471" s="362">
        <v>2019</v>
      </c>
      <c r="C471" s="362">
        <v>2020</v>
      </c>
      <c r="D471" s="362">
        <v>2021</v>
      </c>
      <c r="E471" s="362">
        <v>2022</v>
      </c>
    </row>
    <row r="472" spans="1:5" ht="23.25" customHeight="1" thickBot="1">
      <c r="A472" s="696"/>
      <c r="B472" s="363" t="s">
        <v>5</v>
      </c>
      <c r="C472" s="363" t="s">
        <v>6</v>
      </c>
      <c r="D472" s="363" t="s">
        <v>6</v>
      </c>
      <c r="E472" s="363" t="s">
        <v>6</v>
      </c>
    </row>
    <row r="473" spans="1:5" ht="23.25" customHeight="1" thickBot="1">
      <c r="A473" s="338" t="s">
        <v>8</v>
      </c>
      <c r="B473" s="338"/>
      <c r="C473" s="377"/>
      <c r="D473" s="377">
        <v>2000</v>
      </c>
      <c r="E473" s="377"/>
    </row>
    <row r="474" spans="1:5" ht="23.25" customHeight="1" thickBot="1">
      <c r="A474" s="338" t="s">
        <v>15</v>
      </c>
      <c r="B474" s="376"/>
      <c r="C474" s="376"/>
      <c r="D474" s="376">
        <v>8000</v>
      </c>
      <c r="E474" s="376"/>
    </row>
    <row r="475" spans="1:5" ht="23.25" customHeight="1" thickBot="1">
      <c r="A475" s="338" t="s">
        <v>23</v>
      </c>
      <c r="B475" s="376" t="e">
        <f>B474/B473</f>
        <v>#DIV/0!</v>
      </c>
      <c r="C475" s="376" t="e">
        <f>C474/C473</f>
        <v>#DIV/0!</v>
      </c>
      <c r="D475" s="376">
        <f>D474/D473</f>
        <v>4</v>
      </c>
      <c r="E475" s="376" t="e">
        <f>E474/E473</f>
        <v>#DIV/0!</v>
      </c>
    </row>
    <row r="476" spans="1:5" ht="23.25" customHeight="1" thickBot="1">
      <c r="A476" s="338" t="s">
        <v>16</v>
      </c>
      <c r="B476" s="377" t="s">
        <v>22</v>
      </c>
      <c r="C476" s="378" t="e">
        <f t="shared" ref="C476:E478" si="32">C473/B473-1</f>
        <v>#DIV/0!</v>
      </c>
      <c r="D476" s="378" t="e">
        <f t="shared" si="32"/>
        <v>#DIV/0!</v>
      </c>
      <c r="E476" s="376" t="e">
        <f>E475/E474</f>
        <v>#DIV/0!</v>
      </c>
    </row>
    <row r="477" spans="1:5" ht="23.25" customHeight="1" thickBot="1">
      <c r="A477" s="338" t="s">
        <v>17</v>
      </c>
      <c r="B477" s="377" t="s">
        <v>22</v>
      </c>
      <c r="C477" s="378" t="e">
        <f t="shared" si="32"/>
        <v>#DIV/0!</v>
      </c>
      <c r="D477" s="378" t="e">
        <f t="shared" si="32"/>
        <v>#DIV/0!</v>
      </c>
      <c r="E477" s="376" t="e">
        <f>E476/E475</f>
        <v>#DIV/0!</v>
      </c>
    </row>
    <row r="478" spans="1:5" ht="23.25" customHeight="1" thickBot="1">
      <c r="A478" s="338" t="s">
        <v>18</v>
      </c>
      <c r="B478" s="377" t="s">
        <v>22</v>
      </c>
      <c r="C478" s="378" t="e">
        <f t="shared" si="32"/>
        <v>#DIV/0!</v>
      </c>
      <c r="D478" s="378" t="e">
        <f t="shared" si="32"/>
        <v>#DIV/0!</v>
      </c>
      <c r="E478" s="378" t="e">
        <f t="shared" si="32"/>
        <v>#DIV/0!</v>
      </c>
    </row>
    <row r="479" spans="1:5" ht="23.25" customHeight="1" thickBot="1">
      <c r="A479" s="697" t="s">
        <v>601</v>
      </c>
      <c r="B479" s="698"/>
      <c r="C479" s="698"/>
      <c r="D479" s="698"/>
      <c r="E479" s="699"/>
    </row>
    <row r="480" spans="1:5" ht="23.25" customHeight="1">
      <c r="A480" s="695"/>
      <c r="B480" s="362">
        <v>2019</v>
      </c>
      <c r="C480" s="362">
        <v>2020</v>
      </c>
      <c r="D480" s="362">
        <v>2021</v>
      </c>
      <c r="E480" s="362">
        <v>2022</v>
      </c>
    </row>
    <row r="481" spans="1:5" ht="23.25" customHeight="1" thickBot="1">
      <c r="A481" s="696"/>
      <c r="B481" s="363" t="s">
        <v>5</v>
      </c>
      <c r="C481" s="363" t="s">
        <v>6</v>
      </c>
      <c r="D481" s="363" t="s">
        <v>6</v>
      </c>
      <c r="E481" s="363" t="s">
        <v>6</v>
      </c>
    </row>
    <row r="482" spans="1:5" ht="23.25" customHeight="1" thickBot="1">
      <c r="A482" s="379" t="s">
        <v>33</v>
      </c>
      <c r="B482" s="380">
        <f>B483+B484+B485+B486</f>
        <v>0</v>
      </c>
      <c r="C482" s="380">
        <f>C483+C484+C485+C486</f>
        <v>0</v>
      </c>
      <c r="D482" s="380">
        <f>D483+D484+D485+D486</f>
        <v>0</v>
      </c>
      <c r="E482" s="380">
        <f>E483+E484+E485+E486</f>
        <v>0</v>
      </c>
    </row>
    <row r="483" spans="1:5" ht="23.25" customHeight="1" thickBot="1">
      <c r="A483" s="381" t="s">
        <v>41</v>
      </c>
      <c r="B483" s="380"/>
      <c r="C483" s="380"/>
      <c r="D483" s="380"/>
      <c r="E483" s="380"/>
    </row>
    <row r="484" spans="1:5" ht="23.25" customHeight="1" thickBot="1">
      <c r="A484" s="381" t="s">
        <v>46</v>
      </c>
      <c r="B484" s="380"/>
      <c r="C484" s="380"/>
      <c r="D484" s="380"/>
      <c r="E484" s="380"/>
    </row>
    <row r="485" spans="1:5" ht="23.25" customHeight="1" thickBot="1">
      <c r="A485" s="381" t="s">
        <v>47</v>
      </c>
      <c r="B485" s="380"/>
      <c r="C485" s="380"/>
      <c r="D485" s="380"/>
      <c r="E485" s="380"/>
    </row>
    <row r="486" spans="1:5" ht="23.25" customHeight="1" thickBot="1">
      <c r="A486" s="381" t="s">
        <v>48</v>
      </c>
      <c r="B486" s="380"/>
      <c r="C486" s="380"/>
      <c r="D486" s="380"/>
      <c r="E486" s="380"/>
    </row>
    <row r="487" spans="1:5" ht="23.25" customHeight="1" thickBot="1">
      <c r="A487" s="379" t="s">
        <v>34</v>
      </c>
      <c r="B487" s="382">
        <f>B488+B489+B490+B491</f>
        <v>0</v>
      </c>
      <c r="C487" s="382">
        <f>C488+C489+C490+C491</f>
        <v>0</v>
      </c>
      <c r="D487" s="382">
        <v>8000</v>
      </c>
      <c r="E487" s="382">
        <f>E488+E489+E490+E491</f>
        <v>0</v>
      </c>
    </row>
    <row r="488" spans="1:5" ht="23.25" customHeight="1" thickBot="1">
      <c r="A488" s="381" t="s">
        <v>41</v>
      </c>
      <c r="B488" s="382"/>
      <c r="C488" s="380"/>
      <c r="D488" s="380">
        <v>8000</v>
      </c>
      <c r="E488" s="382"/>
    </row>
    <row r="489" spans="1:5" ht="23.25" customHeight="1" thickBot="1">
      <c r="A489" s="381" t="s">
        <v>46</v>
      </c>
      <c r="B489" s="382"/>
      <c r="C489" s="380"/>
      <c r="D489" s="380"/>
      <c r="E489" s="380"/>
    </row>
    <row r="490" spans="1:5" ht="23.25" customHeight="1" thickBot="1">
      <c r="A490" s="381" t="s">
        <v>47</v>
      </c>
      <c r="B490" s="382"/>
      <c r="C490" s="380"/>
      <c r="D490" s="380"/>
      <c r="E490" s="380"/>
    </row>
    <row r="491" spans="1:5" ht="23.25" customHeight="1" thickBot="1">
      <c r="A491" s="381" t="s">
        <v>48</v>
      </c>
      <c r="B491" s="382"/>
      <c r="C491" s="380"/>
      <c r="D491" s="380"/>
      <c r="E491" s="380"/>
    </row>
    <row r="492" spans="1:5" ht="23.25" customHeight="1" thickBot="1">
      <c r="A492" s="419" t="s">
        <v>148</v>
      </c>
      <c r="B492" s="382">
        <f>B482+B487</f>
        <v>0</v>
      </c>
      <c r="C492" s="382">
        <f>C482+C487</f>
        <v>0</v>
      </c>
      <c r="D492" s="382">
        <f>D482+D487</f>
        <v>8000</v>
      </c>
      <c r="E492" s="382">
        <f>E482+E487</f>
        <v>0</v>
      </c>
    </row>
    <row r="493" spans="1:5" ht="42" customHeight="1" thickBot="1">
      <c r="A493" s="374" t="s">
        <v>103</v>
      </c>
      <c r="B493" s="426" t="s">
        <v>153</v>
      </c>
      <c r="C493" s="406" t="s">
        <v>43</v>
      </c>
      <c r="D493" s="382"/>
      <c r="E493" s="382"/>
    </row>
    <row r="494" spans="1:5" ht="60.75" customHeight="1" thickBot="1">
      <c r="A494" s="338" t="s">
        <v>9</v>
      </c>
      <c r="B494" s="703" t="s">
        <v>245</v>
      </c>
      <c r="C494" s="704"/>
      <c r="D494" s="704"/>
      <c r="E494" s="705"/>
    </row>
    <row r="495" spans="1:5" ht="23.25" customHeight="1" thickBot="1">
      <c r="A495" s="338" t="s">
        <v>14</v>
      </c>
      <c r="B495" s="692" t="s">
        <v>94</v>
      </c>
      <c r="C495" s="693"/>
      <c r="D495" s="693"/>
      <c r="E495" s="694"/>
    </row>
    <row r="496" spans="1:5" ht="23.25" customHeight="1">
      <c r="A496" s="695"/>
      <c r="B496" s="362">
        <v>2019</v>
      </c>
      <c r="C496" s="362">
        <v>2020</v>
      </c>
      <c r="D496" s="362">
        <v>2021</v>
      </c>
      <c r="E496" s="362">
        <v>2022</v>
      </c>
    </row>
    <row r="497" spans="1:5" ht="23.25" customHeight="1" thickBot="1">
      <c r="A497" s="696"/>
      <c r="B497" s="363" t="s">
        <v>5</v>
      </c>
      <c r="C497" s="363" t="s">
        <v>6</v>
      </c>
      <c r="D497" s="363" t="s">
        <v>6</v>
      </c>
      <c r="E497" s="363" t="s">
        <v>6</v>
      </c>
    </row>
    <row r="498" spans="1:5" ht="23.25" customHeight="1" thickBot="1">
      <c r="A498" s="338" t="s">
        <v>8</v>
      </c>
      <c r="B498" s="338"/>
      <c r="C498" s="377"/>
      <c r="D498" s="377">
        <v>1500</v>
      </c>
      <c r="E498" s="377"/>
    </row>
    <row r="499" spans="1:5" ht="23.25" customHeight="1" thickBot="1">
      <c r="A499" s="338" t="s">
        <v>15</v>
      </c>
      <c r="B499" s="376"/>
      <c r="C499" s="376"/>
      <c r="D499" s="376">
        <v>22000</v>
      </c>
      <c r="E499" s="376"/>
    </row>
    <row r="500" spans="1:5" ht="23.25" customHeight="1" thickBot="1">
      <c r="A500" s="338" t="s">
        <v>23</v>
      </c>
      <c r="B500" s="376" t="e">
        <f>B499/B498</f>
        <v>#DIV/0!</v>
      </c>
      <c r="C500" s="376" t="e">
        <f>C499/C498</f>
        <v>#DIV/0!</v>
      </c>
      <c r="D500" s="376">
        <f>D499/D498</f>
        <v>14.666666666666666</v>
      </c>
      <c r="E500" s="376" t="e">
        <f>E499/E498</f>
        <v>#DIV/0!</v>
      </c>
    </row>
    <row r="501" spans="1:5" ht="23.25" customHeight="1" thickBot="1">
      <c r="A501" s="338" t="s">
        <v>16</v>
      </c>
      <c r="B501" s="377" t="s">
        <v>22</v>
      </c>
      <c r="C501" s="378" t="e">
        <f t="shared" ref="C501:E503" si="33">C498/B498-1</f>
        <v>#DIV/0!</v>
      </c>
      <c r="D501" s="378" t="e">
        <f t="shared" si="33"/>
        <v>#DIV/0!</v>
      </c>
      <c r="E501" s="376" t="e">
        <f>E500/E499</f>
        <v>#DIV/0!</v>
      </c>
    </row>
    <row r="502" spans="1:5" ht="23.25" customHeight="1" thickBot="1">
      <c r="A502" s="338" t="s">
        <v>17</v>
      </c>
      <c r="B502" s="377" t="s">
        <v>22</v>
      </c>
      <c r="C502" s="378" t="e">
        <f t="shared" si="33"/>
        <v>#DIV/0!</v>
      </c>
      <c r="D502" s="378" t="e">
        <f t="shared" si="33"/>
        <v>#DIV/0!</v>
      </c>
      <c r="E502" s="376" t="e">
        <f>E501/E500</f>
        <v>#DIV/0!</v>
      </c>
    </row>
    <row r="503" spans="1:5" ht="23.25" customHeight="1" thickBot="1">
      <c r="A503" s="338" t="s">
        <v>18</v>
      </c>
      <c r="B503" s="377" t="s">
        <v>22</v>
      </c>
      <c r="C503" s="378" t="e">
        <f t="shared" si="33"/>
        <v>#DIV/0!</v>
      </c>
      <c r="D503" s="378" t="e">
        <f t="shared" si="33"/>
        <v>#DIV/0!</v>
      </c>
      <c r="E503" s="378" t="e">
        <f t="shared" si="33"/>
        <v>#DIV/0!</v>
      </c>
    </row>
    <row r="504" spans="1:5" ht="23.25" customHeight="1" thickBot="1">
      <c r="A504" s="697" t="s">
        <v>602</v>
      </c>
      <c r="B504" s="698"/>
      <c r="C504" s="698"/>
      <c r="D504" s="698"/>
      <c r="E504" s="699"/>
    </row>
    <row r="505" spans="1:5" ht="23.25" customHeight="1">
      <c r="A505" s="695"/>
      <c r="B505" s="362">
        <v>2019</v>
      </c>
      <c r="C505" s="362">
        <v>2020</v>
      </c>
      <c r="D505" s="362">
        <v>2021</v>
      </c>
      <c r="E505" s="362">
        <v>2022</v>
      </c>
    </row>
    <row r="506" spans="1:5" ht="23.25" customHeight="1" thickBot="1">
      <c r="A506" s="696"/>
      <c r="B506" s="363" t="s">
        <v>5</v>
      </c>
      <c r="C506" s="363" t="s">
        <v>6</v>
      </c>
      <c r="D506" s="363" t="s">
        <v>6</v>
      </c>
      <c r="E506" s="363" t="s">
        <v>6</v>
      </c>
    </row>
    <row r="507" spans="1:5" ht="23.25" customHeight="1" thickBot="1">
      <c r="A507" s="379" t="s">
        <v>33</v>
      </c>
      <c r="B507" s="380">
        <f>B508+B509+B510+B511</f>
        <v>0</v>
      </c>
      <c r="C507" s="380">
        <f>C508+C509+C510+C511</f>
        <v>0</v>
      </c>
      <c r="D507" s="380">
        <f>D508+D509+D510+D511</f>
        <v>0</v>
      </c>
      <c r="E507" s="380">
        <f>E508+E509+E510+E511</f>
        <v>0</v>
      </c>
    </row>
    <row r="508" spans="1:5" ht="23.25" customHeight="1" thickBot="1">
      <c r="A508" s="381" t="s">
        <v>41</v>
      </c>
      <c r="B508" s="380"/>
      <c r="C508" s="380"/>
      <c r="D508" s="380"/>
      <c r="E508" s="380"/>
    </row>
    <row r="509" spans="1:5" ht="23.25" customHeight="1" thickBot="1">
      <c r="A509" s="381" t="s">
        <v>46</v>
      </c>
      <c r="B509" s="380"/>
      <c r="C509" s="380"/>
      <c r="D509" s="380"/>
      <c r="E509" s="380"/>
    </row>
    <row r="510" spans="1:5" ht="23.25" customHeight="1" thickBot="1">
      <c r="A510" s="381" t="s">
        <v>47</v>
      </c>
      <c r="B510" s="380"/>
      <c r="C510" s="380"/>
      <c r="D510" s="380"/>
      <c r="E510" s="380"/>
    </row>
    <row r="511" spans="1:5" ht="23.25" customHeight="1" thickBot="1">
      <c r="A511" s="381" t="s">
        <v>48</v>
      </c>
      <c r="B511" s="380"/>
      <c r="C511" s="380"/>
      <c r="D511" s="380"/>
      <c r="E511" s="380"/>
    </row>
    <row r="512" spans="1:5" ht="23.25" customHeight="1" thickBot="1">
      <c r="A512" s="379" t="s">
        <v>34</v>
      </c>
      <c r="B512" s="382">
        <f>B513+B514+B515+B516</f>
        <v>0</v>
      </c>
      <c r="C512" s="382">
        <f>C513+C514+C515+C516</f>
        <v>0</v>
      </c>
      <c r="D512" s="382">
        <v>22000</v>
      </c>
      <c r="E512" s="382">
        <v>0</v>
      </c>
    </row>
    <row r="513" spans="1:5" ht="23.25" customHeight="1" thickBot="1">
      <c r="A513" s="381" t="s">
        <v>41</v>
      </c>
      <c r="B513" s="382">
        <v>0</v>
      </c>
      <c r="C513" s="380">
        <v>0</v>
      </c>
      <c r="D513" s="380">
        <v>22000</v>
      </c>
      <c r="E513" s="382">
        <v>0</v>
      </c>
    </row>
    <row r="514" spans="1:5" ht="23.25" customHeight="1" thickBot="1">
      <c r="A514" s="381" t="s">
        <v>46</v>
      </c>
      <c r="B514" s="382"/>
      <c r="C514" s="380"/>
      <c r="D514" s="380"/>
      <c r="E514" s="380"/>
    </row>
    <row r="515" spans="1:5" ht="23.25" customHeight="1" thickBot="1">
      <c r="A515" s="381" t="s">
        <v>47</v>
      </c>
      <c r="B515" s="382"/>
      <c r="C515" s="380"/>
      <c r="D515" s="380"/>
      <c r="E515" s="380"/>
    </row>
    <row r="516" spans="1:5" ht="23.25" customHeight="1" thickBot="1">
      <c r="A516" s="381" t="s">
        <v>48</v>
      </c>
      <c r="B516" s="382"/>
      <c r="C516" s="380"/>
      <c r="D516" s="380"/>
      <c r="E516" s="380"/>
    </row>
    <row r="517" spans="1:5" ht="23.25" customHeight="1" thickBot="1">
      <c r="A517" s="419" t="s">
        <v>246</v>
      </c>
      <c r="B517" s="382">
        <f>B507+B512</f>
        <v>0</v>
      </c>
      <c r="C517" s="382">
        <f>C507+C512</f>
        <v>0</v>
      </c>
      <c r="D517" s="382">
        <f>D507+D512</f>
        <v>22000</v>
      </c>
      <c r="E517" s="382">
        <f>E507+E512</f>
        <v>0</v>
      </c>
    </row>
    <row r="518" spans="1:5" ht="73.5" customHeight="1" thickBot="1">
      <c r="A518" s="374" t="s">
        <v>247</v>
      </c>
      <c r="B518" s="426" t="s">
        <v>248</v>
      </c>
      <c r="C518" s="406" t="s">
        <v>43</v>
      </c>
      <c r="D518" s="382"/>
      <c r="E518" s="382"/>
    </row>
    <row r="519" spans="1:5" ht="39.75" customHeight="1" thickBot="1">
      <c r="A519" s="338" t="s">
        <v>9</v>
      </c>
      <c r="B519" s="703" t="s">
        <v>249</v>
      </c>
      <c r="C519" s="704"/>
      <c r="D519" s="704"/>
      <c r="E519" s="705"/>
    </row>
    <row r="520" spans="1:5" ht="23.25" customHeight="1" thickBot="1">
      <c r="A520" s="338" t="s">
        <v>14</v>
      </c>
      <c r="B520" s="692" t="s">
        <v>223</v>
      </c>
      <c r="C520" s="693"/>
      <c r="D520" s="693"/>
      <c r="E520" s="694"/>
    </row>
    <row r="521" spans="1:5" ht="23.25" customHeight="1">
      <c r="A521" s="695"/>
      <c r="B521" s="362">
        <v>2019</v>
      </c>
      <c r="C521" s="362">
        <v>2020</v>
      </c>
      <c r="D521" s="362">
        <v>2021</v>
      </c>
      <c r="E521" s="362">
        <v>2022</v>
      </c>
    </row>
    <row r="522" spans="1:5" ht="23.25" customHeight="1" thickBot="1">
      <c r="A522" s="696"/>
      <c r="B522" s="363" t="s">
        <v>5</v>
      </c>
      <c r="C522" s="363" t="s">
        <v>6</v>
      </c>
      <c r="D522" s="363" t="s">
        <v>6</v>
      </c>
      <c r="E522" s="363" t="s">
        <v>6</v>
      </c>
    </row>
    <row r="523" spans="1:5" ht="23.25" customHeight="1" thickBot="1">
      <c r="A523" s="338" t="s">
        <v>8</v>
      </c>
      <c r="B523" s="338"/>
      <c r="C523" s="377"/>
      <c r="D523" s="377">
        <v>520</v>
      </c>
      <c r="E523" s="377"/>
    </row>
    <row r="524" spans="1:5" ht="23.25" customHeight="1" thickBot="1">
      <c r="A524" s="338" t="s">
        <v>15</v>
      </c>
      <c r="B524" s="376"/>
      <c r="C524" s="376"/>
      <c r="D524" s="376">
        <v>35000</v>
      </c>
      <c r="E524" s="376"/>
    </row>
    <row r="525" spans="1:5" ht="23.25" customHeight="1" thickBot="1">
      <c r="A525" s="338" t="s">
        <v>23</v>
      </c>
      <c r="B525" s="376" t="e">
        <f>B524/B523</f>
        <v>#DIV/0!</v>
      </c>
      <c r="C525" s="376" t="e">
        <f>C524/C523</f>
        <v>#DIV/0!</v>
      </c>
      <c r="D525" s="376">
        <f>D524/D523</f>
        <v>67.307692307692307</v>
      </c>
      <c r="E525" s="376" t="e">
        <f>E524/E523</f>
        <v>#DIV/0!</v>
      </c>
    </row>
    <row r="526" spans="1:5" ht="23.25" customHeight="1" thickBot="1">
      <c r="A526" s="338" t="s">
        <v>16</v>
      </c>
      <c r="B526" s="377" t="s">
        <v>22</v>
      </c>
      <c r="C526" s="378" t="e">
        <f t="shared" ref="C526:E528" si="34">C523/B523-1</f>
        <v>#DIV/0!</v>
      </c>
      <c r="D526" s="378" t="e">
        <f t="shared" si="34"/>
        <v>#DIV/0!</v>
      </c>
      <c r="E526" s="376" t="e">
        <f>E525/E524</f>
        <v>#DIV/0!</v>
      </c>
    </row>
    <row r="527" spans="1:5" ht="23.25" customHeight="1" thickBot="1">
      <c r="A527" s="338" t="s">
        <v>17</v>
      </c>
      <c r="B527" s="377" t="s">
        <v>22</v>
      </c>
      <c r="C527" s="378" t="e">
        <f t="shared" si="34"/>
        <v>#DIV/0!</v>
      </c>
      <c r="D527" s="378" t="e">
        <f t="shared" si="34"/>
        <v>#DIV/0!</v>
      </c>
      <c r="E527" s="376" t="e">
        <f>E526/E525</f>
        <v>#DIV/0!</v>
      </c>
    </row>
    <row r="528" spans="1:5" ht="23.25" customHeight="1" thickBot="1">
      <c r="A528" s="338" t="s">
        <v>18</v>
      </c>
      <c r="B528" s="377" t="s">
        <v>22</v>
      </c>
      <c r="C528" s="378" t="e">
        <f t="shared" si="34"/>
        <v>#DIV/0!</v>
      </c>
      <c r="D528" s="378" t="e">
        <f t="shared" si="34"/>
        <v>#DIV/0!</v>
      </c>
      <c r="E528" s="378" t="e">
        <f t="shared" si="34"/>
        <v>#DIV/0!</v>
      </c>
    </row>
    <row r="529" spans="1:5" ht="23.25" customHeight="1" thickBot="1">
      <c r="A529" s="697" t="s">
        <v>603</v>
      </c>
      <c r="B529" s="698"/>
      <c r="C529" s="698"/>
      <c r="D529" s="698"/>
      <c r="E529" s="699"/>
    </row>
    <row r="530" spans="1:5" ht="23.25" customHeight="1">
      <c r="A530" s="695"/>
      <c r="B530" s="362">
        <v>2019</v>
      </c>
      <c r="C530" s="362">
        <v>2020</v>
      </c>
      <c r="D530" s="362">
        <v>2021</v>
      </c>
      <c r="E530" s="362">
        <v>2022</v>
      </c>
    </row>
    <row r="531" spans="1:5" ht="23.25" customHeight="1" thickBot="1">
      <c r="A531" s="696"/>
      <c r="B531" s="363" t="s">
        <v>5</v>
      </c>
      <c r="C531" s="363" t="s">
        <v>6</v>
      </c>
      <c r="D531" s="363" t="s">
        <v>6</v>
      </c>
      <c r="E531" s="363" t="s">
        <v>6</v>
      </c>
    </row>
    <row r="532" spans="1:5" ht="23.25" customHeight="1" thickBot="1">
      <c r="A532" s="379" t="s">
        <v>33</v>
      </c>
      <c r="B532" s="380">
        <f>B533+B534+B535+B536</f>
        <v>0</v>
      </c>
      <c r="C532" s="380">
        <f>C533+C534+C535+C536</f>
        <v>0</v>
      </c>
      <c r="D532" s="380">
        <f>D533+D534+D535+D536</f>
        <v>0</v>
      </c>
      <c r="E532" s="380">
        <f>E533+E534+E535+E536</f>
        <v>0</v>
      </c>
    </row>
    <row r="533" spans="1:5" ht="23.25" customHeight="1" thickBot="1">
      <c r="A533" s="381" t="s">
        <v>41</v>
      </c>
      <c r="B533" s="380"/>
      <c r="C533" s="380"/>
      <c r="D533" s="380"/>
      <c r="E533" s="380"/>
    </row>
    <row r="534" spans="1:5" ht="23.25" customHeight="1" thickBot="1">
      <c r="A534" s="381" t="s">
        <v>46</v>
      </c>
      <c r="B534" s="380"/>
      <c r="C534" s="380"/>
      <c r="D534" s="380"/>
      <c r="E534" s="380"/>
    </row>
    <row r="535" spans="1:5" ht="23.25" customHeight="1" thickBot="1">
      <c r="A535" s="381" t="s">
        <v>47</v>
      </c>
      <c r="B535" s="380"/>
      <c r="C535" s="380"/>
      <c r="D535" s="380"/>
      <c r="E535" s="380"/>
    </row>
    <row r="536" spans="1:5" ht="23.25" customHeight="1" thickBot="1">
      <c r="A536" s="381" t="s">
        <v>48</v>
      </c>
      <c r="B536" s="380"/>
      <c r="C536" s="380"/>
      <c r="D536" s="380"/>
      <c r="E536" s="380"/>
    </row>
    <row r="537" spans="1:5" ht="23.25" customHeight="1" thickBot="1">
      <c r="A537" s="379" t="s">
        <v>34</v>
      </c>
      <c r="B537" s="382">
        <f>B538+B539+B540+B541</f>
        <v>0</v>
      </c>
      <c r="C537" s="382">
        <f>C538+C539+C540+C541</f>
        <v>0</v>
      </c>
      <c r="D537" s="382">
        <v>35000</v>
      </c>
      <c r="E537" s="382">
        <v>0</v>
      </c>
    </row>
    <row r="538" spans="1:5" ht="23.25" customHeight="1" thickBot="1">
      <c r="A538" s="381" t="s">
        <v>41</v>
      </c>
      <c r="B538" s="382">
        <v>0</v>
      </c>
      <c r="C538" s="380">
        <v>0</v>
      </c>
      <c r="D538" s="380">
        <v>35000</v>
      </c>
      <c r="E538" s="382">
        <v>0</v>
      </c>
    </row>
    <row r="539" spans="1:5" ht="23.25" customHeight="1" thickBot="1">
      <c r="A539" s="381" t="s">
        <v>46</v>
      </c>
      <c r="B539" s="382"/>
      <c r="C539" s="380"/>
      <c r="D539" s="380"/>
      <c r="E539" s="380"/>
    </row>
    <row r="540" spans="1:5" ht="23.25" customHeight="1" thickBot="1">
      <c r="A540" s="381" t="s">
        <v>47</v>
      </c>
      <c r="B540" s="382"/>
      <c r="C540" s="380"/>
      <c r="D540" s="380"/>
      <c r="E540" s="380"/>
    </row>
    <row r="541" spans="1:5" ht="23.25" customHeight="1" thickBot="1">
      <c r="A541" s="381" t="s">
        <v>48</v>
      </c>
      <c r="B541" s="382"/>
      <c r="C541" s="380"/>
      <c r="D541" s="380"/>
      <c r="E541" s="380"/>
    </row>
    <row r="542" spans="1:5" ht="23.25" customHeight="1" thickBot="1">
      <c r="A542" s="419" t="s">
        <v>250</v>
      </c>
      <c r="B542" s="382">
        <f>B532+B537</f>
        <v>0</v>
      </c>
      <c r="C542" s="382">
        <f>C532+C537</f>
        <v>0</v>
      </c>
      <c r="D542" s="382">
        <f>D532+D537</f>
        <v>35000</v>
      </c>
      <c r="E542" s="382">
        <f>E532+E537</f>
        <v>0</v>
      </c>
    </row>
    <row r="543" spans="1:5" ht="49.5" customHeight="1" thickBot="1">
      <c r="A543" s="374" t="s">
        <v>101</v>
      </c>
      <c r="B543" s="426" t="s">
        <v>251</v>
      </c>
      <c r="C543" s="406" t="s">
        <v>43</v>
      </c>
      <c r="D543" s="382"/>
      <c r="E543" s="382"/>
    </row>
    <row r="544" spans="1:5" ht="30" customHeight="1" thickBot="1">
      <c r="A544" s="338" t="s">
        <v>9</v>
      </c>
      <c r="B544" s="703" t="s">
        <v>252</v>
      </c>
      <c r="C544" s="704"/>
      <c r="D544" s="704"/>
      <c r="E544" s="705"/>
    </row>
    <row r="545" spans="1:5" ht="23.25" customHeight="1" thickBot="1">
      <c r="A545" s="338" t="s">
        <v>14</v>
      </c>
      <c r="B545" s="692" t="s">
        <v>223</v>
      </c>
      <c r="C545" s="693"/>
      <c r="D545" s="693"/>
      <c r="E545" s="694"/>
    </row>
    <row r="546" spans="1:5" ht="23.25" customHeight="1">
      <c r="A546" s="695"/>
      <c r="B546" s="362">
        <v>2019</v>
      </c>
      <c r="C546" s="362">
        <v>2020</v>
      </c>
      <c r="D546" s="362">
        <v>2021</v>
      </c>
      <c r="E546" s="362">
        <v>2022</v>
      </c>
    </row>
    <row r="547" spans="1:5" ht="23.25" customHeight="1" thickBot="1">
      <c r="A547" s="696"/>
      <c r="B547" s="363" t="s">
        <v>5</v>
      </c>
      <c r="C547" s="363" t="s">
        <v>6</v>
      </c>
      <c r="D547" s="363" t="s">
        <v>6</v>
      </c>
      <c r="E547" s="363" t="s">
        <v>6</v>
      </c>
    </row>
    <row r="548" spans="1:5" ht="23.25" customHeight="1" thickBot="1">
      <c r="A548" s="338" t="s">
        <v>8</v>
      </c>
      <c r="B548" s="338"/>
      <c r="C548" s="377"/>
      <c r="D548" s="338"/>
      <c r="E548" s="377">
        <v>960</v>
      </c>
    </row>
    <row r="549" spans="1:5" ht="23.25" customHeight="1" thickBot="1">
      <c r="A549" s="338" t="s">
        <v>15</v>
      </c>
      <c r="B549" s="376"/>
      <c r="C549" s="376"/>
      <c r="D549" s="376"/>
      <c r="E549" s="376">
        <v>38000</v>
      </c>
    </row>
    <row r="550" spans="1:5" ht="23.25" customHeight="1" thickBot="1">
      <c r="A550" s="338" t="s">
        <v>23</v>
      </c>
      <c r="B550" s="376" t="e">
        <f>B549/B548</f>
        <v>#DIV/0!</v>
      </c>
      <c r="C550" s="376" t="e">
        <f>C549/C548</f>
        <v>#DIV/0!</v>
      </c>
      <c r="D550" s="376" t="e">
        <f>D549/D548</f>
        <v>#DIV/0!</v>
      </c>
      <c r="E550" s="376">
        <f>E549/E548</f>
        <v>39.583333333333336</v>
      </c>
    </row>
    <row r="551" spans="1:5" ht="23.25" customHeight="1" thickBot="1">
      <c r="A551" s="338" t="s">
        <v>16</v>
      </c>
      <c r="B551" s="377" t="s">
        <v>22</v>
      </c>
      <c r="C551" s="378" t="e">
        <f t="shared" ref="C551:E553" si="35">C548/B548-1</f>
        <v>#DIV/0!</v>
      </c>
      <c r="D551" s="378" t="e">
        <f t="shared" si="35"/>
        <v>#DIV/0!</v>
      </c>
      <c r="E551" s="378" t="e">
        <f t="shared" si="35"/>
        <v>#DIV/0!</v>
      </c>
    </row>
    <row r="552" spans="1:5" ht="23.25" customHeight="1" thickBot="1">
      <c r="A552" s="338" t="s">
        <v>17</v>
      </c>
      <c r="B552" s="377" t="s">
        <v>22</v>
      </c>
      <c r="C552" s="378" t="e">
        <f t="shared" si="35"/>
        <v>#DIV/0!</v>
      </c>
      <c r="D552" s="378" t="e">
        <f t="shared" si="35"/>
        <v>#DIV/0!</v>
      </c>
      <c r="E552" s="378" t="e">
        <f t="shared" si="35"/>
        <v>#DIV/0!</v>
      </c>
    </row>
    <row r="553" spans="1:5" ht="23.25" customHeight="1" thickBot="1">
      <c r="A553" s="338" t="s">
        <v>18</v>
      </c>
      <c r="B553" s="377" t="s">
        <v>22</v>
      </c>
      <c r="C553" s="378" t="e">
        <f t="shared" si="35"/>
        <v>#DIV/0!</v>
      </c>
      <c r="D553" s="378" t="e">
        <f t="shared" si="35"/>
        <v>#DIV/0!</v>
      </c>
      <c r="E553" s="378" t="e">
        <f t="shared" si="35"/>
        <v>#DIV/0!</v>
      </c>
    </row>
    <row r="554" spans="1:5" ht="23.25" customHeight="1" thickBot="1">
      <c r="A554" s="697" t="s">
        <v>604</v>
      </c>
      <c r="B554" s="698"/>
      <c r="C554" s="698"/>
      <c r="D554" s="698"/>
      <c r="E554" s="699"/>
    </row>
    <row r="555" spans="1:5" ht="23.25" customHeight="1">
      <c r="A555" s="695"/>
      <c r="B555" s="362">
        <v>2019</v>
      </c>
      <c r="C555" s="362">
        <v>2020</v>
      </c>
      <c r="D555" s="362">
        <v>2021</v>
      </c>
      <c r="E555" s="362">
        <v>2022</v>
      </c>
    </row>
    <row r="556" spans="1:5" ht="23.25" customHeight="1" thickBot="1">
      <c r="A556" s="696"/>
      <c r="B556" s="363" t="s">
        <v>5</v>
      </c>
      <c r="C556" s="363" t="s">
        <v>6</v>
      </c>
      <c r="D556" s="363" t="s">
        <v>6</v>
      </c>
      <c r="E556" s="363" t="s">
        <v>6</v>
      </c>
    </row>
    <row r="557" spans="1:5" ht="23.25" customHeight="1" thickBot="1">
      <c r="A557" s="379" t="s">
        <v>33</v>
      </c>
      <c r="B557" s="380">
        <f>B558+B559+B560+B561</f>
        <v>0</v>
      </c>
      <c r="C557" s="380">
        <f>C558+C559+C560+C561</f>
        <v>0</v>
      </c>
      <c r="D557" s="380">
        <f>D558+D559+D560+D561</f>
        <v>0</v>
      </c>
      <c r="E557" s="380">
        <f>E558+E559+E560+E561</f>
        <v>0</v>
      </c>
    </row>
    <row r="558" spans="1:5" ht="23.25" customHeight="1" thickBot="1">
      <c r="A558" s="381" t="s">
        <v>41</v>
      </c>
      <c r="B558" s="380"/>
      <c r="C558" s="380"/>
      <c r="D558" s="380"/>
      <c r="E558" s="380"/>
    </row>
    <row r="559" spans="1:5" ht="23.25" customHeight="1" thickBot="1">
      <c r="A559" s="381" t="s">
        <v>46</v>
      </c>
      <c r="B559" s="380"/>
      <c r="C559" s="380"/>
      <c r="D559" s="380"/>
      <c r="E559" s="380"/>
    </row>
    <row r="560" spans="1:5" ht="23.25" customHeight="1" thickBot="1">
      <c r="A560" s="381" t="s">
        <v>47</v>
      </c>
      <c r="B560" s="380"/>
      <c r="C560" s="380"/>
      <c r="D560" s="380"/>
      <c r="E560" s="380"/>
    </row>
    <row r="561" spans="1:5" ht="23.25" customHeight="1" thickBot="1">
      <c r="A561" s="381" t="s">
        <v>48</v>
      </c>
      <c r="B561" s="380"/>
      <c r="C561" s="380"/>
      <c r="D561" s="380"/>
      <c r="E561" s="380"/>
    </row>
    <row r="562" spans="1:5" ht="23.25" customHeight="1" thickBot="1">
      <c r="A562" s="379" t="s">
        <v>34</v>
      </c>
      <c r="B562" s="382">
        <f>B563+B564+B565+B566</f>
        <v>0</v>
      </c>
      <c r="C562" s="382">
        <f>C563+C564+C565+C566</f>
        <v>0</v>
      </c>
      <c r="D562" s="382">
        <v>0</v>
      </c>
      <c r="E562" s="382">
        <v>38000</v>
      </c>
    </row>
    <row r="563" spans="1:5" ht="23.25" customHeight="1" thickBot="1">
      <c r="A563" s="381" t="s">
        <v>41</v>
      </c>
      <c r="B563" s="382">
        <v>0</v>
      </c>
      <c r="C563" s="380">
        <v>0</v>
      </c>
      <c r="D563" s="380">
        <v>0</v>
      </c>
      <c r="E563" s="382">
        <v>38000</v>
      </c>
    </row>
    <row r="564" spans="1:5" ht="23.25" customHeight="1" thickBot="1">
      <c r="A564" s="381" t="s">
        <v>46</v>
      </c>
      <c r="B564" s="382"/>
      <c r="C564" s="380"/>
      <c r="D564" s="380"/>
      <c r="E564" s="380"/>
    </row>
    <row r="565" spans="1:5" ht="39" customHeight="1" thickBot="1">
      <c r="A565" s="381" t="s">
        <v>47</v>
      </c>
      <c r="B565" s="382"/>
      <c r="C565" s="380"/>
      <c r="D565" s="380"/>
      <c r="E565" s="380"/>
    </row>
    <row r="566" spans="1:5" ht="24.75" customHeight="1" thickBot="1">
      <c r="A566" s="381" t="s">
        <v>48</v>
      </c>
      <c r="B566" s="382"/>
      <c r="C566" s="380"/>
      <c r="D566" s="380"/>
      <c r="E566" s="380"/>
    </row>
    <row r="567" spans="1:5" ht="24.75" customHeight="1" thickBot="1">
      <c r="A567" s="419" t="s">
        <v>253</v>
      </c>
      <c r="B567" s="382">
        <f>B557+B562</f>
        <v>0</v>
      </c>
      <c r="C567" s="382">
        <f>C557+C562</f>
        <v>0</v>
      </c>
      <c r="D567" s="382">
        <f>D557+D562</f>
        <v>0</v>
      </c>
      <c r="E567" s="382">
        <f>E557+E562</f>
        <v>38000</v>
      </c>
    </row>
    <row r="568" spans="1:5" ht="69.75" customHeight="1" thickBot="1">
      <c r="A568" s="374" t="s">
        <v>100</v>
      </c>
      <c r="B568" s="426" t="s">
        <v>254</v>
      </c>
      <c r="C568" s="406" t="s">
        <v>43</v>
      </c>
      <c r="D568" s="382"/>
      <c r="E568" s="382"/>
    </row>
    <row r="569" spans="1:5" ht="24.75" customHeight="1" thickBot="1">
      <c r="A569" s="338" t="s">
        <v>9</v>
      </c>
      <c r="B569" s="703" t="s">
        <v>255</v>
      </c>
      <c r="C569" s="704"/>
      <c r="D569" s="704"/>
      <c r="E569" s="705"/>
    </row>
    <row r="570" spans="1:5" ht="24.75" customHeight="1" thickBot="1">
      <c r="A570" s="338" t="s">
        <v>14</v>
      </c>
      <c r="B570" s="692" t="s">
        <v>223</v>
      </c>
      <c r="C570" s="693"/>
      <c r="D570" s="693"/>
      <c r="E570" s="694"/>
    </row>
    <row r="571" spans="1:5" ht="24.75" customHeight="1">
      <c r="A571" s="695"/>
      <c r="B571" s="362">
        <v>2019</v>
      </c>
      <c r="C571" s="362">
        <v>2020</v>
      </c>
      <c r="D571" s="362">
        <v>2021</v>
      </c>
      <c r="E571" s="362">
        <v>2022</v>
      </c>
    </row>
    <row r="572" spans="1:5" ht="24.75" customHeight="1" thickBot="1">
      <c r="A572" s="696"/>
      <c r="B572" s="363" t="s">
        <v>5</v>
      </c>
      <c r="C572" s="363" t="s">
        <v>6</v>
      </c>
      <c r="D572" s="363" t="s">
        <v>6</v>
      </c>
      <c r="E572" s="363" t="s">
        <v>6</v>
      </c>
    </row>
    <row r="573" spans="1:5" ht="24.75" customHeight="1" thickBot="1">
      <c r="A573" s="338" t="s">
        <v>8</v>
      </c>
      <c r="B573" s="338"/>
      <c r="C573" s="377"/>
      <c r="D573" s="338"/>
      <c r="E573" s="377">
        <v>960</v>
      </c>
    </row>
    <row r="574" spans="1:5" ht="24.75" customHeight="1" thickBot="1">
      <c r="A574" s="338" t="s">
        <v>15</v>
      </c>
      <c r="B574" s="376"/>
      <c r="C574" s="376"/>
      <c r="D574" s="376"/>
      <c r="E574" s="376">
        <v>60000</v>
      </c>
    </row>
    <row r="575" spans="1:5" ht="24.75" customHeight="1" thickBot="1">
      <c r="A575" s="338" t="s">
        <v>23</v>
      </c>
      <c r="B575" s="376" t="e">
        <f>B574/B573</f>
        <v>#DIV/0!</v>
      </c>
      <c r="C575" s="376" t="e">
        <f>C574/C573</f>
        <v>#DIV/0!</v>
      </c>
      <c r="D575" s="376" t="e">
        <f>D574/D573</f>
        <v>#DIV/0!</v>
      </c>
      <c r="E575" s="376">
        <f>E574/E573</f>
        <v>62.5</v>
      </c>
    </row>
    <row r="576" spans="1:5" ht="24.75" customHeight="1" thickBot="1">
      <c r="A576" s="338" t="s">
        <v>16</v>
      </c>
      <c r="B576" s="377" t="s">
        <v>22</v>
      </c>
      <c r="C576" s="378" t="e">
        <f t="shared" ref="C576:E578" si="36">C573/B573-1</f>
        <v>#DIV/0!</v>
      </c>
      <c r="D576" s="378" t="e">
        <f t="shared" si="36"/>
        <v>#DIV/0!</v>
      </c>
      <c r="E576" s="378" t="e">
        <f t="shared" si="36"/>
        <v>#DIV/0!</v>
      </c>
    </row>
    <row r="577" spans="1:5" ht="24.75" customHeight="1" thickBot="1">
      <c r="A577" s="338" t="s">
        <v>17</v>
      </c>
      <c r="B577" s="377" t="s">
        <v>22</v>
      </c>
      <c r="C577" s="378" t="e">
        <f t="shared" si="36"/>
        <v>#DIV/0!</v>
      </c>
      <c r="D577" s="378" t="e">
        <f t="shared" si="36"/>
        <v>#DIV/0!</v>
      </c>
      <c r="E577" s="378" t="e">
        <f t="shared" si="36"/>
        <v>#DIV/0!</v>
      </c>
    </row>
    <row r="578" spans="1:5" ht="24.75" customHeight="1" thickBot="1">
      <c r="A578" s="338" t="s">
        <v>18</v>
      </c>
      <c r="B578" s="377" t="s">
        <v>22</v>
      </c>
      <c r="C578" s="378" t="e">
        <f t="shared" si="36"/>
        <v>#DIV/0!</v>
      </c>
      <c r="D578" s="378" t="e">
        <f t="shared" si="36"/>
        <v>#DIV/0!</v>
      </c>
      <c r="E578" s="378" t="e">
        <f t="shared" si="36"/>
        <v>#DIV/0!</v>
      </c>
    </row>
    <row r="579" spans="1:5" ht="24.75" customHeight="1" thickBot="1">
      <c r="A579" s="697" t="s">
        <v>605</v>
      </c>
      <c r="B579" s="698"/>
      <c r="C579" s="698"/>
      <c r="D579" s="698"/>
      <c r="E579" s="699"/>
    </row>
    <row r="580" spans="1:5" ht="24.75" customHeight="1">
      <c r="A580" s="695"/>
      <c r="B580" s="362">
        <v>2019</v>
      </c>
      <c r="C580" s="362">
        <v>2020</v>
      </c>
      <c r="D580" s="362">
        <v>2021</v>
      </c>
      <c r="E580" s="362">
        <v>2022</v>
      </c>
    </row>
    <row r="581" spans="1:5" ht="24.75" customHeight="1" thickBot="1">
      <c r="A581" s="696"/>
      <c r="B581" s="363" t="s">
        <v>5</v>
      </c>
      <c r="C581" s="363" t="s">
        <v>6</v>
      </c>
      <c r="D581" s="363" t="s">
        <v>6</v>
      </c>
      <c r="E581" s="363" t="s">
        <v>6</v>
      </c>
    </row>
    <row r="582" spans="1:5" ht="24.75" customHeight="1" thickBot="1">
      <c r="A582" s="379" t="s">
        <v>33</v>
      </c>
      <c r="B582" s="380">
        <f>B583+B584+B585+B586</f>
        <v>0</v>
      </c>
      <c r="C582" s="380">
        <f>C583+C584+C585+C586</f>
        <v>0</v>
      </c>
      <c r="D582" s="380">
        <f>D583+D584+D585+D586</f>
        <v>0</v>
      </c>
      <c r="E582" s="380">
        <f>E583+E584+E585+E586</f>
        <v>0</v>
      </c>
    </row>
    <row r="583" spans="1:5" ht="24.75" customHeight="1" thickBot="1">
      <c r="A583" s="381" t="s">
        <v>41</v>
      </c>
      <c r="B583" s="380"/>
      <c r="C583" s="380"/>
      <c r="D583" s="380"/>
      <c r="E583" s="380"/>
    </row>
    <row r="584" spans="1:5" ht="24.75" customHeight="1" thickBot="1">
      <c r="A584" s="381" t="s">
        <v>46</v>
      </c>
      <c r="B584" s="380"/>
      <c r="C584" s="380"/>
      <c r="D584" s="380"/>
      <c r="E584" s="380"/>
    </row>
    <row r="585" spans="1:5" ht="24.75" customHeight="1" thickBot="1">
      <c r="A585" s="381" t="s">
        <v>47</v>
      </c>
      <c r="B585" s="380"/>
      <c r="C585" s="380"/>
      <c r="D585" s="380"/>
      <c r="E585" s="380"/>
    </row>
    <row r="586" spans="1:5" ht="24.75" customHeight="1" thickBot="1">
      <c r="A586" s="381" t="s">
        <v>48</v>
      </c>
      <c r="B586" s="380"/>
      <c r="C586" s="380"/>
      <c r="D586" s="380"/>
      <c r="E586" s="380"/>
    </row>
    <row r="587" spans="1:5" ht="24.75" customHeight="1" thickBot="1">
      <c r="A587" s="379" t="s">
        <v>34</v>
      </c>
      <c r="B587" s="382">
        <f>B588+B589+B590+B591</f>
        <v>0</v>
      </c>
      <c r="C587" s="382">
        <f>C588+C589+C590+C591</f>
        <v>0</v>
      </c>
      <c r="D587" s="382">
        <v>0</v>
      </c>
      <c r="E587" s="382">
        <v>60000</v>
      </c>
    </row>
    <row r="588" spans="1:5" ht="24.75" customHeight="1" thickBot="1">
      <c r="A588" s="381" t="s">
        <v>41</v>
      </c>
      <c r="B588" s="382">
        <v>0</v>
      </c>
      <c r="C588" s="380">
        <v>0</v>
      </c>
      <c r="D588" s="380">
        <v>0</v>
      </c>
      <c r="E588" s="382">
        <v>60000</v>
      </c>
    </row>
    <row r="589" spans="1:5" ht="71.25" customHeight="1" thickBot="1">
      <c r="A589" s="381" t="s">
        <v>46</v>
      </c>
      <c r="B589" s="382"/>
      <c r="C589" s="380"/>
      <c r="D589" s="380"/>
      <c r="E589" s="380"/>
    </row>
    <row r="590" spans="1:5" ht="24.75" customHeight="1" thickBot="1">
      <c r="A590" s="381" t="s">
        <v>47</v>
      </c>
      <c r="B590" s="382"/>
      <c r="C590" s="380"/>
      <c r="D590" s="380"/>
      <c r="E590" s="380"/>
    </row>
    <row r="591" spans="1:5" ht="24.75" customHeight="1" thickBot="1">
      <c r="A591" s="381" t="s">
        <v>48</v>
      </c>
      <c r="B591" s="382"/>
      <c r="C591" s="380"/>
      <c r="D591" s="380"/>
      <c r="E591" s="380"/>
    </row>
    <row r="592" spans="1:5" ht="24.75" customHeight="1" thickBot="1">
      <c r="A592" s="419" t="s">
        <v>256</v>
      </c>
      <c r="B592" s="382">
        <f>B582+B587</f>
        <v>0</v>
      </c>
      <c r="C592" s="382">
        <f>C582+C587</f>
        <v>0</v>
      </c>
      <c r="D592" s="382">
        <f>D582+D587</f>
        <v>0</v>
      </c>
      <c r="E592" s="382">
        <f>E582+E587</f>
        <v>60000</v>
      </c>
    </row>
    <row r="593" spans="1:5" ht="45.75" customHeight="1" thickBot="1">
      <c r="A593" s="374" t="s">
        <v>99</v>
      </c>
      <c r="B593" s="426" t="s">
        <v>257</v>
      </c>
      <c r="C593" s="406" t="s">
        <v>43</v>
      </c>
      <c r="D593" s="382"/>
      <c r="E593" s="382"/>
    </row>
    <row r="594" spans="1:5" ht="34.5" customHeight="1" thickBot="1">
      <c r="A594" s="338" t="s">
        <v>9</v>
      </c>
      <c r="B594" s="703" t="s">
        <v>258</v>
      </c>
      <c r="C594" s="704"/>
      <c r="D594" s="704"/>
      <c r="E594" s="705"/>
    </row>
    <row r="595" spans="1:5" ht="24.75" customHeight="1" thickBot="1">
      <c r="A595" s="338" t="s">
        <v>14</v>
      </c>
      <c r="B595" s="692" t="s">
        <v>94</v>
      </c>
      <c r="C595" s="693"/>
      <c r="D595" s="693"/>
      <c r="E595" s="694"/>
    </row>
    <row r="596" spans="1:5" ht="24.75" customHeight="1">
      <c r="A596" s="695"/>
      <c r="B596" s="362">
        <v>2019</v>
      </c>
      <c r="C596" s="362">
        <v>2020</v>
      </c>
      <c r="D596" s="362">
        <v>2021</v>
      </c>
      <c r="E596" s="362">
        <v>2022</v>
      </c>
    </row>
    <row r="597" spans="1:5" ht="24.75" customHeight="1" thickBot="1">
      <c r="A597" s="696"/>
      <c r="B597" s="363" t="s">
        <v>5</v>
      </c>
      <c r="C597" s="363" t="s">
        <v>6</v>
      </c>
      <c r="D597" s="363" t="s">
        <v>6</v>
      </c>
      <c r="E597" s="363" t="s">
        <v>6</v>
      </c>
    </row>
    <row r="598" spans="1:5" ht="24.75" customHeight="1" thickBot="1">
      <c r="A598" s="338" t="s">
        <v>8</v>
      </c>
      <c r="B598" s="338"/>
      <c r="C598" s="377"/>
      <c r="D598" s="338"/>
      <c r="E598" s="377">
        <v>500</v>
      </c>
    </row>
    <row r="599" spans="1:5" ht="24.75" customHeight="1" thickBot="1">
      <c r="A599" s="338" t="s">
        <v>15</v>
      </c>
      <c r="B599" s="376"/>
      <c r="C599" s="376"/>
      <c r="D599" s="376"/>
      <c r="E599" s="376">
        <v>6000</v>
      </c>
    </row>
    <row r="600" spans="1:5" ht="24.75" customHeight="1" thickBot="1">
      <c r="A600" s="338" t="s">
        <v>23</v>
      </c>
      <c r="B600" s="376" t="e">
        <f>B599/B598</f>
        <v>#DIV/0!</v>
      </c>
      <c r="C600" s="376" t="e">
        <f>C599/C598</f>
        <v>#DIV/0!</v>
      </c>
      <c r="D600" s="376" t="e">
        <f>D599/D598</f>
        <v>#DIV/0!</v>
      </c>
      <c r="E600" s="376">
        <f>E599/E598</f>
        <v>12</v>
      </c>
    </row>
    <row r="601" spans="1:5" ht="24.75" customHeight="1" thickBot="1">
      <c r="A601" s="338" t="s">
        <v>16</v>
      </c>
      <c r="B601" s="377" t="s">
        <v>22</v>
      </c>
      <c r="C601" s="378" t="e">
        <f t="shared" ref="C601:E603" si="37">C598/B598-1</f>
        <v>#DIV/0!</v>
      </c>
      <c r="D601" s="378" t="e">
        <f t="shared" si="37"/>
        <v>#DIV/0!</v>
      </c>
      <c r="E601" s="378" t="e">
        <f t="shared" si="37"/>
        <v>#DIV/0!</v>
      </c>
    </row>
    <row r="602" spans="1:5" ht="24.75" customHeight="1" thickBot="1">
      <c r="A602" s="338" t="s">
        <v>17</v>
      </c>
      <c r="B602" s="377" t="s">
        <v>22</v>
      </c>
      <c r="C602" s="378" t="e">
        <f t="shared" si="37"/>
        <v>#DIV/0!</v>
      </c>
      <c r="D602" s="378" t="e">
        <f t="shared" si="37"/>
        <v>#DIV/0!</v>
      </c>
      <c r="E602" s="378" t="e">
        <f t="shared" si="37"/>
        <v>#DIV/0!</v>
      </c>
    </row>
    <row r="603" spans="1:5" ht="24.75" customHeight="1" thickBot="1">
      <c r="A603" s="338" t="s">
        <v>18</v>
      </c>
      <c r="B603" s="377" t="s">
        <v>22</v>
      </c>
      <c r="C603" s="378" t="e">
        <f t="shared" si="37"/>
        <v>#DIV/0!</v>
      </c>
      <c r="D603" s="378" t="e">
        <f t="shared" si="37"/>
        <v>#DIV/0!</v>
      </c>
      <c r="E603" s="378" t="e">
        <f t="shared" si="37"/>
        <v>#DIV/0!</v>
      </c>
    </row>
    <row r="604" spans="1:5" ht="24.75" customHeight="1" thickBot="1">
      <c r="A604" s="697" t="s">
        <v>606</v>
      </c>
      <c r="B604" s="698"/>
      <c r="C604" s="698"/>
      <c r="D604" s="698"/>
      <c r="E604" s="699"/>
    </row>
    <row r="605" spans="1:5" ht="24.75" customHeight="1">
      <c r="A605" s="695"/>
      <c r="B605" s="362">
        <v>2019</v>
      </c>
      <c r="C605" s="362">
        <v>2020</v>
      </c>
      <c r="D605" s="362">
        <v>2021</v>
      </c>
      <c r="E605" s="362">
        <v>2022</v>
      </c>
    </row>
    <row r="606" spans="1:5" ht="24.75" customHeight="1" thickBot="1">
      <c r="A606" s="696"/>
      <c r="B606" s="363" t="s">
        <v>5</v>
      </c>
      <c r="C606" s="363" t="s">
        <v>6</v>
      </c>
      <c r="D606" s="363" t="s">
        <v>6</v>
      </c>
      <c r="E606" s="363" t="s">
        <v>6</v>
      </c>
    </row>
    <row r="607" spans="1:5" ht="24.75" customHeight="1" thickBot="1">
      <c r="A607" s="379" t="s">
        <v>33</v>
      </c>
      <c r="B607" s="380">
        <f>B608+B609+B610+B611</f>
        <v>0</v>
      </c>
      <c r="C607" s="380">
        <f>C608+C609+C610+C611</f>
        <v>0</v>
      </c>
      <c r="D607" s="380">
        <f>D608+D609+D610+D611</f>
        <v>0</v>
      </c>
      <c r="E607" s="380">
        <f>E608+E609+E610+E611</f>
        <v>0</v>
      </c>
    </row>
    <row r="608" spans="1:5" ht="24.75" customHeight="1" thickBot="1">
      <c r="A608" s="381" t="s">
        <v>41</v>
      </c>
      <c r="B608" s="380"/>
      <c r="C608" s="380"/>
      <c r="D608" s="380"/>
      <c r="E608" s="380"/>
    </row>
    <row r="609" spans="1:5" ht="24.75" customHeight="1" thickBot="1">
      <c r="A609" s="381" t="s">
        <v>46</v>
      </c>
      <c r="B609" s="380"/>
      <c r="C609" s="380"/>
      <c r="D609" s="380"/>
      <c r="E609" s="380"/>
    </row>
    <row r="610" spans="1:5" ht="24.75" customHeight="1" thickBot="1">
      <c r="A610" s="381" t="s">
        <v>47</v>
      </c>
      <c r="B610" s="380"/>
      <c r="C610" s="380"/>
      <c r="D610" s="380"/>
      <c r="E610" s="380"/>
    </row>
    <row r="611" spans="1:5" ht="24.75" customHeight="1" thickBot="1">
      <c r="A611" s="381" t="s">
        <v>48</v>
      </c>
      <c r="B611" s="380"/>
      <c r="C611" s="380"/>
      <c r="D611" s="380"/>
      <c r="E611" s="380"/>
    </row>
    <row r="612" spans="1:5" ht="24.75" customHeight="1" thickBot="1">
      <c r="A612" s="379" t="s">
        <v>34</v>
      </c>
      <c r="B612" s="382">
        <f>B613+B614+B615+B616</f>
        <v>0</v>
      </c>
      <c r="C612" s="382">
        <f>C613+C614+C615+C616</f>
        <v>0</v>
      </c>
      <c r="D612" s="382">
        <v>0</v>
      </c>
      <c r="E612" s="382">
        <v>6000</v>
      </c>
    </row>
    <row r="613" spans="1:5" ht="24.75" customHeight="1" thickBot="1">
      <c r="A613" s="381" t="s">
        <v>41</v>
      </c>
      <c r="B613" s="382">
        <v>0</v>
      </c>
      <c r="C613" s="380">
        <v>0</v>
      </c>
      <c r="D613" s="380">
        <v>0</v>
      </c>
      <c r="E613" s="382">
        <v>6000</v>
      </c>
    </row>
    <row r="614" spans="1:5" ht="76.5" customHeight="1" thickBot="1">
      <c r="A614" s="381" t="s">
        <v>46</v>
      </c>
      <c r="B614" s="382"/>
      <c r="C614" s="380"/>
      <c r="D614" s="380"/>
      <c r="E614" s="380"/>
    </row>
    <row r="615" spans="1:5" ht="24.75" customHeight="1" thickBot="1">
      <c r="A615" s="381" t="s">
        <v>47</v>
      </c>
      <c r="B615" s="382"/>
      <c r="C615" s="380"/>
      <c r="D615" s="380"/>
      <c r="E615" s="380"/>
    </row>
    <row r="616" spans="1:5" ht="24.75" customHeight="1" thickBot="1">
      <c r="A616" s="381" t="s">
        <v>48</v>
      </c>
      <c r="B616" s="382"/>
      <c r="C616" s="380"/>
      <c r="D616" s="380"/>
      <c r="E616" s="380"/>
    </row>
    <row r="617" spans="1:5" ht="24.75" customHeight="1" thickBot="1">
      <c r="A617" s="419" t="s">
        <v>259</v>
      </c>
      <c r="B617" s="382">
        <f>B607+B612</f>
        <v>0</v>
      </c>
      <c r="C617" s="382">
        <f>C607+C612</f>
        <v>0</v>
      </c>
      <c r="D617" s="382">
        <f>D607+D612</f>
        <v>0</v>
      </c>
      <c r="E617" s="382">
        <f>E607+E612</f>
        <v>6000</v>
      </c>
    </row>
    <row r="618" spans="1:5" ht="81.75" customHeight="1" thickBot="1">
      <c r="A618" s="374" t="s">
        <v>98</v>
      </c>
      <c r="B618" s="426" t="s">
        <v>260</v>
      </c>
      <c r="C618" s="406" t="s">
        <v>43</v>
      </c>
      <c r="D618" s="382"/>
      <c r="E618" s="382"/>
    </row>
    <row r="619" spans="1:5" ht="29.25" customHeight="1" thickBot="1">
      <c r="A619" s="338" t="s">
        <v>9</v>
      </c>
      <c r="B619" s="703" t="s">
        <v>261</v>
      </c>
      <c r="C619" s="704"/>
      <c r="D619" s="704"/>
      <c r="E619" s="705"/>
    </row>
    <row r="620" spans="1:5" ht="24.75" customHeight="1" thickBot="1">
      <c r="A620" s="338" t="s">
        <v>14</v>
      </c>
      <c r="B620" s="692" t="s">
        <v>223</v>
      </c>
      <c r="C620" s="693"/>
      <c r="D620" s="693"/>
      <c r="E620" s="694"/>
    </row>
    <row r="621" spans="1:5" ht="24.75" customHeight="1">
      <c r="A621" s="695"/>
      <c r="B621" s="362">
        <v>2019</v>
      </c>
      <c r="C621" s="362">
        <v>2020</v>
      </c>
      <c r="D621" s="362">
        <v>2021</v>
      </c>
      <c r="E621" s="362">
        <v>2022</v>
      </c>
    </row>
    <row r="622" spans="1:5" ht="24.75" customHeight="1" thickBot="1">
      <c r="A622" s="696"/>
      <c r="B622" s="363" t="s">
        <v>5</v>
      </c>
      <c r="C622" s="363" t="s">
        <v>6</v>
      </c>
      <c r="D622" s="363" t="s">
        <v>6</v>
      </c>
      <c r="E622" s="363" t="s">
        <v>6</v>
      </c>
    </row>
    <row r="623" spans="1:5" ht="24.75" customHeight="1" thickBot="1">
      <c r="A623" s="338" t="s">
        <v>8</v>
      </c>
      <c r="B623" s="338"/>
      <c r="C623" s="377"/>
      <c r="D623" s="338"/>
      <c r="E623" s="377">
        <v>500</v>
      </c>
    </row>
    <row r="624" spans="1:5" ht="24.75" customHeight="1" thickBot="1">
      <c r="A624" s="338" t="s">
        <v>15</v>
      </c>
      <c r="B624" s="376"/>
      <c r="C624" s="376"/>
      <c r="D624" s="376"/>
      <c r="E624" s="376">
        <v>4000</v>
      </c>
    </row>
    <row r="625" spans="1:5" ht="24.75" customHeight="1" thickBot="1">
      <c r="A625" s="338" t="s">
        <v>23</v>
      </c>
      <c r="B625" s="376" t="e">
        <f>B624/B623</f>
        <v>#DIV/0!</v>
      </c>
      <c r="C625" s="376" t="e">
        <f>C624/C623</f>
        <v>#DIV/0!</v>
      </c>
      <c r="D625" s="376" t="e">
        <f>D624/D623</f>
        <v>#DIV/0!</v>
      </c>
      <c r="E625" s="376">
        <f>E624/E623</f>
        <v>8</v>
      </c>
    </row>
    <row r="626" spans="1:5" ht="24.75" customHeight="1" thickBot="1">
      <c r="A626" s="338" t="s">
        <v>16</v>
      </c>
      <c r="B626" s="377" t="s">
        <v>22</v>
      </c>
      <c r="C626" s="378" t="e">
        <f t="shared" ref="C626:E628" si="38">C623/B623-1</f>
        <v>#DIV/0!</v>
      </c>
      <c r="D626" s="378" t="e">
        <f t="shared" si="38"/>
        <v>#DIV/0!</v>
      </c>
      <c r="E626" s="378" t="e">
        <f t="shared" si="38"/>
        <v>#DIV/0!</v>
      </c>
    </row>
    <row r="627" spans="1:5" ht="24.75" customHeight="1" thickBot="1">
      <c r="A627" s="338" t="s">
        <v>17</v>
      </c>
      <c r="B627" s="377" t="s">
        <v>22</v>
      </c>
      <c r="C627" s="378" t="e">
        <f t="shared" si="38"/>
        <v>#DIV/0!</v>
      </c>
      <c r="D627" s="378" t="e">
        <f t="shared" si="38"/>
        <v>#DIV/0!</v>
      </c>
      <c r="E627" s="378" t="e">
        <f t="shared" si="38"/>
        <v>#DIV/0!</v>
      </c>
    </row>
    <row r="628" spans="1:5" ht="24.75" customHeight="1" thickBot="1">
      <c r="A628" s="338" t="s">
        <v>18</v>
      </c>
      <c r="B628" s="377" t="s">
        <v>22</v>
      </c>
      <c r="C628" s="378" t="e">
        <f t="shared" si="38"/>
        <v>#DIV/0!</v>
      </c>
      <c r="D628" s="378" t="e">
        <f t="shared" si="38"/>
        <v>#DIV/0!</v>
      </c>
      <c r="E628" s="378" t="e">
        <f t="shared" si="38"/>
        <v>#DIV/0!</v>
      </c>
    </row>
    <row r="629" spans="1:5" ht="24.75" customHeight="1" thickBot="1">
      <c r="A629" s="697" t="s">
        <v>607</v>
      </c>
      <c r="B629" s="698"/>
      <c r="C629" s="698"/>
      <c r="D629" s="698"/>
      <c r="E629" s="699"/>
    </row>
    <row r="630" spans="1:5" ht="24.75" customHeight="1">
      <c r="A630" s="695"/>
      <c r="B630" s="362">
        <v>2019</v>
      </c>
      <c r="C630" s="362">
        <v>2020</v>
      </c>
      <c r="D630" s="362">
        <v>2021</v>
      </c>
      <c r="E630" s="362">
        <v>2022</v>
      </c>
    </row>
    <row r="631" spans="1:5" ht="24.75" customHeight="1" thickBot="1">
      <c r="A631" s="696"/>
      <c r="B631" s="363" t="s">
        <v>5</v>
      </c>
      <c r="C631" s="363" t="s">
        <v>6</v>
      </c>
      <c r="D631" s="363" t="s">
        <v>6</v>
      </c>
      <c r="E631" s="363" t="s">
        <v>6</v>
      </c>
    </row>
    <row r="632" spans="1:5" ht="24.75" customHeight="1" thickBot="1">
      <c r="A632" s="379" t="s">
        <v>33</v>
      </c>
      <c r="B632" s="380">
        <f>B633+B634+B635+B636</f>
        <v>0</v>
      </c>
      <c r="C632" s="380">
        <f>C633+C634+C635+C636</f>
        <v>0</v>
      </c>
      <c r="D632" s="380">
        <f>D633+D634+D635+D636</f>
        <v>0</v>
      </c>
      <c r="E632" s="380">
        <f>E633+E634+E635+E636</f>
        <v>0</v>
      </c>
    </row>
    <row r="633" spans="1:5" ht="24.75" customHeight="1" thickBot="1">
      <c r="A633" s="381" t="s">
        <v>41</v>
      </c>
      <c r="B633" s="380"/>
      <c r="C633" s="380"/>
      <c r="D633" s="380"/>
      <c r="E633" s="380"/>
    </row>
    <row r="634" spans="1:5" ht="24.75" customHeight="1" thickBot="1">
      <c r="A634" s="381" t="s">
        <v>46</v>
      </c>
      <c r="B634" s="380"/>
      <c r="C634" s="380"/>
      <c r="D634" s="380"/>
      <c r="E634" s="380"/>
    </row>
    <row r="635" spans="1:5" ht="24.75" customHeight="1" thickBot="1">
      <c r="A635" s="381" t="s">
        <v>47</v>
      </c>
      <c r="B635" s="380"/>
      <c r="C635" s="380"/>
      <c r="D635" s="380"/>
      <c r="E635" s="380"/>
    </row>
    <row r="636" spans="1:5" ht="24.75" customHeight="1" thickBot="1">
      <c r="A636" s="381" t="s">
        <v>48</v>
      </c>
      <c r="B636" s="380"/>
      <c r="C636" s="380"/>
      <c r="D636" s="380"/>
      <c r="E636" s="380"/>
    </row>
    <row r="637" spans="1:5" ht="24.75" customHeight="1" thickBot="1">
      <c r="A637" s="379" t="s">
        <v>34</v>
      </c>
      <c r="B637" s="382">
        <f>B638+B639+B640+B641</f>
        <v>0</v>
      </c>
      <c r="C637" s="382">
        <f>C638+C639+C640+C641</f>
        <v>0</v>
      </c>
      <c r="D637" s="382">
        <f>D638+D639+D640+D641</f>
        <v>0</v>
      </c>
      <c r="E637" s="382">
        <v>4000</v>
      </c>
    </row>
    <row r="638" spans="1:5" ht="24.75" customHeight="1" thickBot="1">
      <c r="A638" s="381" t="s">
        <v>41</v>
      </c>
      <c r="B638" s="382"/>
      <c r="C638" s="380"/>
      <c r="D638" s="380"/>
      <c r="E638" s="382">
        <v>4000</v>
      </c>
    </row>
    <row r="639" spans="1:5" ht="40.5" customHeight="1" thickBot="1">
      <c r="A639" s="381" t="s">
        <v>46</v>
      </c>
      <c r="B639" s="382"/>
      <c r="C639" s="380"/>
      <c r="D639" s="380"/>
      <c r="E639" s="380"/>
    </row>
    <row r="640" spans="1:5" ht="24.75" customHeight="1" thickBot="1">
      <c r="A640" s="381" t="s">
        <v>47</v>
      </c>
      <c r="B640" s="382"/>
      <c r="C640" s="380"/>
      <c r="D640" s="380"/>
      <c r="E640" s="380"/>
    </row>
    <row r="641" spans="1:5" ht="24.75" customHeight="1" thickBot="1">
      <c r="A641" s="381" t="s">
        <v>48</v>
      </c>
      <c r="B641" s="382"/>
      <c r="C641" s="380"/>
      <c r="D641" s="380"/>
      <c r="E641" s="380"/>
    </row>
    <row r="642" spans="1:5" ht="24.75" customHeight="1" thickBot="1">
      <c r="A642" s="419" t="s">
        <v>262</v>
      </c>
      <c r="B642" s="382">
        <f>B632+B637</f>
        <v>0</v>
      </c>
      <c r="C642" s="382">
        <f>C632+C637</f>
        <v>0</v>
      </c>
      <c r="D642" s="382">
        <f>D632+D637</f>
        <v>0</v>
      </c>
      <c r="E642" s="382">
        <f>E632+E637</f>
        <v>4000</v>
      </c>
    </row>
    <row r="643" spans="1:5" ht="75.75" customHeight="1" thickBot="1">
      <c r="A643" s="374" t="s">
        <v>97</v>
      </c>
      <c r="B643" s="426" t="s">
        <v>263</v>
      </c>
      <c r="C643" s="406" t="s">
        <v>43</v>
      </c>
      <c r="D643" s="382"/>
      <c r="E643" s="382"/>
    </row>
    <row r="644" spans="1:5" ht="24.75" customHeight="1" thickBot="1">
      <c r="A644" s="338" t="s">
        <v>9</v>
      </c>
      <c r="B644" s="703" t="s">
        <v>264</v>
      </c>
      <c r="C644" s="704"/>
      <c r="D644" s="704"/>
      <c r="E644" s="705"/>
    </row>
    <row r="645" spans="1:5" ht="24.75" customHeight="1" thickBot="1">
      <c r="A645" s="338" t="s">
        <v>14</v>
      </c>
      <c r="B645" s="692" t="s">
        <v>94</v>
      </c>
      <c r="C645" s="693"/>
      <c r="D645" s="693"/>
      <c r="E645" s="694"/>
    </row>
    <row r="646" spans="1:5" ht="24.75" customHeight="1">
      <c r="A646" s="695"/>
      <c r="B646" s="362">
        <v>2019</v>
      </c>
      <c r="C646" s="362">
        <v>2020</v>
      </c>
      <c r="D646" s="362">
        <v>2021</v>
      </c>
      <c r="E646" s="362">
        <v>2022</v>
      </c>
    </row>
    <row r="647" spans="1:5" ht="24.75" customHeight="1" thickBot="1">
      <c r="A647" s="696"/>
      <c r="B647" s="363" t="s">
        <v>5</v>
      </c>
      <c r="C647" s="363" t="s">
        <v>6</v>
      </c>
      <c r="D647" s="363" t="s">
        <v>6</v>
      </c>
      <c r="E647" s="363" t="s">
        <v>6</v>
      </c>
    </row>
    <row r="648" spans="1:5" ht="24.75" customHeight="1" thickBot="1">
      <c r="A648" s="338" t="s">
        <v>8</v>
      </c>
      <c r="B648" s="338"/>
      <c r="C648" s="377"/>
      <c r="D648" s="338"/>
      <c r="E648" s="377">
        <v>5452</v>
      </c>
    </row>
    <row r="649" spans="1:5" ht="24.75" customHeight="1" thickBot="1">
      <c r="A649" s="338" t="s">
        <v>15</v>
      </c>
      <c r="B649" s="376"/>
      <c r="C649" s="376"/>
      <c r="D649" s="376">
        <f>D667</f>
        <v>0</v>
      </c>
      <c r="E649" s="376">
        <v>92000</v>
      </c>
    </row>
    <row r="650" spans="1:5" ht="24.75" customHeight="1" thickBot="1">
      <c r="A650" s="338" t="s">
        <v>23</v>
      </c>
      <c r="B650" s="376" t="e">
        <f>B649/B648</f>
        <v>#DIV/0!</v>
      </c>
      <c r="C650" s="376" t="e">
        <f>C649/C648</f>
        <v>#DIV/0!</v>
      </c>
      <c r="D650" s="376" t="e">
        <f>D649/D648</f>
        <v>#DIV/0!</v>
      </c>
      <c r="E650" s="376">
        <f>E649/E648</f>
        <v>16.874541452677917</v>
      </c>
    </row>
    <row r="651" spans="1:5" ht="24.75" customHeight="1" thickBot="1">
      <c r="A651" s="338" t="s">
        <v>16</v>
      </c>
      <c r="B651" s="377" t="s">
        <v>22</v>
      </c>
      <c r="C651" s="378" t="e">
        <f t="shared" ref="C651:E653" si="39">C648/B648-1</f>
        <v>#DIV/0!</v>
      </c>
      <c r="D651" s="378" t="e">
        <f t="shared" si="39"/>
        <v>#DIV/0!</v>
      </c>
      <c r="E651" s="378" t="e">
        <f t="shared" si="39"/>
        <v>#DIV/0!</v>
      </c>
    </row>
    <row r="652" spans="1:5" ht="24.75" customHeight="1" thickBot="1">
      <c r="A652" s="338" t="s">
        <v>17</v>
      </c>
      <c r="B652" s="377" t="s">
        <v>22</v>
      </c>
      <c r="C652" s="378" t="e">
        <f t="shared" si="39"/>
        <v>#DIV/0!</v>
      </c>
      <c r="D652" s="378" t="e">
        <f t="shared" si="39"/>
        <v>#DIV/0!</v>
      </c>
      <c r="E652" s="378" t="e">
        <f t="shared" si="39"/>
        <v>#DIV/0!</v>
      </c>
    </row>
    <row r="653" spans="1:5" ht="24.75" customHeight="1" thickBot="1">
      <c r="A653" s="338" t="s">
        <v>18</v>
      </c>
      <c r="B653" s="377" t="s">
        <v>22</v>
      </c>
      <c r="C653" s="378" t="e">
        <f t="shared" si="39"/>
        <v>#DIV/0!</v>
      </c>
      <c r="D653" s="378" t="e">
        <f t="shared" si="39"/>
        <v>#DIV/0!</v>
      </c>
      <c r="E653" s="378" t="e">
        <f t="shared" si="39"/>
        <v>#DIV/0!</v>
      </c>
    </row>
    <row r="654" spans="1:5" ht="24.75" customHeight="1" thickBot="1">
      <c r="A654" s="697" t="s">
        <v>608</v>
      </c>
      <c r="B654" s="698"/>
      <c r="C654" s="698"/>
      <c r="D654" s="698"/>
      <c r="E654" s="699"/>
    </row>
    <row r="655" spans="1:5" ht="24.75" customHeight="1">
      <c r="A655" s="695"/>
      <c r="B655" s="362">
        <v>2019</v>
      </c>
      <c r="C655" s="362">
        <v>2020</v>
      </c>
      <c r="D655" s="362">
        <v>2021</v>
      </c>
      <c r="E655" s="362">
        <v>2022</v>
      </c>
    </row>
    <row r="656" spans="1:5" ht="24.75" customHeight="1" thickBot="1">
      <c r="A656" s="696"/>
      <c r="B656" s="363" t="s">
        <v>5</v>
      </c>
      <c r="C656" s="363" t="s">
        <v>6</v>
      </c>
      <c r="D656" s="363" t="s">
        <v>6</v>
      </c>
      <c r="E656" s="363" t="s">
        <v>6</v>
      </c>
    </row>
    <row r="657" spans="1:5" ht="24.75" customHeight="1" thickBot="1">
      <c r="A657" s="379" t="s">
        <v>33</v>
      </c>
      <c r="B657" s="380">
        <f>B658+B659+B660+B661</f>
        <v>0</v>
      </c>
      <c r="C657" s="380">
        <f>C658+C659+C660+C661</f>
        <v>0</v>
      </c>
      <c r="D657" s="380">
        <f>D658+D659+D660+D661</f>
        <v>0</v>
      </c>
      <c r="E657" s="380">
        <f>E658+E659+E660+E661</f>
        <v>0</v>
      </c>
    </row>
    <row r="658" spans="1:5" ht="24.75" customHeight="1" thickBot="1">
      <c r="A658" s="381" t="s">
        <v>41</v>
      </c>
      <c r="B658" s="380"/>
      <c r="C658" s="380"/>
      <c r="D658" s="380"/>
      <c r="E658" s="380"/>
    </row>
    <row r="659" spans="1:5" ht="24.75" customHeight="1" thickBot="1">
      <c r="A659" s="381" t="s">
        <v>46</v>
      </c>
      <c r="B659" s="380"/>
      <c r="C659" s="380"/>
      <c r="D659" s="380"/>
      <c r="E659" s="380"/>
    </row>
    <row r="660" spans="1:5" ht="24.75" customHeight="1" thickBot="1">
      <c r="A660" s="381" t="s">
        <v>47</v>
      </c>
      <c r="B660" s="380"/>
      <c r="C660" s="380"/>
      <c r="D660" s="380"/>
      <c r="E660" s="380"/>
    </row>
    <row r="661" spans="1:5" ht="24.75" customHeight="1" thickBot="1">
      <c r="A661" s="381" t="s">
        <v>48</v>
      </c>
      <c r="B661" s="380"/>
      <c r="C661" s="380"/>
      <c r="D661" s="380"/>
      <c r="E661" s="380"/>
    </row>
    <row r="662" spans="1:5" ht="24.75" customHeight="1" thickBot="1">
      <c r="A662" s="379" t="s">
        <v>34</v>
      </c>
      <c r="B662" s="382">
        <f>B663+B664+B665+B666</f>
        <v>0</v>
      </c>
      <c r="C662" s="382">
        <f>C663+C664+C665+C666</f>
        <v>0</v>
      </c>
      <c r="D662" s="382">
        <f>D663+D664+D665+D666</f>
        <v>0</v>
      </c>
      <c r="E662" s="382">
        <v>92000</v>
      </c>
    </row>
    <row r="663" spans="1:5" ht="24.75" customHeight="1" thickBot="1">
      <c r="A663" s="381" t="s">
        <v>41</v>
      </c>
      <c r="B663" s="382"/>
      <c r="C663" s="380"/>
      <c r="D663" s="380"/>
      <c r="E663" s="382">
        <v>92000</v>
      </c>
    </row>
    <row r="664" spans="1:5" ht="24.75" customHeight="1" thickBot="1">
      <c r="A664" s="381" t="s">
        <v>46</v>
      </c>
      <c r="B664" s="382"/>
      <c r="C664" s="380"/>
      <c r="D664" s="380"/>
      <c r="E664" s="380"/>
    </row>
    <row r="665" spans="1:5" ht="24.75" customHeight="1" thickBot="1">
      <c r="A665" s="381" t="s">
        <v>47</v>
      </c>
      <c r="B665" s="382"/>
      <c r="C665" s="380"/>
      <c r="D665" s="380"/>
      <c r="E665" s="380"/>
    </row>
    <row r="666" spans="1:5" ht="24.75" customHeight="1" thickBot="1">
      <c r="A666" s="381" t="s">
        <v>48</v>
      </c>
      <c r="B666" s="382"/>
      <c r="C666" s="380"/>
      <c r="D666" s="380"/>
      <c r="E666" s="380"/>
    </row>
    <row r="667" spans="1:5" ht="24.75" customHeight="1" thickBot="1">
      <c r="A667" s="419" t="s">
        <v>253</v>
      </c>
      <c r="B667" s="382">
        <f>B657+B662</f>
        <v>0</v>
      </c>
      <c r="C667" s="382">
        <f>C657+C662</f>
        <v>0</v>
      </c>
      <c r="D667" s="382">
        <f>D657+D662</f>
        <v>0</v>
      </c>
      <c r="E667" s="382">
        <f>E657+E662</f>
        <v>92000</v>
      </c>
    </row>
    <row r="668" spans="1:5" ht="24.75" customHeight="1" thickBot="1">
      <c r="A668" s="428" t="s">
        <v>95</v>
      </c>
      <c r="B668" s="700"/>
      <c r="C668" s="701"/>
      <c r="D668" s="701"/>
      <c r="E668" s="702"/>
    </row>
    <row r="669" spans="1:5" ht="24.75" customHeight="1" thickBot="1">
      <c r="A669" s="429"/>
      <c r="B669" s="430"/>
      <c r="C669" s="430"/>
      <c r="D669" s="430"/>
      <c r="E669" s="430"/>
    </row>
    <row r="670" spans="1:5" ht="24.75" customHeight="1" thickBot="1">
      <c r="A670" s="390" t="s">
        <v>39</v>
      </c>
      <c r="B670" s="431">
        <f>B62+B113+B150+B187+B217+B242+B392+B417+B442+B467+B492+B517+B542+B667</f>
        <v>975550</v>
      </c>
      <c r="C670" s="431">
        <f>C667+C642+C617+C592+C567+C542+C517+C492+C467+C442+C417+C392+C367+C342+C317+C292+C267+C242+C217+C188+C150+C113+C62</f>
        <v>895550</v>
      </c>
      <c r="D670" s="431">
        <f t="shared" ref="D670:E670" si="40">D667+D642+D617+D592+D567+D542+D517+D492+D467+D442+D417+D392+D367+D342+D317+D292+D267+D242+D217+D188+D150+D113+D62</f>
        <v>1056000</v>
      </c>
      <c r="E670" s="431">
        <f t="shared" si="40"/>
        <v>1056000</v>
      </c>
    </row>
    <row r="671" spans="1:5" ht="24.75" customHeight="1" thickBot="1">
      <c r="A671" s="390" t="s">
        <v>40</v>
      </c>
      <c r="B671" s="431">
        <f>B672+B675+B678+B684+B698+B690</f>
        <v>975550</v>
      </c>
      <c r="C671" s="431">
        <f>C672+C675+C678+C684+C698+C690</f>
        <v>895550</v>
      </c>
      <c r="D671" s="431">
        <f t="shared" ref="D671:E671" si="41">D672+D675+D678+D684+D698+D690</f>
        <v>1056000</v>
      </c>
      <c r="E671" s="431">
        <f t="shared" si="41"/>
        <v>1056000</v>
      </c>
    </row>
    <row r="672" spans="1:5" ht="24.75" customHeight="1" thickBot="1">
      <c r="A672" s="432" t="s">
        <v>0</v>
      </c>
      <c r="B672" s="433">
        <f>B673+B674</f>
        <v>351230</v>
      </c>
      <c r="C672" s="433">
        <f>C673+C674</f>
        <v>400000</v>
      </c>
      <c r="D672" s="433">
        <f>D673+D674</f>
        <v>400000</v>
      </c>
      <c r="E672" s="433">
        <f>E673+E674</f>
        <v>400000</v>
      </c>
    </row>
    <row r="673" spans="1:5" ht="24.75" customHeight="1" thickBot="1">
      <c r="A673" s="381" t="s">
        <v>41</v>
      </c>
      <c r="B673" s="382">
        <f>B42+B93+B130</f>
        <v>351230</v>
      </c>
      <c r="C673" s="382">
        <f>C42+C93+C130</f>
        <v>400000</v>
      </c>
      <c r="D673" s="382">
        <f>D42+D93+D130</f>
        <v>400000</v>
      </c>
      <c r="E673" s="382">
        <f>E42+E93+E130</f>
        <v>400000</v>
      </c>
    </row>
    <row r="674" spans="1:5" ht="24.75" customHeight="1" thickBot="1">
      <c r="A674" s="381" t="s">
        <v>44</v>
      </c>
      <c r="B674" s="382">
        <f>B43+B94</f>
        <v>0</v>
      </c>
      <c r="C674" s="382">
        <f>C43+C94</f>
        <v>0</v>
      </c>
      <c r="D674" s="382">
        <f>D43+D94</f>
        <v>0</v>
      </c>
      <c r="E674" s="382">
        <f>E43+E94</f>
        <v>0</v>
      </c>
    </row>
    <row r="675" spans="1:5" ht="24.75" customHeight="1" thickBot="1">
      <c r="A675" s="432" t="s">
        <v>28</v>
      </c>
      <c r="B675" s="433">
        <f>B132+B95+B44</f>
        <v>63945</v>
      </c>
      <c r="C675" s="433">
        <f t="shared" ref="C675:E675" si="42">C132+C95+C44</f>
        <v>66000</v>
      </c>
      <c r="D675" s="433">
        <f t="shared" si="42"/>
        <v>66000</v>
      </c>
      <c r="E675" s="433">
        <f t="shared" si="42"/>
        <v>66000</v>
      </c>
    </row>
    <row r="676" spans="1:5" ht="24.75" customHeight="1" thickBot="1">
      <c r="A676" s="381" t="s">
        <v>41</v>
      </c>
      <c r="B676" s="382">
        <f>B45+B96+B133</f>
        <v>63945</v>
      </c>
      <c r="C676" s="382">
        <f>C45+C96+C133</f>
        <v>66000</v>
      </c>
      <c r="D676" s="382">
        <f>D45+D96+D133</f>
        <v>66000</v>
      </c>
      <c r="E676" s="382">
        <f>E45+E96+E133</f>
        <v>66000</v>
      </c>
    </row>
    <row r="677" spans="1:5" ht="24.75" customHeight="1" thickBot="1">
      <c r="A677" s="381" t="s">
        <v>44</v>
      </c>
      <c r="B677" s="382">
        <f>B46+B94</f>
        <v>0</v>
      </c>
      <c r="C677" s="382">
        <f>C46+C94</f>
        <v>0</v>
      </c>
      <c r="D677" s="382">
        <f>D46+D94</f>
        <v>0</v>
      </c>
      <c r="E677" s="382">
        <f>E46+E94</f>
        <v>0</v>
      </c>
    </row>
    <row r="678" spans="1:5" ht="24.75" customHeight="1" thickBot="1">
      <c r="A678" s="432" t="s">
        <v>1</v>
      </c>
      <c r="B678" s="433">
        <f>B679+B680</f>
        <v>428375</v>
      </c>
      <c r="C678" s="433">
        <f>C679+C680</f>
        <v>377550</v>
      </c>
      <c r="D678" s="433">
        <f>D679+D680</f>
        <v>388000</v>
      </c>
      <c r="E678" s="433">
        <f>E679+E680</f>
        <v>388000</v>
      </c>
    </row>
    <row r="679" spans="1:5" ht="24.75" customHeight="1" thickBot="1">
      <c r="A679" s="381" t="s">
        <v>41</v>
      </c>
      <c r="B679" s="382">
        <f>B48+B99+B173+B136</f>
        <v>428375</v>
      </c>
      <c r="C679" s="382">
        <f>C48+C99+C136</f>
        <v>377550</v>
      </c>
      <c r="D679" s="382">
        <f t="shared" ref="D679:E679" si="43">D48+D99+D136</f>
        <v>388000</v>
      </c>
      <c r="E679" s="382">
        <f t="shared" si="43"/>
        <v>388000</v>
      </c>
    </row>
    <row r="680" spans="1:5" ht="24.75" customHeight="1" thickBot="1">
      <c r="A680" s="381" t="s">
        <v>44</v>
      </c>
      <c r="B680" s="382">
        <f>B49+B100</f>
        <v>0</v>
      </c>
      <c r="C680" s="382">
        <f>C49+C100</f>
        <v>0</v>
      </c>
      <c r="D680" s="382">
        <f>D49+D100</f>
        <v>0</v>
      </c>
      <c r="E680" s="382">
        <f>E49+E100</f>
        <v>0</v>
      </c>
    </row>
    <row r="681" spans="1:5" ht="24.75" customHeight="1" thickBot="1">
      <c r="A681" s="432" t="s">
        <v>2</v>
      </c>
      <c r="B681" s="434">
        <f>B682+B683</f>
        <v>0</v>
      </c>
      <c r="C681" s="434">
        <f>C682+C683</f>
        <v>0</v>
      </c>
      <c r="D681" s="434">
        <f>D682+D683</f>
        <v>0</v>
      </c>
      <c r="E681" s="434">
        <f>E682+E683</f>
        <v>0</v>
      </c>
    </row>
    <row r="682" spans="1:5" ht="24.75" customHeight="1" thickBot="1">
      <c r="A682" s="381" t="s">
        <v>41</v>
      </c>
      <c r="B682" s="380">
        <f t="shared" ref="B682:E683" si="44">B51+B102</f>
        <v>0</v>
      </c>
      <c r="C682" s="380">
        <f t="shared" si="44"/>
        <v>0</v>
      </c>
      <c r="D682" s="380">
        <f t="shared" si="44"/>
        <v>0</v>
      </c>
      <c r="E682" s="380">
        <f t="shared" si="44"/>
        <v>0</v>
      </c>
    </row>
    <row r="683" spans="1:5" ht="24.75" customHeight="1" thickBot="1">
      <c r="A683" s="381" t="s">
        <v>44</v>
      </c>
      <c r="B683" s="382">
        <f t="shared" si="44"/>
        <v>0</v>
      </c>
      <c r="C683" s="382">
        <f t="shared" si="44"/>
        <v>0</v>
      </c>
      <c r="D683" s="382">
        <f t="shared" si="44"/>
        <v>0</v>
      </c>
      <c r="E683" s="382">
        <f t="shared" si="44"/>
        <v>0</v>
      </c>
    </row>
    <row r="684" spans="1:5" ht="24.75" customHeight="1" thickBot="1">
      <c r="A684" s="432" t="s">
        <v>24</v>
      </c>
      <c r="B684" s="433">
        <v>0</v>
      </c>
      <c r="C684" s="433">
        <v>0</v>
      </c>
      <c r="D684" s="433">
        <v>0</v>
      </c>
      <c r="E684" s="433">
        <v>0</v>
      </c>
    </row>
    <row r="685" spans="1:5" ht="24.75" customHeight="1" thickBot="1">
      <c r="A685" s="381" t="s">
        <v>41</v>
      </c>
      <c r="B685" s="433">
        <v>0</v>
      </c>
      <c r="C685" s="433">
        <v>0</v>
      </c>
      <c r="D685" s="433">
        <v>0</v>
      </c>
      <c r="E685" s="433">
        <v>0</v>
      </c>
    </row>
    <row r="686" spans="1:5" ht="24.75" customHeight="1" thickBot="1">
      <c r="A686" s="381" t="s">
        <v>44</v>
      </c>
      <c r="B686" s="382">
        <f>B55+B106</f>
        <v>0</v>
      </c>
      <c r="C686" s="382">
        <f>C55+C106</f>
        <v>0</v>
      </c>
      <c r="D686" s="382">
        <f>D55+D106</f>
        <v>0</v>
      </c>
      <c r="E686" s="382">
        <f>E55+E106</f>
        <v>0</v>
      </c>
    </row>
    <row r="687" spans="1:5" ht="24.75" customHeight="1" thickBot="1">
      <c r="A687" s="432" t="s">
        <v>25</v>
      </c>
      <c r="B687" s="433">
        <f>B688+B689</f>
        <v>0</v>
      </c>
      <c r="C687" s="433">
        <f>C688+C689</f>
        <v>0</v>
      </c>
      <c r="D687" s="433">
        <f>D688+D689</f>
        <v>0</v>
      </c>
      <c r="E687" s="433">
        <f>E688+E689</f>
        <v>0</v>
      </c>
    </row>
    <row r="688" spans="1:5" ht="24.75" customHeight="1" thickBot="1">
      <c r="A688" s="381" t="s">
        <v>41</v>
      </c>
      <c r="B688" s="380">
        <f t="shared" ref="B688:E689" si="45">B57+B108</f>
        <v>0</v>
      </c>
      <c r="C688" s="380">
        <f t="shared" si="45"/>
        <v>0</v>
      </c>
      <c r="D688" s="380">
        <f t="shared" si="45"/>
        <v>0</v>
      </c>
      <c r="E688" s="380">
        <f t="shared" si="45"/>
        <v>0</v>
      </c>
    </row>
    <row r="689" spans="1:5" ht="24.75" customHeight="1" thickBot="1">
      <c r="A689" s="381" t="s">
        <v>44</v>
      </c>
      <c r="B689" s="382">
        <f t="shared" si="45"/>
        <v>0</v>
      </c>
      <c r="C689" s="382">
        <f t="shared" si="45"/>
        <v>0</v>
      </c>
      <c r="D689" s="382">
        <f t="shared" si="45"/>
        <v>0</v>
      </c>
      <c r="E689" s="382">
        <f t="shared" si="45"/>
        <v>0</v>
      </c>
    </row>
    <row r="690" spans="1:5" ht="24.75" customHeight="1" thickBot="1">
      <c r="A690" s="432" t="s">
        <v>3</v>
      </c>
      <c r="B690" s="434">
        <f>B691+B692</f>
        <v>2000</v>
      </c>
      <c r="C690" s="434">
        <v>2000</v>
      </c>
      <c r="D690" s="434">
        <f>D691+D692</f>
        <v>2000</v>
      </c>
      <c r="E690" s="434">
        <f>E691+E692</f>
        <v>2000</v>
      </c>
    </row>
    <row r="691" spans="1:5" ht="24.75" customHeight="1" thickBot="1">
      <c r="A691" s="381" t="s">
        <v>41</v>
      </c>
      <c r="B691" s="435">
        <v>2000</v>
      </c>
      <c r="C691" s="435">
        <f>C111+C60+C148</f>
        <v>2000</v>
      </c>
      <c r="D691" s="435">
        <f>D111+D60+D148</f>
        <v>2000</v>
      </c>
      <c r="E691" s="435">
        <f>E111+E60+E148</f>
        <v>2000</v>
      </c>
    </row>
    <row r="692" spans="1:5" ht="24.75" customHeight="1" thickBot="1">
      <c r="A692" s="381" t="s">
        <v>44</v>
      </c>
      <c r="B692" s="382">
        <f>B61+B112</f>
        <v>0</v>
      </c>
      <c r="C692" s="382">
        <f>C61+C112</f>
        <v>0</v>
      </c>
      <c r="D692" s="382">
        <f>D61+D112</f>
        <v>0</v>
      </c>
      <c r="E692" s="382">
        <f>E61+E112</f>
        <v>0</v>
      </c>
    </row>
    <row r="693" spans="1:5" ht="24.75" customHeight="1" thickBot="1">
      <c r="A693" s="432" t="s">
        <v>19</v>
      </c>
      <c r="B693" s="434">
        <f>B694+B695+B696+B697</f>
        <v>0</v>
      </c>
      <c r="C693" s="434">
        <f>C694+C695+C696+C697</f>
        <v>0</v>
      </c>
      <c r="D693" s="434">
        <f>D694+D695+D696+D697</f>
        <v>0</v>
      </c>
      <c r="E693" s="434">
        <f>E694+E695+E696+E697</f>
        <v>0</v>
      </c>
    </row>
    <row r="694" spans="1:5" ht="24.75" customHeight="1" thickBot="1">
      <c r="A694" s="381" t="s">
        <v>41</v>
      </c>
      <c r="B694" s="380">
        <v>0</v>
      </c>
      <c r="C694" s="380">
        <v>0</v>
      </c>
      <c r="D694" s="380">
        <v>0</v>
      </c>
      <c r="E694" s="380">
        <v>0</v>
      </c>
    </row>
    <row r="695" spans="1:5" ht="24.75" customHeight="1" thickBot="1">
      <c r="A695" s="381" t="s">
        <v>49</v>
      </c>
      <c r="B695" s="380">
        <v>0</v>
      </c>
      <c r="C695" s="380">
        <v>0</v>
      </c>
      <c r="D695" s="380">
        <v>0</v>
      </c>
      <c r="E695" s="380">
        <v>0</v>
      </c>
    </row>
    <row r="696" spans="1:5" ht="24.75" customHeight="1" thickBot="1">
      <c r="A696" s="381" t="s">
        <v>47</v>
      </c>
      <c r="B696" s="380">
        <v>0</v>
      </c>
      <c r="C696" s="380">
        <v>0</v>
      </c>
      <c r="D696" s="380">
        <v>0</v>
      </c>
      <c r="E696" s="380">
        <v>0</v>
      </c>
    </row>
    <row r="697" spans="1:5" ht="24.75" customHeight="1" thickBot="1">
      <c r="A697" s="381" t="s">
        <v>48</v>
      </c>
      <c r="B697" s="380">
        <v>0</v>
      </c>
      <c r="C697" s="380">
        <v>0</v>
      </c>
      <c r="D697" s="380">
        <v>0</v>
      </c>
      <c r="E697" s="380">
        <v>0</v>
      </c>
    </row>
    <row r="698" spans="1:5" ht="24.75" customHeight="1" thickBot="1">
      <c r="A698" s="379" t="s">
        <v>20</v>
      </c>
      <c r="B698" s="433">
        <v>130000</v>
      </c>
      <c r="C698" s="433">
        <v>50000</v>
      </c>
      <c r="D698" s="433">
        <v>200000</v>
      </c>
      <c r="E698" s="433">
        <f>E699+E700+E701+E702</f>
        <v>200000</v>
      </c>
    </row>
    <row r="699" spans="1:5" ht="24.75" customHeight="1" thickBot="1">
      <c r="A699" s="381" t="s">
        <v>41</v>
      </c>
      <c r="B699" s="380">
        <v>130000</v>
      </c>
      <c r="C699" s="380">
        <f>C663+C638+C613+C588+C563+C538+C513+C488+C463+C438+C413+C388+C363+C338+C313+C263+C238+C288</f>
        <v>50000</v>
      </c>
      <c r="D699" s="380">
        <f t="shared" ref="D699:E699" si="46">D663+D638+D613+D588+D563+D538+D513+D488+D463+D438+D413+D388+D363+D338+D313+D263+D238+D288</f>
        <v>200000</v>
      </c>
      <c r="E699" s="380">
        <f t="shared" si="46"/>
        <v>200000</v>
      </c>
    </row>
    <row r="700" spans="1:5" ht="24.75" customHeight="1" thickBot="1">
      <c r="A700" s="381" t="s">
        <v>49</v>
      </c>
      <c r="B700" s="380">
        <v>0</v>
      </c>
      <c r="C700" s="380">
        <v>0</v>
      </c>
      <c r="D700" s="380">
        <v>0</v>
      </c>
      <c r="E700" s="380">
        <v>0</v>
      </c>
    </row>
    <row r="701" spans="1:5" ht="24.75" customHeight="1" thickBot="1">
      <c r="A701" s="381" t="s">
        <v>47</v>
      </c>
      <c r="B701" s="380">
        <v>0</v>
      </c>
      <c r="C701" s="380">
        <v>0</v>
      </c>
      <c r="D701" s="380">
        <v>0</v>
      </c>
      <c r="E701" s="380">
        <v>0</v>
      </c>
    </row>
    <row r="702" spans="1:5" ht="24.75" customHeight="1" thickBot="1">
      <c r="A702" s="381" t="s">
        <v>48</v>
      </c>
      <c r="B702" s="380">
        <v>0</v>
      </c>
      <c r="C702" s="380">
        <v>0</v>
      </c>
      <c r="D702" s="380">
        <v>0</v>
      </c>
      <c r="E702" s="380">
        <v>0</v>
      </c>
    </row>
    <row r="703" spans="1:5" ht="24.75" customHeight="1" thickBot="1">
      <c r="A703" s="388" t="s">
        <v>31</v>
      </c>
      <c r="B703" s="389">
        <f>B671-B670</f>
        <v>0</v>
      </c>
      <c r="C703" s="389">
        <f>C671-C670</f>
        <v>0</v>
      </c>
      <c r="D703" s="389">
        <f>D671-D670</f>
        <v>0</v>
      </c>
      <c r="E703" s="389">
        <f>E671-E670</f>
        <v>0</v>
      </c>
    </row>
  </sheetData>
  <mergeCells count="141">
    <mergeCell ref="A2:E2"/>
    <mergeCell ref="B29:E29"/>
    <mergeCell ref="A30:A31"/>
    <mergeCell ref="A38:E38"/>
    <mergeCell ref="B153:E153"/>
    <mergeCell ref="B154:E154"/>
    <mergeCell ref="B319:E319"/>
    <mergeCell ref="B320:E320"/>
    <mergeCell ref="A321:A322"/>
    <mergeCell ref="A155:A156"/>
    <mergeCell ref="A163:E163"/>
    <mergeCell ref="A164:A165"/>
    <mergeCell ref="A190:E190"/>
    <mergeCell ref="B116:E116"/>
    <mergeCell ref="B117:E117"/>
    <mergeCell ref="A118:A119"/>
    <mergeCell ref="A126:E126"/>
    <mergeCell ref="A296:A297"/>
    <mergeCell ref="A254:E254"/>
    <mergeCell ref="A255:A256"/>
    <mergeCell ref="B269:E269"/>
    <mergeCell ref="A196:A197"/>
    <mergeCell ref="A9:E10"/>
    <mergeCell ref="B11:E11"/>
    <mergeCell ref="A12:A13"/>
    <mergeCell ref="B18:E18"/>
    <mergeCell ref="A19:E19"/>
    <mergeCell ref="A25:E25"/>
    <mergeCell ref="A3:E3"/>
    <mergeCell ref="B5:E5"/>
    <mergeCell ref="B6:E6"/>
    <mergeCell ref="B7:E7"/>
    <mergeCell ref="A8:E8"/>
    <mergeCell ref="A26:E26"/>
    <mergeCell ref="B27:E27"/>
    <mergeCell ref="B28:E28"/>
    <mergeCell ref="B115:E115"/>
    <mergeCell ref="A39:A40"/>
    <mergeCell ref="B64:E64"/>
    <mergeCell ref="A65:E65"/>
    <mergeCell ref="A76:E76"/>
    <mergeCell ref="A77:E77"/>
    <mergeCell ref="B78:E78"/>
    <mergeCell ref="B79:E79"/>
    <mergeCell ref="B80:E80"/>
    <mergeCell ref="A81:A82"/>
    <mergeCell ref="A89:E89"/>
    <mergeCell ref="A90:A91"/>
    <mergeCell ref="B245:E245"/>
    <mergeCell ref="A246:A247"/>
    <mergeCell ref="A127:A128"/>
    <mergeCell ref="B152:E152"/>
    <mergeCell ref="A205:A206"/>
    <mergeCell ref="B219:E219"/>
    <mergeCell ref="B220:E220"/>
    <mergeCell ref="A221:A222"/>
    <mergeCell ref="A229:E229"/>
    <mergeCell ref="A230:A231"/>
    <mergeCell ref="A204:E204"/>
    <mergeCell ref="B470:E470"/>
    <mergeCell ref="A471:A472"/>
    <mergeCell ref="A304:E304"/>
    <mergeCell ref="A305:A306"/>
    <mergeCell ref="A191:E191"/>
    <mergeCell ref="B192:E192"/>
    <mergeCell ref="A405:A406"/>
    <mergeCell ref="B419:E419"/>
    <mergeCell ref="B420:E420"/>
    <mergeCell ref="B369:E369"/>
    <mergeCell ref="B370:E370"/>
    <mergeCell ref="A371:A372"/>
    <mergeCell ref="A379:E379"/>
    <mergeCell ref="A380:A381"/>
    <mergeCell ref="B394:E394"/>
    <mergeCell ref="B194:E194"/>
    <mergeCell ref="B195:E195"/>
    <mergeCell ref="B270:E270"/>
    <mergeCell ref="A271:A272"/>
    <mergeCell ref="A279:E279"/>
    <mergeCell ref="A280:A281"/>
    <mergeCell ref="B294:E294"/>
    <mergeCell ref="B295:E295"/>
    <mergeCell ref="B244:E244"/>
    <mergeCell ref="A421:A422"/>
    <mergeCell ref="A429:E429"/>
    <mergeCell ref="A430:A431"/>
    <mergeCell ref="B444:E444"/>
    <mergeCell ref="B445:E445"/>
    <mergeCell ref="A446:A447"/>
    <mergeCell ref="A454:E454"/>
    <mergeCell ref="A455:A456"/>
    <mergeCell ref="B469:E469"/>
    <mergeCell ref="B520:E520"/>
    <mergeCell ref="A521:A522"/>
    <mergeCell ref="A529:E529"/>
    <mergeCell ref="A530:A531"/>
    <mergeCell ref="B544:E544"/>
    <mergeCell ref="B545:E545"/>
    <mergeCell ref="B519:E519"/>
    <mergeCell ref="A480:A481"/>
    <mergeCell ref="B494:E494"/>
    <mergeCell ref="B495:E495"/>
    <mergeCell ref="A496:A497"/>
    <mergeCell ref="A504:E504"/>
    <mergeCell ref="A505:A506"/>
    <mergeCell ref="A579:E579"/>
    <mergeCell ref="A580:A581"/>
    <mergeCell ref="B594:E594"/>
    <mergeCell ref="B595:E595"/>
    <mergeCell ref="A596:A597"/>
    <mergeCell ref="A604:E604"/>
    <mergeCell ref="A546:A547"/>
    <mergeCell ref="A554:E554"/>
    <mergeCell ref="A555:A556"/>
    <mergeCell ref="B569:E569"/>
    <mergeCell ref="B570:E570"/>
    <mergeCell ref="A571:A572"/>
    <mergeCell ref="A1:E1"/>
    <mergeCell ref="B395:E395"/>
    <mergeCell ref="A396:A397"/>
    <mergeCell ref="A404:E404"/>
    <mergeCell ref="A654:E654"/>
    <mergeCell ref="A655:A656"/>
    <mergeCell ref="B668:E668"/>
    <mergeCell ref="A355:A356"/>
    <mergeCell ref="A329:E329"/>
    <mergeCell ref="A330:A331"/>
    <mergeCell ref="B344:E344"/>
    <mergeCell ref="B345:E345"/>
    <mergeCell ref="A346:A347"/>
    <mergeCell ref="A354:E354"/>
    <mergeCell ref="A479:E479"/>
    <mergeCell ref="B644:E644"/>
    <mergeCell ref="B645:E645"/>
    <mergeCell ref="A605:A606"/>
    <mergeCell ref="B619:E619"/>
    <mergeCell ref="B620:E620"/>
    <mergeCell ref="A621:A622"/>
    <mergeCell ref="A629:E629"/>
    <mergeCell ref="A630:A631"/>
    <mergeCell ref="A646:A647"/>
  </mergeCells>
  <pageMargins left="0.7" right="0.7" top="0.75" bottom="0.75" header="0.3" footer="0.3"/>
  <pageSetup scale="80" orientation="portrait" r:id="rId1"/>
  <ignoredErrors>
    <ignoredError sqref="C687:E68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92"/>
  <sheetViews>
    <sheetView topLeftCell="A76" zoomScale="160" zoomScaleNormal="160" zoomScaleSheetLayoutView="120" workbookViewId="0">
      <selection activeCell="B23" sqref="B23:E23"/>
    </sheetView>
  </sheetViews>
  <sheetFormatPr defaultRowHeight="15"/>
  <cols>
    <col min="1" max="1" width="28.5703125" style="156" customWidth="1"/>
    <col min="2" max="4" width="11.7109375" style="156" customWidth="1"/>
    <col min="5" max="5" width="13.28515625" style="156" customWidth="1"/>
    <col min="6" max="6" width="31.7109375" style="7" hidden="1" customWidth="1"/>
    <col min="7" max="14" width="0" style="7" hidden="1" customWidth="1"/>
    <col min="15" max="16384" width="9.140625" style="7"/>
  </cols>
  <sheetData>
    <row r="1" spans="1:9" ht="15.75">
      <c r="A1" s="657" t="s">
        <v>609</v>
      </c>
      <c r="B1" s="657"/>
      <c r="C1" s="657"/>
      <c r="D1" s="657"/>
      <c r="E1" s="657"/>
    </row>
    <row r="2" spans="1:9" ht="30.75" customHeight="1">
      <c r="A2" s="480" t="s">
        <v>335</v>
      </c>
      <c r="B2" s="480"/>
      <c r="C2" s="480"/>
      <c r="D2" s="480"/>
      <c r="E2" s="480"/>
      <c r="F2" s="173"/>
    </row>
    <row r="3" spans="1:9">
      <c r="A3" s="499" t="s">
        <v>347</v>
      </c>
      <c r="B3" s="499"/>
      <c r="C3" s="499"/>
      <c r="D3" s="499"/>
      <c r="E3" s="499"/>
      <c r="F3" s="84"/>
    </row>
    <row r="4" spans="1:9" ht="15.75" thickBot="1"/>
    <row r="5" spans="1:9" ht="15.75" thickBot="1">
      <c r="A5" s="225" t="s">
        <v>21</v>
      </c>
      <c r="B5" s="489" t="s">
        <v>564</v>
      </c>
      <c r="C5" s="489"/>
      <c r="D5" s="489"/>
      <c r="E5" s="489"/>
    </row>
    <row r="6" spans="1:9" ht="15.75" thickBot="1">
      <c r="A6" s="225" t="s">
        <v>4</v>
      </c>
      <c r="B6" s="489">
        <v>10270</v>
      </c>
      <c r="C6" s="489"/>
      <c r="D6" s="489"/>
      <c r="E6" s="489"/>
    </row>
    <row r="7" spans="1:9" ht="15.75" thickBot="1">
      <c r="A7" s="225" t="s">
        <v>26</v>
      </c>
      <c r="B7" s="493" t="s">
        <v>198</v>
      </c>
      <c r="C7" s="494"/>
      <c r="D7" s="494"/>
      <c r="E7" s="495"/>
    </row>
    <row r="8" spans="1:9" ht="15.75" thickBot="1">
      <c r="A8" s="496" t="s">
        <v>7</v>
      </c>
      <c r="B8" s="497"/>
      <c r="C8" s="497"/>
      <c r="D8" s="497"/>
      <c r="E8" s="498"/>
    </row>
    <row r="9" spans="1:9" ht="15.75" thickBot="1">
      <c r="A9" s="500" t="s">
        <v>332</v>
      </c>
      <c r="B9" s="501"/>
      <c r="C9" s="501"/>
      <c r="D9" s="501"/>
      <c r="E9" s="502"/>
    </row>
    <row r="10" spans="1:9" ht="15.75" thickBot="1">
      <c r="A10" s="500"/>
      <c r="B10" s="501"/>
      <c r="C10" s="501"/>
      <c r="D10" s="501"/>
      <c r="E10" s="502"/>
    </row>
    <row r="11" spans="1:9" ht="15.75" thickBot="1">
      <c r="A11" s="500"/>
      <c r="B11" s="501"/>
      <c r="C11" s="501"/>
      <c r="D11" s="501"/>
      <c r="E11" s="502"/>
    </row>
    <row r="12" spans="1:9" ht="45" customHeight="1" thickBot="1">
      <c r="A12" s="226" t="s">
        <v>10</v>
      </c>
      <c r="B12" s="762" t="s">
        <v>348</v>
      </c>
      <c r="C12" s="504"/>
      <c r="D12" s="504"/>
      <c r="E12" s="505"/>
    </row>
    <row r="13" spans="1:9">
      <c r="A13" s="470" t="s">
        <v>11</v>
      </c>
      <c r="B13" s="227">
        <v>2019</v>
      </c>
      <c r="C13" s="227">
        <v>2020</v>
      </c>
      <c r="D13" s="227">
        <v>2021</v>
      </c>
      <c r="E13" s="227">
        <v>2022</v>
      </c>
    </row>
    <row r="14" spans="1:9" ht="15.75" thickBot="1">
      <c r="A14" s="471"/>
      <c r="B14" s="228" t="s">
        <v>5</v>
      </c>
      <c r="C14" s="228" t="s">
        <v>6</v>
      </c>
      <c r="D14" s="228" t="s">
        <v>6</v>
      </c>
      <c r="E14" s="228" t="s">
        <v>6</v>
      </c>
    </row>
    <row r="15" spans="1:9" ht="23.25" thickBot="1">
      <c r="A15" s="147" t="s">
        <v>610</v>
      </c>
      <c r="B15" s="437">
        <v>1</v>
      </c>
      <c r="C15" s="147" t="s">
        <v>117</v>
      </c>
      <c r="D15" s="147" t="s">
        <v>117</v>
      </c>
      <c r="E15" s="147" t="s">
        <v>117</v>
      </c>
    </row>
    <row r="16" spans="1:9" ht="32.450000000000003" customHeight="1" thickBot="1">
      <c r="A16" s="175" t="s">
        <v>12</v>
      </c>
      <c r="B16" s="518" t="s">
        <v>349</v>
      </c>
      <c r="C16" s="519"/>
      <c r="D16" s="519"/>
      <c r="E16" s="520"/>
      <c r="F16" s="85"/>
      <c r="G16" s="85"/>
      <c r="H16" s="85"/>
      <c r="I16" s="85"/>
    </row>
    <row r="17" spans="1:8" ht="15.75" thickBot="1">
      <c r="A17" s="515" t="s">
        <v>13</v>
      </c>
      <c r="B17" s="516"/>
      <c r="C17" s="516"/>
      <c r="D17" s="516"/>
      <c r="E17" s="517"/>
      <c r="G17" s="1"/>
    </row>
    <row r="18" spans="1:8" ht="45" customHeight="1" thickBot="1">
      <c r="A18" s="144" t="s">
        <v>611</v>
      </c>
      <c r="B18" s="440">
        <v>1</v>
      </c>
      <c r="C18" s="144" t="s">
        <v>117</v>
      </c>
      <c r="D18" s="144" t="s">
        <v>117</v>
      </c>
      <c r="E18" s="144" t="s">
        <v>117</v>
      </c>
    </row>
    <row r="19" spans="1:8" ht="15.75" thickBot="1">
      <c r="A19" s="521" t="s">
        <v>29</v>
      </c>
      <c r="B19" s="522"/>
      <c r="C19" s="522"/>
      <c r="D19" s="522"/>
      <c r="E19" s="523"/>
    </row>
    <row r="20" spans="1:8" ht="15.75" thickBot="1">
      <c r="A20" s="481" t="s">
        <v>36</v>
      </c>
      <c r="B20" s="482"/>
      <c r="C20" s="482"/>
      <c r="D20" s="482"/>
      <c r="E20" s="483"/>
    </row>
    <row r="21" spans="1:8" ht="15.75" thickBot="1">
      <c r="A21" s="229" t="s">
        <v>27</v>
      </c>
      <c r="B21" s="509" t="s">
        <v>613</v>
      </c>
      <c r="C21" s="510"/>
      <c r="D21" s="510"/>
      <c r="E21" s="511"/>
    </row>
    <row r="22" spans="1:8" ht="22.15" customHeight="1" thickBot="1">
      <c r="A22" s="152" t="s">
        <v>9</v>
      </c>
      <c r="B22" s="509" t="s">
        <v>614</v>
      </c>
      <c r="C22" s="510"/>
      <c r="D22" s="510"/>
      <c r="E22" s="511"/>
    </row>
    <row r="23" spans="1:8" ht="15.75" thickBot="1">
      <c r="A23" s="152" t="s">
        <v>14</v>
      </c>
      <c r="B23" s="509" t="s">
        <v>615</v>
      </c>
      <c r="C23" s="510"/>
      <c r="D23" s="510"/>
      <c r="E23" s="511"/>
    </row>
    <row r="24" spans="1:8">
      <c r="A24" s="470"/>
      <c r="B24" s="227">
        <v>2019</v>
      </c>
      <c r="C24" s="227">
        <v>2020</v>
      </c>
      <c r="D24" s="227">
        <v>2021</v>
      </c>
      <c r="E24" s="227">
        <v>2022</v>
      </c>
    </row>
    <row r="25" spans="1:8" ht="15.75" thickBot="1">
      <c r="A25" s="471"/>
      <c r="B25" s="181" t="s">
        <v>5</v>
      </c>
      <c r="C25" s="181" t="s">
        <v>6</v>
      </c>
      <c r="D25" s="181" t="s">
        <v>6</v>
      </c>
      <c r="E25" s="181" t="s">
        <v>6</v>
      </c>
    </row>
    <row r="26" spans="1:8" ht="15.75" thickBot="1">
      <c r="A26" s="152" t="s">
        <v>8</v>
      </c>
      <c r="B26" s="178">
        <v>37736.548964000001</v>
      </c>
      <c r="C26" s="178">
        <v>38061.362031995937</v>
      </c>
      <c r="D26" s="178">
        <v>38429.305781955904</v>
      </c>
      <c r="E26" s="178">
        <v>38801.035938892899</v>
      </c>
    </row>
    <row r="27" spans="1:8" ht="15.75" thickBot="1">
      <c r="A27" s="152" t="s">
        <v>15</v>
      </c>
      <c r="B27" s="178">
        <v>5060000</v>
      </c>
      <c r="C27" s="178">
        <v>5060000</v>
      </c>
      <c r="D27" s="178">
        <v>5200000</v>
      </c>
      <c r="E27" s="178">
        <v>5200000</v>
      </c>
    </row>
    <row r="28" spans="1:8" ht="15.75" thickBot="1">
      <c r="A28" s="152" t="s">
        <v>23</v>
      </c>
      <c r="B28" s="178">
        <f t="shared" ref="B28:D28" si="0">B27/B26</f>
        <v>134.08751300568449</v>
      </c>
      <c r="C28" s="178">
        <f t="shared" si="0"/>
        <v>132.94321931375859</v>
      </c>
      <c r="D28" s="178">
        <f t="shared" si="0"/>
        <v>135.31339934955599</v>
      </c>
      <c r="E28" s="178">
        <v>189.18722258604382</v>
      </c>
    </row>
    <row r="29" spans="1:8" ht="15.75" thickBot="1">
      <c r="A29" s="152" t="s">
        <v>16</v>
      </c>
      <c r="B29" s="178" t="s">
        <v>22</v>
      </c>
      <c r="C29" s="178">
        <v>-1.7033227559543396E-2</v>
      </c>
      <c r="D29" s="178">
        <v>9.8330241187383205E-3</v>
      </c>
      <c r="E29" s="178">
        <v>9.9577438912363814E-3</v>
      </c>
      <c r="G29" s="2"/>
      <c r="H29" s="2"/>
    </row>
    <row r="30" spans="1:8" ht="15.75" thickBot="1">
      <c r="A30" s="152" t="s">
        <v>17</v>
      </c>
      <c r="B30" s="178" t="s">
        <v>22</v>
      </c>
      <c r="C30" s="178">
        <v>1.7167209423873286E-2</v>
      </c>
      <c r="D30" s="178">
        <v>0</v>
      </c>
      <c r="E30" s="178">
        <v>2.7667984189723382E-2</v>
      </c>
    </row>
    <row r="31" spans="1:8" ht="15.75" thickBot="1">
      <c r="A31" s="152" t="s">
        <v>18</v>
      </c>
      <c r="B31" s="178" t="s">
        <v>22</v>
      </c>
      <c r="C31" s="178">
        <v>3.4793075353407588E-2</v>
      </c>
      <c r="D31" s="178">
        <v>-9.7372772368179428E-3</v>
      </c>
      <c r="E31" s="178">
        <v>1.7535625035411506E-2</v>
      </c>
    </row>
    <row r="32" spans="1:8" ht="15.75" thickBot="1">
      <c r="A32" s="472" t="s">
        <v>183</v>
      </c>
      <c r="B32" s="473"/>
      <c r="C32" s="473"/>
      <c r="D32" s="473"/>
      <c r="E32" s="474"/>
    </row>
    <row r="33" spans="1:5">
      <c r="A33" s="470"/>
      <c r="B33" s="227">
        <v>2019</v>
      </c>
      <c r="C33" s="227">
        <v>2020</v>
      </c>
      <c r="D33" s="227">
        <v>2021</v>
      </c>
      <c r="E33" s="227">
        <v>2022</v>
      </c>
    </row>
    <row r="34" spans="1:5" ht="15.75" thickBot="1">
      <c r="A34" s="471"/>
      <c r="B34" s="181" t="s">
        <v>5</v>
      </c>
      <c r="C34" s="181" t="s">
        <v>6</v>
      </c>
      <c r="D34" s="181" t="s">
        <v>6</v>
      </c>
      <c r="E34" s="181" t="s">
        <v>6</v>
      </c>
    </row>
    <row r="35" spans="1:5" ht="15.75" thickBot="1">
      <c r="A35" s="230" t="s">
        <v>0</v>
      </c>
      <c r="B35" s="233">
        <v>0</v>
      </c>
      <c r="C35" s="233">
        <v>0</v>
      </c>
      <c r="D35" s="233">
        <v>0</v>
      </c>
      <c r="E35" s="233">
        <v>0</v>
      </c>
    </row>
    <row r="36" spans="1:5" ht="15.75" thickBot="1">
      <c r="A36" s="231" t="s">
        <v>41</v>
      </c>
      <c r="B36" s="232"/>
      <c r="C36" s="438"/>
      <c r="D36" s="438"/>
      <c r="E36" s="438"/>
    </row>
    <row r="37" spans="1:5" ht="15.75" thickBot="1">
      <c r="A37" s="231" t="s">
        <v>42</v>
      </c>
      <c r="B37" s="232"/>
      <c r="C37" s="241"/>
      <c r="D37" s="241"/>
      <c r="E37" s="241"/>
    </row>
    <row r="38" spans="1:5" ht="24.75" thickBot="1">
      <c r="A38" s="230" t="s">
        <v>28</v>
      </c>
      <c r="B38" s="233">
        <v>0</v>
      </c>
      <c r="C38" s="233">
        <v>0</v>
      </c>
      <c r="D38" s="233">
        <v>0</v>
      </c>
      <c r="E38" s="233">
        <v>0</v>
      </c>
    </row>
    <row r="39" spans="1:5" ht="15.75" thickBot="1">
      <c r="A39" s="231" t="s">
        <v>41</v>
      </c>
      <c r="B39" s="232"/>
      <c r="C39" s="233"/>
      <c r="D39" s="233"/>
      <c r="E39" s="233"/>
    </row>
    <row r="40" spans="1:5" ht="15.75" thickBot="1">
      <c r="A40" s="231" t="s">
        <v>42</v>
      </c>
      <c r="B40" s="232"/>
      <c r="C40" s="233"/>
      <c r="D40" s="233"/>
      <c r="E40" s="233"/>
    </row>
    <row r="41" spans="1:5" ht="15.75" thickBot="1">
      <c r="A41" s="230" t="s">
        <v>1</v>
      </c>
      <c r="B41" s="232">
        <v>0</v>
      </c>
      <c r="C41" s="233">
        <v>0</v>
      </c>
      <c r="D41" s="233">
        <v>0</v>
      </c>
      <c r="E41" s="233">
        <v>0</v>
      </c>
    </row>
    <row r="42" spans="1:5" ht="15.75" thickBot="1">
      <c r="A42" s="231" t="s">
        <v>41</v>
      </c>
      <c r="B42" s="232"/>
      <c r="C42" s="233"/>
      <c r="D42" s="233"/>
      <c r="E42" s="233"/>
    </row>
    <row r="43" spans="1:5" ht="15.75" thickBot="1">
      <c r="A43" s="231" t="s">
        <v>42</v>
      </c>
      <c r="B43" s="232"/>
      <c r="C43" s="233"/>
      <c r="D43" s="233"/>
      <c r="E43" s="233"/>
    </row>
    <row r="44" spans="1:5" ht="15.75" thickBot="1">
      <c r="A44" s="230" t="s">
        <v>2</v>
      </c>
      <c r="B44" s="232"/>
      <c r="C44" s="233"/>
      <c r="D44" s="233"/>
      <c r="E44" s="233"/>
    </row>
    <row r="45" spans="1:5" ht="15.75" thickBot="1">
      <c r="A45" s="231" t="s">
        <v>41</v>
      </c>
      <c r="B45" s="232"/>
      <c r="C45" s="233"/>
      <c r="D45" s="233"/>
      <c r="E45" s="233"/>
    </row>
    <row r="46" spans="1:5" ht="15.75" thickBot="1">
      <c r="A46" s="231" t="s">
        <v>42</v>
      </c>
      <c r="B46" s="232"/>
      <c r="C46" s="233"/>
      <c r="D46" s="233"/>
      <c r="E46" s="233"/>
    </row>
    <row r="47" spans="1:5" ht="15.75" thickBot="1">
      <c r="A47" s="230" t="s">
        <v>24</v>
      </c>
      <c r="B47" s="232">
        <f>B48+B49</f>
        <v>5060000</v>
      </c>
      <c r="C47" s="232">
        <f t="shared" ref="C47:E47" si="1">C48+C49</f>
        <v>5060000</v>
      </c>
      <c r="D47" s="232">
        <f t="shared" si="1"/>
        <v>5200000</v>
      </c>
      <c r="E47" s="232">
        <f t="shared" si="1"/>
        <v>5200000</v>
      </c>
    </row>
    <row r="48" spans="1:5" ht="15.75" thickBot="1">
      <c r="A48" s="231" t="s">
        <v>41</v>
      </c>
      <c r="B48" s="232">
        <f>B27</f>
        <v>5060000</v>
      </c>
      <c r="C48" s="232">
        <f t="shared" ref="C48:E48" si="2">C27</f>
        <v>5060000</v>
      </c>
      <c r="D48" s="232">
        <f t="shared" si="2"/>
        <v>5200000</v>
      </c>
      <c r="E48" s="232">
        <f t="shared" si="2"/>
        <v>5200000</v>
      </c>
    </row>
    <row r="49" spans="1:10" ht="15.75" thickBot="1">
      <c r="A49" s="231" t="s">
        <v>42</v>
      </c>
      <c r="B49" s="232"/>
      <c r="C49" s="233"/>
      <c r="D49" s="233"/>
      <c r="E49" s="233"/>
      <c r="F49" s="85"/>
    </row>
    <row r="50" spans="1:10" ht="15.75" thickBot="1">
      <c r="A50" s="230" t="s">
        <v>25</v>
      </c>
      <c r="B50" s="232"/>
      <c r="C50" s="233"/>
      <c r="D50" s="233"/>
      <c r="E50" s="233"/>
      <c r="F50" s="85"/>
    </row>
    <row r="51" spans="1:10" ht="15.75" thickBot="1">
      <c r="A51" s="231" t="s">
        <v>41</v>
      </c>
      <c r="B51" s="232"/>
      <c r="C51" s="233"/>
      <c r="D51" s="233"/>
      <c r="E51" s="233"/>
      <c r="F51" s="85"/>
    </row>
    <row r="52" spans="1:10" ht="15.75" thickBot="1">
      <c r="A52" s="231" t="s">
        <v>42</v>
      </c>
      <c r="B52" s="232"/>
      <c r="C52" s="233"/>
      <c r="D52" s="233"/>
      <c r="E52" s="233"/>
      <c r="F52" s="85"/>
    </row>
    <row r="53" spans="1:10" ht="24.75" thickBot="1">
      <c r="A53" s="230" t="s">
        <v>3</v>
      </c>
      <c r="B53" s="232">
        <v>0</v>
      </c>
      <c r="C53" s="233">
        <v>0</v>
      </c>
      <c r="D53" s="233">
        <f>C53*1.03*0.99</f>
        <v>0</v>
      </c>
      <c r="E53" s="233">
        <f>D53*1.03*0.99</f>
        <v>0</v>
      </c>
      <c r="F53" s="85"/>
    </row>
    <row r="54" spans="1:10" ht="15.75" thickBot="1">
      <c r="A54" s="231" t="s">
        <v>41</v>
      </c>
      <c r="B54" s="232"/>
      <c r="C54" s="236"/>
      <c r="D54" s="236"/>
      <c r="E54" s="236"/>
      <c r="F54" s="85"/>
      <c r="G54" s="4"/>
      <c r="H54" s="4"/>
      <c r="I54" s="4"/>
    </row>
    <row r="55" spans="1:10" ht="15.75" thickBot="1">
      <c r="A55" s="231" t="s">
        <v>42</v>
      </c>
      <c r="B55" s="232"/>
      <c r="C55" s="333"/>
      <c r="D55" s="236"/>
      <c r="E55" s="236"/>
      <c r="F55" s="85"/>
    </row>
    <row r="56" spans="1:10" ht="15.75" thickBot="1">
      <c r="A56" s="237" t="s">
        <v>30</v>
      </c>
      <c r="B56" s="232">
        <f>B53+B50+B47+B44+B41+B38+B35</f>
        <v>5060000</v>
      </c>
      <c r="C56" s="232">
        <f t="shared" ref="C56:E56" si="3">C53+C50+C47+C44+C41+C38+C35</f>
        <v>5060000</v>
      </c>
      <c r="D56" s="232">
        <f t="shared" si="3"/>
        <v>5200000</v>
      </c>
      <c r="E56" s="232">
        <f t="shared" si="3"/>
        <v>5200000</v>
      </c>
      <c r="F56" s="85"/>
    </row>
    <row r="57" spans="1:10" ht="15.75" thickBot="1">
      <c r="A57" s="238" t="s">
        <v>31</v>
      </c>
      <c r="B57" s="239">
        <f>IF(B56-B27=0,0,"Error")</f>
        <v>0</v>
      </c>
      <c r="C57" s="239">
        <f>IF(C56-C27=0,0,"Error")</f>
        <v>0</v>
      </c>
      <c r="D57" s="239">
        <f>IF(D56-D27=0,0,"Error")</f>
        <v>0</v>
      </c>
      <c r="E57" s="239">
        <f>IF(E56-E27=0,0,"Error")</f>
        <v>0</v>
      </c>
      <c r="F57" s="85"/>
    </row>
    <row r="58" spans="1:10" ht="15.75" thickBot="1">
      <c r="A58" s="246"/>
      <c r="B58" s="247"/>
      <c r="C58" s="247"/>
      <c r="D58" s="247"/>
      <c r="E58" s="439"/>
    </row>
    <row r="59" spans="1:10" ht="24.75" thickBot="1">
      <c r="A59" s="175" t="s">
        <v>39</v>
      </c>
      <c r="B59" s="248">
        <f>B56</f>
        <v>5060000</v>
      </c>
      <c r="C59" s="248">
        <f t="shared" ref="C59:E59" si="4">C56</f>
        <v>5060000</v>
      </c>
      <c r="D59" s="248">
        <f t="shared" si="4"/>
        <v>5200000</v>
      </c>
      <c r="E59" s="248">
        <f t="shared" si="4"/>
        <v>5200000</v>
      </c>
      <c r="F59" s="91" t="s">
        <v>352</v>
      </c>
    </row>
    <row r="60" spans="1:10" ht="24.75" thickBot="1">
      <c r="A60" s="175" t="s">
        <v>40</v>
      </c>
      <c r="B60" s="248">
        <f>B62+B65+B68+B71+B74+B77+B80+B83+B88</f>
        <v>5060000</v>
      </c>
      <c r="C60" s="248">
        <f t="shared" ref="C60:E60" si="5">C62+C65+C68+C71+C74+C77+C80+C83+C88</f>
        <v>5060000</v>
      </c>
      <c r="D60" s="248">
        <f t="shared" si="5"/>
        <v>5200000</v>
      </c>
      <c r="E60" s="248">
        <f t="shared" si="5"/>
        <v>5200000</v>
      </c>
      <c r="F60" s="75" t="s">
        <v>337</v>
      </c>
      <c r="G60" s="76">
        <v>2019</v>
      </c>
      <c r="H60" s="76">
        <v>2020</v>
      </c>
      <c r="I60" s="76">
        <v>2021</v>
      </c>
      <c r="J60" s="76">
        <v>2022</v>
      </c>
    </row>
    <row r="61" spans="1:10" ht="15.75" thickBot="1">
      <c r="A61" s="230" t="s">
        <v>0</v>
      </c>
      <c r="B61" s="249">
        <f>B62</f>
        <v>0</v>
      </c>
      <c r="C61" s="249">
        <f t="shared" ref="C61:E61" si="6">C62</f>
        <v>0</v>
      </c>
      <c r="D61" s="249">
        <f t="shared" si="6"/>
        <v>0</v>
      </c>
      <c r="E61" s="249">
        <f t="shared" si="6"/>
        <v>0</v>
      </c>
      <c r="F61" s="77" t="s">
        <v>351</v>
      </c>
      <c r="G61" s="89">
        <v>5060000</v>
      </c>
      <c r="H61" s="89">
        <v>5060000</v>
      </c>
      <c r="I61" s="89">
        <v>5200000</v>
      </c>
      <c r="J61" s="89">
        <v>5200000</v>
      </c>
    </row>
    <row r="62" spans="1:10" ht="15.75" thickBot="1">
      <c r="A62" s="231" t="s">
        <v>41</v>
      </c>
      <c r="B62" s="232">
        <f>B36</f>
        <v>0</v>
      </c>
      <c r="C62" s="232">
        <f t="shared" ref="C62:E62" si="7">C36</f>
        <v>0</v>
      </c>
      <c r="D62" s="232">
        <f t="shared" si="7"/>
        <v>0</v>
      </c>
      <c r="E62" s="232">
        <f t="shared" si="7"/>
        <v>0</v>
      </c>
      <c r="F62" s="77"/>
      <c r="G62" s="79"/>
      <c r="H62" s="79"/>
      <c r="I62" s="79"/>
      <c r="J62" s="79"/>
    </row>
    <row r="63" spans="1:10" ht="15.75" thickBot="1">
      <c r="A63" s="231" t="s">
        <v>44</v>
      </c>
      <c r="B63" s="232">
        <v>0</v>
      </c>
      <c r="C63" s="232">
        <v>0</v>
      </c>
      <c r="D63" s="232">
        <v>0</v>
      </c>
      <c r="E63" s="232">
        <v>0</v>
      </c>
      <c r="F63" s="85"/>
      <c r="G63" s="128">
        <f>B59-G61</f>
        <v>0</v>
      </c>
      <c r="H63" s="128">
        <f t="shared" ref="H63:J63" si="8">C59-H61</f>
        <v>0</v>
      </c>
      <c r="I63" s="128">
        <f t="shared" si="8"/>
        <v>0</v>
      </c>
      <c r="J63" s="128">
        <f t="shared" si="8"/>
        <v>0</v>
      </c>
    </row>
    <row r="64" spans="1:10" ht="24.75" thickBot="1">
      <c r="A64" s="230" t="s">
        <v>28</v>
      </c>
      <c r="B64" s="249">
        <f>B65+B66</f>
        <v>0</v>
      </c>
      <c r="C64" s="249">
        <f t="shared" ref="C64:E64" si="9">C65+C66</f>
        <v>0</v>
      </c>
      <c r="D64" s="249">
        <f t="shared" si="9"/>
        <v>0</v>
      </c>
      <c r="E64" s="249">
        <f t="shared" si="9"/>
        <v>0</v>
      </c>
    </row>
    <row r="65" spans="1:5" ht="15.75" thickBot="1">
      <c r="A65" s="231" t="s">
        <v>41</v>
      </c>
      <c r="B65" s="233">
        <f>B39</f>
        <v>0</v>
      </c>
      <c r="C65" s="233">
        <f t="shared" ref="C65:E65" si="10">C39</f>
        <v>0</v>
      </c>
      <c r="D65" s="233">
        <f t="shared" si="10"/>
        <v>0</v>
      </c>
      <c r="E65" s="233">
        <f t="shared" si="10"/>
        <v>0</v>
      </c>
    </row>
    <row r="66" spans="1:5" ht="15.75" thickBot="1">
      <c r="A66" s="231" t="s">
        <v>44</v>
      </c>
      <c r="B66" s="232">
        <v>0</v>
      </c>
      <c r="C66" s="232">
        <v>0</v>
      </c>
      <c r="D66" s="232">
        <v>0</v>
      </c>
      <c r="E66" s="232">
        <v>0</v>
      </c>
    </row>
    <row r="67" spans="1:5" ht="15.75" thickBot="1">
      <c r="A67" s="230" t="s">
        <v>1</v>
      </c>
      <c r="B67" s="249">
        <f>B68+B69</f>
        <v>0</v>
      </c>
      <c r="C67" s="249">
        <f t="shared" ref="C67:E67" si="11">C68+C69</f>
        <v>0</v>
      </c>
      <c r="D67" s="249">
        <f t="shared" si="11"/>
        <v>0</v>
      </c>
      <c r="E67" s="249">
        <f t="shared" si="11"/>
        <v>0</v>
      </c>
    </row>
    <row r="68" spans="1:5" ht="15.75" thickBot="1">
      <c r="A68" s="231" t="s">
        <v>41</v>
      </c>
      <c r="B68" s="232">
        <f>B42</f>
        <v>0</v>
      </c>
      <c r="C68" s="232">
        <f t="shared" ref="C68:E68" si="12">C42</f>
        <v>0</v>
      </c>
      <c r="D68" s="232">
        <f t="shared" si="12"/>
        <v>0</v>
      </c>
      <c r="E68" s="232">
        <f t="shared" si="12"/>
        <v>0</v>
      </c>
    </row>
    <row r="69" spans="1:5" ht="15.75" thickBot="1">
      <c r="A69" s="231" t="s">
        <v>44</v>
      </c>
      <c r="B69" s="232">
        <v>0</v>
      </c>
      <c r="C69" s="232">
        <v>0</v>
      </c>
      <c r="D69" s="232">
        <v>0</v>
      </c>
      <c r="E69" s="232">
        <v>0</v>
      </c>
    </row>
    <row r="70" spans="1:5" ht="15.75" thickBot="1">
      <c r="A70" s="230" t="s">
        <v>2</v>
      </c>
      <c r="B70" s="249">
        <f>B71+B72</f>
        <v>0</v>
      </c>
      <c r="C70" s="249">
        <f t="shared" ref="C70:E70" si="13">C71+C72</f>
        <v>0</v>
      </c>
      <c r="D70" s="249">
        <f t="shared" si="13"/>
        <v>0</v>
      </c>
      <c r="E70" s="249">
        <f t="shared" si="13"/>
        <v>0</v>
      </c>
    </row>
    <row r="71" spans="1:5" ht="15.75" thickBot="1">
      <c r="A71" s="231" t="s">
        <v>41</v>
      </c>
      <c r="B71" s="233">
        <f>B45</f>
        <v>0</v>
      </c>
      <c r="C71" s="233">
        <f t="shared" ref="C71:E71" si="14">C45</f>
        <v>0</v>
      </c>
      <c r="D71" s="233">
        <f t="shared" si="14"/>
        <v>0</v>
      </c>
      <c r="E71" s="233">
        <f t="shared" si="14"/>
        <v>0</v>
      </c>
    </row>
    <row r="72" spans="1:5" ht="15.75" thickBot="1">
      <c r="A72" s="231" t="s">
        <v>44</v>
      </c>
      <c r="B72" s="232">
        <v>0</v>
      </c>
      <c r="C72" s="232">
        <v>0</v>
      </c>
      <c r="D72" s="232">
        <v>0</v>
      </c>
      <c r="E72" s="232">
        <v>0</v>
      </c>
    </row>
    <row r="73" spans="1:5" ht="15.75" thickBot="1">
      <c r="A73" s="230" t="s">
        <v>24</v>
      </c>
      <c r="B73" s="249">
        <f>B74+B75</f>
        <v>5060000</v>
      </c>
      <c r="C73" s="249">
        <f t="shared" ref="C73:E73" si="15">C74+C75</f>
        <v>5060000</v>
      </c>
      <c r="D73" s="249">
        <f t="shared" si="15"/>
        <v>5200000</v>
      </c>
      <c r="E73" s="249">
        <f t="shared" si="15"/>
        <v>5200000</v>
      </c>
    </row>
    <row r="74" spans="1:5" ht="15.75" thickBot="1">
      <c r="A74" s="231" t="s">
        <v>41</v>
      </c>
      <c r="B74" s="233">
        <f>B48</f>
        <v>5060000</v>
      </c>
      <c r="C74" s="233">
        <f t="shared" ref="C74:E74" si="16">C48</f>
        <v>5060000</v>
      </c>
      <c r="D74" s="233">
        <f t="shared" si="16"/>
        <v>5200000</v>
      </c>
      <c r="E74" s="233">
        <f t="shared" si="16"/>
        <v>5200000</v>
      </c>
    </row>
    <row r="75" spans="1:5" ht="15.75" thickBot="1">
      <c r="A75" s="231" t="s">
        <v>44</v>
      </c>
      <c r="B75" s="232">
        <v>0</v>
      </c>
      <c r="C75" s="232">
        <v>0</v>
      </c>
      <c r="D75" s="232">
        <v>0</v>
      </c>
      <c r="E75" s="232">
        <v>0</v>
      </c>
    </row>
    <row r="76" spans="1:5" ht="15.75" thickBot="1">
      <c r="A76" s="230" t="s">
        <v>25</v>
      </c>
      <c r="B76" s="249">
        <f>B77+B78</f>
        <v>0</v>
      </c>
      <c r="C76" s="249">
        <f>C77+C78</f>
        <v>0</v>
      </c>
      <c r="D76" s="249">
        <f t="shared" ref="D76:E76" si="17">D77+D78</f>
        <v>0</v>
      </c>
      <c r="E76" s="249">
        <f t="shared" si="17"/>
        <v>0</v>
      </c>
    </row>
    <row r="77" spans="1:5" ht="15.75" thickBot="1">
      <c r="A77" s="231" t="s">
        <v>41</v>
      </c>
      <c r="B77" s="233">
        <f>B51</f>
        <v>0</v>
      </c>
      <c r="C77" s="233">
        <f t="shared" ref="C77:E77" si="18">C51</f>
        <v>0</v>
      </c>
      <c r="D77" s="233">
        <f t="shared" si="18"/>
        <v>0</v>
      </c>
      <c r="E77" s="233">
        <f t="shared" si="18"/>
        <v>0</v>
      </c>
    </row>
    <row r="78" spans="1:5" ht="15.75" thickBot="1">
      <c r="A78" s="231" t="s">
        <v>44</v>
      </c>
      <c r="B78" s="232">
        <v>0</v>
      </c>
      <c r="C78" s="232">
        <v>0</v>
      </c>
      <c r="D78" s="232">
        <v>0</v>
      </c>
      <c r="E78" s="232">
        <v>0</v>
      </c>
    </row>
    <row r="79" spans="1:5" ht="24.75" thickBot="1">
      <c r="A79" s="230" t="s">
        <v>3</v>
      </c>
      <c r="B79" s="249">
        <f>B80</f>
        <v>0</v>
      </c>
      <c r="C79" s="249">
        <f t="shared" ref="C79:E79" si="19">C80</f>
        <v>0</v>
      </c>
      <c r="D79" s="249">
        <f t="shared" si="19"/>
        <v>0</v>
      </c>
      <c r="E79" s="249">
        <f t="shared" si="19"/>
        <v>0</v>
      </c>
    </row>
    <row r="80" spans="1:5" ht="15.75" thickBot="1">
      <c r="A80" s="231" t="s">
        <v>41</v>
      </c>
      <c r="B80" s="233">
        <f>B54</f>
        <v>0</v>
      </c>
      <c r="C80" s="233">
        <f t="shared" ref="C80:E80" si="20">C54</f>
        <v>0</v>
      </c>
      <c r="D80" s="233">
        <f t="shared" si="20"/>
        <v>0</v>
      </c>
      <c r="E80" s="233">
        <f t="shared" si="20"/>
        <v>0</v>
      </c>
    </row>
    <row r="81" spans="1:5" ht="15.75" thickBot="1">
      <c r="A81" s="231" t="s">
        <v>44</v>
      </c>
      <c r="B81" s="232">
        <v>0</v>
      </c>
      <c r="C81" s="232">
        <v>0</v>
      </c>
      <c r="D81" s="232">
        <v>0</v>
      </c>
      <c r="E81" s="232">
        <v>0</v>
      </c>
    </row>
    <row r="82" spans="1:5" ht="15.75" thickBot="1">
      <c r="A82" s="230" t="s">
        <v>19</v>
      </c>
      <c r="B82" s="249">
        <f>B83+B84+B85+B86</f>
        <v>0</v>
      </c>
      <c r="C82" s="249">
        <f t="shared" ref="C82:E82" si="21">C83+C84+C85+C86</f>
        <v>0</v>
      </c>
      <c r="D82" s="249">
        <f t="shared" si="21"/>
        <v>0</v>
      </c>
      <c r="E82" s="249">
        <f t="shared" si="21"/>
        <v>0</v>
      </c>
    </row>
    <row r="83" spans="1:5" ht="15.75" thickBot="1">
      <c r="A83" s="231" t="s">
        <v>41</v>
      </c>
      <c r="B83" s="233">
        <v>0</v>
      </c>
      <c r="C83" s="233">
        <v>0</v>
      </c>
      <c r="D83" s="233">
        <v>0</v>
      </c>
      <c r="E83" s="233">
        <v>0</v>
      </c>
    </row>
    <row r="84" spans="1:5" ht="15.75" thickBot="1">
      <c r="A84" s="231" t="s">
        <v>49</v>
      </c>
      <c r="B84" s="233">
        <v>0</v>
      </c>
      <c r="C84" s="233">
        <v>0</v>
      </c>
      <c r="D84" s="233">
        <v>0</v>
      </c>
      <c r="E84" s="233">
        <v>0</v>
      </c>
    </row>
    <row r="85" spans="1:5" ht="15.75" thickBot="1">
      <c r="A85" s="231" t="s">
        <v>47</v>
      </c>
      <c r="B85" s="233">
        <v>0</v>
      </c>
      <c r="C85" s="233">
        <v>0</v>
      </c>
      <c r="D85" s="233">
        <v>0</v>
      </c>
      <c r="E85" s="233">
        <v>0</v>
      </c>
    </row>
    <row r="86" spans="1:5" ht="15.75" thickBot="1">
      <c r="A86" s="231" t="s">
        <v>48</v>
      </c>
      <c r="B86" s="233">
        <v>0</v>
      </c>
      <c r="C86" s="233">
        <v>0</v>
      </c>
      <c r="D86" s="233">
        <v>0</v>
      </c>
      <c r="E86" s="233">
        <v>0</v>
      </c>
    </row>
    <row r="87" spans="1:5" ht="15.75" thickBot="1">
      <c r="A87" s="230" t="s">
        <v>20</v>
      </c>
      <c r="B87" s="249">
        <f>B88+B89+B90+B91</f>
        <v>0</v>
      </c>
      <c r="C87" s="249">
        <f t="shared" ref="C87:E87" si="22">C88+C89+C90+C91</f>
        <v>0</v>
      </c>
      <c r="D87" s="249">
        <f t="shared" si="22"/>
        <v>0</v>
      </c>
      <c r="E87" s="249">
        <f t="shared" si="22"/>
        <v>0</v>
      </c>
    </row>
    <row r="88" spans="1:5" ht="15.75" thickBot="1">
      <c r="A88" s="231" t="s">
        <v>41</v>
      </c>
      <c r="B88" s="233">
        <v>0</v>
      </c>
      <c r="C88" s="233">
        <v>0</v>
      </c>
      <c r="D88" s="233">
        <v>0</v>
      </c>
      <c r="E88" s="233">
        <v>0</v>
      </c>
    </row>
    <row r="89" spans="1:5" ht="15.75" thickBot="1">
      <c r="A89" s="231" t="s">
        <v>49</v>
      </c>
      <c r="B89" s="233">
        <v>0</v>
      </c>
      <c r="C89" s="233">
        <v>0</v>
      </c>
      <c r="D89" s="233">
        <v>0</v>
      </c>
      <c r="E89" s="233">
        <v>0</v>
      </c>
    </row>
    <row r="90" spans="1:5" ht="15.75" thickBot="1">
      <c r="A90" s="231" t="s">
        <v>47</v>
      </c>
      <c r="B90" s="233">
        <v>0</v>
      </c>
      <c r="C90" s="233">
        <v>0</v>
      </c>
      <c r="D90" s="233">
        <v>0</v>
      </c>
      <c r="E90" s="233">
        <v>0</v>
      </c>
    </row>
    <row r="91" spans="1:5" ht="15.75" thickBot="1">
      <c r="A91" s="231" t="s">
        <v>48</v>
      </c>
      <c r="B91" s="233">
        <v>0</v>
      </c>
      <c r="C91" s="233">
        <v>0</v>
      </c>
      <c r="D91" s="233">
        <v>0</v>
      </c>
      <c r="E91" s="233">
        <v>0</v>
      </c>
    </row>
    <row r="92" spans="1:5" ht="15.75" thickBot="1">
      <c r="A92" s="238" t="s">
        <v>31</v>
      </c>
      <c r="B92" s="239">
        <f>IF(B60-B59=0,0,"Error")</f>
        <v>0</v>
      </c>
      <c r="C92" s="239">
        <f>IF(C60-C59=0,0,"Error")</f>
        <v>0</v>
      </c>
      <c r="D92" s="239">
        <f>IF(D60-D59=0,0,"Error")</f>
        <v>0</v>
      </c>
      <c r="E92" s="239">
        <f>IF(E60-E59=0,0,"Error")</f>
        <v>0</v>
      </c>
    </row>
  </sheetData>
  <mergeCells count="20">
    <mergeCell ref="A3:E3"/>
    <mergeCell ref="B5:E5"/>
    <mergeCell ref="B6:E6"/>
    <mergeCell ref="B7:E7"/>
    <mergeCell ref="A32:E32"/>
    <mergeCell ref="A33:A34"/>
    <mergeCell ref="A1:E1"/>
    <mergeCell ref="A20:E20"/>
    <mergeCell ref="B21:E21"/>
    <mergeCell ref="B22:E22"/>
    <mergeCell ref="B23:E23"/>
    <mergeCell ref="A24:A25"/>
    <mergeCell ref="B12:E12"/>
    <mergeCell ref="A13:A14"/>
    <mergeCell ref="B16:E16"/>
    <mergeCell ref="A17:E17"/>
    <mergeCell ref="A19:E19"/>
    <mergeCell ref="A2:E2"/>
    <mergeCell ref="A8:E8"/>
    <mergeCell ref="A9:E11"/>
  </mergeCells>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sheetPr>
  <dimension ref="A1:W839"/>
  <sheetViews>
    <sheetView topLeftCell="A523" zoomScale="170" zoomScaleNormal="170" zoomScaleSheetLayoutView="100" workbookViewId="0">
      <selection activeCell="B477" sqref="B477"/>
    </sheetView>
  </sheetViews>
  <sheetFormatPr defaultRowHeight="12"/>
  <cols>
    <col min="1" max="1" width="24.28515625" style="13" customWidth="1"/>
    <col min="2" max="2" width="12.7109375" style="13" customWidth="1"/>
    <col min="3" max="5" width="14.85546875" style="13" customWidth="1"/>
    <col min="6" max="6" width="9.140625" style="13" hidden="1" customWidth="1"/>
    <col min="7" max="7" width="10.140625" style="13" hidden="1" customWidth="1"/>
    <col min="8" max="9" width="12.42578125" style="13" hidden="1" customWidth="1"/>
    <col min="10" max="10" width="22" style="12" hidden="1" customWidth="1"/>
    <col min="11" max="15" width="11.5703125" style="12" hidden="1" customWidth="1"/>
    <col min="16" max="16" width="0" style="13" hidden="1" customWidth="1"/>
    <col min="17" max="17" width="14.140625" style="13" hidden="1" customWidth="1"/>
    <col min="18" max="23" width="10.7109375" style="13" hidden="1" customWidth="1"/>
    <col min="24" max="25" width="0" style="13" hidden="1" customWidth="1"/>
    <col min="26" max="254" width="9.140625" style="13"/>
    <col min="255" max="255" width="8.42578125" style="13" customWidth="1"/>
    <col min="256" max="256" width="1.85546875" style="13" customWidth="1"/>
    <col min="257" max="257" width="24.28515625" style="13" customWidth="1"/>
    <col min="258" max="261" width="14.85546875" style="13" customWidth="1"/>
    <col min="262" max="271" width="0" style="13" hidden="1" customWidth="1"/>
    <col min="272" max="510" width="9.140625" style="13"/>
    <col min="511" max="511" width="8.42578125" style="13" customWidth="1"/>
    <col min="512" max="512" width="1.85546875" style="13" customWidth="1"/>
    <col min="513" max="513" width="24.28515625" style="13" customWidth="1"/>
    <col min="514" max="517" width="14.85546875" style="13" customWidth="1"/>
    <col min="518" max="527" width="0" style="13" hidden="1" customWidth="1"/>
    <col min="528" max="766" width="9.140625" style="13"/>
    <col min="767" max="767" width="8.42578125" style="13" customWidth="1"/>
    <col min="768" max="768" width="1.85546875" style="13" customWidth="1"/>
    <col min="769" max="769" width="24.28515625" style="13" customWidth="1"/>
    <col min="770" max="773" width="14.85546875" style="13" customWidth="1"/>
    <col min="774" max="783" width="0" style="13" hidden="1" customWidth="1"/>
    <col min="784" max="1022" width="9.140625" style="13"/>
    <col min="1023" max="1023" width="8.42578125" style="13" customWidth="1"/>
    <col min="1024" max="1024" width="1.85546875" style="13" customWidth="1"/>
    <col min="1025" max="1025" width="24.28515625" style="13" customWidth="1"/>
    <col min="1026" max="1029" width="14.85546875" style="13" customWidth="1"/>
    <col min="1030" max="1039" width="0" style="13" hidden="1" customWidth="1"/>
    <col min="1040" max="1278" width="9.140625" style="13"/>
    <col min="1279" max="1279" width="8.42578125" style="13" customWidth="1"/>
    <col min="1280" max="1280" width="1.85546875" style="13" customWidth="1"/>
    <col min="1281" max="1281" width="24.28515625" style="13" customWidth="1"/>
    <col min="1282" max="1285" width="14.85546875" style="13" customWidth="1"/>
    <col min="1286" max="1295" width="0" style="13" hidden="1" customWidth="1"/>
    <col min="1296" max="1534" width="9.140625" style="13"/>
    <col min="1535" max="1535" width="8.42578125" style="13" customWidth="1"/>
    <col min="1536" max="1536" width="1.85546875" style="13" customWidth="1"/>
    <col min="1537" max="1537" width="24.28515625" style="13" customWidth="1"/>
    <col min="1538" max="1541" width="14.85546875" style="13" customWidth="1"/>
    <col min="1542" max="1551" width="0" style="13" hidden="1" customWidth="1"/>
    <col min="1552" max="1790" width="9.140625" style="13"/>
    <col min="1791" max="1791" width="8.42578125" style="13" customWidth="1"/>
    <col min="1792" max="1792" width="1.85546875" style="13" customWidth="1"/>
    <col min="1793" max="1793" width="24.28515625" style="13" customWidth="1"/>
    <col min="1794" max="1797" width="14.85546875" style="13" customWidth="1"/>
    <col min="1798" max="1807" width="0" style="13" hidden="1" customWidth="1"/>
    <col min="1808" max="2046" width="9.140625" style="13"/>
    <col min="2047" max="2047" width="8.42578125" style="13" customWidth="1"/>
    <col min="2048" max="2048" width="1.85546875" style="13" customWidth="1"/>
    <col min="2049" max="2049" width="24.28515625" style="13" customWidth="1"/>
    <col min="2050" max="2053" width="14.85546875" style="13" customWidth="1"/>
    <col min="2054" max="2063" width="0" style="13" hidden="1" customWidth="1"/>
    <col min="2064" max="2302" width="9.140625" style="13"/>
    <col min="2303" max="2303" width="8.42578125" style="13" customWidth="1"/>
    <col min="2304" max="2304" width="1.85546875" style="13" customWidth="1"/>
    <col min="2305" max="2305" width="24.28515625" style="13" customWidth="1"/>
    <col min="2306" max="2309" width="14.85546875" style="13" customWidth="1"/>
    <col min="2310" max="2319" width="0" style="13" hidden="1" customWidth="1"/>
    <col min="2320" max="2558" width="9.140625" style="13"/>
    <col min="2559" max="2559" width="8.42578125" style="13" customWidth="1"/>
    <col min="2560" max="2560" width="1.85546875" style="13" customWidth="1"/>
    <col min="2561" max="2561" width="24.28515625" style="13" customWidth="1"/>
    <col min="2562" max="2565" width="14.85546875" style="13" customWidth="1"/>
    <col min="2566" max="2575" width="0" style="13" hidden="1" customWidth="1"/>
    <col min="2576" max="2814" width="9.140625" style="13"/>
    <col min="2815" max="2815" width="8.42578125" style="13" customWidth="1"/>
    <col min="2816" max="2816" width="1.85546875" style="13" customWidth="1"/>
    <col min="2817" max="2817" width="24.28515625" style="13" customWidth="1"/>
    <col min="2818" max="2821" width="14.85546875" style="13" customWidth="1"/>
    <col min="2822" max="2831" width="0" style="13" hidden="1" customWidth="1"/>
    <col min="2832" max="3070" width="9.140625" style="13"/>
    <col min="3071" max="3071" width="8.42578125" style="13" customWidth="1"/>
    <col min="3072" max="3072" width="1.85546875" style="13" customWidth="1"/>
    <col min="3073" max="3073" width="24.28515625" style="13" customWidth="1"/>
    <col min="3074" max="3077" width="14.85546875" style="13" customWidth="1"/>
    <col min="3078" max="3087" width="0" style="13" hidden="1" customWidth="1"/>
    <col min="3088" max="3326" width="9.140625" style="13"/>
    <col min="3327" max="3327" width="8.42578125" style="13" customWidth="1"/>
    <col min="3328" max="3328" width="1.85546875" style="13" customWidth="1"/>
    <col min="3329" max="3329" width="24.28515625" style="13" customWidth="1"/>
    <col min="3330" max="3333" width="14.85546875" style="13" customWidth="1"/>
    <col min="3334" max="3343" width="0" style="13" hidden="1" customWidth="1"/>
    <col min="3344" max="3582" width="9.140625" style="13"/>
    <col min="3583" max="3583" width="8.42578125" style="13" customWidth="1"/>
    <col min="3584" max="3584" width="1.85546875" style="13" customWidth="1"/>
    <col min="3585" max="3585" width="24.28515625" style="13" customWidth="1"/>
    <col min="3586" max="3589" width="14.85546875" style="13" customWidth="1"/>
    <col min="3590" max="3599" width="0" style="13" hidden="1" customWidth="1"/>
    <col min="3600" max="3838" width="9.140625" style="13"/>
    <col min="3839" max="3839" width="8.42578125" style="13" customWidth="1"/>
    <col min="3840" max="3840" width="1.85546875" style="13" customWidth="1"/>
    <col min="3841" max="3841" width="24.28515625" style="13" customWidth="1"/>
    <col min="3842" max="3845" width="14.85546875" style="13" customWidth="1"/>
    <col min="3846" max="3855" width="0" style="13" hidden="1" customWidth="1"/>
    <col min="3856" max="4094" width="9.140625" style="13"/>
    <col min="4095" max="4095" width="8.42578125" style="13" customWidth="1"/>
    <col min="4096" max="4096" width="1.85546875" style="13" customWidth="1"/>
    <col min="4097" max="4097" width="24.28515625" style="13" customWidth="1"/>
    <col min="4098" max="4101" width="14.85546875" style="13" customWidth="1"/>
    <col min="4102" max="4111" width="0" style="13" hidden="1" customWidth="1"/>
    <col min="4112" max="4350" width="9.140625" style="13"/>
    <col min="4351" max="4351" width="8.42578125" style="13" customWidth="1"/>
    <col min="4352" max="4352" width="1.85546875" style="13" customWidth="1"/>
    <col min="4353" max="4353" width="24.28515625" style="13" customWidth="1"/>
    <col min="4354" max="4357" width="14.85546875" style="13" customWidth="1"/>
    <col min="4358" max="4367" width="0" style="13" hidden="1" customWidth="1"/>
    <col min="4368" max="4606" width="9.140625" style="13"/>
    <col min="4607" max="4607" width="8.42578125" style="13" customWidth="1"/>
    <col min="4608" max="4608" width="1.85546875" style="13" customWidth="1"/>
    <col min="4609" max="4609" width="24.28515625" style="13" customWidth="1"/>
    <col min="4610" max="4613" width="14.85546875" style="13" customWidth="1"/>
    <col min="4614" max="4623" width="0" style="13" hidden="1" customWidth="1"/>
    <col min="4624" max="4862" width="9.140625" style="13"/>
    <col min="4863" max="4863" width="8.42578125" style="13" customWidth="1"/>
    <col min="4864" max="4864" width="1.85546875" style="13" customWidth="1"/>
    <col min="4865" max="4865" width="24.28515625" style="13" customWidth="1"/>
    <col min="4866" max="4869" width="14.85546875" style="13" customWidth="1"/>
    <col min="4870" max="4879" width="0" style="13" hidden="1" customWidth="1"/>
    <col min="4880" max="5118" width="9.140625" style="13"/>
    <col min="5119" max="5119" width="8.42578125" style="13" customWidth="1"/>
    <col min="5120" max="5120" width="1.85546875" style="13" customWidth="1"/>
    <col min="5121" max="5121" width="24.28515625" style="13" customWidth="1"/>
    <col min="5122" max="5125" width="14.85546875" style="13" customWidth="1"/>
    <col min="5126" max="5135" width="0" style="13" hidden="1" customWidth="1"/>
    <col min="5136" max="5374" width="9.140625" style="13"/>
    <col min="5375" max="5375" width="8.42578125" style="13" customWidth="1"/>
    <col min="5376" max="5376" width="1.85546875" style="13" customWidth="1"/>
    <col min="5377" max="5377" width="24.28515625" style="13" customWidth="1"/>
    <col min="5378" max="5381" width="14.85546875" style="13" customWidth="1"/>
    <col min="5382" max="5391" width="0" style="13" hidden="1" customWidth="1"/>
    <col min="5392" max="5630" width="9.140625" style="13"/>
    <col min="5631" max="5631" width="8.42578125" style="13" customWidth="1"/>
    <col min="5632" max="5632" width="1.85546875" style="13" customWidth="1"/>
    <col min="5633" max="5633" width="24.28515625" style="13" customWidth="1"/>
    <col min="5634" max="5637" width="14.85546875" style="13" customWidth="1"/>
    <col min="5638" max="5647" width="0" style="13" hidden="1" customWidth="1"/>
    <col min="5648" max="5886" width="9.140625" style="13"/>
    <col min="5887" max="5887" width="8.42578125" style="13" customWidth="1"/>
    <col min="5888" max="5888" width="1.85546875" style="13" customWidth="1"/>
    <col min="5889" max="5889" width="24.28515625" style="13" customWidth="1"/>
    <col min="5890" max="5893" width="14.85546875" style="13" customWidth="1"/>
    <col min="5894" max="5903" width="0" style="13" hidden="1" customWidth="1"/>
    <col min="5904" max="6142" width="9.140625" style="13"/>
    <col min="6143" max="6143" width="8.42578125" style="13" customWidth="1"/>
    <col min="6144" max="6144" width="1.85546875" style="13" customWidth="1"/>
    <col min="6145" max="6145" width="24.28515625" style="13" customWidth="1"/>
    <col min="6146" max="6149" width="14.85546875" style="13" customWidth="1"/>
    <col min="6150" max="6159" width="0" style="13" hidden="1" customWidth="1"/>
    <col min="6160" max="6398" width="9.140625" style="13"/>
    <col min="6399" max="6399" width="8.42578125" style="13" customWidth="1"/>
    <col min="6400" max="6400" width="1.85546875" style="13" customWidth="1"/>
    <col min="6401" max="6401" width="24.28515625" style="13" customWidth="1"/>
    <col min="6402" max="6405" width="14.85546875" style="13" customWidth="1"/>
    <col min="6406" max="6415" width="0" style="13" hidden="1" customWidth="1"/>
    <col min="6416" max="6654" width="9.140625" style="13"/>
    <col min="6655" max="6655" width="8.42578125" style="13" customWidth="1"/>
    <col min="6656" max="6656" width="1.85546875" style="13" customWidth="1"/>
    <col min="6657" max="6657" width="24.28515625" style="13" customWidth="1"/>
    <col min="6658" max="6661" width="14.85546875" style="13" customWidth="1"/>
    <col min="6662" max="6671" width="0" style="13" hidden="1" customWidth="1"/>
    <col min="6672" max="6910" width="9.140625" style="13"/>
    <col min="6911" max="6911" width="8.42578125" style="13" customWidth="1"/>
    <col min="6912" max="6912" width="1.85546875" style="13" customWidth="1"/>
    <col min="6913" max="6913" width="24.28515625" style="13" customWidth="1"/>
    <col min="6914" max="6917" width="14.85546875" style="13" customWidth="1"/>
    <col min="6918" max="6927" width="0" style="13" hidden="1" customWidth="1"/>
    <col min="6928" max="7166" width="9.140625" style="13"/>
    <col min="7167" max="7167" width="8.42578125" style="13" customWidth="1"/>
    <col min="7168" max="7168" width="1.85546875" style="13" customWidth="1"/>
    <col min="7169" max="7169" width="24.28515625" style="13" customWidth="1"/>
    <col min="7170" max="7173" width="14.85546875" style="13" customWidth="1"/>
    <col min="7174" max="7183" width="0" style="13" hidden="1" customWidth="1"/>
    <col min="7184" max="7422" width="9.140625" style="13"/>
    <col min="7423" max="7423" width="8.42578125" style="13" customWidth="1"/>
    <col min="7424" max="7424" width="1.85546875" style="13" customWidth="1"/>
    <col min="7425" max="7425" width="24.28515625" style="13" customWidth="1"/>
    <col min="7426" max="7429" width="14.85546875" style="13" customWidth="1"/>
    <col min="7430" max="7439" width="0" style="13" hidden="1" customWidth="1"/>
    <col min="7440" max="7678" width="9.140625" style="13"/>
    <col min="7679" max="7679" width="8.42578125" style="13" customWidth="1"/>
    <col min="7680" max="7680" width="1.85546875" style="13" customWidth="1"/>
    <col min="7681" max="7681" width="24.28515625" style="13" customWidth="1"/>
    <col min="7682" max="7685" width="14.85546875" style="13" customWidth="1"/>
    <col min="7686" max="7695" width="0" style="13" hidden="1" customWidth="1"/>
    <col min="7696" max="7934" width="9.140625" style="13"/>
    <col min="7935" max="7935" width="8.42578125" style="13" customWidth="1"/>
    <col min="7936" max="7936" width="1.85546875" style="13" customWidth="1"/>
    <col min="7937" max="7937" width="24.28515625" style="13" customWidth="1"/>
    <col min="7938" max="7941" width="14.85546875" style="13" customWidth="1"/>
    <col min="7942" max="7951" width="0" style="13" hidden="1" customWidth="1"/>
    <col min="7952" max="8190" width="9.140625" style="13"/>
    <col min="8191" max="8191" width="8.42578125" style="13" customWidth="1"/>
    <col min="8192" max="8192" width="1.85546875" style="13" customWidth="1"/>
    <col min="8193" max="8193" width="24.28515625" style="13" customWidth="1"/>
    <col min="8194" max="8197" width="14.85546875" style="13" customWidth="1"/>
    <col min="8198" max="8207" width="0" style="13" hidden="1" customWidth="1"/>
    <col min="8208" max="8446" width="9.140625" style="13"/>
    <col min="8447" max="8447" width="8.42578125" style="13" customWidth="1"/>
    <col min="8448" max="8448" width="1.85546875" style="13" customWidth="1"/>
    <col min="8449" max="8449" width="24.28515625" style="13" customWidth="1"/>
    <col min="8450" max="8453" width="14.85546875" style="13" customWidth="1"/>
    <col min="8454" max="8463" width="0" style="13" hidden="1" customWidth="1"/>
    <col min="8464" max="8702" width="9.140625" style="13"/>
    <col min="8703" max="8703" width="8.42578125" style="13" customWidth="1"/>
    <col min="8704" max="8704" width="1.85546875" style="13" customWidth="1"/>
    <col min="8705" max="8705" width="24.28515625" style="13" customWidth="1"/>
    <col min="8706" max="8709" width="14.85546875" style="13" customWidth="1"/>
    <col min="8710" max="8719" width="0" style="13" hidden="1" customWidth="1"/>
    <col min="8720" max="8958" width="9.140625" style="13"/>
    <col min="8959" max="8959" width="8.42578125" style="13" customWidth="1"/>
    <col min="8960" max="8960" width="1.85546875" style="13" customWidth="1"/>
    <col min="8961" max="8961" width="24.28515625" style="13" customWidth="1"/>
    <col min="8962" max="8965" width="14.85546875" style="13" customWidth="1"/>
    <col min="8966" max="8975" width="0" style="13" hidden="1" customWidth="1"/>
    <col min="8976" max="9214" width="9.140625" style="13"/>
    <col min="9215" max="9215" width="8.42578125" style="13" customWidth="1"/>
    <col min="9216" max="9216" width="1.85546875" style="13" customWidth="1"/>
    <col min="9217" max="9217" width="24.28515625" style="13" customWidth="1"/>
    <col min="9218" max="9221" width="14.85546875" style="13" customWidth="1"/>
    <col min="9222" max="9231" width="0" style="13" hidden="1" customWidth="1"/>
    <col min="9232" max="9470" width="9.140625" style="13"/>
    <col min="9471" max="9471" width="8.42578125" style="13" customWidth="1"/>
    <col min="9472" max="9472" width="1.85546875" style="13" customWidth="1"/>
    <col min="9473" max="9473" width="24.28515625" style="13" customWidth="1"/>
    <col min="9474" max="9477" width="14.85546875" style="13" customWidth="1"/>
    <col min="9478" max="9487" width="0" style="13" hidden="1" customWidth="1"/>
    <col min="9488" max="9726" width="9.140625" style="13"/>
    <col min="9727" max="9727" width="8.42578125" style="13" customWidth="1"/>
    <col min="9728" max="9728" width="1.85546875" style="13" customWidth="1"/>
    <col min="9729" max="9729" width="24.28515625" style="13" customWidth="1"/>
    <col min="9730" max="9733" width="14.85546875" style="13" customWidth="1"/>
    <col min="9734" max="9743" width="0" style="13" hidden="1" customWidth="1"/>
    <col min="9744" max="9982" width="9.140625" style="13"/>
    <col min="9983" max="9983" width="8.42578125" style="13" customWidth="1"/>
    <col min="9984" max="9984" width="1.85546875" style="13" customWidth="1"/>
    <col min="9985" max="9985" width="24.28515625" style="13" customWidth="1"/>
    <col min="9986" max="9989" width="14.85546875" style="13" customWidth="1"/>
    <col min="9990" max="9999" width="0" style="13" hidden="1" customWidth="1"/>
    <col min="10000" max="10238" width="9.140625" style="13"/>
    <col min="10239" max="10239" width="8.42578125" style="13" customWidth="1"/>
    <col min="10240" max="10240" width="1.85546875" style="13" customWidth="1"/>
    <col min="10241" max="10241" width="24.28515625" style="13" customWidth="1"/>
    <col min="10242" max="10245" width="14.85546875" style="13" customWidth="1"/>
    <col min="10246" max="10255" width="0" style="13" hidden="1" customWidth="1"/>
    <col min="10256" max="10494" width="9.140625" style="13"/>
    <col min="10495" max="10495" width="8.42578125" style="13" customWidth="1"/>
    <col min="10496" max="10496" width="1.85546875" style="13" customWidth="1"/>
    <col min="10497" max="10497" width="24.28515625" style="13" customWidth="1"/>
    <col min="10498" max="10501" width="14.85546875" style="13" customWidth="1"/>
    <col min="10502" max="10511" width="0" style="13" hidden="1" customWidth="1"/>
    <col min="10512" max="10750" width="9.140625" style="13"/>
    <col min="10751" max="10751" width="8.42578125" style="13" customWidth="1"/>
    <col min="10752" max="10752" width="1.85546875" style="13" customWidth="1"/>
    <col min="10753" max="10753" width="24.28515625" style="13" customWidth="1"/>
    <col min="10754" max="10757" width="14.85546875" style="13" customWidth="1"/>
    <col min="10758" max="10767" width="0" style="13" hidden="1" customWidth="1"/>
    <col min="10768" max="11006" width="9.140625" style="13"/>
    <col min="11007" max="11007" width="8.42578125" style="13" customWidth="1"/>
    <col min="11008" max="11008" width="1.85546875" style="13" customWidth="1"/>
    <col min="11009" max="11009" width="24.28515625" style="13" customWidth="1"/>
    <col min="11010" max="11013" width="14.85546875" style="13" customWidth="1"/>
    <col min="11014" max="11023" width="0" style="13" hidden="1" customWidth="1"/>
    <col min="11024" max="11262" width="9.140625" style="13"/>
    <col min="11263" max="11263" width="8.42578125" style="13" customWidth="1"/>
    <col min="11264" max="11264" width="1.85546875" style="13" customWidth="1"/>
    <col min="11265" max="11265" width="24.28515625" style="13" customWidth="1"/>
    <col min="11266" max="11269" width="14.85546875" style="13" customWidth="1"/>
    <col min="11270" max="11279" width="0" style="13" hidden="1" customWidth="1"/>
    <col min="11280" max="11518" width="9.140625" style="13"/>
    <col min="11519" max="11519" width="8.42578125" style="13" customWidth="1"/>
    <col min="11520" max="11520" width="1.85546875" style="13" customWidth="1"/>
    <col min="11521" max="11521" width="24.28515625" style="13" customWidth="1"/>
    <col min="11522" max="11525" width="14.85546875" style="13" customWidth="1"/>
    <col min="11526" max="11535" width="0" style="13" hidden="1" customWidth="1"/>
    <col min="11536" max="11774" width="9.140625" style="13"/>
    <col min="11775" max="11775" width="8.42578125" style="13" customWidth="1"/>
    <col min="11776" max="11776" width="1.85546875" style="13" customWidth="1"/>
    <col min="11777" max="11777" width="24.28515625" style="13" customWidth="1"/>
    <col min="11778" max="11781" width="14.85546875" style="13" customWidth="1"/>
    <col min="11782" max="11791" width="0" style="13" hidden="1" customWidth="1"/>
    <col min="11792" max="12030" width="9.140625" style="13"/>
    <col min="12031" max="12031" width="8.42578125" style="13" customWidth="1"/>
    <col min="12032" max="12032" width="1.85546875" style="13" customWidth="1"/>
    <col min="12033" max="12033" width="24.28515625" style="13" customWidth="1"/>
    <col min="12034" max="12037" width="14.85546875" style="13" customWidth="1"/>
    <col min="12038" max="12047" width="0" style="13" hidden="1" customWidth="1"/>
    <col min="12048" max="12286" width="9.140625" style="13"/>
    <col min="12287" max="12287" width="8.42578125" style="13" customWidth="1"/>
    <col min="12288" max="12288" width="1.85546875" style="13" customWidth="1"/>
    <col min="12289" max="12289" width="24.28515625" style="13" customWidth="1"/>
    <col min="12290" max="12293" width="14.85546875" style="13" customWidth="1"/>
    <col min="12294" max="12303" width="0" style="13" hidden="1" customWidth="1"/>
    <col min="12304" max="12542" width="9.140625" style="13"/>
    <col min="12543" max="12543" width="8.42578125" style="13" customWidth="1"/>
    <col min="12544" max="12544" width="1.85546875" style="13" customWidth="1"/>
    <col min="12545" max="12545" width="24.28515625" style="13" customWidth="1"/>
    <col min="12546" max="12549" width="14.85546875" style="13" customWidth="1"/>
    <col min="12550" max="12559" width="0" style="13" hidden="1" customWidth="1"/>
    <col min="12560" max="12798" width="9.140625" style="13"/>
    <col min="12799" max="12799" width="8.42578125" style="13" customWidth="1"/>
    <col min="12800" max="12800" width="1.85546875" style="13" customWidth="1"/>
    <col min="12801" max="12801" width="24.28515625" style="13" customWidth="1"/>
    <col min="12802" max="12805" width="14.85546875" style="13" customWidth="1"/>
    <col min="12806" max="12815" width="0" style="13" hidden="1" customWidth="1"/>
    <col min="12816" max="13054" width="9.140625" style="13"/>
    <col min="13055" max="13055" width="8.42578125" style="13" customWidth="1"/>
    <col min="13056" max="13056" width="1.85546875" style="13" customWidth="1"/>
    <col min="13057" max="13057" width="24.28515625" style="13" customWidth="1"/>
    <col min="13058" max="13061" width="14.85546875" style="13" customWidth="1"/>
    <col min="13062" max="13071" width="0" style="13" hidden="1" customWidth="1"/>
    <col min="13072" max="13310" width="9.140625" style="13"/>
    <col min="13311" max="13311" width="8.42578125" style="13" customWidth="1"/>
    <col min="13312" max="13312" width="1.85546875" style="13" customWidth="1"/>
    <col min="13313" max="13313" width="24.28515625" style="13" customWidth="1"/>
    <col min="13314" max="13317" width="14.85546875" style="13" customWidth="1"/>
    <col min="13318" max="13327" width="0" style="13" hidden="1" customWidth="1"/>
    <col min="13328" max="13566" width="9.140625" style="13"/>
    <col min="13567" max="13567" width="8.42578125" style="13" customWidth="1"/>
    <col min="13568" max="13568" width="1.85546875" style="13" customWidth="1"/>
    <col min="13569" max="13569" width="24.28515625" style="13" customWidth="1"/>
    <col min="13570" max="13573" width="14.85546875" style="13" customWidth="1"/>
    <col min="13574" max="13583" width="0" style="13" hidden="1" customWidth="1"/>
    <col min="13584" max="13822" width="9.140625" style="13"/>
    <col min="13823" max="13823" width="8.42578125" style="13" customWidth="1"/>
    <col min="13824" max="13824" width="1.85546875" style="13" customWidth="1"/>
    <col min="13825" max="13825" width="24.28515625" style="13" customWidth="1"/>
    <col min="13826" max="13829" width="14.85546875" style="13" customWidth="1"/>
    <col min="13830" max="13839" width="0" style="13" hidden="1" customWidth="1"/>
    <col min="13840" max="14078" width="9.140625" style="13"/>
    <col min="14079" max="14079" width="8.42578125" style="13" customWidth="1"/>
    <col min="14080" max="14080" width="1.85546875" style="13" customWidth="1"/>
    <col min="14081" max="14081" width="24.28515625" style="13" customWidth="1"/>
    <col min="14082" max="14085" width="14.85546875" style="13" customWidth="1"/>
    <col min="14086" max="14095" width="0" style="13" hidden="1" customWidth="1"/>
    <col min="14096" max="14334" width="9.140625" style="13"/>
    <col min="14335" max="14335" width="8.42578125" style="13" customWidth="1"/>
    <col min="14336" max="14336" width="1.85546875" style="13" customWidth="1"/>
    <col min="14337" max="14337" width="24.28515625" style="13" customWidth="1"/>
    <col min="14338" max="14341" width="14.85546875" style="13" customWidth="1"/>
    <col min="14342" max="14351" width="0" style="13" hidden="1" customWidth="1"/>
    <col min="14352" max="14590" width="9.140625" style="13"/>
    <col min="14591" max="14591" width="8.42578125" style="13" customWidth="1"/>
    <col min="14592" max="14592" width="1.85546875" style="13" customWidth="1"/>
    <col min="14593" max="14593" width="24.28515625" style="13" customWidth="1"/>
    <col min="14594" max="14597" width="14.85546875" style="13" customWidth="1"/>
    <col min="14598" max="14607" width="0" style="13" hidden="1" customWidth="1"/>
    <col min="14608" max="14846" width="9.140625" style="13"/>
    <col min="14847" max="14847" width="8.42578125" style="13" customWidth="1"/>
    <col min="14848" max="14848" width="1.85546875" style="13" customWidth="1"/>
    <col min="14849" max="14849" width="24.28515625" style="13" customWidth="1"/>
    <col min="14850" max="14853" width="14.85546875" style="13" customWidth="1"/>
    <col min="14854" max="14863" width="0" style="13" hidden="1" customWidth="1"/>
    <col min="14864" max="15102" width="9.140625" style="13"/>
    <col min="15103" max="15103" width="8.42578125" style="13" customWidth="1"/>
    <col min="15104" max="15104" width="1.85546875" style="13" customWidth="1"/>
    <col min="15105" max="15105" width="24.28515625" style="13" customWidth="1"/>
    <col min="15106" max="15109" width="14.85546875" style="13" customWidth="1"/>
    <col min="15110" max="15119" width="0" style="13" hidden="1" customWidth="1"/>
    <col min="15120" max="15358" width="9.140625" style="13"/>
    <col min="15359" max="15359" width="8.42578125" style="13" customWidth="1"/>
    <col min="15360" max="15360" width="1.85546875" style="13" customWidth="1"/>
    <col min="15361" max="15361" width="24.28515625" style="13" customWidth="1"/>
    <col min="15362" max="15365" width="14.85546875" style="13" customWidth="1"/>
    <col min="15366" max="15375" width="0" style="13" hidden="1" customWidth="1"/>
    <col min="15376" max="15614" width="9.140625" style="13"/>
    <col min="15615" max="15615" width="8.42578125" style="13" customWidth="1"/>
    <col min="15616" max="15616" width="1.85546875" style="13" customWidth="1"/>
    <col min="15617" max="15617" width="24.28515625" style="13" customWidth="1"/>
    <col min="15618" max="15621" width="14.85546875" style="13" customWidth="1"/>
    <col min="15622" max="15631" width="0" style="13" hidden="1" customWidth="1"/>
    <col min="15632" max="15870" width="9.140625" style="13"/>
    <col min="15871" max="15871" width="8.42578125" style="13" customWidth="1"/>
    <col min="15872" max="15872" width="1.85546875" style="13" customWidth="1"/>
    <col min="15873" max="15873" width="24.28515625" style="13" customWidth="1"/>
    <col min="15874" max="15877" width="14.85546875" style="13" customWidth="1"/>
    <col min="15878" max="15887" width="0" style="13" hidden="1" customWidth="1"/>
    <col min="15888" max="16126" width="9.140625" style="13"/>
    <col min="16127" max="16127" width="8.42578125" style="13" customWidth="1"/>
    <col min="16128" max="16128" width="1.85546875" style="13" customWidth="1"/>
    <col min="16129" max="16129" width="24.28515625" style="13" customWidth="1"/>
    <col min="16130" max="16133" width="14.85546875" style="13" customWidth="1"/>
    <col min="16134" max="16143" width="0" style="13" hidden="1" customWidth="1"/>
    <col min="16144" max="16384" width="9.140625" style="13"/>
  </cols>
  <sheetData>
    <row r="1" spans="1:15" ht="15">
      <c r="A1" s="533" t="s">
        <v>609</v>
      </c>
      <c r="B1" s="533"/>
      <c r="C1" s="533"/>
      <c r="D1" s="533"/>
      <c r="E1" s="533"/>
    </row>
    <row r="2" spans="1:15" ht="18" customHeight="1">
      <c r="A2" s="447" t="s">
        <v>32</v>
      </c>
      <c r="B2" s="447"/>
      <c r="C2" s="447"/>
      <c r="D2" s="447"/>
      <c r="E2" s="447"/>
      <c r="J2" s="13"/>
      <c r="K2" s="13"/>
      <c r="L2" s="13"/>
      <c r="M2" s="13"/>
      <c r="N2" s="13"/>
      <c r="O2" s="13"/>
    </row>
    <row r="3" spans="1:15" ht="18" customHeight="1">
      <c r="A3" s="540" t="s">
        <v>196</v>
      </c>
      <c r="B3" s="540"/>
      <c r="C3" s="540"/>
      <c r="D3" s="540"/>
      <c r="E3" s="540"/>
      <c r="J3" s="13"/>
      <c r="K3" s="13"/>
      <c r="L3" s="13"/>
      <c r="M3" s="13"/>
      <c r="N3" s="13"/>
      <c r="O3" s="13"/>
    </row>
    <row r="4" spans="1:15" ht="12.75" thickBot="1">
      <c r="J4" s="13"/>
      <c r="K4" s="13"/>
      <c r="L4" s="13"/>
      <c r="M4" s="13"/>
      <c r="N4" s="13"/>
      <c r="O4" s="13"/>
    </row>
    <row r="5" spans="1:15" ht="26.25" customHeight="1" thickBot="1">
      <c r="A5" s="93" t="s">
        <v>21</v>
      </c>
      <c r="B5" s="589" t="s">
        <v>50</v>
      </c>
      <c r="C5" s="589"/>
      <c r="D5" s="589"/>
      <c r="E5" s="589"/>
      <c r="J5" s="13"/>
      <c r="K5" s="13"/>
      <c r="L5" s="13"/>
      <c r="M5" s="13"/>
      <c r="N5" s="13"/>
      <c r="O5" s="13"/>
    </row>
    <row r="6" spans="1:15" ht="13.5" customHeight="1" thickBot="1">
      <c r="A6" s="93" t="s">
        <v>4</v>
      </c>
      <c r="B6" s="794" t="s">
        <v>265</v>
      </c>
      <c r="C6" s="794"/>
      <c r="D6" s="794"/>
      <c r="E6" s="794"/>
      <c r="J6" s="13"/>
      <c r="K6" s="13"/>
      <c r="L6" s="13"/>
      <c r="M6" s="13"/>
      <c r="N6" s="13"/>
      <c r="O6" s="13"/>
    </row>
    <row r="7" spans="1:15" ht="26.25" customHeight="1" thickBot="1">
      <c r="A7" s="93" t="s">
        <v>26</v>
      </c>
      <c r="B7" s="795" t="s">
        <v>198</v>
      </c>
      <c r="C7" s="795"/>
      <c r="D7" s="795"/>
      <c r="E7" s="795"/>
      <c r="J7" s="13"/>
      <c r="K7" s="13"/>
      <c r="L7" s="13"/>
      <c r="M7" s="13"/>
      <c r="N7" s="13"/>
      <c r="O7" s="13"/>
    </row>
    <row r="8" spans="1:15" ht="13.5" customHeight="1" thickBot="1">
      <c r="A8" s="796" t="s">
        <v>7</v>
      </c>
      <c r="B8" s="797"/>
      <c r="C8" s="797"/>
      <c r="D8" s="797"/>
      <c r="E8" s="798"/>
      <c r="J8" s="13"/>
      <c r="K8" s="13"/>
      <c r="L8" s="13"/>
      <c r="M8" s="13"/>
      <c r="N8" s="13"/>
      <c r="O8" s="13"/>
    </row>
    <row r="9" spans="1:15" ht="12.75" customHeight="1">
      <c r="A9" s="799" t="s">
        <v>51</v>
      </c>
      <c r="B9" s="800"/>
      <c r="C9" s="800"/>
      <c r="D9" s="800"/>
      <c r="E9" s="801"/>
      <c r="J9" s="13"/>
      <c r="K9" s="13"/>
      <c r="L9" s="13"/>
      <c r="M9" s="13"/>
      <c r="N9" s="13"/>
      <c r="O9" s="13"/>
    </row>
    <row r="10" spans="1:15">
      <c r="A10" s="802"/>
      <c r="B10" s="803"/>
      <c r="C10" s="803"/>
      <c r="D10" s="803"/>
      <c r="E10" s="804"/>
      <c r="J10" s="13"/>
      <c r="K10" s="13"/>
      <c r="L10" s="13"/>
      <c r="M10" s="13"/>
      <c r="N10" s="13"/>
      <c r="O10" s="13"/>
    </row>
    <row r="11" spans="1:15" ht="44.25" customHeight="1" thickBot="1">
      <c r="A11" s="805"/>
      <c r="B11" s="806"/>
      <c r="C11" s="806"/>
      <c r="D11" s="806"/>
      <c r="E11" s="807"/>
      <c r="J11" s="13"/>
      <c r="K11" s="13"/>
      <c r="L11" s="13"/>
      <c r="M11" s="13"/>
      <c r="N11" s="13"/>
      <c r="O11" s="13"/>
    </row>
    <row r="12" spans="1:15" ht="45.75" customHeight="1" thickBot="1">
      <c r="A12" s="94" t="s">
        <v>10</v>
      </c>
      <c r="B12" s="783" t="s">
        <v>266</v>
      </c>
      <c r="C12" s="780"/>
      <c r="D12" s="780"/>
      <c r="E12" s="781"/>
      <c r="J12" s="13"/>
      <c r="K12" s="13"/>
      <c r="L12" s="13"/>
      <c r="M12" s="13"/>
      <c r="N12" s="13"/>
      <c r="O12" s="13"/>
    </row>
    <row r="13" spans="1:15" ht="23.25" customHeight="1" thickBot="1">
      <c r="A13" s="763" t="s">
        <v>267</v>
      </c>
      <c r="B13" s="220">
        <v>2019</v>
      </c>
      <c r="C13" s="220">
        <v>2020</v>
      </c>
      <c r="D13" s="220">
        <v>2021</v>
      </c>
      <c r="E13" s="220">
        <v>2022</v>
      </c>
      <c r="J13" s="13"/>
      <c r="K13" s="13"/>
      <c r="L13" s="13"/>
      <c r="M13" s="13"/>
      <c r="N13" s="13"/>
      <c r="O13" s="13"/>
    </row>
    <row r="14" spans="1:15" ht="68.25" customHeight="1" thickBot="1">
      <c r="A14" s="764"/>
      <c r="B14" s="95" t="s">
        <v>5</v>
      </c>
      <c r="C14" s="95" t="s">
        <v>6</v>
      </c>
      <c r="D14" s="95" t="s">
        <v>6</v>
      </c>
      <c r="E14" s="95" t="s">
        <v>6</v>
      </c>
      <c r="J14" s="13"/>
      <c r="K14" s="13"/>
      <c r="L14" s="13"/>
      <c r="M14" s="13"/>
      <c r="N14" s="13"/>
      <c r="O14" s="13"/>
    </row>
    <row r="15" spans="1:15" ht="25.5" customHeight="1" thickBot="1">
      <c r="A15" s="96" t="s">
        <v>268</v>
      </c>
      <c r="B15" s="97" t="s">
        <v>93</v>
      </c>
      <c r="C15" s="97" t="s">
        <v>93</v>
      </c>
      <c r="D15" s="97" t="s">
        <v>93</v>
      </c>
      <c r="E15" s="97" t="s">
        <v>93</v>
      </c>
      <c r="J15" s="13"/>
      <c r="K15" s="13"/>
      <c r="L15" s="13"/>
      <c r="M15" s="13"/>
      <c r="N15" s="13"/>
      <c r="O15" s="13"/>
    </row>
    <row r="16" spans="1:15" ht="25.5" customHeight="1" thickBot="1">
      <c r="A16" s="96" t="s">
        <v>269</v>
      </c>
      <c r="B16" s="97" t="s">
        <v>109</v>
      </c>
      <c r="C16" s="98" t="s">
        <v>354</v>
      </c>
      <c r="D16" s="98" t="s">
        <v>354</v>
      </c>
      <c r="E16" s="98" t="s">
        <v>354</v>
      </c>
      <c r="J16" s="13"/>
      <c r="K16" s="13"/>
      <c r="L16" s="13"/>
      <c r="M16" s="13"/>
      <c r="N16" s="13"/>
      <c r="O16" s="13"/>
    </row>
    <row r="17" spans="1:15" ht="24.75" customHeight="1" thickBot="1">
      <c r="A17" s="94" t="s">
        <v>12</v>
      </c>
      <c r="B17" s="811" t="s">
        <v>270</v>
      </c>
      <c r="C17" s="811"/>
      <c r="D17" s="811"/>
      <c r="E17" s="811"/>
    </row>
    <row r="18" spans="1:15" ht="24" customHeight="1" thickBot="1">
      <c r="A18" s="99" t="s">
        <v>271</v>
      </c>
      <c r="B18" s="220">
        <v>2019</v>
      </c>
      <c r="C18" s="220">
        <v>2020</v>
      </c>
      <c r="D18" s="220">
        <v>2021</v>
      </c>
      <c r="E18" s="220">
        <v>2022</v>
      </c>
    </row>
    <row r="19" spans="1:15" ht="42" customHeight="1" thickBot="1">
      <c r="A19" s="100" t="s">
        <v>272</v>
      </c>
      <c r="B19" s="97" t="s">
        <v>355</v>
      </c>
      <c r="C19" s="97" t="s">
        <v>355</v>
      </c>
      <c r="D19" s="97" t="s">
        <v>355</v>
      </c>
      <c r="E19" s="97" t="s">
        <v>355</v>
      </c>
      <c r="G19" s="13" t="s">
        <v>273</v>
      </c>
    </row>
    <row r="20" spans="1:15" ht="34.5" customHeight="1" thickBot="1">
      <c r="A20" s="100" t="s">
        <v>274</v>
      </c>
      <c r="B20" s="97" t="s">
        <v>356</v>
      </c>
      <c r="C20" s="97" t="s">
        <v>356</v>
      </c>
      <c r="D20" s="97" t="s">
        <v>356</v>
      </c>
      <c r="E20" s="97" t="s">
        <v>356</v>
      </c>
    </row>
    <row r="21" spans="1:15" ht="95.25" customHeight="1" thickBot="1">
      <c r="A21" s="101" t="s">
        <v>275</v>
      </c>
      <c r="B21" s="97" t="s">
        <v>357</v>
      </c>
      <c r="C21" s="97" t="s">
        <v>357</v>
      </c>
      <c r="D21" s="97" t="s">
        <v>357</v>
      </c>
      <c r="E21" s="97" t="s">
        <v>357</v>
      </c>
    </row>
    <row r="22" spans="1:15" ht="62.25" customHeight="1" thickBot="1">
      <c r="A22" s="101" t="s">
        <v>276</v>
      </c>
      <c r="B22" s="97" t="s">
        <v>356</v>
      </c>
      <c r="C22" s="97" t="s">
        <v>356</v>
      </c>
      <c r="D22" s="97" t="s">
        <v>356</v>
      </c>
      <c r="E22" s="97" t="s">
        <v>356</v>
      </c>
      <c r="G22" s="13">
        <v>605</v>
      </c>
      <c r="H22" s="14">
        <v>25000</v>
      </c>
      <c r="I22" s="13" t="s">
        <v>277</v>
      </c>
    </row>
    <row r="23" spans="1:15" ht="24.75" customHeight="1" thickBot="1">
      <c r="A23" s="101" t="s">
        <v>278</v>
      </c>
      <c r="B23" s="97" t="s">
        <v>358</v>
      </c>
      <c r="C23" s="97" t="s">
        <v>358</v>
      </c>
      <c r="D23" s="97" t="s">
        <v>358</v>
      </c>
      <c r="E23" s="97" t="s">
        <v>358</v>
      </c>
      <c r="G23" s="13">
        <v>602</v>
      </c>
    </row>
    <row r="24" spans="1:15" ht="23.25" customHeight="1" thickBot="1">
      <c r="A24" s="773" t="s">
        <v>29</v>
      </c>
      <c r="B24" s="774"/>
      <c r="C24" s="774"/>
      <c r="D24" s="774"/>
      <c r="E24" s="775"/>
    </row>
    <row r="25" spans="1:15" ht="12.75" thickBot="1">
      <c r="A25" s="773" t="s">
        <v>279</v>
      </c>
      <c r="B25" s="774"/>
      <c r="C25" s="774"/>
      <c r="D25" s="774"/>
      <c r="E25" s="775"/>
    </row>
    <row r="26" spans="1:15" ht="36" customHeight="1" thickBot="1">
      <c r="A26" s="46" t="s">
        <v>27</v>
      </c>
      <c r="B26" s="782" t="s">
        <v>280</v>
      </c>
      <c r="C26" s="783"/>
      <c r="D26" s="783"/>
      <c r="E26" s="784"/>
    </row>
    <row r="27" spans="1:15" ht="25.5" customHeight="1" thickBot="1">
      <c r="A27" s="45" t="s">
        <v>9</v>
      </c>
      <c r="B27" s="812" t="s">
        <v>53</v>
      </c>
      <c r="C27" s="813"/>
      <c r="D27" s="813"/>
      <c r="E27" s="814"/>
      <c r="G27" s="15"/>
      <c r="H27" s="15"/>
      <c r="I27" s="15"/>
      <c r="J27" s="15"/>
    </row>
    <row r="28" spans="1:15" ht="21" customHeight="1" thickBot="1">
      <c r="A28" s="45" t="s">
        <v>14</v>
      </c>
      <c r="B28" s="815" t="s">
        <v>281</v>
      </c>
      <c r="C28" s="816"/>
      <c r="D28" s="816"/>
      <c r="E28" s="817"/>
    </row>
    <row r="29" spans="1:15">
      <c r="A29" s="818"/>
      <c r="B29" s="201">
        <v>2019</v>
      </c>
      <c r="C29" s="201">
        <v>2020</v>
      </c>
      <c r="D29" s="201">
        <v>2021</v>
      </c>
      <c r="E29" s="201">
        <v>2022</v>
      </c>
    </row>
    <row r="30" spans="1:15" ht="12.75" thickBot="1">
      <c r="A30" s="819"/>
      <c r="B30" s="198" t="s">
        <v>5</v>
      </c>
      <c r="C30" s="198" t="s">
        <v>6</v>
      </c>
      <c r="D30" s="198" t="s">
        <v>6</v>
      </c>
      <c r="E30" s="198" t="s">
        <v>6</v>
      </c>
      <c r="G30" s="15"/>
      <c r="H30" s="15"/>
      <c r="I30" s="15"/>
      <c r="J30" s="15"/>
    </row>
    <row r="31" spans="1:15" ht="12.75" thickBot="1">
      <c r="A31" s="197" t="s">
        <v>8</v>
      </c>
      <c r="B31" s="178">
        <v>1714</v>
      </c>
      <c r="C31" s="178">
        <v>1860</v>
      </c>
      <c r="D31" s="178">
        <v>1714</v>
      </c>
      <c r="E31" s="178">
        <v>1860</v>
      </c>
    </row>
    <row r="32" spans="1:15" ht="24.75" customHeight="1" thickBot="1">
      <c r="A32" s="197" t="s">
        <v>15</v>
      </c>
      <c r="B32" s="207">
        <v>58262</v>
      </c>
      <c r="C32" s="207">
        <v>63262</v>
      </c>
      <c r="D32" s="207">
        <v>58262</v>
      </c>
      <c r="E32" s="207">
        <v>58262</v>
      </c>
      <c r="F32" s="17">
        <v>58262</v>
      </c>
      <c r="G32" s="17">
        <v>58262</v>
      </c>
      <c r="H32" s="17">
        <v>58262</v>
      </c>
      <c r="I32" s="17">
        <v>58262</v>
      </c>
      <c r="J32" s="17">
        <v>58262</v>
      </c>
      <c r="K32" s="17">
        <v>58262</v>
      </c>
      <c r="L32" s="17">
        <v>58262</v>
      </c>
      <c r="M32" s="17">
        <v>58262</v>
      </c>
      <c r="N32" s="17">
        <v>58262</v>
      </c>
      <c r="O32" s="17">
        <v>58262</v>
      </c>
    </row>
    <row r="33" spans="1:15" ht="12.75" thickBot="1">
      <c r="A33" s="197" t="s">
        <v>23</v>
      </c>
      <c r="B33" s="199">
        <f>B32/B31</f>
        <v>33.991831971995332</v>
      </c>
      <c r="C33" s="199">
        <f>C32/C31</f>
        <v>34.011827956989251</v>
      </c>
      <c r="D33" s="199">
        <f>D32/D31</f>
        <v>33.991831971995332</v>
      </c>
      <c r="E33" s="199">
        <f>E32/E31</f>
        <v>31.323655913978495</v>
      </c>
      <c r="L33" s="13"/>
      <c r="M33" s="13"/>
      <c r="N33" s="13"/>
      <c r="O33" s="13"/>
    </row>
    <row r="34" spans="1:15" ht="12.75" thickBot="1">
      <c r="A34" s="197" t="s">
        <v>16</v>
      </c>
      <c r="B34" s="219" t="s">
        <v>22</v>
      </c>
      <c r="C34" s="200">
        <f>C31/B31-1</f>
        <v>8.5180863477246183E-2</v>
      </c>
      <c r="D34" s="200">
        <f t="shared" ref="D34:E36" si="0">D31/C31-1</f>
        <v>-7.8494623655913975E-2</v>
      </c>
      <c r="E34" s="200">
        <f t="shared" si="0"/>
        <v>8.5180863477246183E-2</v>
      </c>
      <c r="L34" s="13"/>
      <c r="M34" s="13"/>
      <c r="N34" s="13"/>
      <c r="O34" s="13"/>
    </row>
    <row r="35" spans="1:15" ht="12.75" thickBot="1">
      <c r="A35" s="197" t="s">
        <v>17</v>
      </c>
      <c r="B35" s="219" t="s">
        <v>22</v>
      </c>
      <c r="C35" s="200">
        <f>C32/B32-1</f>
        <v>8.5819230373141986E-2</v>
      </c>
      <c r="D35" s="200">
        <f>D32/C32-1</f>
        <v>-7.9036388353197817E-2</v>
      </c>
      <c r="E35" s="200">
        <f t="shared" si="0"/>
        <v>0</v>
      </c>
      <c r="L35" s="13"/>
      <c r="M35" s="13"/>
      <c r="N35" s="13"/>
      <c r="O35" s="13"/>
    </row>
    <row r="36" spans="1:15" ht="24.75" thickBot="1">
      <c r="A36" s="197" t="s">
        <v>18</v>
      </c>
      <c r="B36" s="219" t="s">
        <v>22</v>
      </c>
      <c r="C36" s="200">
        <f>C33/B33-1</f>
        <v>5.8825852664812217E-4</v>
      </c>
      <c r="D36" s="200">
        <f t="shared" si="0"/>
        <v>-5.8791268200009128E-4</v>
      </c>
      <c r="E36" s="200">
        <f t="shared" si="0"/>
        <v>-7.8494623655913975E-2</v>
      </c>
      <c r="L36" s="13"/>
      <c r="M36" s="13"/>
      <c r="N36" s="13"/>
      <c r="O36" s="13"/>
    </row>
    <row r="37" spans="1:15" ht="12.75" customHeight="1" thickBot="1">
      <c r="A37" s="820" t="s">
        <v>183</v>
      </c>
      <c r="B37" s="821"/>
      <c r="C37" s="821"/>
      <c r="D37" s="821"/>
      <c r="E37" s="822"/>
      <c r="L37" s="13"/>
      <c r="M37" s="13"/>
      <c r="N37" s="13"/>
      <c r="O37" s="13"/>
    </row>
    <row r="38" spans="1:15">
      <c r="A38" s="818"/>
      <c r="B38" s="201">
        <v>2019</v>
      </c>
      <c r="C38" s="201">
        <v>2020</v>
      </c>
      <c r="D38" s="201">
        <v>2021</v>
      </c>
      <c r="E38" s="201">
        <v>2022</v>
      </c>
      <c r="L38" s="13"/>
      <c r="M38" s="13"/>
      <c r="N38" s="13"/>
      <c r="O38" s="13"/>
    </row>
    <row r="39" spans="1:15" ht="12.75" thickBot="1">
      <c r="A39" s="819"/>
      <c r="B39" s="198" t="s">
        <v>5</v>
      </c>
      <c r="C39" s="198" t="s">
        <v>6</v>
      </c>
      <c r="D39" s="198" t="s">
        <v>6</v>
      </c>
      <c r="E39" s="198" t="s">
        <v>6</v>
      </c>
      <c r="L39" s="13"/>
      <c r="M39" s="13"/>
      <c r="N39" s="13"/>
      <c r="O39" s="13"/>
    </row>
    <row r="40" spans="1:15" ht="12.75" thickBot="1">
      <c r="A40" s="202" t="s">
        <v>0</v>
      </c>
      <c r="B40" s="203"/>
      <c r="C40" s="203">
        <v>0</v>
      </c>
      <c r="D40" s="203">
        <v>0</v>
      </c>
      <c r="E40" s="203">
        <v>0</v>
      </c>
      <c r="G40" s="15"/>
      <c r="H40" s="19" t="s">
        <v>282</v>
      </c>
      <c r="I40" s="19" t="s">
        <v>283</v>
      </c>
      <c r="J40" s="19" t="s">
        <v>284</v>
      </c>
      <c r="K40" s="19" t="s">
        <v>285</v>
      </c>
      <c r="L40" s="13"/>
      <c r="M40" s="13"/>
      <c r="N40" s="13"/>
      <c r="O40" s="13"/>
    </row>
    <row r="41" spans="1:15" ht="12.75" thickBot="1">
      <c r="A41" s="204" t="s">
        <v>41</v>
      </c>
      <c r="B41" s="205"/>
      <c r="C41" s="203">
        <v>0</v>
      </c>
      <c r="D41" s="203">
        <v>0</v>
      </c>
      <c r="E41" s="203">
        <v>0</v>
      </c>
      <c r="G41" s="13">
        <v>600</v>
      </c>
      <c r="H41" s="20"/>
      <c r="I41" s="20"/>
      <c r="J41" s="21"/>
      <c r="K41" s="21"/>
      <c r="L41" s="13"/>
      <c r="M41" s="13"/>
      <c r="N41" s="13"/>
      <c r="O41" s="13"/>
    </row>
    <row r="42" spans="1:15" ht="12.75" thickBot="1">
      <c r="A42" s="204" t="s">
        <v>42</v>
      </c>
      <c r="B42" s="205"/>
      <c r="C42" s="203"/>
      <c r="D42" s="203"/>
      <c r="E42" s="203"/>
      <c r="G42" s="13">
        <v>601</v>
      </c>
      <c r="H42" s="20"/>
      <c r="I42" s="20"/>
      <c r="J42" s="21"/>
      <c r="K42" s="21"/>
      <c r="L42" s="13"/>
      <c r="M42" s="13"/>
      <c r="N42" s="13"/>
      <c r="O42" s="13"/>
    </row>
    <row r="43" spans="1:15" ht="24.75" thickBot="1">
      <c r="A43" s="202" t="s">
        <v>28</v>
      </c>
      <c r="B43" s="203"/>
      <c r="C43" s="203">
        <v>0</v>
      </c>
      <c r="D43" s="203">
        <v>0</v>
      </c>
      <c r="E43" s="203">
        <v>0</v>
      </c>
      <c r="G43" s="15">
        <v>602</v>
      </c>
      <c r="H43" s="20">
        <f>B46</f>
        <v>54262</v>
      </c>
      <c r="I43" s="20">
        <f>C46</f>
        <v>59262</v>
      </c>
      <c r="J43" s="20">
        <f>D46</f>
        <v>54262</v>
      </c>
      <c r="K43" s="20">
        <f>E46</f>
        <v>54262</v>
      </c>
      <c r="L43" s="13"/>
      <c r="M43" s="13"/>
      <c r="N43" s="13"/>
      <c r="O43" s="13"/>
    </row>
    <row r="44" spans="1:15" ht="12.75" thickBot="1">
      <c r="A44" s="204" t="s">
        <v>41</v>
      </c>
      <c r="B44" s="205"/>
      <c r="C44" s="203">
        <v>0</v>
      </c>
      <c r="D44" s="203">
        <v>0</v>
      </c>
      <c r="E44" s="203">
        <v>0</v>
      </c>
      <c r="G44" s="13">
        <v>603</v>
      </c>
      <c r="H44" s="20"/>
      <c r="I44" s="20"/>
      <c r="J44" s="21"/>
      <c r="K44" s="21"/>
      <c r="L44" s="13"/>
      <c r="M44" s="13"/>
      <c r="N44" s="13"/>
      <c r="O44" s="13"/>
    </row>
    <row r="45" spans="1:15" ht="12.75" thickBot="1">
      <c r="A45" s="204" t="s">
        <v>42</v>
      </c>
      <c r="B45" s="205"/>
      <c r="C45" s="203"/>
      <c r="D45" s="203"/>
      <c r="E45" s="203"/>
      <c r="G45" s="13">
        <v>604</v>
      </c>
      <c r="H45" s="20">
        <f>B89+B126</f>
        <v>130000</v>
      </c>
      <c r="I45" s="20">
        <f>C89+C126</f>
        <v>130000</v>
      </c>
      <c r="J45" s="20">
        <f>D89+D126</f>
        <v>130000</v>
      </c>
      <c r="K45" s="20">
        <f>E89+E126</f>
        <v>130000</v>
      </c>
      <c r="L45" s="13"/>
      <c r="M45" s="13"/>
      <c r="N45" s="13"/>
      <c r="O45" s="13"/>
    </row>
    <row r="46" spans="1:15" ht="12.75" thickBot="1">
      <c r="A46" s="202" t="s">
        <v>1</v>
      </c>
      <c r="B46" s="203">
        <f>B47</f>
        <v>54262</v>
      </c>
      <c r="C46" s="203">
        <f>C47</f>
        <v>59262</v>
      </c>
      <c r="D46" s="203">
        <f>D47</f>
        <v>54262</v>
      </c>
      <c r="E46" s="203">
        <f>E47</f>
        <v>54262</v>
      </c>
      <c r="G46" s="13">
        <v>605</v>
      </c>
      <c r="H46" s="20">
        <f>B55</f>
        <v>4000</v>
      </c>
      <c r="I46" s="20">
        <f>C55</f>
        <v>4000</v>
      </c>
      <c r="J46" s="20">
        <f>D55</f>
        <v>4000</v>
      </c>
      <c r="K46" s="20">
        <f>E55</f>
        <v>4000</v>
      </c>
      <c r="L46" s="13"/>
      <c r="M46" s="13"/>
      <c r="N46" s="13"/>
      <c r="O46" s="13"/>
    </row>
    <row r="47" spans="1:15" ht="24.75" customHeight="1" thickBot="1">
      <c r="A47" s="204" t="s">
        <v>41</v>
      </c>
      <c r="B47" s="203">
        <v>54262</v>
      </c>
      <c r="C47" s="203">
        <v>59262</v>
      </c>
      <c r="D47" s="203">
        <v>54262</v>
      </c>
      <c r="E47" s="203">
        <v>54262</v>
      </c>
      <c r="G47" s="13">
        <v>230</v>
      </c>
      <c r="H47" s="20"/>
      <c r="I47" s="20"/>
      <c r="J47" s="20"/>
      <c r="K47" s="20"/>
      <c r="L47" s="13"/>
      <c r="M47" s="13"/>
      <c r="N47" s="13"/>
      <c r="O47" s="13"/>
    </row>
    <row r="48" spans="1:15" ht="12.75" thickBot="1">
      <c r="A48" s="204" t="s">
        <v>42</v>
      </c>
      <c r="B48" s="205"/>
      <c r="C48" s="203"/>
      <c r="D48" s="203"/>
      <c r="E48" s="203"/>
      <c r="G48" s="13">
        <v>231</v>
      </c>
      <c r="H48" s="20">
        <f>B219</f>
        <v>400000</v>
      </c>
      <c r="I48" s="20">
        <f>C219</f>
        <v>0</v>
      </c>
      <c r="J48" s="20">
        <f>D219</f>
        <v>700000</v>
      </c>
      <c r="K48" s="20">
        <f>E219</f>
        <v>1100000</v>
      </c>
      <c r="L48" s="13"/>
      <c r="M48" s="13"/>
      <c r="N48" s="13"/>
      <c r="O48" s="13"/>
    </row>
    <row r="49" spans="1:15" ht="23.25" customHeight="1" thickBot="1">
      <c r="A49" s="202" t="s">
        <v>2</v>
      </c>
      <c r="B49" s="205"/>
      <c r="C49" s="203">
        <v>0</v>
      </c>
      <c r="D49" s="203">
        <v>0</v>
      </c>
      <c r="E49" s="203">
        <v>0</v>
      </c>
      <c r="G49" s="22"/>
      <c r="H49" s="23">
        <f>SUM(H41:H48)</f>
        <v>588262</v>
      </c>
      <c r="I49" s="23">
        <f>SUM(I41:I48)</f>
        <v>193262</v>
      </c>
      <c r="J49" s="23">
        <f>SUM(J41:J48)</f>
        <v>888262</v>
      </c>
      <c r="K49" s="23">
        <f>SUM(K41:K48)</f>
        <v>1288262</v>
      </c>
      <c r="L49" s="22"/>
      <c r="M49" s="13"/>
      <c r="N49" s="13"/>
      <c r="O49" s="13"/>
    </row>
    <row r="50" spans="1:15" ht="12.75" customHeight="1" thickBot="1">
      <c r="A50" s="204" t="s">
        <v>41</v>
      </c>
      <c r="B50" s="205"/>
      <c r="C50" s="203">
        <v>0</v>
      </c>
      <c r="D50" s="203">
        <v>0</v>
      </c>
      <c r="E50" s="203">
        <v>0</v>
      </c>
      <c r="M50" s="13"/>
      <c r="N50" s="13"/>
      <c r="O50" s="13"/>
    </row>
    <row r="51" spans="1:15" ht="12.75" customHeight="1" thickBot="1">
      <c r="A51" s="204" t="s">
        <v>42</v>
      </c>
      <c r="B51" s="205"/>
      <c r="C51" s="203"/>
      <c r="D51" s="203"/>
      <c r="E51" s="203"/>
      <c r="M51" s="13"/>
      <c r="N51" s="13"/>
      <c r="O51" s="13"/>
    </row>
    <row r="52" spans="1:15" ht="12.75" thickBot="1">
      <c r="A52" s="202" t="s">
        <v>24</v>
      </c>
      <c r="B52" s="205"/>
      <c r="C52" s="203"/>
      <c r="D52" s="203"/>
      <c r="E52" s="203"/>
      <c r="M52" s="13"/>
      <c r="N52" s="13"/>
      <c r="O52" s="13"/>
    </row>
    <row r="53" spans="1:15" ht="12.75" thickBot="1">
      <c r="A53" s="204" t="s">
        <v>41</v>
      </c>
      <c r="B53" s="203"/>
      <c r="C53" s="203"/>
      <c r="D53" s="203"/>
      <c r="E53" s="203"/>
      <c r="M53" s="13"/>
      <c r="N53" s="13"/>
      <c r="O53" s="13"/>
    </row>
    <row r="54" spans="1:15" ht="12.75" thickBot="1">
      <c r="A54" s="204" t="s">
        <v>42</v>
      </c>
      <c r="B54" s="205"/>
      <c r="C54" s="203"/>
      <c r="D54" s="203"/>
      <c r="E54" s="203"/>
      <c r="M54" s="13"/>
      <c r="N54" s="13"/>
      <c r="O54" s="13"/>
    </row>
    <row r="55" spans="1:15" ht="12.75" thickBot="1">
      <c r="A55" s="202" t="s">
        <v>25</v>
      </c>
      <c r="B55" s="205">
        <f>B56+B57</f>
        <v>4000</v>
      </c>
      <c r="C55" s="205">
        <f>C56+C57</f>
        <v>4000</v>
      </c>
      <c r="D55" s="205">
        <f>D56+D57</f>
        <v>4000</v>
      </c>
      <c r="E55" s="205">
        <f>E56+E57</f>
        <v>4000</v>
      </c>
      <c r="M55" s="13"/>
      <c r="N55" s="13"/>
      <c r="O55" s="13"/>
    </row>
    <row r="56" spans="1:15" ht="12.75" thickBot="1">
      <c r="A56" s="204" t="s">
        <v>41</v>
      </c>
      <c r="B56" s="205">
        <v>4000</v>
      </c>
      <c r="C56" s="205">
        <v>4000</v>
      </c>
      <c r="D56" s="205">
        <v>4000</v>
      </c>
      <c r="E56" s="205">
        <v>4000</v>
      </c>
      <c r="M56" s="13"/>
      <c r="N56" s="13"/>
      <c r="O56" s="13"/>
    </row>
    <row r="57" spans="1:15" ht="12.75" thickBot="1">
      <c r="A57" s="204" t="s">
        <v>42</v>
      </c>
      <c r="B57" s="205"/>
      <c r="C57" s="203"/>
      <c r="D57" s="203"/>
      <c r="E57" s="203"/>
      <c r="M57" s="13"/>
      <c r="N57" s="13"/>
      <c r="O57" s="13"/>
    </row>
    <row r="58" spans="1:15" ht="24.75" thickBot="1">
      <c r="A58" s="202" t="s">
        <v>3</v>
      </c>
      <c r="B58" s="205"/>
      <c r="C58" s="205">
        <v>0</v>
      </c>
      <c r="D58" s="205">
        <v>0</v>
      </c>
      <c r="E58" s="205">
        <v>0</v>
      </c>
      <c r="M58" s="13"/>
      <c r="N58" s="13"/>
      <c r="O58" s="13"/>
    </row>
    <row r="59" spans="1:15" ht="12.75" thickBot="1">
      <c r="A59" s="204" t="s">
        <v>41</v>
      </c>
      <c r="B59" s="205"/>
      <c r="C59" s="205">
        <v>0</v>
      </c>
      <c r="D59" s="205">
        <v>0</v>
      </c>
      <c r="E59" s="205">
        <v>0</v>
      </c>
      <c r="M59" s="13"/>
      <c r="N59" s="13"/>
      <c r="O59" s="13"/>
    </row>
    <row r="60" spans="1:15" ht="12.75" customHeight="1" thickBot="1">
      <c r="A60" s="204" t="s">
        <v>42</v>
      </c>
      <c r="B60" s="205"/>
      <c r="C60" s="203"/>
      <c r="D60" s="203"/>
      <c r="E60" s="203"/>
      <c r="M60" s="13"/>
      <c r="N60" s="13"/>
      <c r="O60" s="13"/>
    </row>
    <row r="61" spans="1:15" ht="12.75" thickBot="1">
      <c r="A61" s="206" t="s">
        <v>30</v>
      </c>
      <c r="B61" s="205">
        <f>B58+B55+B52+B49+B46+B43+B40</f>
        <v>58262</v>
      </c>
      <c r="C61" s="205">
        <f>C58+C55+C52+C49+C46+C43+C40</f>
        <v>63262</v>
      </c>
      <c r="D61" s="205">
        <f>D58+D55+D52+D49+D46+D43+D40</f>
        <v>58262</v>
      </c>
      <c r="E61" s="205">
        <f>E58+E55+E52+E49+E46+E43+E40</f>
        <v>58262</v>
      </c>
      <c r="M61" s="13"/>
      <c r="N61" s="13"/>
      <c r="O61" s="13"/>
    </row>
    <row r="62" spans="1:15" ht="12.75" customHeight="1" thickBot="1">
      <c r="A62" s="208" t="s">
        <v>31</v>
      </c>
      <c r="B62" s="209">
        <f>IF(B61-B32=0,0,"Error")</f>
        <v>0</v>
      </c>
      <c r="C62" s="209">
        <f>IF(C61-C32=0,0,"Error")</f>
        <v>0</v>
      </c>
      <c r="D62" s="209">
        <f>IF(D61-D32=0,0,"Error")</f>
        <v>0</v>
      </c>
      <c r="E62" s="209">
        <f>IF(E61-E32=0,0,"Error")</f>
        <v>0</v>
      </c>
      <c r="M62" s="13"/>
      <c r="N62" s="13"/>
      <c r="O62" s="13"/>
    </row>
    <row r="63" spans="1:15" ht="21" customHeight="1" thickBot="1">
      <c r="A63" s="862" t="s">
        <v>45</v>
      </c>
      <c r="B63" s="486" t="s">
        <v>52</v>
      </c>
      <c r="C63" s="487"/>
      <c r="D63" s="487"/>
      <c r="E63" s="488"/>
      <c r="H63" s="15">
        <v>2019</v>
      </c>
      <c r="I63" s="15">
        <v>2020</v>
      </c>
      <c r="J63" s="15">
        <v>2021</v>
      </c>
      <c r="K63" s="12">
        <v>2020</v>
      </c>
      <c r="M63" s="13"/>
      <c r="N63" s="13"/>
      <c r="O63" s="13"/>
    </row>
    <row r="64" spans="1:15" ht="39.75" customHeight="1" thickBot="1">
      <c r="A64" s="45" t="s">
        <v>9</v>
      </c>
      <c r="B64" s="599" t="s">
        <v>54</v>
      </c>
      <c r="C64" s="600"/>
      <c r="D64" s="600"/>
      <c r="E64" s="601"/>
      <c r="G64" s="13">
        <v>600</v>
      </c>
      <c r="H64" s="15">
        <f>B247+B284+B321</f>
        <v>64782</v>
      </c>
      <c r="I64" s="15">
        <f>C247+C284+C321</f>
        <v>64782</v>
      </c>
      <c r="J64" s="15">
        <f>D247+D284+D321</f>
        <v>64782</v>
      </c>
      <c r="K64" s="15">
        <f>E247+E284+E321</f>
        <v>64782</v>
      </c>
      <c r="M64" s="13"/>
      <c r="N64" s="13"/>
      <c r="O64" s="13"/>
    </row>
    <row r="65" spans="1:15" ht="12.75" customHeight="1" thickBot="1">
      <c r="A65" s="197" t="s">
        <v>14</v>
      </c>
      <c r="B65" s="506" t="s">
        <v>59</v>
      </c>
      <c r="C65" s="507"/>
      <c r="D65" s="507"/>
      <c r="E65" s="508"/>
      <c r="G65" s="13">
        <v>601</v>
      </c>
      <c r="H65" s="15">
        <f>B250+B287+B324</f>
        <v>10956</v>
      </c>
      <c r="I65" s="15">
        <f>C250+C287+C324</f>
        <v>10956</v>
      </c>
      <c r="J65" s="15">
        <f>D250+D287+D324</f>
        <v>10956</v>
      </c>
      <c r="K65" s="15">
        <f>E250+E287+E324</f>
        <v>10956</v>
      </c>
    </row>
    <row r="66" spans="1:15" ht="12.75" customHeight="1" thickBot="1">
      <c r="A66" s="818"/>
      <c r="B66" s="178">
        <v>80</v>
      </c>
      <c r="C66" s="178">
        <v>80</v>
      </c>
      <c r="D66" s="178">
        <v>80</v>
      </c>
      <c r="E66" s="178">
        <v>80</v>
      </c>
      <c r="G66" s="15">
        <v>602</v>
      </c>
      <c r="H66" s="15">
        <f>B253+B290+B327</f>
        <v>31000</v>
      </c>
      <c r="I66" s="15">
        <f>C253+C290+C327</f>
        <v>26000</v>
      </c>
      <c r="J66" s="15">
        <f>D253+D290+D327</f>
        <v>36000</v>
      </c>
      <c r="K66" s="15">
        <f>E253+E290+E327</f>
        <v>36000</v>
      </c>
    </row>
    <row r="67" spans="1:15" ht="12.75" customHeight="1" thickBot="1">
      <c r="A67" s="819"/>
      <c r="B67" s="198" t="s">
        <v>5</v>
      </c>
      <c r="C67" s="198" t="s">
        <v>6</v>
      </c>
      <c r="D67" s="198" t="s">
        <v>6</v>
      </c>
      <c r="E67" s="198" t="s">
        <v>6</v>
      </c>
      <c r="G67" s="13">
        <v>603</v>
      </c>
    </row>
    <row r="68" spans="1:15" ht="12.75" customHeight="1" thickBot="1">
      <c r="A68" s="197" t="s">
        <v>8</v>
      </c>
      <c r="B68" s="178">
        <v>80</v>
      </c>
      <c r="C68" s="178">
        <v>80</v>
      </c>
      <c r="D68" s="178">
        <v>80</v>
      </c>
      <c r="E68" s="178">
        <v>80</v>
      </c>
      <c r="G68" s="13">
        <v>604</v>
      </c>
    </row>
    <row r="69" spans="1:15" ht="12.75" customHeight="1" thickBot="1">
      <c r="A69" s="197" t="s">
        <v>15</v>
      </c>
      <c r="B69" s="178">
        <v>39000</v>
      </c>
      <c r="C69" s="178">
        <v>39000</v>
      </c>
      <c r="D69" s="178">
        <v>39000</v>
      </c>
      <c r="E69" s="178">
        <v>39000</v>
      </c>
      <c r="F69" s="5">
        <v>39000</v>
      </c>
      <c r="G69" s="5">
        <v>39000</v>
      </c>
      <c r="H69" s="5">
        <v>39000</v>
      </c>
      <c r="I69" s="5">
        <v>39000</v>
      </c>
      <c r="J69" s="5">
        <v>39000</v>
      </c>
      <c r="K69" s="5">
        <v>39000</v>
      </c>
      <c r="L69" s="5">
        <v>39000</v>
      </c>
      <c r="M69" s="5">
        <v>39000</v>
      </c>
      <c r="N69" s="5">
        <v>39000</v>
      </c>
      <c r="O69" s="5">
        <v>39000</v>
      </c>
    </row>
    <row r="70" spans="1:15" ht="12.75" customHeight="1" thickBot="1">
      <c r="A70" s="197" t="s">
        <v>23</v>
      </c>
      <c r="B70" s="199">
        <f>B69/B68</f>
        <v>487.5</v>
      </c>
      <c r="C70" s="199">
        <f>C69/C68</f>
        <v>487.5</v>
      </c>
      <c r="D70" s="199">
        <f>D69/D68</f>
        <v>487.5</v>
      </c>
      <c r="E70" s="199">
        <f>E69/E68</f>
        <v>487.5</v>
      </c>
      <c r="G70" s="13">
        <v>230</v>
      </c>
    </row>
    <row r="71" spans="1:15" ht="12.75" customHeight="1" thickBot="1">
      <c r="A71" s="197" t="s">
        <v>16</v>
      </c>
      <c r="B71" s="219" t="s">
        <v>22</v>
      </c>
      <c r="C71" s="200">
        <f t="shared" ref="C71:E73" si="1">C68/B68-1</f>
        <v>0</v>
      </c>
      <c r="D71" s="200">
        <f t="shared" si="1"/>
        <v>0</v>
      </c>
      <c r="E71" s="200">
        <f t="shared" si="1"/>
        <v>0</v>
      </c>
      <c r="G71" s="13">
        <v>231</v>
      </c>
      <c r="H71" s="15">
        <f>B367+B396+B421+B446+B471+B496</f>
        <v>10000</v>
      </c>
      <c r="I71" s="15">
        <f>C367+C396+C421+C446+C471+C496</f>
        <v>20000</v>
      </c>
      <c r="J71" s="15">
        <f>D367+D396+D421+D446+D471+D496</f>
        <v>20000</v>
      </c>
      <c r="K71" s="15">
        <f>E367+E396+E421+E446+E471+E496</f>
        <v>20000</v>
      </c>
    </row>
    <row r="72" spans="1:15" ht="12.75" customHeight="1" thickBot="1">
      <c r="A72" s="197" t="s">
        <v>17</v>
      </c>
      <c r="B72" s="219" t="s">
        <v>22</v>
      </c>
      <c r="C72" s="200">
        <f t="shared" si="1"/>
        <v>0</v>
      </c>
      <c r="D72" s="200">
        <f t="shared" si="1"/>
        <v>0</v>
      </c>
      <c r="E72" s="200">
        <f t="shared" si="1"/>
        <v>0</v>
      </c>
      <c r="H72" s="26">
        <f>SUM(H64:H71)</f>
        <v>155738</v>
      </c>
      <c r="I72" s="26">
        <f>SUM(I64:I71)</f>
        <v>160738</v>
      </c>
      <c r="J72" s="26">
        <f>SUM(J64:J71)</f>
        <v>170738</v>
      </c>
      <c r="K72" s="26">
        <f>SUM(K64:K71)</f>
        <v>170738</v>
      </c>
    </row>
    <row r="73" spans="1:15" ht="12.75" customHeight="1" thickBot="1">
      <c r="A73" s="197" t="s">
        <v>18</v>
      </c>
      <c r="B73" s="219" t="s">
        <v>22</v>
      </c>
      <c r="C73" s="200">
        <f t="shared" si="1"/>
        <v>0</v>
      </c>
      <c r="D73" s="200">
        <f t="shared" si="1"/>
        <v>0</v>
      </c>
      <c r="E73" s="200">
        <f t="shared" si="1"/>
        <v>0</v>
      </c>
    </row>
    <row r="74" spans="1:15" ht="12.75" customHeight="1" thickBot="1">
      <c r="A74" s="820" t="s">
        <v>286</v>
      </c>
      <c r="B74" s="821"/>
      <c r="C74" s="821"/>
      <c r="D74" s="821"/>
      <c r="E74" s="822"/>
    </row>
    <row r="75" spans="1:15" ht="12.75" customHeight="1">
      <c r="A75" s="818"/>
      <c r="B75" s="201">
        <v>2019</v>
      </c>
      <c r="C75" s="201">
        <v>2020</v>
      </c>
      <c r="D75" s="201">
        <v>2021</v>
      </c>
      <c r="E75" s="201">
        <v>2022</v>
      </c>
      <c r="H75" s="27">
        <f>H49+H72</f>
        <v>744000</v>
      </c>
      <c r="I75" s="27">
        <f>I49+I72</f>
        <v>354000</v>
      </c>
      <c r="J75" s="27">
        <f>J49+J72</f>
        <v>1059000</v>
      </c>
      <c r="K75" s="27">
        <f>K49+K72</f>
        <v>1459000</v>
      </c>
    </row>
    <row r="76" spans="1:15" ht="12.75" customHeight="1" thickBot="1">
      <c r="A76" s="819"/>
      <c r="B76" s="198" t="s">
        <v>5</v>
      </c>
      <c r="C76" s="198" t="s">
        <v>6</v>
      </c>
      <c r="D76" s="198" t="s">
        <v>6</v>
      </c>
      <c r="E76" s="198" t="s">
        <v>6</v>
      </c>
    </row>
    <row r="77" spans="1:15" ht="12.75" customHeight="1" thickBot="1">
      <c r="A77" s="202" t="s">
        <v>0</v>
      </c>
      <c r="B77" s="203"/>
      <c r="C77" s="203">
        <v>0</v>
      </c>
      <c r="D77" s="203">
        <v>0</v>
      </c>
      <c r="E77" s="203">
        <v>0</v>
      </c>
    </row>
    <row r="78" spans="1:15" ht="12.75" customHeight="1" thickBot="1">
      <c r="A78" s="204" t="s">
        <v>41</v>
      </c>
      <c r="B78" s="205"/>
      <c r="C78" s="203">
        <v>0</v>
      </c>
      <c r="D78" s="203">
        <v>0</v>
      </c>
      <c r="E78" s="203">
        <v>0</v>
      </c>
    </row>
    <row r="79" spans="1:15" ht="12.75" customHeight="1" thickBot="1">
      <c r="A79" s="204" t="s">
        <v>42</v>
      </c>
      <c r="B79" s="205"/>
      <c r="C79" s="203"/>
      <c r="D79" s="203"/>
      <c r="E79" s="203"/>
    </row>
    <row r="80" spans="1:15" ht="12.75" customHeight="1" thickBot="1">
      <c r="A80" s="202" t="s">
        <v>28</v>
      </c>
      <c r="B80" s="203"/>
      <c r="C80" s="203">
        <v>0</v>
      </c>
      <c r="D80" s="203">
        <v>0</v>
      </c>
      <c r="E80" s="203">
        <v>0</v>
      </c>
    </row>
    <row r="81" spans="1:15" ht="12.75" customHeight="1" thickBot="1">
      <c r="A81" s="204" t="s">
        <v>41</v>
      </c>
      <c r="B81" s="205"/>
      <c r="C81" s="203">
        <v>0</v>
      </c>
      <c r="D81" s="203">
        <v>0</v>
      </c>
      <c r="E81" s="203">
        <v>0</v>
      </c>
      <c r="J81" s="13"/>
      <c r="K81" s="13"/>
      <c r="L81" s="13"/>
      <c r="M81" s="13"/>
      <c r="N81" s="13"/>
      <c r="O81" s="13"/>
    </row>
    <row r="82" spans="1:15" ht="12.75" customHeight="1" thickBot="1">
      <c r="A82" s="204" t="s">
        <v>42</v>
      </c>
      <c r="B82" s="205"/>
      <c r="C82" s="203"/>
      <c r="D82" s="203"/>
      <c r="E82" s="203"/>
      <c r="J82" s="13"/>
      <c r="K82" s="13"/>
      <c r="L82" s="13"/>
      <c r="M82" s="13"/>
      <c r="N82" s="13"/>
      <c r="O82" s="13"/>
    </row>
    <row r="83" spans="1:15" ht="12.75" customHeight="1" thickBot="1">
      <c r="A83" s="202" t="s">
        <v>1</v>
      </c>
      <c r="B83" s="205"/>
      <c r="C83" s="203"/>
      <c r="D83" s="203"/>
      <c r="E83" s="203"/>
      <c r="J83" s="13"/>
      <c r="K83" s="13"/>
      <c r="L83" s="13"/>
      <c r="M83" s="13"/>
      <c r="N83" s="13"/>
      <c r="O83" s="13"/>
    </row>
    <row r="84" spans="1:15" ht="12.75" customHeight="1" thickBot="1">
      <c r="A84" s="204" t="s">
        <v>41</v>
      </c>
      <c r="B84" s="203"/>
      <c r="C84" s="203"/>
      <c r="D84" s="203"/>
      <c r="E84" s="203"/>
      <c r="J84" s="13"/>
      <c r="K84" s="13"/>
      <c r="L84" s="13"/>
      <c r="M84" s="13"/>
      <c r="N84" s="13"/>
      <c r="O84" s="13"/>
    </row>
    <row r="85" spans="1:15" ht="12.75" customHeight="1" thickBot="1">
      <c r="A85" s="204" t="s">
        <v>42</v>
      </c>
      <c r="B85" s="205"/>
      <c r="C85" s="203"/>
      <c r="D85" s="203"/>
      <c r="E85" s="203"/>
      <c r="J85" s="13"/>
      <c r="K85" s="13"/>
      <c r="L85" s="13"/>
      <c r="M85" s="13"/>
      <c r="N85" s="13"/>
      <c r="O85" s="13"/>
    </row>
    <row r="86" spans="1:15" ht="12.75" customHeight="1" thickBot="1">
      <c r="A86" s="202" t="s">
        <v>2</v>
      </c>
      <c r="B86" s="205"/>
      <c r="C86" s="203"/>
      <c r="D86" s="203"/>
      <c r="E86" s="203"/>
      <c r="J86" s="13"/>
      <c r="K86" s="13"/>
      <c r="L86" s="13"/>
      <c r="M86" s="13"/>
      <c r="N86" s="13"/>
      <c r="O86" s="13"/>
    </row>
    <row r="87" spans="1:15" ht="12.75" customHeight="1" thickBot="1">
      <c r="A87" s="204" t="s">
        <v>41</v>
      </c>
      <c r="B87" s="205"/>
      <c r="C87" s="203"/>
      <c r="D87" s="203"/>
      <c r="E87" s="203"/>
      <c r="J87" s="13"/>
      <c r="K87" s="13"/>
      <c r="L87" s="13"/>
      <c r="M87" s="13"/>
      <c r="N87" s="13"/>
      <c r="O87" s="13"/>
    </row>
    <row r="88" spans="1:15" ht="12.75" customHeight="1" thickBot="1">
      <c r="A88" s="204" t="s">
        <v>42</v>
      </c>
      <c r="B88" s="205"/>
      <c r="C88" s="203"/>
      <c r="D88" s="203"/>
      <c r="E88" s="203"/>
      <c r="J88" s="13"/>
      <c r="K88" s="13"/>
      <c r="L88" s="13"/>
      <c r="M88" s="13"/>
      <c r="N88" s="13"/>
      <c r="O88" s="13"/>
    </row>
    <row r="89" spans="1:15" ht="18.75" customHeight="1" thickBot="1">
      <c r="A89" s="202" t="s">
        <v>24</v>
      </c>
      <c r="B89" s="185">
        <f>B90</f>
        <v>39000</v>
      </c>
      <c r="C89" s="185">
        <f>C90</f>
        <v>39000</v>
      </c>
      <c r="D89" s="185">
        <f>D90</f>
        <v>39000</v>
      </c>
      <c r="E89" s="185">
        <f>E90</f>
        <v>39000</v>
      </c>
      <c r="J89" s="13"/>
      <c r="K89" s="13"/>
      <c r="L89" s="13"/>
      <c r="M89" s="13"/>
      <c r="N89" s="13"/>
      <c r="O89" s="13"/>
    </row>
    <row r="90" spans="1:15" ht="12.75" customHeight="1" thickBot="1">
      <c r="A90" s="204" t="s">
        <v>41</v>
      </c>
      <c r="B90" s="185">
        <v>39000</v>
      </c>
      <c r="C90" s="185">
        <v>39000</v>
      </c>
      <c r="D90" s="185">
        <v>39000</v>
      </c>
      <c r="E90" s="185">
        <v>39000</v>
      </c>
      <c r="J90" s="13"/>
      <c r="K90" s="13"/>
      <c r="L90" s="13"/>
      <c r="M90" s="13"/>
      <c r="N90" s="13"/>
      <c r="O90" s="13"/>
    </row>
    <row r="91" spans="1:15" ht="12.75" customHeight="1" thickBot="1">
      <c r="A91" s="204" t="s">
        <v>42</v>
      </c>
      <c r="B91" s="205"/>
      <c r="C91" s="203"/>
      <c r="D91" s="203"/>
      <c r="E91" s="203"/>
      <c r="J91" s="13"/>
      <c r="K91" s="13"/>
      <c r="L91" s="13"/>
      <c r="M91" s="13"/>
      <c r="N91" s="13"/>
      <c r="O91" s="13"/>
    </row>
    <row r="92" spans="1:15" ht="12.75" customHeight="1" thickBot="1">
      <c r="A92" s="202" t="s">
        <v>25</v>
      </c>
      <c r="B92" s="203"/>
      <c r="C92" s="203"/>
      <c r="D92" s="203"/>
      <c r="E92" s="203"/>
      <c r="J92" s="13"/>
      <c r="K92" s="13"/>
      <c r="L92" s="13"/>
      <c r="M92" s="13"/>
      <c r="N92" s="13"/>
      <c r="O92" s="13"/>
    </row>
    <row r="93" spans="1:15" ht="12.75" customHeight="1" thickBot="1">
      <c r="A93" s="204" t="s">
        <v>41</v>
      </c>
      <c r="B93" s="205"/>
      <c r="C93" s="205"/>
      <c r="D93" s="205"/>
      <c r="E93" s="205"/>
      <c r="J93" s="13"/>
      <c r="K93" s="13"/>
      <c r="L93" s="13"/>
      <c r="M93" s="13"/>
      <c r="N93" s="13"/>
      <c r="O93" s="13"/>
    </row>
    <row r="94" spans="1:15" ht="12.75" customHeight="1" thickBot="1">
      <c r="A94" s="204" t="s">
        <v>42</v>
      </c>
      <c r="B94" s="205"/>
      <c r="C94" s="203"/>
      <c r="D94" s="203"/>
      <c r="E94" s="203"/>
      <c r="J94" s="13"/>
      <c r="K94" s="13"/>
      <c r="L94" s="13"/>
      <c r="M94" s="13"/>
      <c r="N94" s="13"/>
      <c r="O94" s="13"/>
    </row>
    <row r="95" spans="1:15" ht="12.75" customHeight="1" thickBot="1">
      <c r="A95" s="202" t="s">
        <v>3</v>
      </c>
      <c r="B95" s="205"/>
      <c r="C95" s="205">
        <v>0</v>
      </c>
      <c r="D95" s="205">
        <v>0</v>
      </c>
      <c r="E95" s="205">
        <v>0</v>
      </c>
      <c r="J95" s="13"/>
      <c r="K95" s="13"/>
      <c r="L95" s="13"/>
      <c r="M95" s="13"/>
      <c r="N95" s="13"/>
      <c r="O95" s="13"/>
    </row>
    <row r="96" spans="1:15" ht="12.75" customHeight="1" thickBot="1">
      <c r="A96" s="204" t="s">
        <v>41</v>
      </c>
      <c r="B96" s="205"/>
      <c r="C96" s="205">
        <v>0</v>
      </c>
      <c r="D96" s="205">
        <v>0</v>
      </c>
      <c r="E96" s="205">
        <v>0</v>
      </c>
      <c r="J96" s="13"/>
      <c r="K96" s="13"/>
      <c r="L96" s="13"/>
      <c r="M96" s="13"/>
      <c r="N96" s="13"/>
      <c r="O96" s="13"/>
    </row>
    <row r="97" spans="1:15" ht="12.75" customHeight="1" thickBot="1">
      <c r="A97" s="204" t="s">
        <v>42</v>
      </c>
      <c r="B97" s="205"/>
      <c r="C97" s="203"/>
      <c r="D97" s="203"/>
      <c r="E97" s="203"/>
    </row>
    <row r="98" spans="1:15" ht="12.75" customHeight="1" thickBot="1">
      <c r="A98" s="206" t="s">
        <v>61</v>
      </c>
      <c r="B98" s="205">
        <f>B95+B92+B89+B86+B83+B80+B77</f>
        <v>39000</v>
      </c>
      <c r="C98" s="205">
        <f>C95+C92+C89+C86+C83+C80+C77</f>
        <v>39000</v>
      </c>
      <c r="D98" s="205">
        <f>D95+D92+D89+D86+D83+D80+D77</f>
        <v>39000</v>
      </c>
      <c r="E98" s="205">
        <f>E95+E92+E89+E86+E83+E80+E77</f>
        <v>39000</v>
      </c>
    </row>
    <row r="99" spans="1:15" ht="12.75" customHeight="1" thickBot="1">
      <c r="A99" s="25" t="s">
        <v>31</v>
      </c>
      <c r="B99" s="103">
        <f>IF(B98-B69=0,0,"Error")</f>
        <v>0</v>
      </c>
      <c r="C99" s="103">
        <f>IF(C98-C69=0,0,"Error")</f>
        <v>0</v>
      </c>
      <c r="D99" s="103">
        <f>IF(D98-D69=0,0,"Error")</f>
        <v>0</v>
      </c>
      <c r="E99" s="103">
        <f>IF(E98-E69=0,0,"Error")</f>
        <v>0</v>
      </c>
    </row>
    <row r="100" spans="1:15" ht="12.75" thickBot="1">
      <c r="A100" s="188" t="s">
        <v>55</v>
      </c>
      <c r="B100" s="528" t="s">
        <v>56</v>
      </c>
      <c r="C100" s="528"/>
      <c r="D100" s="528"/>
      <c r="E100" s="529"/>
    </row>
    <row r="101" spans="1:15" ht="33.75" customHeight="1" thickBot="1">
      <c r="A101" s="104" t="s">
        <v>9</v>
      </c>
      <c r="B101" s="599" t="s">
        <v>57</v>
      </c>
      <c r="C101" s="600"/>
      <c r="D101" s="600"/>
      <c r="E101" s="601"/>
    </row>
    <row r="102" spans="1:15" ht="12.75" customHeight="1" thickBot="1">
      <c r="A102" s="104" t="s">
        <v>14</v>
      </c>
      <c r="B102" s="486" t="s">
        <v>58</v>
      </c>
      <c r="C102" s="487"/>
      <c r="D102" s="487"/>
      <c r="E102" s="488"/>
    </row>
    <row r="103" spans="1:15" ht="24.75" customHeight="1">
      <c r="A103" s="771"/>
      <c r="B103" s="37">
        <v>2019</v>
      </c>
      <c r="C103" s="37">
        <v>2020</v>
      </c>
      <c r="D103" s="37">
        <v>2021</v>
      </c>
      <c r="E103" s="37">
        <v>2022</v>
      </c>
    </row>
    <row r="104" spans="1:15" ht="12.75" customHeight="1" thickBot="1">
      <c r="A104" s="772"/>
      <c r="B104" s="38" t="s">
        <v>5</v>
      </c>
      <c r="C104" s="38" t="s">
        <v>6</v>
      </c>
      <c r="D104" s="38" t="s">
        <v>6</v>
      </c>
      <c r="E104" s="38" t="s">
        <v>6</v>
      </c>
    </row>
    <row r="105" spans="1:15" ht="12.75" customHeight="1" thickBot="1">
      <c r="A105" s="152" t="s">
        <v>8</v>
      </c>
      <c r="B105" s="177">
        <v>7.56</v>
      </c>
      <c r="C105" s="217">
        <v>8</v>
      </c>
      <c r="D105" s="217">
        <v>8</v>
      </c>
      <c r="E105" s="217">
        <v>8</v>
      </c>
    </row>
    <row r="106" spans="1:15" ht="12.75" customHeight="1" thickBot="1">
      <c r="A106" s="152" t="s">
        <v>15</v>
      </c>
      <c r="B106" s="217">
        <v>91000</v>
      </c>
      <c r="C106" s="178">
        <v>91000</v>
      </c>
      <c r="D106" s="178">
        <v>91000</v>
      </c>
      <c r="E106" s="178">
        <v>91000</v>
      </c>
      <c r="F106" s="16">
        <v>91000</v>
      </c>
      <c r="G106" s="16">
        <v>91000</v>
      </c>
      <c r="H106" s="16">
        <v>91000</v>
      </c>
      <c r="I106" s="16">
        <v>91000</v>
      </c>
      <c r="J106" s="16">
        <v>91000</v>
      </c>
      <c r="K106" s="16">
        <v>91000</v>
      </c>
      <c r="L106" s="16">
        <v>91000</v>
      </c>
      <c r="M106" s="16">
        <v>91000</v>
      </c>
      <c r="N106" s="16">
        <v>91000</v>
      </c>
      <c r="O106" s="16">
        <v>91000</v>
      </c>
    </row>
    <row r="107" spans="1:15" ht="12" customHeight="1" thickBot="1">
      <c r="A107" s="152" t="s">
        <v>23</v>
      </c>
      <c r="B107" s="178">
        <v>11375</v>
      </c>
      <c r="C107" s="178">
        <f>C106/C105</f>
        <v>11375</v>
      </c>
      <c r="D107" s="178">
        <f>D106/D105</f>
        <v>11375</v>
      </c>
      <c r="E107" s="178">
        <f>E106/E105</f>
        <v>11375</v>
      </c>
    </row>
    <row r="108" spans="1:15" ht="12.75" customHeight="1" thickBot="1">
      <c r="A108" s="152" t="s">
        <v>16</v>
      </c>
      <c r="B108" s="217"/>
      <c r="C108" s="179">
        <f t="shared" ref="C108:E110" si="2">C105/B105-1</f>
        <v>5.8201058201058364E-2</v>
      </c>
      <c r="D108" s="179">
        <f t="shared" si="2"/>
        <v>0</v>
      </c>
      <c r="E108" s="179">
        <f t="shared" si="2"/>
        <v>0</v>
      </c>
    </row>
    <row r="109" spans="1:15" ht="12.75" customHeight="1" thickBot="1">
      <c r="A109" s="152" t="s">
        <v>17</v>
      </c>
      <c r="B109" s="217"/>
      <c r="C109" s="179">
        <f t="shared" si="2"/>
        <v>0</v>
      </c>
      <c r="D109" s="179">
        <f t="shared" si="2"/>
        <v>0</v>
      </c>
      <c r="E109" s="179">
        <f t="shared" si="2"/>
        <v>0</v>
      </c>
    </row>
    <row r="110" spans="1:15" ht="12.75" customHeight="1" thickBot="1">
      <c r="A110" s="152" t="s">
        <v>18</v>
      </c>
      <c r="B110" s="217"/>
      <c r="C110" s="179">
        <f t="shared" si="2"/>
        <v>0</v>
      </c>
      <c r="D110" s="179">
        <f t="shared" si="2"/>
        <v>0</v>
      </c>
      <c r="E110" s="179">
        <f t="shared" si="2"/>
        <v>0</v>
      </c>
    </row>
    <row r="111" spans="1:15" ht="24.75" customHeight="1" thickBot="1">
      <c r="A111" s="823" t="s">
        <v>287</v>
      </c>
      <c r="B111" s="824"/>
      <c r="C111" s="824"/>
      <c r="D111" s="824"/>
      <c r="E111" s="825"/>
    </row>
    <row r="112" spans="1:15" ht="12.75" customHeight="1">
      <c r="A112" s="470"/>
      <c r="B112" s="180">
        <v>2019</v>
      </c>
      <c r="C112" s="180">
        <v>2020</v>
      </c>
      <c r="D112" s="180">
        <v>2021</v>
      </c>
      <c r="E112" s="180">
        <v>2022</v>
      </c>
    </row>
    <row r="113" spans="1:15" ht="24.75" customHeight="1" thickBot="1">
      <c r="A113" s="471"/>
      <c r="B113" s="181" t="s">
        <v>5</v>
      </c>
      <c r="C113" s="181" t="s">
        <v>6</v>
      </c>
      <c r="D113" s="181" t="s">
        <v>6</v>
      </c>
      <c r="E113" s="181" t="s">
        <v>6</v>
      </c>
      <c r="J113" s="13"/>
      <c r="K113" s="13"/>
      <c r="L113" s="13"/>
      <c r="M113" s="13"/>
      <c r="N113" s="13"/>
      <c r="O113" s="13"/>
    </row>
    <row r="114" spans="1:15" ht="24.75" customHeight="1" thickBot="1">
      <c r="A114" s="182" t="s">
        <v>0</v>
      </c>
      <c r="B114" s="183"/>
      <c r="C114" s="183"/>
      <c r="D114" s="183"/>
      <c r="E114" s="183"/>
      <c r="J114" s="13"/>
      <c r="K114" s="13"/>
      <c r="L114" s="13"/>
      <c r="M114" s="13"/>
      <c r="N114" s="13"/>
      <c r="O114" s="13"/>
    </row>
    <row r="115" spans="1:15" ht="12.75" customHeight="1" thickBot="1">
      <c r="A115" s="184" t="s">
        <v>41</v>
      </c>
      <c r="B115" s="185"/>
      <c r="C115" s="186"/>
      <c r="D115" s="186"/>
      <c r="E115" s="186"/>
      <c r="J115" s="13"/>
      <c r="K115" s="13"/>
      <c r="L115" s="13"/>
      <c r="M115" s="13"/>
      <c r="N115" s="13"/>
      <c r="O115" s="13"/>
    </row>
    <row r="116" spans="1:15" ht="12" customHeight="1" thickBot="1">
      <c r="A116" s="184" t="s">
        <v>42</v>
      </c>
      <c r="B116" s="185"/>
      <c r="C116" s="186"/>
      <c r="D116" s="186"/>
      <c r="E116" s="186"/>
      <c r="J116" s="13"/>
      <c r="K116" s="13"/>
      <c r="L116" s="13"/>
      <c r="M116" s="13"/>
      <c r="N116" s="13"/>
      <c r="O116" s="13"/>
    </row>
    <row r="117" spans="1:15" ht="12.75" customHeight="1" thickBot="1">
      <c r="A117" s="182" t="s">
        <v>28</v>
      </c>
      <c r="B117" s="183"/>
      <c r="C117" s="183"/>
      <c r="D117" s="183"/>
      <c r="E117" s="183"/>
      <c r="J117" s="13"/>
      <c r="K117" s="13"/>
      <c r="L117" s="13"/>
      <c r="M117" s="13"/>
      <c r="N117" s="13"/>
      <c r="O117" s="13"/>
    </row>
    <row r="118" spans="1:15" ht="24.75" customHeight="1" thickBot="1">
      <c r="A118" s="184" t="s">
        <v>41</v>
      </c>
      <c r="B118" s="185"/>
      <c r="C118" s="183"/>
      <c r="D118" s="183"/>
      <c r="E118" s="183"/>
      <c r="J118" s="13"/>
      <c r="K118" s="13"/>
      <c r="L118" s="13"/>
      <c r="M118" s="13"/>
      <c r="N118" s="13"/>
      <c r="O118" s="13"/>
    </row>
    <row r="119" spans="1:15" ht="12.75" customHeight="1" thickBot="1">
      <c r="A119" s="184" t="s">
        <v>42</v>
      </c>
      <c r="B119" s="185"/>
      <c r="C119" s="183"/>
      <c r="D119" s="183"/>
      <c r="E119" s="183"/>
      <c r="J119" s="13"/>
      <c r="K119" s="13"/>
      <c r="L119" s="13"/>
      <c r="M119" s="13"/>
      <c r="N119" s="13"/>
      <c r="O119" s="13"/>
    </row>
    <row r="120" spans="1:15" ht="12.75" customHeight="1" thickBot="1">
      <c r="A120" s="182" t="s">
        <v>1</v>
      </c>
      <c r="B120" s="185">
        <v>0</v>
      </c>
      <c r="C120" s="183">
        <v>0</v>
      </c>
      <c r="D120" s="183">
        <v>0</v>
      </c>
      <c r="E120" s="183">
        <v>0</v>
      </c>
      <c r="J120" s="13"/>
      <c r="K120" s="13"/>
      <c r="L120" s="13"/>
      <c r="M120" s="13"/>
      <c r="N120" s="13"/>
      <c r="O120" s="13"/>
    </row>
    <row r="121" spans="1:15" ht="12" customHeight="1" thickBot="1">
      <c r="A121" s="184" t="s">
        <v>41</v>
      </c>
      <c r="B121" s="185"/>
      <c r="C121" s="183"/>
      <c r="D121" s="183"/>
      <c r="E121" s="183"/>
      <c r="J121" s="13"/>
      <c r="K121" s="13"/>
      <c r="L121" s="13"/>
      <c r="M121" s="13"/>
      <c r="N121" s="13"/>
      <c r="O121" s="13"/>
    </row>
    <row r="122" spans="1:15" ht="12" customHeight="1" thickBot="1">
      <c r="A122" s="184" t="s">
        <v>42</v>
      </c>
      <c r="B122" s="185"/>
      <c r="C122" s="183"/>
      <c r="D122" s="183"/>
      <c r="E122" s="183"/>
      <c r="J122" s="13"/>
      <c r="K122" s="13"/>
      <c r="L122" s="13"/>
      <c r="M122" s="13"/>
      <c r="N122" s="13"/>
      <c r="O122" s="13"/>
    </row>
    <row r="123" spans="1:15" ht="12.75" customHeight="1" thickBot="1">
      <c r="A123" s="182" t="s">
        <v>2</v>
      </c>
      <c r="B123" s="185"/>
      <c r="C123" s="183"/>
      <c r="D123" s="183"/>
      <c r="E123" s="183"/>
      <c r="J123" s="13"/>
      <c r="K123" s="13"/>
      <c r="L123" s="13"/>
      <c r="M123" s="13"/>
      <c r="N123" s="13"/>
      <c r="O123" s="13"/>
    </row>
    <row r="124" spans="1:15" ht="24.75" customHeight="1" thickBot="1">
      <c r="A124" s="184" t="s">
        <v>41</v>
      </c>
      <c r="B124" s="185"/>
      <c r="C124" s="183"/>
      <c r="D124" s="183"/>
      <c r="E124" s="183"/>
      <c r="J124" s="13"/>
      <c r="K124" s="13"/>
      <c r="L124" s="13"/>
      <c r="M124" s="13"/>
      <c r="N124" s="13"/>
      <c r="O124" s="13"/>
    </row>
    <row r="125" spans="1:15" ht="12.75" customHeight="1" thickBot="1">
      <c r="A125" s="184" t="s">
        <v>42</v>
      </c>
      <c r="B125" s="185"/>
      <c r="C125" s="185"/>
      <c r="D125" s="185"/>
      <c r="E125" s="185"/>
      <c r="J125" s="13"/>
      <c r="K125" s="13"/>
      <c r="L125" s="13"/>
      <c r="M125" s="13"/>
      <c r="N125" s="13"/>
      <c r="O125" s="13"/>
    </row>
    <row r="126" spans="1:15" ht="12.75" customHeight="1" thickBot="1">
      <c r="A126" s="182" t="s">
        <v>24</v>
      </c>
      <c r="B126" s="185">
        <f>B127</f>
        <v>91000</v>
      </c>
      <c r="C126" s="185">
        <f>C127</f>
        <v>91000</v>
      </c>
      <c r="D126" s="185">
        <f>D127</f>
        <v>91000</v>
      </c>
      <c r="E126" s="185">
        <f>E127</f>
        <v>91000</v>
      </c>
      <c r="J126" s="13"/>
      <c r="K126" s="13"/>
      <c r="L126" s="13"/>
      <c r="M126" s="13"/>
      <c r="N126" s="13"/>
      <c r="O126" s="13"/>
    </row>
    <row r="127" spans="1:15" ht="12.75" customHeight="1" thickBot="1">
      <c r="A127" s="184" t="s">
        <v>41</v>
      </c>
      <c r="B127" s="185">
        <v>91000</v>
      </c>
      <c r="C127" s="185">
        <v>91000</v>
      </c>
      <c r="D127" s="185">
        <v>91000</v>
      </c>
      <c r="E127" s="185">
        <v>91000</v>
      </c>
      <c r="J127" s="13"/>
      <c r="K127" s="13"/>
      <c r="L127" s="13"/>
      <c r="M127" s="13"/>
      <c r="N127" s="13"/>
      <c r="O127" s="13"/>
    </row>
    <row r="128" spans="1:15" ht="12" customHeight="1" thickBot="1">
      <c r="A128" s="184" t="s">
        <v>42</v>
      </c>
      <c r="B128" s="185"/>
      <c r="C128" s="183"/>
      <c r="D128" s="183"/>
      <c r="E128" s="183"/>
      <c r="J128" s="13"/>
      <c r="K128" s="13"/>
      <c r="L128" s="13"/>
      <c r="M128" s="13"/>
      <c r="N128" s="13"/>
      <c r="O128" s="13"/>
    </row>
    <row r="129" spans="1:15" ht="12.75" customHeight="1" thickBot="1">
      <c r="A129" s="182" t="s">
        <v>25</v>
      </c>
      <c r="B129" s="185"/>
      <c r="C129" s="183"/>
      <c r="D129" s="183"/>
      <c r="E129" s="183"/>
      <c r="J129" s="13"/>
      <c r="K129" s="13"/>
      <c r="L129" s="13"/>
      <c r="M129" s="13"/>
      <c r="N129" s="13"/>
      <c r="O129" s="13"/>
    </row>
    <row r="130" spans="1:15" ht="12.75" customHeight="1" thickBot="1">
      <c r="A130" s="184" t="s">
        <v>41</v>
      </c>
      <c r="B130" s="185"/>
      <c r="C130" s="183"/>
      <c r="D130" s="183"/>
      <c r="E130" s="183"/>
      <c r="J130" s="13"/>
      <c r="K130" s="13"/>
      <c r="L130" s="13"/>
      <c r="M130" s="13"/>
      <c r="N130" s="13"/>
      <c r="O130" s="13"/>
    </row>
    <row r="131" spans="1:15" ht="12.75" customHeight="1" thickBot="1">
      <c r="A131" s="184" t="s">
        <v>42</v>
      </c>
      <c r="B131" s="185"/>
      <c r="C131" s="183"/>
      <c r="D131" s="183"/>
      <c r="E131" s="183"/>
      <c r="J131" s="13"/>
      <c r="K131" s="13"/>
      <c r="L131" s="13"/>
      <c r="M131" s="13"/>
      <c r="N131" s="13"/>
      <c r="O131" s="13"/>
    </row>
    <row r="132" spans="1:15" ht="24.75" customHeight="1" thickBot="1">
      <c r="A132" s="182" t="s">
        <v>3</v>
      </c>
      <c r="B132" s="185"/>
      <c r="C132" s="183"/>
      <c r="D132" s="183"/>
      <c r="E132" s="183"/>
      <c r="J132" s="13"/>
      <c r="K132" s="13"/>
      <c r="L132" s="13"/>
      <c r="M132" s="13"/>
      <c r="N132" s="13"/>
      <c r="O132" s="13"/>
    </row>
    <row r="133" spans="1:15" ht="12.75" customHeight="1" thickBot="1">
      <c r="A133" s="184" t="s">
        <v>41</v>
      </c>
      <c r="B133" s="185"/>
      <c r="C133" s="183"/>
      <c r="D133" s="183"/>
      <c r="E133" s="183"/>
      <c r="J133" s="13"/>
      <c r="K133" s="13"/>
      <c r="L133" s="13"/>
      <c r="M133" s="13"/>
      <c r="N133" s="13"/>
      <c r="O133" s="13"/>
    </row>
    <row r="134" spans="1:15" ht="24.75" customHeight="1" thickBot="1">
      <c r="A134" s="184" t="s">
        <v>42</v>
      </c>
      <c r="B134" s="185"/>
      <c r="C134" s="183"/>
      <c r="D134" s="183"/>
      <c r="E134" s="183"/>
      <c r="J134" s="13"/>
      <c r="K134" s="13"/>
      <c r="L134" s="13"/>
      <c r="M134" s="13"/>
      <c r="N134" s="13"/>
      <c r="O134" s="13"/>
    </row>
    <row r="135" spans="1:15" ht="24.75" customHeight="1" thickBot="1">
      <c r="A135" s="187" t="s">
        <v>62</v>
      </c>
      <c r="B135" s="185">
        <f>B132+B129+B126+B123+B120+B117+B114</f>
        <v>91000</v>
      </c>
      <c r="C135" s="185">
        <f>C132+C129+C126+C123+C120+C117+C114</f>
        <v>91000</v>
      </c>
      <c r="D135" s="185">
        <f>D132+D129+D126+D123+D120+D117+D114</f>
        <v>91000</v>
      </c>
      <c r="E135" s="185">
        <f>E132+E129+E126+E123+E120+E117+E114</f>
        <v>91000</v>
      </c>
      <c r="J135" s="13"/>
      <c r="K135" s="13"/>
      <c r="L135" s="13"/>
      <c r="M135" s="13"/>
      <c r="N135" s="13"/>
      <c r="O135" s="13"/>
    </row>
    <row r="136" spans="1:15" ht="12.75" customHeight="1" thickBot="1">
      <c r="A136" s="188" t="s">
        <v>31</v>
      </c>
      <c r="B136" s="189">
        <f>IF(B135-B106=0,0,"Error")</f>
        <v>0</v>
      </c>
      <c r="C136" s="189">
        <f>IF(C135-C106=0,0,"Error")</f>
        <v>0</v>
      </c>
      <c r="D136" s="189">
        <f>IF(D135-D106=0,0,"Error")</f>
        <v>0</v>
      </c>
      <c r="E136" s="189">
        <f>IF(E135-E106=0,0,"Error")</f>
        <v>0</v>
      </c>
      <c r="J136" s="13"/>
      <c r="K136" s="13"/>
      <c r="L136" s="13"/>
      <c r="M136" s="13"/>
      <c r="N136" s="13"/>
      <c r="O136" s="13"/>
    </row>
    <row r="137" spans="1:15" ht="12" hidden="1" customHeight="1" thickBot="1">
      <c r="A137" s="31" t="s">
        <v>288</v>
      </c>
      <c r="B137" s="826" t="s">
        <v>115</v>
      </c>
      <c r="C137" s="827"/>
      <c r="D137" s="827"/>
      <c r="E137" s="828"/>
      <c r="J137" s="13"/>
      <c r="K137" s="13"/>
      <c r="L137" s="13"/>
      <c r="M137" s="13"/>
      <c r="N137" s="13"/>
      <c r="O137" s="13"/>
    </row>
    <row r="138" spans="1:15" ht="12.75" hidden="1" customHeight="1" thickBot="1">
      <c r="A138" s="32" t="s">
        <v>9</v>
      </c>
      <c r="B138" s="829" t="s">
        <v>114</v>
      </c>
      <c r="C138" s="830"/>
      <c r="D138" s="830"/>
      <c r="E138" s="831"/>
      <c r="J138" s="13"/>
      <c r="K138" s="13"/>
      <c r="L138" s="13"/>
      <c r="M138" s="13"/>
      <c r="N138" s="13"/>
      <c r="O138" s="13"/>
    </row>
    <row r="139" spans="1:15" ht="24.75" hidden="1" customHeight="1" thickBot="1">
      <c r="A139" s="32" t="s">
        <v>14</v>
      </c>
      <c r="B139" s="826" t="s">
        <v>111</v>
      </c>
      <c r="C139" s="827"/>
      <c r="D139" s="827"/>
      <c r="E139" s="828"/>
      <c r="J139" s="13"/>
      <c r="K139" s="13"/>
      <c r="L139" s="13"/>
      <c r="M139" s="13"/>
      <c r="N139" s="13"/>
      <c r="O139" s="13"/>
    </row>
    <row r="140" spans="1:15" ht="12.75" hidden="1" customHeight="1" thickBot="1">
      <c r="A140" s="832"/>
      <c r="B140" s="33">
        <v>2019</v>
      </c>
      <c r="C140" s="33">
        <v>2020</v>
      </c>
      <c r="D140" s="33">
        <v>2021</v>
      </c>
      <c r="E140" s="33">
        <v>2022</v>
      </c>
      <c r="J140" s="13"/>
      <c r="K140" s="13"/>
      <c r="L140" s="13"/>
      <c r="M140" s="13"/>
      <c r="N140" s="13"/>
      <c r="O140" s="13"/>
    </row>
    <row r="141" spans="1:15" ht="12.75" hidden="1" customHeight="1" thickBot="1">
      <c r="A141" s="833"/>
      <c r="B141" s="34" t="s">
        <v>5</v>
      </c>
      <c r="C141" s="34" t="s">
        <v>6</v>
      </c>
      <c r="D141" s="34" t="s">
        <v>6</v>
      </c>
      <c r="E141" s="34" t="s">
        <v>6</v>
      </c>
      <c r="J141" s="13"/>
      <c r="K141" s="13"/>
      <c r="L141" s="13"/>
      <c r="M141" s="13"/>
      <c r="N141" s="13"/>
      <c r="O141" s="13"/>
    </row>
    <row r="142" spans="1:15" ht="40.5" hidden="1" customHeight="1" thickBot="1">
      <c r="A142" s="32" t="s">
        <v>9</v>
      </c>
      <c r="B142" s="834" t="s">
        <v>57</v>
      </c>
      <c r="C142" s="835"/>
      <c r="D142" s="835"/>
      <c r="E142" s="836"/>
      <c r="J142" s="13"/>
      <c r="K142" s="13"/>
      <c r="L142" s="13"/>
      <c r="M142" s="13"/>
      <c r="N142" s="13"/>
      <c r="O142" s="13"/>
    </row>
    <row r="143" spans="1:15" ht="15" hidden="1" customHeight="1" thickBot="1">
      <c r="A143" s="32" t="s">
        <v>14</v>
      </c>
      <c r="B143" s="837" t="s">
        <v>58</v>
      </c>
      <c r="C143" s="838"/>
      <c r="D143" s="838"/>
      <c r="E143" s="839"/>
      <c r="J143" s="13"/>
      <c r="K143" s="13"/>
      <c r="L143" s="13"/>
      <c r="M143" s="13"/>
      <c r="N143" s="13"/>
      <c r="O143" s="13"/>
    </row>
    <row r="144" spans="1:15" ht="12.75" hidden="1" customHeight="1" thickBot="1">
      <c r="A144" s="32" t="s">
        <v>8</v>
      </c>
      <c r="B144" s="35">
        <f>B145/B146</f>
        <v>0</v>
      </c>
      <c r="C144" s="35">
        <f>C145/C146</f>
        <v>0</v>
      </c>
      <c r="D144" s="35">
        <f>D145/D146</f>
        <v>0</v>
      </c>
      <c r="E144" s="35">
        <f>E145/E146</f>
        <v>0</v>
      </c>
      <c r="J144" s="13"/>
      <c r="K144" s="13"/>
      <c r="L144" s="13"/>
      <c r="M144" s="13"/>
      <c r="N144" s="13"/>
      <c r="O144" s="13"/>
    </row>
    <row r="145" spans="1:15" ht="12.75" hidden="1" customHeight="1" thickBot="1">
      <c r="A145" s="32" t="s">
        <v>15</v>
      </c>
      <c r="B145" s="35"/>
      <c r="C145" s="35"/>
      <c r="D145" s="35"/>
      <c r="E145" s="35"/>
      <c r="J145" s="13"/>
      <c r="K145" s="13"/>
      <c r="L145" s="13"/>
      <c r="M145" s="13"/>
      <c r="N145" s="13"/>
      <c r="O145" s="13"/>
    </row>
    <row r="146" spans="1:15" ht="12.75" hidden="1" thickBot="1">
      <c r="A146" s="32" t="s">
        <v>23</v>
      </c>
      <c r="B146" s="35">
        <v>11375</v>
      </c>
      <c r="C146" s="35">
        <v>11375</v>
      </c>
      <c r="D146" s="35">
        <v>11375</v>
      </c>
      <c r="E146" s="35">
        <v>11375</v>
      </c>
      <c r="J146" s="13"/>
      <c r="K146" s="13"/>
      <c r="L146" s="13"/>
      <c r="M146" s="13"/>
      <c r="N146" s="13"/>
      <c r="O146" s="13"/>
    </row>
    <row r="147" spans="1:15" ht="12.75" hidden="1" thickBot="1">
      <c r="A147" s="32" t="s">
        <v>16</v>
      </c>
      <c r="B147" s="218"/>
      <c r="C147" s="36" t="e">
        <f t="shared" ref="C147:E149" si="3">C144/B144-1</f>
        <v>#DIV/0!</v>
      </c>
      <c r="D147" s="36" t="e">
        <f t="shared" si="3"/>
        <v>#DIV/0!</v>
      </c>
      <c r="E147" s="36" t="e">
        <f t="shared" si="3"/>
        <v>#DIV/0!</v>
      </c>
      <c r="J147" s="13"/>
      <c r="K147" s="13"/>
      <c r="L147" s="13"/>
      <c r="M147" s="13"/>
      <c r="N147" s="13"/>
      <c r="O147" s="13"/>
    </row>
    <row r="148" spans="1:15" ht="12.75" hidden="1" thickBot="1">
      <c r="A148" s="32" t="s">
        <v>17</v>
      </c>
      <c r="B148" s="218"/>
      <c r="C148" s="36" t="e">
        <f t="shared" si="3"/>
        <v>#DIV/0!</v>
      </c>
      <c r="D148" s="36" t="e">
        <f t="shared" si="3"/>
        <v>#DIV/0!</v>
      </c>
      <c r="E148" s="36" t="e">
        <f t="shared" si="3"/>
        <v>#DIV/0!</v>
      </c>
      <c r="J148" s="13"/>
      <c r="K148" s="13"/>
      <c r="L148" s="13"/>
      <c r="M148" s="13"/>
      <c r="N148" s="13"/>
      <c r="O148" s="13"/>
    </row>
    <row r="149" spans="1:15" ht="12.75" hidden="1" customHeight="1" thickBot="1">
      <c r="A149" s="32" t="s">
        <v>18</v>
      </c>
      <c r="B149" s="218"/>
      <c r="C149" s="36">
        <f t="shared" si="3"/>
        <v>0</v>
      </c>
      <c r="D149" s="36">
        <f t="shared" si="3"/>
        <v>0</v>
      </c>
      <c r="E149" s="36">
        <f t="shared" si="3"/>
        <v>0</v>
      </c>
      <c r="J149" s="13"/>
      <c r="K149" s="13"/>
      <c r="L149" s="13"/>
      <c r="M149" s="13"/>
      <c r="N149" s="13"/>
      <c r="O149" s="13"/>
    </row>
    <row r="150" spans="1:15" ht="24.75" hidden="1" customHeight="1">
      <c r="A150" s="768" t="s">
        <v>287</v>
      </c>
      <c r="B150" s="769"/>
      <c r="C150" s="769"/>
      <c r="D150" s="769"/>
      <c r="E150" s="770"/>
      <c r="J150" s="13"/>
      <c r="K150" s="13"/>
      <c r="L150" s="13"/>
      <c r="M150" s="13"/>
      <c r="N150" s="13"/>
      <c r="O150" s="13"/>
    </row>
    <row r="151" spans="1:15" ht="12.75" hidden="1" customHeight="1" thickBot="1">
      <c r="A151" s="771"/>
      <c r="B151" s="37">
        <v>2019</v>
      </c>
      <c r="C151" s="37">
        <v>2020</v>
      </c>
      <c r="D151" s="37">
        <v>2021</v>
      </c>
      <c r="E151" s="37">
        <v>2022</v>
      </c>
      <c r="J151" s="13"/>
      <c r="K151" s="13"/>
      <c r="L151" s="13"/>
      <c r="M151" s="13"/>
      <c r="N151" s="13"/>
      <c r="O151" s="13"/>
    </row>
    <row r="152" spans="1:15" ht="12.75" hidden="1" thickBot="1">
      <c r="A152" s="772"/>
      <c r="B152" s="38" t="s">
        <v>6</v>
      </c>
      <c r="C152" s="38" t="s">
        <v>6</v>
      </c>
      <c r="D152" s="38" t="s">
        <v>6</v>
      </c>
      <c r="E152" s="38" t="s">
        <v>6</v>
      </c>
      <c r="J152" s="13"/>
      <c r="K152" s="13"/>
      <c r="L152" s="13"/>
      <c r="M152" s="13"/>
      <c r="N152" s="13"/>
      <c r="O152" s="13"/>
    </row>
    <row r="153" spans="1:15" ht="12.75" hidden="1" customHeight="1" thickBot="1">
      <c r="A153" s="28" t="s">
        <v>0</v>
      </c>
      <c r="B153" s="9">
        <f>B154</f>
        <v>0</v>
      </c>
      <c r="C153" s="9">
        <f>C154</f>
        <v>0</v>
      </c>
      <c r="D153" s="9">
        <f>D154</f>
        <v>0</v>
      </c>
      <c r="E153" s="9">
        <f>E154</f>
        <v>0</v>
      </c>
      <c r="J153" s="13"/>
      <c r="K153" s="13"/>
      <c r="L153" s="13"/>
      <c r="M153" s="13"/>
      <c r="N153" s="13"/>
      <c r="O153" s="13"/>
    </row>
    <row r="154" spans="1:15" ht="12.75" hidden="1" thickBot="1">
      <c r="A154" s="29" t="s">
        <v>41</v>
      </c>
      <c r="B154" s="8"/>
      <c r="C154" s="39"/>
      <c r="D154" s="39"/>
      <c r="E154" s="39"/>
      <c r="J154" s="13"/>
      <c r="K154" s="13"/>
      <c r="L154" s="13"/>
      <c r="M154" s="13"/>
      <c r="N154" s="13"/>
      <c r="O154" s="13"/>
    </row>
    <row r="155" spans="1:15" ht="12.75" hidden="1" thickBot="1">
      <c r="A155" s="29" t="s">
        <v>42</v>
      </c>
      <c r="B155" s="8"/>
      <c r="C155" s="40"/>
      <c r="D155" s="40"/>
      <c r="E155" s="40"/>
      <c r="J155" s="13"/>
      <c r="K155" s="13"/>
      <c r="L155" s="13"/>
      <c r="M155" s="13"/>
      <c r="N155" s="13"/>
      <c r="O155" s="13"/>
    </row>
    <row r="156" spans="1:15" ht="24.75" hidden="1" thickBot="1">
      <c r="A156" s="28" t="s">
        <v>28</v>
      </c>
      <c r="B156" s="9">
        <f>B157</f>
        <v>0</v>
      </c>
      <c r="C156" s="9">
        <f>C157</f>
        <v>0</v>
      </c>
      <c r="D156" s="9">
        <f>D157</f>
        <v>0</v>
      </c>
      <c r="E156" s="9">
        <f>E157</f>
        <v>0</v>
      </c>
      <c r="J156" s="13"/>
      <c r="K156" s="13"/>
      <c r="L156" s="13"/>
      <c r="M156" s="13"/>
      <c r="N156" s="13"/>
      <c r="O156" s="13"/>
    </row>
    <row r="157" spans="1:15" ht="12.75" hidden="1" customHeight="1" thickBot="1">
      <c r="A157" s="29" t="s">
        <v>41</v>
      </c>
      <c r="B157" s="8"/>
      <c r="C157" s="9"/>
      <c r="D157" s="9"/>
      <c r="E157" s="9"/>
      <c r="J157" s="13"/>
      <c r="K157" s="13"/>
      <c r="L157" s="13"/>
      <c r="M157" s="13"/>
      <c r="N157" s="13"/>
      <c r="O157" s="13"/>
    </row>
    <row r="158" spans="1:15" ht="12.75" hidden="1" customHeight="1" thickBot="1">
      <c r="A158" s="29" t="s">
        <v>42</v>
      </c>
      <c r="B158" s="8"/>
      <c r="C158" s="9"/>
      <c r="D158" s="9"/>
      <c r="E158" s="9"/>
      <c r="J158" s="13"/>
      <c r="K158" s="13"/>
      <c r="L158" s="13"/>
      <c r="M158" s="13"/>
      <c r="N158" s="13"/>
      <c r="O158" s="13"/>
    </row>
    <row r="159" spans="1:15" ht="12.75" hidden="1" customHeight="1">
      <c r="A159" s="28" t="s">
        <v>1</v>
      </c>
      <c r="B159" s="8">
        <f>B160</f>
        <v>0</v>
      </c>
      <c r="C159" s="8">
        <f>C160</f>
        <v>0</v>
      </c>
      <c r="D159" s="8">
        <f>D160</f>
        <v>0</v>
      </c>
      <c r="E159" s="8">
        <f>E160</f>
        <v>0</v>
      </c>
      <c r="J159" s="13"/>
      <c r="K159" s="13"/>
      <c r="L159" s="13"/>
      <c r="M159" s="13"/>
      <c r="N159" s="13"/>
      <c r="O159" s="13"/>
    </row>
    <row r="160" spans="1:15" ht="12.75" hidden="1" customHeight="1" thickBot="1">
      <c r="A160" s="29" t="s">
        <v>41</v>
      </c>
      <c r="B160" s="8"/>
      <c r="C160" s="9"/>
      <c r="D160" s="9"/>
      <c r="E160" s="9"/>
      <c r="J160" s="13"/>
      <c r="K160" s="13"/>
      <c r="L160" s="13"/>
      <c r="M160" s="13"/>
      <c r="N160" s="13"/>
      <c r="O160" s="13"/>
    </row>
    <row r="161" spans="1:15" ht="12.75" hidden="1" thickBot="1">
      <c r="A161" s="29" t="s">
        <v>42</v>
      </c>
      <c r="B161" s="8"/>
      <c r="C161" s="9"/>
      <c r="D161" s="9"/>
      <c r="E161" s="9"/>
      <c r="J161" s="13"/>
      <c r="K161" s="13"/>
      <c r="L161" s="13"/>
      <c r="M161" s="13"/>
      <c r="N161" s="13"/>
      <c r="O161" s="13"/>
    </row>
    <row r="162" spans="1:15" ht="12.75" hidden="1" thickBot="1">
      <c r="A162" s="28" t="s">
        <v>2</v>
      </c>
      <c r="B162" s="8"/>
      <c r="C162" s="9"/>
      <c r="D162" s="9"/>
      <c r="E162" s="9"/>
      <c r="J162" s="13"/>
      <c r="K162" s="13"/>
      <c r="L162" s="13"/>
      <c r="M162" s="13"/>
      <c r="N162" s="13"/>
      <c r="O162" s="13"/>
    </row>
    <row r="163" spans="1:15" ht="12.75" hidden="1" thickBot="1">
      <c r="A163" s="29" t="s">
        <v>41</v>
      </c>
      <c r="B163" s="8"/>
      <c r="C163" s="9"/>
      <c r="D163" s="9"/>
      <c r="E163" s="9"/>
      <c r="J163" s="13"/>
      <c r="K163" s="13"/>
      <c r="L163" s="13"/>
      <c r="M163" s="13"/>
      <c r="N163" s="13"/>
      <c r="O163" s="13"/>
    </row>
    <row r="164" spans="1:15" ht="12.75" hidden="1" thickBot="1">
      <c r="A164" s="29" t="s">
        <v>42</v>
      </c>
      <c r="B164" s="8"/>
      <c r="C164" s="9"/>
      <c r="D164" s="9"/>
      <c r="E164" s="9"/>
      <c r="J164" s="13"/>
      <c r="K164" s="13"/>
      <c r="L164" s="13"/>
      <c r="M164" s="13"/>
      <c r="N164" s="13"/>
      <c r="O164" s="13"/>
    </row>
    <row r="165" spans="1:15" ht="12.75" hidden="1" thickBot="1">
      <c r="A165" s="41" t="s">
        <v>24</v>
      </c>
      <c r="B165" s="42"/>
      <c r="C165" s="42"/>
      <c r="D165" s="42"/>
      <c r="E165" s="42"/>
      <c r="J165" s="13"/>
      <c r="K165" s="13"/>
      <c r="L165" s="13"/>
      <c r="M165" s="13"/>
      <c r="N165" s="13"/>
      <c r="O165" s="13"/>
    </row>
    <row r="166" spans="1:15" ht="12.75" hidden="1" customHeight="1" thickBot="1">
      <c r="A166" s="29" t="s">
        <v>41</v>
      </c>
      <c r="B166" s="8"/>
      <c r="C166" s="9"/>
      <c r="D166" s="9"/>
      <c r="E166" s="9"/>
      <c r="J166" s="13"/>
      <c r="K166" s="13"/>
      <c r="L166" s="13"/>
      <c r="M166" s="13"/>
      <c r="N166" s="13"/>
      <c r="O166" s="13"/>
    </row>
    <row r="167" spans="1:15" ht="24.75" hidden="1" customHeight="1" thickBot="1">
      <c r="A167" s="29" t="s">
        <v>42</v>
      </c>
      <c r="B167" s="8"/>
      <c r="C167" s="9"/>
      <c r="D167" s="9"/>
      <c r="E167" s="9"/>
      <c r="J167" s="13"/>
      <c r="K167" s="13"/>
      <c r="L167" s="13"/>
      <c r="M167" s="13"/>
      <c r="N167" s="13"/>
      <c r="O167" s="13"/>
    </row>
    <row r="168" spans="1:15" ht="12.75" hidden="1" customHeight="1" thickBot="1">
      <c r="A168" s="28" t="s">
        <v>25</v>
      </c>
      <c r="B168" s="8">
        <v>0</v>
      </c>
      <c r="C168" s="9">
        <v>0</v>
      </c>
      <c r="D168" s="9">
        <v>0</v>
      </c>
      <c r="E168" s="9">
        <v>0</v>
      </c>
      <c r="J168" s="13"/>
      <c r="K168" s="13"/>
      <c r="L168" s="13"/>
      <c r="M168" s="13"/>
      <c r="N168" s="13"/>
      <c r="O168" s="13"/>
    </row>
    <row r="169" spans="1:15" ht="12.75" hidden="1" customHeight="1" thickBot="1">
      <c r="A169" s="29" t="s">
        <v>41</v>
      </c>
      <c r="B169" s="8"/>
      <c r="C169" s="9"/>
      <c r="D169" s="9"/>
      <c r="E169" s="9"/>
      <c r="J169" s="13"/>
      <c r="K169" s="13"/>
      <c r="L169" s="13"/>
      <c r="M169" s="13"/>
      <c r="N169" s="13"/>
      <c r="O169" s="13"/>
    </row>
    <row r="170" spans="1:15" ht="12.75" hidden="1" thickBot="1">
      <c r="A170" s="29" t="s">
        <v>42</v>
      </c>
      <c r="B170" s="8"/>
      <c r="C170" s="9"/>
      <c r="D170" s="9"/>
      <c r="E170" s="9"/>
      <c r="J170" s="13"/>
      <c r="K170" s="13"/>
      <c r="L170" s="13"/>
      <c r="M170" s="13"/>
      <c r="N170" s="13"/>
      <c r="O170" s="13"/>
    </row>
    <row r="171" spans="1:15" ht="24.75" hidden="1" thickBot="1">
      <c r="A171" s="28" t="s">
        <v>3</v>
      </c>
      <c r="B171" s="8">
        <f>B172</f>
        <v>0</v>
      </c>
      <c r="C171" s="8">
        <f>C172</f>
        <v>0</v>
      </c>
      <c r="D171" s="8">
        <f>D172</f>
        <v>0</v>
      </c>
      <c r="E171" s="8">
        <f>E172</f>
        <v>0</v>
      </c>
      <c r="J171" s="13"/>
      <c r="K171" s="13"/>
      <c r="L171" s="13"/>
      <c r="M171" s="13"/>
      <c r="N171" s="13"/>
      <c r="O171" s="13"/>
    </row>
    <row r="172" spans="1:15" ht="12.75" hidden="1" thickBot="1">
      <c r="A172" s="29" t="s">
        <v>41</v>
      </c>
      <c r="B172" s="8"/>
      <c r="C172" s="8"/>
      <c r="D172" s="8"/>
      <c r="E172" s="8"/>
      <c r="J172" s="13"/>
      <c r="K172" s="13"/>
      <c r="L172" s="13"/>
      <c r="M172" s="13"/>
      <c r="N172" s="13"/>
      <c r="O172" s="13"/>
    </row>
    <row r="173" spans="1:15" ht="12.75" hidden="1" thickBot="1">
      <c r="A173" s="29" t="s">
        <v>42</v>
      </c>
      <c r="B173" s="8"/>
      <c r="C173" s="9"/>
      <c r="D173" s="9"/>
      <c r="E173" s="9"/>
      <c r="J173" s="13"/>
      <c r="K173" s="13"/>
      <c r="L173" s="13"/>
      <c r="M173" s="13"/>
      <c r="N173" s="13"/>
      <c r="O173" s="13"/>
    </row>
    <row r="174" spans="1:15" ht="12.75" hidden="1" thickBot="1">
      <c r="A174" s="43" t="s">
        <v>61</v>
      </c>
      <c r="B174" s="8">
        <f>B171+B168+B165+B162+B159+B156+B153</f>
        <v>0</v>
      </c>
      <c r="C174" s="8">
        <f>C171+C168+C165+C162+C159+C156+C153</f>
        <v>0</v>
      </c>
      <c r="D174" s="8">
        <f>D171+D168+D165+D162+D159+D156+D153</f>
        <v>0</v>
      </c>
      <c r="E174" s="8">
        <f>E171+E168+E165+E162+E159+E156+E153</f>
        <v>0</v>
      </c>
      <c r="J174" s="13"/>
      <c r="K174" s="13"/>
      <c r="L174" s="13"/>
      <c r="M174" s="13"/>
      <c r="N174" s="13"/>
      <c r="O174" s="13"/>
    </row>
    <row r="175" spans="1:15" ht="12.75" hidden="1" thickBot="1">
      <c r="A175" s="30" t="s">
        <v>31</v>
      </c>
      <c r="B175" s="44">
        <f>IF(B174-B145=0,0,"Error")</f>
        <v>0</v>
      </c>
      <c r="C175" s="44">
        <f>IF(C174-C145=0,0,"Error")</f>
        <v>0</v>
      </c>
      <c r="D175" s="44">
        <f>IF(D174-D145=0,0,"Error")</f>
        <v>0</v>
      </c>
      <c r="E175" s="44">
        <f>IF(E174-E145=0,0,"Error")</f>
        <v>0</v>
      </c>
      <c r="J175" s="13"/>
      <c r="K175" s="13"/>
      <c r="L175" s="13"/>
      <c r="M175" s="13"/>
      <c r="N175" s="13"/>
      <c r="O175" s="13"/>
    </row>
    <row r="176" spans="1:15" ht="12.75" hidden="1" thickBot="1">
      <c r="A176" s="773" t="s">
        <v>73</v>
      </c>
      <c r="B176" s="774"/>
      <c r="C176" s="774"/>
      <c r="D176" s="774"/>
      <c r="E176" s="775"/>
      <c r="J176" s="13"/>
      <c r="K176" s="13"/>
      <c r="L176" s="13"/>
      <c r="M176" s="13"/>
      <c r="N176" s="13"/>
      <c r="O176" s="13"/>
    </row>
    <row r="177" spans="1:15" ht="12.75" hidden="1" thickBot="1">
      <c r="A177" s="773" t="s">
        <v>69</v>
      </c>
      <c r="B177" s="774"/>
      <c r="C177" s="774"/>
      <c r="D177" s="774"/>
      <c r="E177" s="775"/>
      <c r="J177" s="13"/>
      <c r="K177" s="13"/>
      <c r="L177" s="13"/>
      <c r="M177" s="13"/>
      <c r="N177" s="13"/>
      <c r="O177" s="13"/>
    </row>
    <row r="178" spans="1:15" ht="12.75" hidden="1" customHeight="1" thickBot="1">
      <c r="A178" s="45" t="s">
        <v>38</v>
      </c>
      <c r="B178" s="776" t="s">
        <v>289</v>
      </c>
      <c r="C178" s="777"/>
      <c r="D178" s="777"/>
      <c r="E178" s="778"/>
      <c r="J178" s="13"/>
      <c r="K178" s="13"/>
      <c r="L178" s="13"/>
      <c r="M178" s="13"/>
      <c r="N178" s="13"/>
      <c r="O178" s="13"/>
    </row>
    <row r="179" spans="1:15" ht="12.75" hidden="1" thickBot="1">
      <c r="A179" s="46" t="s">
        <v>27</v>
      </c>
      <c r="B179" s="779" t="s">
        <v>290</v>
      </c>
      <c r="C179" s="780"/>
      <c r="D179" s="780"/>
      <c r="E179" s="781"/>
      <c r="J179" s="13"/>
      <c r="K179" s="13"/>
      <c r="L179" s="13"/>
      <c r="M179" s="13"/>
      <c r="N179" s="13"/>
      <c r="O179" s="13"/>
    </row>
    <row r="180" spans="1:15" ht="12.75" hidden="1" thickBot="1">
      <c r="A180" s="45" t="s">
        <v>9</v>
      </c>
      <c r="B180" s="782" t="s">
        <v>290</v>
      </c>
      <c r="C180" s="783"/>
      <c r="D180" s="783"/>
      <c r="E180" s="784"/>
      <c r="J180" s="13"/>
      <c r="K180" s="13"/>
      <c r="L180" s="13"/>
      <c r="M180" s="13"/>
      <c r="N180" s="13"/>
      <c r="O180" s="13"/>
    </row>
    <row r="181" spans="1:15" ht="12.75" hidden="1" thickBot="1">
      <c r="A181" s="45" t="s">
        <v>14</v>
      </c>
      <c r="B181" s="779" t="s">
        <v>290</v>
      </c>
      <c r="C181" s="780"/>
      <c r="D181" s="780"/>
      <c r="E181" s="781"/>
      <c r="J181" s="13"/>
      <c r="K181" s="13"/>
      <c r="L181" s="13"/>
      <c r="M181" s="13"/>
      <c r="N181" s="13"/>
      <c r="O181" s="13"/>
    </row>
    <row r="182" spans="1:15" ht="24.75" hidden="1" customHeight="1" thickBot="1">
      <c r="A182" s="763"/>
      <c r="B182" s="47">
        <v>2018</v>
      </c>
      <c r="C182" s="47">
        <v>2019</v>
      </c>
      <c r="D182" s="47">
        <v>2020</v>
      </c>
      <c r="E182" s="47">
        <v>2021</v>
      </c>
      <c r="J182" s="13"/>
      <c r="K182" s="13"/>
      <c r="L182" s="13"/>
      <c r="M182" s="13"/>
      <c r="N182" s="13"/>
      <c r="O182" s="13"/>
    </row>
    <row r="183" spans="1:15" ht="75.75" hidden="1" customHeight="1" thickBot="1">
      <c r="A183" s="764"/>
      <c r="B183" s="48" t="s">
        <v>5</v>
      </c>
      <c r="C183" s="48" t="s">
        <v>6</v>
      </c>
      <c r="D183" s="48" t="s">
        <v>6</v>
      </c>
      <c r="E183" s="48" t="s">
        <v>6</v>
      </c>
      <c r="J183" s="13"/>
      <c r="K183" s="13"/>
      <c r="L183" s="13"/>
      <c r="M183" s="13"/>
      <c r="N183" s="13"/>
      <c r="O183" s="13"/>
    </row>
    <row r="184" spans="1:15" ht="24.75" hidden="1" customHeight="1" thickBot="1">
      <c r="A184" s="45" t="s">
        <v>8</v>
      </c>
      <c r="B184" s="49"/>
      <c r="C184" s="49"/>
      <c r="D184" s="49"/>
      <c r="E184" s="49"/>
      <c r="J184" s="13"/>
      <c r="K184" s="13"/>
      <c r="L184" s="13"/>
      <c r="M184" s="13"/>
      <c r="N184" s="13"/>
      <c r="O184" s="13"/>
    </row>
    <row r="185" spans="1:15" ht="27.75" hidden="1" customHeight="1">
      <c r="A185" s="45" t="s">
        <v>15</v>
      </c>
      <c r="B185" s="49"/>
      <c r="C185" s="49"/>
      <c r="D185" s="49"/>
      <c r="E185" s="49"/>
      <c r="J185" s="13"/>
      <c r="K185" s="13"/>
      <c r="L185" s="13"/>
      <c r="M185" s="13"/>
      <c r="N185" s="13"/>
      <c r="O185" s="13"/>
    </row>
    <row r="186" spans="1:15" ht="27.75" hidden="1" customHeight="1" thickBot="1">
      <c r="A186" s="45" t="s">
        <v>23</v>
      </c>
      <c r="B186" s="49" t="e">
        <f>B185/B184</f>
        <v>#DIV/0!</v>
      </c>
      <c r="C186" s="49" t="e">
        <f>C185/C184</f>
        <v>#DIV/0!</v>
      </c>
      <c r="D186" s="49" t="e">
        <f>D185/D184</f>
        <v>#DIV/0!</v>
      </c>
      <c r="E186" s="49" t="e">
        <f>E185/E184</f>
        <v>#DIV/0!</v>
      </c>
      <c r="J186" s="13"/>
      <c r="K186" s="13"/>
      <c r="L186" s="13"/>
      <c r="M186" s="13"/>
      <c r="N186" s="13"/>
      <c r="O186" s="13"/>
    </row>
    <row r="187" spans="1:15" ht="27.75" hidden="1" customHeight="1" thickBot="1">
      <c r="A187" s="45" t="s">
        <v>16</v>
      </c>
      <c r="B187" s="221" t="s">
        <v>22</v>
      </c>
      <c r="C187" s="50" t="e">
        <f>C184/B184-1</f>
        <v>#DIV/0!</v>
      </c>
      <c r="D187" s="50" t="e">
        <f t="shared" ref="D187:E189" si="4">D184/C184-1</f>
        <v>#DIV/0!</v>
      </c>
      <c r="E187" s="50" t="e">
        <f t="shared" si="4"/>
        <v>#DIV/0!</v>
      </c>
      <c r="J187" s="13"/>
      <c r="K187" s="13"/>
      <c r="L187" s="13"/>
      <c r="M187" s="13"/>
      <c r="N187" s="13"/>
      <c r="O187" s="13"/>
    </row>
    <row r="188" spans="1:15" ht="27.75" hidden="1" customHeight="1" thickBot="1">
      <c r="A188" s="45" t="s">
        <v>17</v>
      </c>
      <c r="B188" s="221" t="s">
        <v>22</v>
      </c>
      <c r="C188" s="50" t="e">
        <f>C185/B185-1</f>
        <v>#DIV/0!</v>
      </c>
      <c r="D188" s="50" t="e">
        <f t="shared" si="4"/>
        <v>#DIV/0!</v>
      </c>
      <c r="E188" s="50" t="e">
        <f t="shared" si="4"/>
        <v>#DIV/0!</v>
      </c>
      <c r="J188" s="13"/>
      <c r="K188" s="13"/>
      <c r="L188" s="13"/>
      <c r="M188" s="13"/>
      <c r="N188" s="13"/>
      <c r="O188" s="13"/>
    </row>
    <row r="189" spans="1:15" ht="27.75" hidden="1" customHeight="1" thickBot="1">
      <c r="A189" s="45" t="s">
        <v>18</v>
      </c>
      <c r="B189" s="221" t="s">
        <v>22</v>
      </c>
      <c r="C189" s="50" t="e">
        <f>C186/B186-1</f>
        <v>#DIV/0!</v>
      </c>
      <c r="D189" s="50" t="e">
        <f t="shared" si="4"/>
        <v>#DIV/0!</v>
      </c>
      <c r="E189" s="50" t="e">
        <f t="shared" si="4"/>
        <v>#DIV/0!</v>
      </c>
      <c r="J189" s="13"/>
      <c r="K189" s="13"/>
      <c r="L189" s="13"/>
      <c r="M189" s="13"/>
      <c r="N189" s="13"/>
      <c r="O189" s="13"/>
    </row>
    <row r="190" spans="1:15" ht="15.75" hidden="1" customHeight="1" thickBot="1">
      <c r="A190" s="808" t="s">
        <v>183</v>
      </c>
      <c r="B190" s="809"/>
      <c r="C190" s="809"/>
      <c r="D190" s="809"/>
      <c r="E190" s="810"/>
      <c r="J190" s="13"/>
      <c r="K190" s="13"/>
      <c r="L190" s="13"/>
      <c r="M190" s="13"/>
      <c r="N190" s="13"/>
      <c r="O190" s="13"/>
    </row>
    <row r="191" spans="1:15" ht="12.75" hidden="1" thickBot="1">
      <c r="A191" s="763"/>
      <c r="B191" s="47">
        <v>2018</v>
      </c>
      <c r="C191" s="47">
        <v>2019</v>
      </c>
      <c r="D191" s="47">
        <v>2020</v>
      </c>
      <c r="E191" s="47">
        <v>2021</v>
      </c>
      <c r="J191" s="13"/>
      <c r="K191" s="13"/>
      <c r="L191" s="13"/>
      <c r="M191" s="13"/>
      <c r="N191" s="13"/>
      <c r="O191" s="13"/>
    </row>
    <row r="192" spans="1:15" ht="12.75" hidden="1" thickBot="1">
      <c r="A192" s="764"/>
      <c r="B192" s="48" t="s">
        <v>5</v>
      </c>
      <c r="C192" s="48" t="s">
        <v>6</v>
      </c>
      <c r="D192" s="48" t="s">
        <v>6</v>
      </c>
      <c r="E192" s="48" t="s">
        <v>6</v>
      </c>
      <c r="J192" s="13"/>
      <c r="K192" s="13"/>
      <c r="L192" s="13"/>
      <c r="M192" s="13"/>
      <c r="N192" s="13"/>
      <c r="O192" s="13"/>
    </row>
    <row r="193" spans="1:18" ht="24.75" hidden="1" customHeight="1" thickBot="1">
      <c r="A193" s="18" t="s">
        <v>33</v>
      </c>
      <c r="B193" s="51"/>
      <c r="C193" s="51"/>
      <c r="D193" s="51"/>
      <c r="E193" s="51"/>
    </row>
    <row r="194" spans="1:18" ht="12.75" hidden="1" customHeight="1" thickBot="1">
      <c r="A194" s="18" t="s">
        <v>34</v>
      </c>
      <c r="B194" s="52"/>
      <c r="C194" s="51"/>
      <c r="D194" s="51"/>
      <c r="E194" s="51"/>
    </row>
    <row r="195" spans="1:18" ht="15" hidden="1" customHeight="1" thickBot="1">
      <c r="A195" s="24" t="s">
        <v>30</v>
      </c>
      <c r="B195" s="52">
        <f>B194+B193</f>
        <v>0</v>
      </c>
      <c r="C195" s="52">
        <f>C194+C193</f>
        <v>0</v>
      </c>
      <c r="D195" s="52">
        <f>D194+D193</f>
        <v>0</v>
      </c>
      <c r="E195" s="52">
        <f>E194+E193</f>
        <v>0</v>
      </c>
    </row>
    <row r="196" spans="1:18" ht="24.75" hidden="1" customHeight="1" thickBot="1">
      <c r="A196" s="765" t="s">
        <v>291</v>
      </c>
      <c r="B196" s="785"/>
      <c r="C196" s="786"/>
      <c r="D196" s="786"/>
      <c r="E196" s="787"/>
    </row>
    <row r="197" spans="1:18" ht="20.25" hidden="1" customHeight="1" thickBot="1">
      <c r="A197" s="766"/>
      <c r="B197" s="788"/>
      <c r="C197" s="789"/>
      <c r="D197" s="789"/>
      <c r="E197" s="790"/>
    </row>
    <row r="198" spans="1:18" ht="9" hidden="1" customHeight="1" thickBot="1">
      <c r="A198" s="767"/>
      <c r="B198" s="791"/>
      <c r="C198" s="792"/>
      <c r="D198" s="792"/>
      <c r="E198" s="793"/>
    </row>
    <row r="199" spans="1:18" ht="24.75" hidden="1" customHeight="1" thickBot="1">
      <c r="A199" s="45" t="s">
        <v>95</v>
      </c>
      <c r="B199" s="776"/>
      <c r="C199" s="777"/>
      <c r="D199" s="777"/>
      <c r="E199" s="778"/>
    </row>
    <row r="200" spans="1:18" ht="33.75" customHeight="1" thickBot="1">
      <c r="A200" s="863" t="s">
        <v>82</v>
      </c>
      <c r="B200" s="243" t="s">
        <v>195</v>
      </c>
      <c r="C200" s="864" t="s">
        <v>43</v>
      </c>
      <c r="D200" s="865" t="s">
        <v>292</v>
      </c>
      <c r="E200" s="866"/>
      <c r="P200" s="124" t="s">
        <v>292</v>
      </c>
      <c r="Q200" s="125">
        <f>B206</f>
        <v>400000</v>
      </c>
      <c r="R200" s="124"/>
    </row>
    <row r="201" spans="1:18" ht="43.5" customHeight="1" thickBot="1">
      <c r="A201" s="216" t="s">
        <v>9</v>
      </c>
      <c r="B201" s="842" t="s">
        <v>293</v>
      </c>
      <c r="C201" s="842"/>
      <c r="D201" s="842"/>
      <c r="E201" s="842"/>
      <c r="P201" s="126" t="s">
        <v>294</v>
      </c>
      <c r="Q201" s="124" t="s">
        <v>295</v>
      </c>
      <c r="R201" s="124"/>
    </row>
    <row r="202" spans="1:18" ht="12.75" thickBot="1">
      <c r="A202" s="216" t="s">
        <v>14</v>
      </c>
      <c r="B202" s="843" t="s">
        <v>296</v>
      </c>
      <c r="C202" s="843"/>
      <c r="D202" s="843"/>
      <c r="E202" s="843"/>
      <c r="P202" s="124"/>
      <c r="Q202" s="124"/>
      <c r="R202" s="124"/>
    </row>
    <row r="203" spans="1:18" s="54" customFormat="1" ht="47.25" customHeight="1" thickBot="1">
      <c r="A203" s="844"/>
      <c r="B203" s="214">
        <v>2019</v>
      </c>
      <c r="C203" s="214">
        <v>2020</v>
      </c>
      <c r="D203" s="214">
        <v>2021</v>
      </c>
      <c r="E203" s="214">
        <v>2022</v>
      </c>
      <c r="J203" s="53"/>
      <c r="K203" s="53"/>
      <c r="L203" s="53"/>
      <c r="M203" s="53"/>
      <c r="N203" s="53"/>
      <c r="O203" s="53"/>
      <c r="P203" s="127"/>
      <c r="Q203" s="127"/>
      <c r="R203" s="127"/>
    </row>
    <row r="204" spans="1:18" ht="12.75" customHeight="1" thickBot="1">
      <c r="A204" s="844"/>
      <c r="B204" s="215" t="s">
        <v>5</v>
      </c>
      <c r="C204" s="215" t="s">
        <v>6</v>
      </c>
      <c r="D204" s="215" t="s">
        <v>6</v>
      </c>
      <c r="E204" s="215" t="s">
        <v>6</v>
      </c>
    </row>
    <row r="205" spans="1:18" ht="12.75" customHeight="1" thickBot="1">
      <c r="A205" s="216" t="s">
        <v>8</v>
      </c>
      <c r="B205" s="105">
        <v>1</v>
      </c>
      <c r="C205" s="105">
        <v>0</v>
      </c>
      <c r="D205" s="105">
        <v>1</v>
      </c>
      <c r="E205" s="105">
        <v>1</v>
      </c>
    </row>
    <row r="206" spans="1:18" ht="12.75" thickBot="1">
      <c r="A206" s="216" t="s">
        <v>15</v>
      </c>
      <c r="B206" s="105">
        <v>400000</v>
      </c>
      <c r="C206" s="105">
        <v>0</v>
      </c>
      <c r="D206" s="105">
        <v>700000</v>
      </c>
      <c r="E206" s="105">
        <v>1100000</v>
      </c>
    </row>
    <row r="207" spans="1:18" ht="12.75" thickBot="1">
      <c r="A207" s="216" t="s">
        <v>23</v>
      </c>
      <c r="B207" s="105">
        <f>B206/B205</f>
        <v>400000</v>
      </c>
      <c r="C207" s="105" t="e">
        <f>C206/C205</f>
        <v>#DIV/0!</v>
      </c>
      <c r="D207" s="105">
        <f>D206/D205</f>
        <v>700000</v>
      </c>
      <c r="E207" s="105">
        <f>E206/E205</f>
        <v>1100000</v>
      </c>
    </row>
    <row r="208" spans="1:18" s="54" customFormat="1" ht="12.75" thickBot="1">
      <c r="A208" s="216" t="s">
        <v>16</v>
      </c>
      <c r="B208" s="214" t="s">
        <v>22</v>
      </c>
      <c r="C208" s="106">
        <f t="shared" ref="C208:E210" si="5">C205/B205-1</f>
        <v>-1</v>
      </c>
      <c r="D208" s="106" t="e">
        <f t="shared" si="5"/>
        <v>#DIV/0!</v>
      </c>
      <c r="E208" s="106">
        <f t="shared" si="5"/>
        <v>0</v>
      </c>
      <c r="J208" s="53"/>
      <c r="K208" s="53"/>
      <c r="L208" s="53"/>
      <c r="M208" s="53"/>
      <c r="N208" s="53"/>
      <c r="O208" s="53"/>
    </row>
    <row r="209" spans="1:15" ht="12.75" customHeight="1" thickBot="1">
      <c r="A209" s="216" t="s">
        <v>17</v>
      </c>
      <c r="B209" s="214" t="s">
        <v>22</v>
      </c>
      <c r="C209" s="106">
        <f t="shared" si="5"/>
        <v>-1</v>
      </c>
      <c r="D209" s="106" t="e">
        <f t="shared" si="5"/>
        <v>#DIV/0!</v>
      </c>
      <c r="E209" s="106">
        <f t="shared" si="5"/>
        <v>0.5714285714285714</v>
      </c>
    </row>
    <row r="210" spans="1:15" ht="12.75" thickBot="1">
      <c r="A210" s="216" t="s">
        <v>18</v>
      </c>
      <c r="B210" s="214" t="s">
        <v>22</v>
      </c>
      <c r="C210" s="106" t="e">
        <f t="shared" si="5"/>
        <v>#DIV/0!</v>
      </c>
      <c r="D210" s="106" t="e">
        <f t="shared" si="5"/>
        <v>#DIV/0!</v>
      </c>
      <c r="E210" s="106">
        <f t="shared" si="5"/>
        <v>0.5714285714285714</v>
      </c>
    </row>
    <row r="211" spans="1:15" ht="12.75" thickBot="1">
      <c r="A211" s="845" t="s">
        <v>297</v>
      </c>
      <c r="B211" s="845"/>
      <c r="C211" s="845"/>
      <c r="D211" s="845"/>
      <c r="E211" s="845"/>
    </row>
    <row r="212" spans="1:15" ht="24.75" customHeight="1" thickBot="1">
      <c r="A212" s="844"/>
      <c r="B212" s="214">
        <v>2019</v>
      </c>
      <c r="C212" s="214">
        <v>2020</v>
      </c>
      <c r="D212" s="214">
        <v>2021</v>
      </c>
      <c r="E212" s="214">
        <v>2022</v>
      </c>
    </row>
    <row r="213" spans="1:15" ht="12.75" thickBot="1">
      <c r="A213" s="844"/>
      <c r="B213" s="215" t="s">
        <v>5</v>
      </c>
      <c r="C213" s="215" t="s">
        <v>6</v>
      </c>
      <c r="D213" s="215" t="s">
        <v>6</v>
      </c>
      <c r="E213" s="215" t="s">
        <v>6</v>
      </c>
    </row>
    <row r="214" spans="1:15" ht="12.75" thickBot="1">
      <c r="A214" s="107" t="s">
        <v>33</v>
      </c>
      <c r="B214" s="108">
        <f>B215+B216+B217+B218</f>
        <v>0</v>
      </c>
      <c r="C214" s="108">
        <f>C215+C216+C217+C218</f>
        <v>0</v>
      </c>
      <c r="D214" s="108">
        <f>D215+D216+D217+D218</f>
        <v>0</v>
      </c>
      <c r="E214" s="108">
        <f>E215+E216+E217+E218</f>
        <v>0</v>
      </c>
    </row>
    <row r="215" spans="1:15" ht="12.75" thickBot="1">
      <c r="A215" s="109" t="s">
        <v>41</v>
      </c>
      <c r="B215" s="110"/>
      <c r="C215" s="110"/>
      <c r="D215" s="110"/>
      <c r="E215" s="110"/>
    </row>
    <row r="216" spans="1:15" ht="12.75" thickBot="1">
      <c r="A216" s="109" t="s">
        <v>46</v>
      </c>
      <c r="B216" s="110"/>
      <c r="C216" s="110"/>
      <c r="D216" s="110"/>
      <c r="E216" s="110"/>
    </row>
    <row r="217" spans="1:15" ht="12.75" thickBot="1">
      <c r="A217" s="109" t="s">
        <v>47</v>
      </c>
      <c r="B217" s="110"/>
      <c r="C217" s="110"/>
      <c r="D217" s="110"/>
      <c r="E217" s="110"/>
    </row>
    <row r="218" spans="1:15" ht="12.75" thickBot="1">
      <c r="A218" s="109" t="s">
        <v>48</v>
      </c>
      <c r="B218" s="110"/>
      <c r="C218" s="110"/>
      <c r="D218" s="110"/>
      <c r="E218" s="110"/>
    </row>
    <row r="219" spans="1:15" ht="12.75" thickBot="1">
      <c r="A219" s="107" t="s">
        <v>34</v>
      </c>
      <c r="B219" s="111">
        <f>B220+B221+B222+B223</f>
        <v>400000</v>
      </c>
      <c r="C219" s="111">
        <f t="shared" ref="C219:O219" si="6">C220+C221+C222+C223</f>
        <v>0</v>
      </c>
      <c r="D219" s="111">
        <f t="shared" si="6"/>
        <v>700000</v>
      </c>
      <c r="E219" s="111">
        <f>E220+E221+E222+E223</f>
        <v>1100000</v>
      </c>
      <c r="F219" s="55">
        <f t="shared" si="6"/>
        <v>0</v>
      </c>
      <c r="G219" s="55">
        <f t="shared" si="6"/>
        <v>0</v>
      </c>
      <c r="H219" s="55">
        <f t="shared" si="6"/>
        <v>0</v>
      </c>
      <c r="I219" s="55">
        <f t="shared" si="6"/>
        <v>0</v>
      </c>
      <c r="J219" s="55">
        <f t="shared" si="6"/>
        <v>0</v>
      </c>
      <c r="K219" s="55">
        <f t="shared" si="6"/>
        <v>0</v>
      </c>
      <c r="L219" s="55">
        <f t="shared" si="6"/>
        <v>0</v>
      </c>
      <c r="M219" s="55">
        <f t="shared" si="6"/>
        <v>0</v>
      </c>
      <c r="N219" s="55">
        <f t="shared" si="6"/>
        <v>0</v>
      </c>
      <c r="O219" s="55">
        <f t="shared" si="6"/>
        <v>0</v>
      </c>
    </row>
    <row r="220" spans="1:15" ht="12.75" thickBot="1">
      <c r="A220" s="109" t="s">
        <v>41</v>
      </c>
      <c r="B220" s="105">
        <v>400000</v>
      </c>
      <c r="C220" s="112">
        <v>0</v>
      </c>
      <c r="D220" s="105">
        <v>400000</v>
      </c>
      <c r="E220" s="105">
        <v>800000</v>
      </c>
    </row>
    <row r="221" spans="1:15" ht="12.75" thickBot="1">
      <c r="A221" s="109" t="s">
        <v>46</v>
      </c>
      <c r="B221" s="113"/>
      <c r="C221" s="110"/>
      <c r="D221" s="105">
        <v>300000</v>
      </c>
      <c r="E221" s="105">
        <v>300000</v>
      </c>
    </row>
    <row r="222" spans="1:15" ht="12.75" thickBot="1">
      <c r="A222" s="109" t="s">
        <v>47</v>
      </c>
      <c r="B222" s="113"/>
      <c r="C222" s="110"/>
      <c r="D222" s="110"/>
      <c r="E222" s="110"/>
    </row>
    <row r="223" spans="1:15" ht="12.75" thickBot="1">
      <c r="A223" s="109" t="s">
        <v>48</v>
      </c>
      <c r="B223" s="113"/>
      <c r="C223" s="110"/>
      <c r="D223" s="110"/>
      <c r="E223" s="110"/>
    </row>
    <row r="224" spans="1:15" ht="12.75" thickBot="1">
      <c r="A224" s="114" t="s">
        <v>108</v>
      </c>
      <c r="B224" s="113">
        <f>B214+B219</f>
        <v>400000</v>
      </c>
      <c r="C224" s="113">
        <f>C214+C219</f>
        <v>0</v>
      </c>
      <c r="D224" s="113">
        <f>D214+D219</f>
        <v>700000</v>
      </c>
      <c r="E224" s="113">
        <f>E214+E219</f>
        <v>1100000</v>
      </c>
    </row>
    <row r="225" spans="1:17" ht="48.75" customHeight="1" thickBot="1">
      <c r="A225" s="196" t="s">
        <v>60</v>
      </c>
      <c r="B225" s="842" t="s">
        <v>298</v>
      </c>
      <c r="C225" s="842"/>
      <c r="D225" s="842"/>
      <c r="E225" s="842"/>
    </row>
    <row r="226" spans="1:17" ht="13.5" thickBot="1">
      <c r="A226" s="859" t="s">
        <v>113</v>
      </c>
      <c r="B226" s="859"/>
      <c r="C226" s="859"/>
      <c r="D226" s="859"/>
      <c r="E226" s="859"/>
    </row>
    <row r="227" spans="1:17" ht="33.75" customHeight="1" thickBot="1">
      <c r="A227" s="115" t="s">
        <v>63</v>
      </c>
      <c r="B227" s="116">
        <v>250</v>
      </c>
      <c r="C227" s="116">
        <v>255</v>
      </c>
      <c r="D227" s="116">
        <v>260</v>
      </c>
      <c r="E227" s="116">
        <v>265</v>
      </c>
    </row>
    <row r="228" spans="1:17" ht="33.75" customHeight="1" thickBot="1">
      <c r="A228" s="115" t="s">
        <v>64</v>
      </c>
      <c r="B228" s="116">
        <v>35606</v>
      </c>
      <c r="C228" s="116">
        <v>35606</v>
      </c>
      <c r="D228" s="116">
        <v>35606</v>
      </c>
      <c r="E228" s="116">
        <v>35606</v>
      </c>
    </row>
    <row r="229" spans="1:17" ht="29.25" customHeight="1" thickBot="1">
      <c r="A229" s="115" t="s">
        <v>65</v>
      </c>
      <c r="B229" s="117">
        <v>4000</v>
      </c>
      <c r="C229" s="117">
        <v>4500</v>
      </c>
      <c r="D229" s="117">
        <v>4800</v>
      </c>
      <c r="E229" s="117">
        <v>4850</v>
      </c>
    </row>
    <row r="230" spans="1:17" ht="29.25" customHeight="1" thickBot="1">
      <c r="A230" s="115" t="s">
        <v>66</v>
      </c>
      <c r="B230" s="117">
        <v>3000</v>
      </c>
      <c r="C230" s="117">
        <v>3200</v>
      </c>
      <c r="D230" s="117">
        <v>3500</v>
      </c>
      <c r="E230" s="117">
        <v>3500</v>
      </c>
    </row>
    <row r="231" spans="1:17" ht="12.75" thickBot="1">
      <c r="A231" s="846" t="s">
        <v>112</v>
      </c>
      <c r="B231" s="846"/>
      <c r="C231" s="846"/>
      <c r="D231" s="846"/>
      <c r="E231" s="846"/>
    </row>
    <row r="232" spans="1:17" ht="12.75" customHeight="1" thickBot="1">
      <c r="A232" s="846" t="s">
        <v>36</v>
      </c>
      <c r="B232" s="846"/>
      <c r="C232" s="846"/>
      <c r="D232" s="846"/>
      <c r="E232" s="846"/>
    </row>
    <row r="233" spans="1:17" ht="12.75" thickBot="1">
      <c r="A233" s="93" t="s">
        <v>83</v>
      </c>
      <c r="B233" s="867" t="s">
        <v>299</v>
      </c>
      <c r="C233" s="868"/>
      <c r="D233" s="868"/>
      <c r="E233" s="869"/>
    </row>
    <row r="234" spans="1:17" ht="60.75" customHeight="1" thickBot="1">
      <c r="A234" s="216" t="s">
        <v>9</v>
      </c>
      <c r="B234" s="847" t="s">
        <v>300</v>
      </c>
      <c r="C234" s="848"/>
      <c r="D234" s="848"/>
      <c r="E234" s="849"/>
    </row>
    <row r="235" spans="1:17" ht="12.75" thickBot="1">
      <c r="A235" s="216" t="s">
        <v>14</v>
      </c>
      <c r="B235" s="846" t="s">
        <v>67</v>
      </c>
      <c r="C235" s="846"/>
      <c r="D235" s="846"/>
      <c r="E235" s="846"/>
    </row>
    <row r="236" spans="1:17" ht="12.75" thickBot="1">
      <c r="A236" s="844"/>
      <c r="B236" s="214">
        <v>2019</v>
      </c>
      <c r="C236" s="214">
        <v>2020</v>
      </c>
      <c r="D236" s="214">
        <v>2021</v>
      </c>
      <c r="E236" s="214">
        <v>2022</v>
      </c>
    </row>
    <row r="237" spans="1:17" ht="12.75" thickBot="1">
      <c r="A237" s="844"/>
      <c r="B237" s="215" t="s">
        <v>5</v>
      </c>
      <c r="C237" s="215" t="s">
        <v>6</v>
      </c>
      <c r="D237" s="215" t="s">
        <v>6</v>
      </c>
      <c r="E237" s="215" t="s">
        <v>6</v>
      </c>
    </row>
    <row r="238" spans="1:17" ht="12.75" thickBot="1">
      <c r="A238" s="216" t="s">
        <v>8</v>
      </c>
      <c r="B238" s="168">
        <v>250</v>
      </c>
      <c r="C238" s="168">
        <v>200</v>
      </c>
      <c r="D238" s="168">
        <v>275</v>
      </c>
      <c r="E238" s="168">
        <v>275</v>
      </c>
      <c r="F238" s="56">
        <v>250</v>
      </c>
      <c r="G238" s="56">
        <v>250</v>
      </c>
      <c r="H238" s="56">
        <v>250</v>
      </c>
      <c r="I238" s="56">
        <v>250</v>
      </c>
      <c r="J238" s="56">
        <v>250</v>
      </c>
      <c r="K238" s="56">
        <v>250</v>
      </c>
      <c r="L238" s="56">
        <v>250</v>
      </c>
      <c r="M238" s="56">
        <v>250</v>
      </c>
      <c r="N238" s="56">
        <v>250</v>
      </c>
      <c r="O238" s="56">
        <v>250</v>
      </c>
    </row>
    <row r="239" spans="1:17" ht="12.75" thickBot="1">
      <c r="A239" s="216" t="s">
        <v>15</v>
      </c>
      <c r="B239" s="105">
        <v>32650</v>
      </c>
      <c r="C239" s="105">
        <v>26000</v>
      </c>
      <c r="D239" s="105">
        <v>36000</v>
      </c>
      <c r="E239" s="105">
        <v>36000</v>
      </c>
      <c r="F239" s="58">
        <v>30150</v>
      </c>
      <c r="G239" s="58">
        <v>30150</v>
      </c>
      <c r="H239" s="58">
        <v>30150</v>
      </c>
      <c r="I239" s="58">
        <v>30150</v>
      </c>
      <c r="J239" s="58">
        <v>30150</v>
      </c>
      <c r="K239" s="58">
        <v>30150</v>
      </c>
      <c r="L239" s="58">
        <v>30150</v>
      </c>
      <c r="M239" s="58">
        <v>30150</v>
      </c>
      <c r="N239" s="58">
        <v>30150</v>
      </c>
      <c r="O239" s="58">
        <v>30150</v>
      </c>
    </row>
    <row r="240" spans="1:17" ht="12.75" thickBot="1">
      <c r="A240" s="216" t="s">
        <v>23</v>
      </c>
      <c r="B240" s="105">
        <f>B239/B238</f>
        <v>130.6</v>
      </c>
      <c r="C240" s="105">
        <f t="shared" ref="C240:O240" si="7">C239/C238</f>
        <v>130</v>
      </c>
      <c r="D240" s="105">
        <f t="shared" si="7"/>
        <v>130.90909090909091</v>
      </c>
      <c r="E240" s="105">
        <f t="shared" si="7"/>
        <v>130.90909090909091</v>
      </c>
      <c r="F240" s="57">
        <f t="shared" si="7"/>
        <v>120.6</v>
      </c>
      <c r="G240" s="57">
        <f t="shared" si="7"/>
        <v>120.6</v>
      </c>
      <c r="H240" s="57">
        <f t="shared" si="7"/>
        <v>120.6</v>
      </c>
      <c r="I240" s="57">
        <f t="shared" si="7"/>
        <v>120.6</v>
      </c>
      <c r="J240" s="57">
        <f t="shared" si="7"/>
        <v>120.6</v>
      </c>
      <c r="K240" s="57">
        <f t="shared" si="7"/>
        <v>120.6</v>
      </c>
      <c r="L240" s="57">
        <f t="shared" si="7"/>
        <v>120.6</v>
      </c>
      <c r="M240" s="57">
        <f t="shared" si="7"/>
        <v>120.6</v>
      </c>
      <c r="N240" s="57">
        <f t="shared" si="7"/>
        <v>120.6</v>
      </c>
      <c r="O240" s="57">
        <f t="shared" si="7"/>
        <v>120.6</v>
      </c>
      <c r="Q240" s="13">
        <f>E239/B240</f>
        <v>275.65084226646252</v>
      </c>
    </row>
    <row r="241" spans="1:15" ht="24.75" customHeight="1" thickBot="1">
      <c r="A241" s="216" t="s">
        <v>16</v>
      </c>
      <c r="B241" s="214" t="s">
        <v>22</v>
      </c>
      <c r="C241" s="106">
        <f>C238/B238-1</f>
        <v>-0.19999999999999996</v>
      </c>
      <c r="D241" s="106">
        <f t="shared" ref="D241:E243" si="8">D238/C238-1</f>
        <v>0.375</v>
      </c>
      <c r="E241" s="106">
        <f t="shared" si="8"/>
        <v>0</v>
      </c>
    </row>
    <row r="242" spans="1:15" ht="17.25" customHeight="1" thickBot="1">
      <c r="A242" s="216" t="s">
        <v>17</v>
      </c>
      <c r="B242" s="214" t="s">
        <v>22</v>
      </c>
      <c r="C242" s="106">
        <f>C239/B239-1</f>
        <v>-0.20367534456355285</v>
      </c>
      <c r="D242" s="106">
        <f t="shared" si="8"/>
        <v>0.38461538461538458</v>
      </c>
      <c r="E242" s="106">
        <f t="shared" si="8"/>
        <v>0</v>
      </c>
    </row>
    <row r="243" spans="1:15" ht="12.75" thickBot="1">
      <c r="A243" s="216" t="s">
        <v>18</v>
      </c>
      <c r="B243" s="214" t="s">
        <v>22</v>
      </c>
      <c r="C243" s="106">
        <f>C240/B240-1</f>
        <v>-4.5941807044409533E-3</v>
      </c>
      <c r="D243" s="106">
        <f t="shared" si="8"/>
        <v>6.9930069930068672E-3</v>
      </c>
      <c r="E243" s="106">
        <f t="shared" si="8"/>
        <v>0</v>
      </c>
    </row>
    <row r="244" spans="1:15" ht="12.75" thickBot="1">
      <c r="A244" s="845" t="s">
        <v>301</v>
      </c>
      <c r="B244" s="845"/>
      <c r="C244" s="845"/>
      <c r="D244" s="845"/>
      <c r="E244" s="845"/>
    </row>
    <row r="245" spans="1:15" ht="12.75" thickBot="1">
      <c r="A245" s="844"/>
      <c r="B245" s="214">
        <v>2019</v>
      </c>
      <c r="C245" s="214">
        <v>2020</v>
      </c>
      <c r="D245" s="214">
        <v>2021</v>
      </c>
      <c r="E245" s="214">
        <v>2022</v>
      </c>
    </row>
    <row r="246" spans="1:15" ht="35.25" customHeight="1" thickBot="1">
      <c r="A246" s="844"/>
      <c r="B246" s="215" t="s">
        <v>5</v>
      </c>
      <c r="C246" s="215" t="s">
        <v>6</v>
      </c>
      <c r="D246" s="215" t="s">
        <v>6</v>
      </c>
      <c r="E246" s="215" t="s">
        <v>6</v>
      </c>
    </row>
    <row r="247" spans="1:15" s="54" customFormat="1" ht="12.75" customHeight="1" thickBot="1">
      <c r="A247" s="107" t="s">
        <v>0</v>
      </c>
      <c r="B247" s="108">
        <f>B248+B249</f>
        <v>19700</v>
      </c>
      <c r="C247" s="108">
        <f>C248+C249</f>
        <v>0</v>
      </c>
      <c r="D247" s="108">
        <f>D248+D249</f>
        <v>0</v>
      </c>
      <c r="E247" s="108">
        <f>E248+E249</f>
        <v>0</v>
      </c>
      <c r="J247" s="53"/>
      <c r="K247" s="53"/>
      <c r="L247" s="53"/>
      <c r="M247" s="53"/>
      <c r="N247" s="53"/>
      <c r="O247" s="53"/>
    </row>
    <row r="248" spans="1:15" ht="21" customHeight="1" thickBot="1">
      <c r="A248" s="109" t="s">
        <v>41</v>
      </c>
      <c r="B248" s="112">
        <v>19700</v>
      </c>
      <c r="C248" s="112"/>
      <c r="D248" s="112"/>
      <c r="E248" s="112"/>
    </row>
    <row r="249" spans="1:15" ht="23.25" customHeight="1" thickBot="1">
      <c r="A249" s="109" t="s">
        <v>42</v>
      </c>
      <c r="B249" s="113"/>
      <c r="C249" s="190"/>
      <c r="D249" s="190"/>
      <c r="E249" s="190"/>
    </row>
    <row r="250" spans="1:15" s="54" customFormat="1" ht="30" customHeight="1" thickBot="1">
      <c r="A250" s="107" t="s">
        <v>28</v>
      </c>
      <c r="B250" s="108">
        <f>B251+B252</f>
        <v>3450</v>
      </c>
      <c r="C250" s="108">
        <f>C251+C252</f>
        <v>0</v>
      </c>
      <c r="D250" s="108">
        <f>D251+D252</f>
        <v>0</v>
      </c>
      <c r="E250" s="108">
        <f>E251+E252</f>
        <v>0</v>
      </c>
      <c r="J250" s="53"/>
      <c r="K250" s="53"/>
      <c r="L250" s="53"/>
      <c r="M250" s="53"/>
      <c r="N250" s="53"/>
      <c r="O250" s="53"/>
    </row>
    <row r="251" spans="1:15" ht="12.75" customHeight="1" thickBot="1">
      <c r="A251" s="109" t="s">
        <v>41</v>
      </c>
      <c r="B251" s="112">
        <v>3450</v>
      </c>
      <c r="C251" s="112"/>
      <c r="D251" s="112"/>
      <c r="E251" s="112"/>
    </row>
    <row r="252" spans="1:15" ht="12.75" thickBot="1">
      <c r="A252" s="109" t="s">
        <v>42</v>
      </c>
      <c r="B252" s="113"/>
      <c r="C252" s="110"/>
      <c r="D252" s="110"/>
      <c r="E252" s="110"/>
    </row>
    <row r="253" spans="1:15" s="54" customFormat="1" ht="12.75" thickBot="1">
      <c r="A253" s="107" t="s">
        <v>1</v>
      </c>
      <c r="B253" s="111">
        <f>B254+B255</f>
        <v>9500</v>
      </c>
      <c r="C253" s="111">
        <f>C254+C255</f>
        <v>26000</v>
      </c>
      <c r="D253" s="111">
        <f>D254+D255</f>
        <v>36000</v>
      </c>
      <c r="E253" s="111">
        <f>E254+E255</f>
        <v>36000</v>
      </c>
      <c r="J253" s="53"/>
      <c r="K253" s="53"/>
      <c r="L253" s="53"/>
      <c r="M253" s="53"/>
      <c r="N253" s="53"/>
      <c r="O253" s="53"/>
    </row>
    <row r="254" spans="1:15" ht="12.75" thickBot="1">
      <c r="A254" s="109" t="s">
        <v>41</v>
      </c>
      <c r="B254" s="162">
        <v>9500</v>
      </c>
      <c r="C254" s="162">
        <v>26000</v>
      </c>
      <c r="D254" s="162">
        <v>36000</v>
      </c>
      <c r="E254" s="162">
        <v>36000</v>
      </c>
    </row>
    <row r="255" spans="1:15" ht="12.75" thickBot="1">
      <c r="A255" s="109" t="s">
        <v>42</v>
      </c>
      <c r="B255" s="113"/>
      <c r="C255" s="110"/>
      <c r="D255" s="110"/>
      <c r="E255" s="110"/>
    </row>
    <row r="256" spans="1:15" s="54" customFormat="1" ht="12.75" thickBot="1">
      <c r="A256" s="107" t="s">
        <v>2</v>
      </c>
      <c r="B256" s="111">
        <f>B257+B258</f>
        <v>0</v>
      </c>
      <c r="C256" s="111">
        <f>C257+C258</f>
        <v>0</v>
      </c>
      <c r="D256" s="111">
        <f>D257+D258</f>
        <v>0</v>
      </c>
      <c r="E256" s="111">
        <f>E257+E258</f>
        <v>0</v>
      </c>
      <c r="J256" s="53"/>
      <c r="K256" s="53"/>
      <c r="L256" s="53"/>
      <c r="M256" s="53"/>
      <c r="N256" s="53"/>
      <c r="O256" s="53"/>
    </row>
    <row r="257" spans="1:15" ht="12.75" customHeight="1" thickBot="1">
      <c r="A257" s="109" t="s">
        <v>41</v>
      </c>
      <c r="B257" s="113"/>
      <c r="C257" s="110"/>
      <c r="D257" s="110"/>
      <c r="E257" s="110"/>
    </row>
    <row r="258" spans="1:15" ht="15.75" customHeight="1" thickBot="1">
      <c r="A258" s="109" t="s">
        <v>42</v>
      </c>
      <c r="B258" s="113"/>
      <c r="C258" s="110"/>
      <c r="D258" s="110"/>
      <c r="E258" s="110"/>
    </row>
    <row r="259" spans="1:15" s="54" customFormat="1" ht="12.75" customHeight="1" thickBot="1">
      <c r="A259" s="107" t="s">
        <v>24</v>
      </c>
      <c r="B259" s="111">
        <f>B260+B261</f>
        <v>0</v>
      </c>
      <c r="C259" s="111">
        <f>C260+C261</f>
        <v>0</v>
      </c>
      <c r="D259" s="111">
        <f>D260+D261</f>
        <v>0</v>
      </c>
      <c r="E259" s="111">
        <f>E260+E261</f>
        <v>0</v>
      </c>
      <c r="J259" s="53"/>
      <c r="K259" s="53"/>
      <c r="L259" s="53"/>
      <c r="M259" s="53"/>
      <c r="N259" s="53"/>
      <c r="O259" s="53"/>
    </row>
    <row r="260" spans="1:15" ht="15.75" customHeight="1" thickBot="1">
      <c r="A260" s="109" t="s">
        <v>41</v>
      </c>
      <c r="B260" s="113"/>
      <c r="C260" s="110"/>
      <c r="D260" s="110"/>
      <c r="E260" s="110"/>
    </row>
    <row r="261" spans="1:15" ht="12.75" thickBot="1">
      <c r="A261" s="109" t="s">
        <v>42</v>
      </c>
      <c r="B261" s="113"/>
      <c r="C261" s="110"/>
      <c r="D261" s="110"/>
      <c r="E261" s="110"/>
    </row>
    <row r="262" spans="1:15" s="54" customFormat="1" ht="12.75" customHeight="1" thickBot="1">
      <c r="A262" s="107" t="s">
        <v>25</v>
      </c>
      <c r="B262" s="111">
        <f>B263+B264</f>
        <v>0</v>
      </c>
      <c r="C262" s="111">
        <f>C263+C264</f>
        <v>0</v>
      </c>
      <c r="D262" s="111">
        <f>D263+D264</f>
        <v>0</v>
      </c>
      <c r="E262" s="111">
        <f>E263+E264</f>
        <v>0</v>
      </c>
      <c r="J262" s="53"/>
      <c r="K262" s="53"/>
      <c r="L262" s="53"/>
      <c r="M262" s="53"/>
      <c r="N262" s="53"/>
      <c r="O262" s="53"/>
    </row>
    <row r="263" spans="1:15" ht="12.75" thickBot="1">
      <c r="A263" s="109" t="s">
        <v>41</v>
      </c>
      <c r="B263" s="113"/>
      <c r="C263" s="110"/>
      <c r="D263" s="110"/>
      <c r="E263" s="110"/>
    </row>
    <row r="264" spans="1:15" ht="12.75" thickBot="1">
      <c r="A264" s="109" t="s">
        <v>42</v>
      </c>
      <c r="B264" s="113"/>
      <c r="C264" s="110"/>
      <c r="D264" s="110"/>
      <c r="E264" s="110"/>
    </row>
    <row r="265" spans="1:15" s="54" customFormat="1" ht="24.75" thickBot="1">
      <c r="A265" s="107" t="s">
        <v>3</v>
      </c>
      <c r="B265" s="111">
        <f>B266+B267</f>
        <v>0</v>
      </c>
      <c r="C265" s="111">
        <f>C266+C267</f>
        <v>0</v>
      </c>
      <c r="D265" s="111">
        <f>D266+D267</f>
        <v>0</v>
      </c>
      <c r="E265" s="111">
        <f>E266+E267</f>
        <v>0</v>
      </c>
      <c r="J265" s="53"/>
      <c r="K265" s="53"/>
      <c r="L265" s="53"/>
      <c r="M265" s="53"/>
      <c r="N265" s="53"/>
      <c r="O265" s="53"/>
    </row>
    <row r="266" spans="1:15" ht="12.75" thickBot="1">
      <c r="A266" s="109" t="s">
        <v>41</v>
      </c>
      <c r="B266" s="113"/>
      <c r="C266" s="191"/>
      <c r="D266" s="191"/>
      <c r="E266" s="191"/>
    </row>
    <row r="267" spans="1:15" ht="12.75" thickBot="1">
      <c r="A267" s="109" t="s">
        <v>42</v>
      </c>
      <c r="B267" s="113"/>
      <c r="C267" s="192"/>
      <c r="D267" s="191"/>
      <c r="E267" s="191"/>
    </row>
    <row r="268" spans="1:15" ht="12.75" customHeight="1" thickBot="1">
      <c r="A268" s="114" t="s">
        <v>77</v>
      </c>
      <c r="B268" s="113">
        <f>B265+B262+B259+B256+B253+B250+B247</f>
        <v>32650</v>
      </c>
      <c r="C268" s="113">
        <f>C265+C262+C259+C256+C253+C250+C247</f>
        <v>26000</v>
      </c>
      <c r="D268" s="113">
        <f>D265+D262+D259+D256+D253+D250+D247</f>
        <v>36000</v>
      </c>
      <c r="E268" s="113">
        <f>E265+E262+E259+E256+E253+E250+E247</f>
        <v>36000</v>
      </c>
    </row>
    <row r="269" spans="1:15" ht="12.75" thickBot="1">
      <c r="A269" s="193" t="s">
        <v>31</v>
      </c>
      <c r="B269" s="108">
        <f>IF(B268-B239=0,0,"Error")</f>
        <v>0</v>
      </c>
      <c r="C269" s="108">
        <f>IF(C268-C239=0,0,"Error")</f>
        <v>0</v>
      </c>
      <c r="D269" s="108">
        <f>IF(D268-D239=0,0,"Error")</f>
        <v>0</v>
      </c>
      <c r="E269" s="108">
        <f>IF(E268-E239=0,0,"Error")</f>
        <v>0</v>
      </c>
      <c r="F269" s="59" t="str">
        <f t="shared" ref="F269:O269" si="9">IF(F268-F239=0,0,"Error")</f>
        <v>Error</v>
      </c>
      <c r="G269" s="59" t="str">
        <f t="shared" si="9"/>
        <v>Error</v>
      </c>
      <c r="H269" s="59" t="str">
        <f t="shared" si="9"/>
        <v>Error</v>
      </c>
      <c r="I269" s="59" t="str">
        <f t="shared" si="9"/>
        <v>Error</v>
      </c>
      <c r="J269" s="59" t="str">
        <f t="shared" si="9"/>
        <v>Error</v>
      </c>
      <c r="K269" s="59" t="str">
        <f t="shared" si="9"/>
        <v>Error</v>
      </c>
      <c r="L269" s="59" t="str">
        <f t="shared" si="9"/>
        <v>Error</v>
      </c>
      <c r="M269" s="59" t="str">
        <f t="shared" si="9"/>
        <v>Error</v>
      </c>
      <c r="N269" s="59" t="str">
        <f t="shared" si="9"/>
        <v>Error</v>
      </c>
      <c r="O269" s="59" t="str">
        <f t="shared" si="9"/>
        <v>Error</v>
      </c>
    </row>
    <row r="270" spans="1:15" s="54" customFormat="1" ht="12.75" thickBot="1">
      <c r="A270" s="118" t="s">
        <v>78</v>
      </c>
      <c r="B270" s="870" t="s">
        <v>302</v>
      </c>
      <c r="C270" s="870"/>
      <c r="D270" s="870"/>
      <c r="E270" s="870"/>
      <c r="J270" s="53"/>
      <c r="K270" s="53"/>
      <c r="L270" s="53"/>
      <c r="M270" s="53"/>
      <c r="N270" s="53"/>
      <c r="O270" s="53"/>
    </row>
    <row r="271" spans="1:15" ht="86.25" customHeight="1" thickBot="1">
      <c r="A271" s="216" t="s">
        <v>9</v>
      </c>
      <c r="B271" s="688" t="s">
        <v>303</v>
      </c>
      <c r="C271" s="689"/>
      <c r="D271" s="689"/>
      <c r="E271" s="690"/>
    </row>
    <row r="272" spans="1:15" ht="12.75" customHeight="1" thickBot="1">
      <c r="A272" s="216" t="s">
        <v>14</v>
      </c>
      <c r="B272" s="846" t="s">
        <v>68</v>
      </c>
      <c r="C272" s="846"/>
      <c r="D272" s="846"/>
      <c r="E272" s="846"/>
    </row>
    <row r="273" spans="1:15" ht="12.75" thickBot="1">
      <c r="A273" s="844"/>
      <c r="B273" s="214">
        <v>2019</v>
      </c>
      <c r="C273" s="214">
        <v>2020</v>
      </c>
      <c r="D273" s="214">
        <v>2021</v>
      </c>
      <c r="E273" s="214">
        <v>2022</v>
      </c>
    </row>
    <row r="274" spans="1:15" ht="12.75" thickBot="1">
      <c r="A274" s="844"/>
      <c r="B274" s="215" t="s">
        <v>5</v>
      </c>
      <c r="C274" s="215" t="s">
        <v>6</v>
      </c>
      <c r="D274" s="215" t="s">
        <v>6</v>
      </c>
      <c r="E274" s="215" t="s">
        <v>6</v>
      </c>
    </row>
    <row r="275" spans="1:15" ht="38.25" customHeight="1" thickBot="1">
      <c r="A275" s="216" t="s">
        <v>8</v>
      </c>
      <c r="B275" s="168">
        <v>35606</v>
      </c>
      <c r="C275" s="168">
        <v>75700</v>
      </c>
      <c r="D275" s="168">
        <v>75700</v>
      </c>
      <c r="E275" s="168">
        <v>75700</v>
      </c>
    </row>
    <row r="276" spans="1:15" ht="12.75" thickBot="1">
      <c r="A276" s="216" t="s">
        <v>15</v>
      </c>
      <c r="B276" s="105">
        <f>B305</f>
        <v>35606</v>
      </c>
      <c r="C276" s="105">
        <f>C305</f>
        <v>75738</v>
      </c>
      <c r="D276" s="105">
        <f>D305</f>
        <v>75738</v>
      </c>
      <c r="E276" s="105">
        <f>E305</f>
        <v>75738</v>
      </c>
    </row>
    <row r="277" spans="1:15" ht="32.25" customHeight="1" thickBot="1">
      <c r="A277" s="216" t="s">
        <v>23</v>
      </c>
      <c r="B277" s="105">
        <f>B276/B275</f>
        <v>1</v>
      </c>
      <c r="C277" s="105">
        <f>C276/C275</f>
        <v>1.0005019815059446</v>
      </c>
      <c r="D277" s="105">
        <f>D276/D275</f>
        <v>1.0005019815059446</v>
      </c>
      <c r="E277" s="105">
        <f>E276/E275</f>
        <v>1.0005019815059446</v>
      </c>
    </row>
    <row r="278" spans="1:15" ht="12.75" thickBot="1">
      <c r="A278" s="216" t="s">
        <v>16</v>
      </c>
      <c r="B278" s="214"/>
      <c r="C278" s="106">
        <f t="shared" ref="C278:E280" si="10">C275/B275-1</f>
        <v>1.1260461719934844</v>
      </c>
      <c r="D278" s="106">
        <f t="shared" si="10"/>
        <v>0</v>
      </c>
      <c r="E278" s="106">
        <f t="shared" si="10"/>
        <v>0</v>
      </c>
    </row>
    <row r="279" spans="1:15" ht="12.75" customHeight="1" thickBot="1">
      <c r="A279" s="216" t="s">
        <v>17</v>
      </c>
      <c r="B279" s="214"/>
      <c r="C279" s="106">
        <f t="shared" si="10"/>
        <v>1.1271134078526091</v>
      </c>
      <c r="D279" s="106">
        <f t="shared" si="10"/>
        <v>0</v>
      </c>
      <c r="E279" s="106">
        <f t="shared" si="10"/>
        <v>0</v>
      </c>
    </row>
    <row r="280" spans="1:15" ht="15.75" customHeight="1" thickBot="1">
      <c r="A280" s="216" t="s">
        <v>18</v>
      </c>
      <c r="B280" s="214"/>
      <c r="C280" s="106">
        <f t="shared" si="10"/>
        <v>5.0198150594460422E-4</v>
      </c>
      <c r="D280" s="106">
        <f t="shared" si="10"/>
        <v>0</v>
      </c>
      <c r="E280" s="106">
        <f t="shared" si="10"/>
        <v>0</v>
      </c>
    </row>
    <row r="281" spans="1:15" ht="12.75" thickBot="1">
      <c r="A281" s="845" t="s">
        <v>304</v>
      </c>
      <c r="B281" s="845"/>
      <c r="C281" s="845"/>
      <c r="D281" s="845"/>
      <c r="E281" s="845"/>
    </row>
    <row r="282" spans="1:15" ht="12.75" thickBot="1">
      <c r="A282" s="844"/>
      <c r="B282" s="214">
        <v>2019</v>
      </c>
      <c r="C282" s="214">
        <v>2020</v>
      </c>
      <c r="D282" s="214">
        <v>2021</v>
      </c>
      <c r="E282" s="214">
        <v>2022</v>
      </c>
    </row>
    <row r="283" spans="1:15" ht="12.75" thickBot="1">
      <c r="A283" s="844"/>
      <c r="B283" s="215" t="s">
        <v>5</v>
      </c>
      <c r="C283" s="215" t="s">
        <v>6</v>
      </c>
      <c r="D283" s="215" t="s">
        <v>6</v>
      </c>
      <c r="E283" s="215" t="s">
        <v>6</v>
      </c>
    </row>
    <row r="284" spans="1:15" s="54" customFormat="1" ht="12.75" customHeight="1" thickBot="1">
      <c r="A284" s="107" t="s">
        <v>0</v>
      </c>
      <c r="B284" s="108">
        <f>B285+B286</f>
        <v>21500</v>
      </c>
      <c r="C284" s="108">
        <f>C285+C286</f>
        <v>64782</v>
      </c>
      <c r="D284" s="108">
        <f>D285+D286</f>
        <v>64782</v>
      </c>
      <c r="E284" s="108">
        <f>E285+E286</f>
        <v>64782</v>
      </c>
      <c r="J284" s="53"/>
      <c r="K284" s="53"/>
      <c r="L284" s="53"/>
      <c r="M284" s="53"/>
      <c r="N284" s="53"/>
      <c r="O284" s="53"/>
    </row>
    <row r="285" spans="1:15" ht="12.75" customHeight="1" thickBot="1">
      <c r="A285" s="109" t="s">
        <v>41</v>
      </c>
      <c r="B285" s="112">
        <v>21500</v>
      </c>
      <c r="C285" s="112">
        <v>64782</v>
      </c>
      <c r="D285" s="112">
        <v>64782</v>
      </c>
      <c r="E285" s="112">
        <v>64782</v>
      </c>
    </row>
    <row r="286" spans="1:15" ht="12.75" customHeight="1" thickBot="1">
      <c r="A286" s="109" t="s">
        <v>42</v>
      </c>
      <c r="B286" s="113"/>
      <c r="C286" s="190"/>
      <c r="D286" s="190"/>
      <c r="E286" s="190"/>
    </row>
    <row r="287" spans="1:15" s="54" customFormat="1" ht="23.25" customHeight="1" thickBot="1">
      <c r="A287" s="107" t="s">
        <v>28</v>
      </c>
      <c r="B287" s="108">
        <f>B288+B289</f>
        <v>3606</v>
      </c>
      <c r="C287" s="108">
        <f>C288+C289</f>
        <v>10956</v>
      </c>
      <c r="D287" s="108">
        <f>D288+D289</f>
        <v>10956</v>
      </c>
      <c r="E287" s="108">
        <f>E288+E289</f>
        <v>10956</v>
      </c>
      <c r="J287" s="53"/>
      <c r="K287" s="53"/>
      <c r="L287" s="53"/>
      <c r="M287" s="53"/>
      <c r="N287" s="53"/>
      <c r="O287" s="53"/>
    </row>
    <row r="288" spans="1:15" ht="12.75" customHeight="1" thickBot="1">
      <c r="A288" s="109" t="s">
        <v>41</v>
      </c>
      <c r="B288" s="112">
        <v>3606</v>
      </c>
      <c r="C288" s="112">
        <v>10956</v>
      </c>
      <c r="D288" s="112">
        <v>10956</v>
      </c>
      <c r="E288" s="112">
        <v>10956</v>
      </c>
    </row>
    <row r="289" spans="1:15" ht="22.5" customHeight="1" thickBot="1">
      <c r="A289" s="109" t="s">
        <v>42</v>
      </c>
      <c r="B289" s="113"/>
      <c r="C289" s="110"/>
      <c r="D289" s="110"/>
      <c r="E289" s="110"/>
    </row>
    <row r="290" spans="1:15" s="54" customFormat="1" ht="22.5" customHeight="1" thickBot="1">
      <c r="A290" s="107" t="s">
        <v>1</v>
      </c>
      <c r="B290" s="111">
        <f>B291+B292</f>
        <v>10500</v>
      </c>
      <c r="C290" s="111">
        <f>C291+C292</f>
        <v>0</v>
      </c>
      <c r="D290" s="111">
        <f>D291+D292</f>
        <v>0</v>
      </c>
      <c r="E290" s="111">
        <f>E291+E292</f>
        <v>0</v>
      </c>
      <c r="J290" s="53"/>
      <c r="K290" s="53"/>
      <c r="L290" s="53"/>
      <c r="M290" s="53"/>
      <c r="N290" s="53"/>
      <c r="O290" s="53"/>
    </row>
    <row r="291" spans="1:15" ht="12.75" thickBot="1">
      <c r="A291" s="109" t="s">
        <v>41</v>
      </c>
      <c r="B291" s="162">
        <v>10500</v>
      </c>
      <c r="C291" s="113"/>
      <c r="D291" s="113"/>
      <c r="E291" s="113"/>
    </row>
    <row r="292" spans="1:15" ht="12.75" thickBot="1">
      <c r="A292" s="109" t="s">
        <v>42</v>
      </c>
      <c r="B292" s="113"/>
      <c r="C292" s="110"/>
      <c r="D292" s="110"/>
      <c r="E292" s="110"/>
    </row>
    <row r="293" spans="1:15" s="54" customFormat="1" ht="12.75" customHeight="1" thickBot="1">
      <c r="A293" s="107" t="s">
        <v>2</v>
      </c>
      <c r="B293" s="111">
        <f>B294+B295</f>
        <v>0</v>
      </c>
      <c r="C293" s="111">
        <f>C294+C295</f>
        <v>0</v>
      </c>
      <c r="D293" s="111">
        <f>D294+D295</f>
        <v>0</v>
      </c>
      <c r="E293" s="111">
        <f>E294+E295</f>
        <v>0</v>
      </c>
      <c r="J293" s="53"/>
      <c r="K293" s="53"/>
      <c r="L293" s="53"/>
      <c r="M293" s="53"/>
      <c r="N293" s="53"/>
      <c r="O293" s="53"/>
    </row>
    <row r="294" spans="1:15" ht="12.75" customHeight="1" thickBot="1">
      <c r="A294" s="109" t="s">
        <v>41</v>
      </c>
      <c r="B294" s="113"/>
      <c r="C294" s="110"/>
      <c r="D294" s="110"/>
      <c r="E294" s="110"/>
    </row>
    <row r="295" spans="1:15" ht="12.75" customHeight="1" thickBot="1">
      <c r="A295" s="109" t="s">
        <v>42</v>
      </c>
      <c r="B295" s="113"/>
      <c r="C295" s="110"/>
      <c r="D295" s="110"/>
      <c r="E295" s="110"/>
    </row>
    <row r="296" spans="1:15" s="54" customFormat="1" ht="24.75" thickBot="1">
      <c r="A296" s="107" t="s">
        <v>24</v>
      </c>
      <c r="B296" s="111">
        <f>B297+B298</f>
        <v>0</v>
      </c>
      <c r="C296" s="111">
        <f>C297+C298</f>
        <v>0</v>
      </c>
      <c r="D296" s="111">
        <f>D297+D298</f>
        <v>0</v>
      </c>
      <c r="E296" s="111">
        <f>E297+E298</f>
        <v>0</v>
      </c>
      <c r="J296" s="53"/>
      <c r="K296" s="53"/>
      <c r="L296" s="53"/>
      <c r="M296" s="53"/>
      <c r="N296" s="53"/>
      <c r="O296" s="53"/>
    </row>
    <row r="297" spans="1:15" ht="12.75" thickBot="1">
      <c r="A297" s="109" t="s">
        <v>41</v>
      </c>
      <c r="B297" s="113"/>
      <c r="C297" s="110"/>
      <c r="D297" s="110"/>
      <c r="E297" s="110"/>
    </row>
    <row r="298" spans="1:15" ht="24.75" customHeight="1" thickBot="1">
      <c r="A298" s="109" t="s">
        <v>42</v>
      </c>
      <c r="B298" s="113"/>
      <c r="C298" s="110"/>
      <c r="D298" s="110"/>
      <c r="E298" s="110"/>
    </row>
    <row r="299" spans="1:15" s="54" customFormat="1" ht="12.75" thickBot="1">
      <c r="A299" s="107" t="s">
        <v>25</v>
      </c>
      <c r="B299" s="111">
        <f>B300+B301</f>
        <v>0</v>
      </c>
      <c r="C299" s="111">
        <f>C300+C301</f>
        <v>0</v>
      </c>
      <c r="D299" s="111">
        <f>D300+D301</f>
        <v>0</v>
      </c>
      <c r="E299" s="111">
        <f>E300+E301</f>
        <v>0</v>
      </c>
      <c r="J299" s="53"/>
      <c r="K299" s="53"/>
      <c r="L299" s="53"/>
      <c r="M299" s="53"/>
      <c r="N299" s="53"/>
      <c r="O299" s="53"/>
    </row>
    <row r="300" spans="1:15" ht="12.75" thickBot="1">
      <c r="A300" s="109" t="s">
        <v>41</v>
      </c>
      <c r="B300" s="113"/>
      <c r="C300" s="110"/>
      <c r="D300" s="110"/>
      <c r="E300" s="110"/>
    </row>
    <row r="301" spans="1:15" ht="34.5" customHeight="1" thickBot="1">
      <c r="A301" s="109" t="s">
        <v>42</v>
      </c>
      <c r="B301" s="113"/>
      <c r="C301" s="110"/>
      <c r="D301" s="110"/>
      <c r="E301" s="110"/>
    </row>
    <row r="302" spans="1:15" s="54" customFormat="1" ht="30" customHeight="1" thickBot="1">
      <c r="A302" s="107" t="s">
        <v>3</v>
      </c>
      <c r="B302" s="111">
        <f>B303+B304</f>
        <v>0</v>
      </c>
      <c r="C302" s="111">
        <f>C303+C304</f>
        <v>0</v>
      </c>
      <c r="D302" s="111">
        <f>D303+D304</f>
        <v>0</v>
      </c>
      <c r="E302" s="111">
        <f>E303+E304</f>
        <v>0</v>
      </c>
      <c r="J302" s="53"/>
      <c r="K302" s="53"/>
      <c r="L302" s="53"/>
      <c r="M302" s="53"/>
      <c r="N302" s="53"/>
      <c r="O302" s="53"/>
    </row>
    <row r="303" spans="1:15" ht="12.75" thickBot="1">
      <c r="A303" s="109" t="s">
        <v>41</v>
      </c>
      <c r="B303" s="113"/>
      <c r="C303" s="110"/>
      <c r="D303" s="110"/>
      <c r="E303" s="110"/>
    </row>
    <row r="304" spans="1:15" ht="12.75" customHeight="1" thickBot="1">
      <c r="A304" s="109" t="s">
        <v>42</v>
      </c>
      <c r="B304" s="113"/>
      <c r="C304" s="110"/>
      <c r="D304" s="110"/>
      <c r="E304" s="110"/>
    </row>
    <row r="305" spans="1:15" s="54" customFormat="1" ht="15.75" customHeight="1" thickBot="1">
      <c r="A305" s="107" t="s">
        <v>84</v>
      </c>
      <c r="B305" s="111">
        <f>B302+B299+B296+B293+B290+B287+B284</f>
        <v>35606</v>
      </c>
      <c r="C305" s="111">
        <f>C302+C299+C296+C293+C290+C287+C284</f>
        <v>75738</v>
      </c>
      <c r="D305" s="111">
        <f>D302+D299+D296+D293+D290+D287+D284</f>
        <v>75738</v>
      </c>
      <c r="E305" s="111">
        <f>E302+E299+E296+E293+E290+E287+E284</f>
        <v>75738</v>
      </c>
      <c r="J305" s="53"/>
      <c r="K305" s="53"/>
      <c r="L305" s="53"/>
      <c r="M305" s="53"/>
      <c r="N305" s="53"/>
      <c r="O305" s="53"/>
    </row>
    <row r="306" spans="1:15" ht="12.75" thickBot="1">
      <c r="A306" s="193" t="s">
        <v>31</v>
      </c>
      <c r="B306" s="108">
        <f>IF(B305-B276=0,0,"Error")</f>
        <v>0</v>
      </c>
      <c r="C306" s="108">
        <f>IF(C305-C276=0,0,"Error")</f>
        <v>0</v>
      </c>
      <c r="D306" s="108">
        <f>IF(D305-D276=0,0,"Error")</f>
        <v>0</v>
      </c>
      <c r="E306" s="108">
        <f>IF(E305-E276=0,0,"Error")</f>
        <v>0</v>
      </c>
    </row>
    <row r="307" spans="1:15" ht="21.75" customHeight="1" thickBot="1">
      <c r="A307" s="118" t="s">
        <v>80</v>
      </c>
      <c r="B307" s="871" t="s">
        <v>305</v>
      </c>
      <c r="C307" s="871"/>
      <c r="D307" s="871"/>
      <c r="E307" s="871"/>
    </row>
    <row r="308" spans="1:15" ht="92.25" customHeight="1" thickBot="1">
      <c r="A308" s="216" t="s">
        <v>9</v>
      </c>
      <c r="B308" s="688" t="s">
        <v>306</v>
      </c>
      <c r="C308" s="689"/>
      <c r="D308" s="689"/>
      <c r="E308" s="690"/>
    </row>
    <row r="309" spans="1:15" ht="12.75" thickBot="1">
      <c r="A309" s="216" t="s">
        <v>14</v>
      </c>
      <c r="B309" s="843"/>
      <c r="C309" s="843"/>
      <c r="D309" s="843"/>
      <c r="E309" s="843"/>
    </row>
    <row r="310" spans="1:15" ht="12.75" customHeight="1" thickBot="1">
      <c r="A310" s="844"/>
      <c r="B310" s="214">
        <v>2019</v>
      </c>
      <c r="C310" s="214">
        <v>2020</v>
      </c>
      <c r="D310" s="214">
        <v>2021</v>
      </c>
      <c r="E310" s="214">
        <v>2022</v>
      </c>
    </row>
    <row r="311" spans="1:15" ht="12.75" customHeight="1" thickBot="1">
      <c r="A311" s="844"/>
      <c r="B311" s="215" t="s">
        <v>5</v>
      </c>
      <c r="C311" s="215" t="s">
        <v>6</v>
      </c>
      <c r="D311" s="215" t="s">
        <v>6</v>
      </c>
      <c r="E311" s="215" t="s">
        <v>6</v>
      </c>
    </row>
    <row r="312" spans="1:15" ht="12.75" customHeight="1" thickBot="1">
      <c r="A312" s="216" t="s">
        <v>8</v>
      </c>
      <c r="B312" s="105">
        <v>38500</v>
      </c>
      <c r="C312" s="105"/>
      <c r="D312" s="105"/>
      <c r="E312" s="105"/>
    </row>
    <row r="313" spans="1:15" ht="12.75" customHeight="1" thickBot="1">
      <c r="A313" s="216" t="s">
        <v>15</v>
      </c>
      <c r="B313" s="105">
        <f>B342</f>
        <v>38482</v>
      </c>
      <c r="C313" s="105">
        <f>C342</f>
        <v>0</v>
      </c>
      <c r="D313" s="105">
        <f>D342</f>
        <v>0</v>
      </c>
      <c r="E313" s="105">
        <f>E342</f>
        <v>0</v>
      </c>
    </row>
    <row r="314" spans="1:15" ht="15" customHeight="1" thickBot="1">
      <c r="A314" s="216" t="s">
        <v>23</v>
      </c>
      <c r="B314" s="105">
        <f>B313/B312</f>
        <v>0.99953246753246749</v>
      </c>
      <c r="C314" s="105" t="e">
        <f>C313/C312</f>
        <v>#DIV/0!</v>
      </c>
      <c r="D314" s="105" t="e">
        <f>D313/D312</f>
        <v>#DIV/0!</v>
      </c>
      <c r="E314" s="105" t="e">
        <f>E313/E312</f>
        <v>#DIV/0!</v>
      </c>
    </row>
    <row r="315" spans="1:15" ht="12.75" thickBot="1">
      <c r="A315" s="216" t="s">
        <v>16</v>
      </c>
      <c r="B315" s="214"/>
      <c r="C315" s="106">
        <f t="shared" ref="C315:E317" si="11">C312/B312-1</f>
        <v>-1</v>
      </c>
      <c r="D315" s="106" t="e">
        <f t="shared" si="11"/>
        <v>#DIV/0!</v>
      </c>
      <c r="E315" s="106" t="e">
        <f t="shared" si="11"/>
        <v>#DIV/0!</v>
      </c>
    </row>
    <row r="316" spans="1:15" ht="12.75" thickBot="1">
      <c r="A316" s="216" t="s">
        <v>17</v>
      </c>
      <c r="B316" s="214"/>
      <c r="C316" s="106">
        <f t="shared" si="11"/>
        <v>-1</v>
      </c>
      <c r="D316" s="106" t="e">
        <f t="shared" si="11"/>
        <v>#DIV/0!</v>
      </c>
      <c r="E316" s="106" t="e">
        <f t="shared" si="11"/>
        <v>#DIV/0!</v>
      </c>
    </row>
    <row r="317" spans="1:15" ht="12.75" thickBot="1">
      <c r="A317" s="216" t="s">
        <v>18</v>
      </c>
      <c r="B317" s="214"/>
      <c r="C317" s="106" t="e">
        <f t="shared" si="11"/>
        <v>#DIV/0!</v>
      </c>
      <c r="D317" s="106" t="e">
        <f t="shared" si="11"/>
        <v>#DIV/0!</v>
      </c>
      <c r="E317" s="106" t="e">
        <f t="shared" si="11"/>
        <v>#DIV/0!</v>
      </c>
    </row>
    <row r="318" spans="1:15" ht="12.75" customHeight="1" thickBot="1">
      <c r="A318" s="845" t="s">
        <v>307</v>
      </c>
      <c r="B318" s="845"/>
      <c r="C318" s="845"/>
      <c r="D318" s="845"/>
      <c r="E318" s="845"/>
    </row>
    <row r="319" spans="1:15" ht="12.75" thickBot="1">
      <c r="A319" s="844"/>
      <c r="B319" s="214">
        <v>2019</v>
      </c>
      <c r="C319" s="214">
        <v>2020</v>
      </c>
      <c r="D319" s="214">
        <v>2021</v>
      </c>
      <c r="E319" s="214">
        <v>2022</v>
      </c>
    </row>
    <row r="320" spans="1:15" ht="12.75" thickBot="1">
      <c r="A320" s="844"/>
      <c r="B320" s="215" t="s">
        <v>5</v>
      </c>
      <c r="C320" s="215" t="s">
        <v>6</v>
      </c>
      <c r="D320" s="215" t="s">
        <v>6</v>
      </c>
      <c r="E320" s="215" t="s">
        <v>6</v>
      </c>
    </row>
    <row r="321" spans="1:15" s="54" customFormat="1" ht="12.75" thickBot="1">
      <c r="A321" s="107" t="s">
        <v>0</v>
      </c>
      <c r="B321" s="108">
        <f>B322+B323</f>
        <v>23582</v>
      </c>
      <c r="C321" s="108">
        <f>C322+C323</f>
        <v>0</v>
      </c>
      <c r="D321" s="108">
        <f>D322+D323</f>
        <v>0</v>
      </c>
      <c r="E321" s="108">
        <f>E322+E323</f>
        <v>0</v>
      </c>
      <c r="J321" s="53"/>
      <c r="K321" s="53"/>
      <c r="L321" s="53"/>
      <c r="M321" s="53"/>
      <c r="N321" s="53"/>
      <c r="O321" s="53"/>
    </row>
    <row r="322" spans="1:15" ht="12.75" thickBot="1">
      <c r="A322" s="109" t="s">
        <v>41</v>
      </c>
      <c r="B322" s="110">
        <v>23582</v>
      </c>
      <c r="C322" s="110"/>
      <c r="D322" s="110"/>
      <c r="E322" s="110"/>
    </row>
    <row r="323" spans="1:15" ht="12.75" thickBot="1">
      <c r="A323" s="109" t="s">
        <v>42</v>
      </c>
      <c r="B323" s="113"/>
      <c r="C323" s="190"/>
      <c r="D323" s="190"/>
      <c r="E323" s="190"/>
    </row>
    <row r="324" spans="1:15" s="54" customFormat="1" ht="24.75" thickBot="1">
      <c r="A324" s="107" t="s">
        <v>28</v>
      </c>
      <c r="B324" s="108">
        <f>B325+B326</f>
        <v>3900</v>
      </c>
      <c r="C324" s="108">
        <f>C325+C326</f>
        <v>0</v>
      </c>
      <c r="D324" s="108">
        <f>D325+D326</f>
        <v>0</v>
      </c>
      <c r="E324" s="108">
        <f>E325+E326</f>
        <v>0</v>
      </c>
      <c r="J324" s="53"/>
      <c r="K324" s="53"/>
      <c r="L324" s="53"/>
      <c r="M324" s="53"/>
      <c r="N324" s="53"/>
      <c r="O324" s="53"/>
    </row>
    <row r="325" spans="1:15" ht="12.75" customHeight="1" thickBot="1">
      <c r="A325" s="109" t="s">
        <v>41</v>
      </c>
      <c r="B325" s="110">
        <v>3900</v>
      </c>
      <c r="C325" s="110"/>
      <c r="D325" s="110"/>
      <c r="E325" s="110"/>
    </row>
    <row r="326" spans="1:15" ht="57.75" customHeight="1" thickBot="1">
      <c r="A326" s="109" t="s">
        <v>42</v>
      </c>
      <c r="B326" s="113"/>
      <c r="C326" s="110"/>
      <c r="D326" s="110"/>
      <c r="E326" s="110"/>
    </row>
    <row r="327" spans="1:15" s="54" customFormat="1" ht="31.5" customHeight="1" thickBot="1">
      <c r="A327" s="107" t="s">
        <v>1</v>
      </c>
      <c r="B327" s="111">
        <f>B328+B329</f>
        <v>11000</v>
      </c>
      <c r="C327" s="111">
        <f>C328+C329</f>
        <v>0</v>
      </c>
      <c r="D327" s="111">
        <f>D328+D329</f>
        <v>0</v>
      </c>
      <c r="E327" s="111">
        <f>E328+E329</f>
        <v>0</v>
      </c>
      <c r="J327" s="53"/>
      <c r="K327" s="53"/>
      <c r="L327" s="53"/>
      <c r="M327" s="53"/>
      <c r="N327" s="53"/>
      <c r="O327" s="53"/>
    </row>
    <row r="328" spans="1:15" ht="12.75" thickBot="1">
      <c r="A328" s="109" t="s">
        <v>41</v>
      </c>
      <c r="B328" s="113">
        <v>11000</v>
      </c>
      <c r="C328" s="113"/>
      <c r="D328" s="113"/>
      <c r="E328" s="113"/>
    </row>
    <row r="329" spans="1:15" ht="12.75" customHeight="1" thickBot="1">
      <c r="A329" s="109" t="s">
        <v>42</v>
      </c>
      <c r="B329" s="113"/>
      <c r="C329" s="110"/>
      <c r="D329" s="110"/>
      <c r="E329" s="110"/>
    </row>
    <row r="330" spans="1:15" s="54" customFormat="1" ht="17.25" customHeight="1" thickBot="1">
      <c r="A330" s="107" t="s">
        <v>2</v>
      </c>
      <c r="B330" s="111">
        <f>B331+B332</f>
        <v>0</v>
      </c>
      <c r="C330" s="111">
        <f>C331+C332</f>
        <v>0</v>
      </c>
      <c r="D330" s="111">
        <f>D331+D332</f>
        <v>0</v>
      </c>
      <c r="E330" s="111">
        <f>E331+E332</f>
        <v>0</v>
      </c>
      <c r="J330" s="53"/>
      <c r="K330" s="53"/>
      <c r="L330" s="53"/>
      <c r="M330" s="53"/>
      <c r="N330" s="53"/>
      <c r="O330" s="53"/>
    </row>
    <row r="331" spans="1:15" ht="12.75" thickBot="1">
      <c r="A331" s="109" t="s">
        <v>41</v>
      </c>
      <c r="B331" s="113"/>
      <c r="C331" s="110"/>
      <c r="D331" s="110"/>
      <c r="E331" s="110"/>
    </row>
    <row r="332" spans="1:15" ht="12.75" thickBot="1">
      <c r="A332" s="109" t="s">
        <v>42</v>
      </c>
      <c r="B332" s="113"/>
      <c r="C332" s="110"/>
      <c r="D332" s="110"/>
      <c r="E332" s="110"/>
    </row>
    <row r="333" spans="1:15" s="54" customFormat="1" ht="12.75" customHeight="1" thickBot="1">
      <c r="A333" s="107" t="s">
        <v>24</v>
      </c>
      <c r="B333" s="111">
        <f>B334+B335</f>
        <v>0</v>
      </c>
      <c r="C333" s="111">
        <f>C334+C335</f>
        <v>0</v>
      </c>
      <c r="D333" s="111">
        <f>D334+D335</f>
        <v>0</v>
      </c>
      <c r="E333" s="111">
        <f>E334+E335</f>
        <v>0</v>
      </c>
      <c r="J333" s="53"/>
      <c r="K333" s="53"/>
      <c r="L333" s="53"/>
      <c r="M333" s="53"/>
      <c r="N333" s="53"/>
      <c r="O333" s="53"/>
    </row>
    <row r="334" spans="1:15" ht="12.75" thickBot="1">
      <c r="A334" s="109" t="s">
        <v>41</v>
      </c>
      <c r="B334" s="113"/>
      <c r="C334" s="110"/>
      <c r="D334" s="110"/>
      <c r="E334" s="110"/>
    </row>
    <row r="335" spans="1:15" ht="12.75" customHeight="1" thickBot="1">
      <c r="A335" s="109" t="s">
        <v>42</v>
      </c>
      <c r="B335" s="113"/>
      <c r="C335" s="110"/>
      <c r="D335" s="110"/>
      <c r="E335" s="110"/>
    </row>
    <row r="336" spans="1:15" s="54" customFormat="1" ht="12.75" customHeight="1" thickBot="1">
      <c r="A336" s="107" t="s">
        <v>25</v>
      </c>
      <c r="B336" s="111">
        <f>B337+B338</f>
        <v>0</v>
      </c>
      <c r="C336" s="111">
        <f>C337+C338</f>
        <v>0</v>
      </c>
      <c r="D336" s="111">
        <f>D337+D338</f>
        <v>0</v>
      </c>
      <c r="E336" s="111">
        <f>E337+E338</f>
        <v>0</v>
      </c>
      <c r="J336" s="53"/>
      <c r="K336" s="53"/>
      <c r="L336" s="53"/>
      <c r="M336" s="53"/>
      <c r="N336" s="53"/>
      <c r="O336" s="53"/>
    </row>
    <row r="337" spans="1:15" ht="12.75" customHeight="1" thickBot="1">
      <c r="A337" s="109" t="s">
        <v>41</v>
      </c>
      <c r="B337" s="113"/>
      <c r="C337" s="110"/>
      <c r="D337" s="110"/>
      <c r="E337" s="110"/>
    </row>
    <row r="338" spans="1:15" ht="19.5" customHeight="1" thickBot="1">
      <c r="A338" s="109" t="s">
        <v>42</v>
      </c>
      <c r="B338" s="113"/>
      <c r="C338" s="110"/>
      <c r="D338" s="110"/>
      <c r="E338" s="110"/>
    </row>
    <row r="339" spans="1:15" s="54" customFormat="1" ht="25.5" customHeight="1" thickBot="1">
      <c r="A339" s="107" t="s">
        <v>3</v>
      </c>
      <c r="B339" s="111">
        <f>B340+B341</f>
        <v>0</v>
      </c>
      <c r="C339" s="111">
        <f>C340+C341</f>
        <v>0</v>
      </c>
      <c r="D339" s="111">
        <f>D340+D341</f>
        <v>0</v>
      </c>
      <c r="E339" s="111">
        <f>E340+E341</f>
        <v>0</v>
      </c>
      <c r="J339" s="53"/>
      <c r="K339" s="53"/>
      <c r="L339" s="53"/>
      <c r="M339" s="53"/>
      <c r="N339" s="53"/>
      <c r="O339" s="53"/>
    </row>
    <row r="340" spans="1:15" ht="24.75" customHeight="1" thickBot="1">
      <c r="A340" s="109" t="s">
        <v>41</v>
      </c>
      <c r="B340" s="113"/>
      <c r="C340" s="110"/>
      <c r="D340" s="110"/>
      <c r="E340" s="110"/>
    </row>
    <row r="341" spans="1:15" ht="12.75" thickBot="1">
      <c r="A341" s="109" t="s">
        <v>42</v>
      </c>
      <c r="B341" s="113"/>
      <c r="C341" s="110"/>
      <c r="D341" s="110"/>
      <c r="E341" s="110"/>
    </row>
    <row r="342" spans="1:15" ht="12.75" thickBot="1">
      <c r="A342" s="107" t="s">
        <v>81</v>
      </c>
      <c r="B342" s="113">
        <f>B339+B336+B333+B330+B327+B324+B321</f>
        <v>38482</v>
      </c>
      <c r="C342" s="113">
        <f>C339+C336+C333+C330+C327+C324+C321</f>
        <v>0</v>
      </c>
      <c r="D342" s="113">
        <f>D339+D336+D333+D330+D327+D324+D321</f>
        <v>0</v>
      </c>
      <c r="E342" s="113">
        <f>E339+E336+E333+E330+E327+E324+E321</f>
        <v>0</v>
      </c>
    </row>
    <row r="343" spans="1:15" ht="12.75" thickBot="1">
      <c r="A343" s="193" t="s">
        <v>31</v>
      </c>
      <c r="B343" s="108">
        <f>IF(B342-B313=0,0,"Error")</f>
        <v>0</v>
      </c>
      <c r="C343" s="108">
        <f>IF(C342-C313=0,0,"Error")</f>
        <v>0</v>
      </c>
      <c r="D343" s="108">
        <f>IF(D342-D313=0,0,"Error")</f>
        <v>0</v>
      </c>
      <c r="E343" s="108">
        <f>IF(E342-E313=0,0,"Error")</f>
        <v>0</v>
      </c>
    </row>
    <row r="344" spans="1:15" ht="12.75" thickBot="1">
      <c r="A344" s="846" t="s">
        <v>37</v>
      </c>
      <c r="B344" s="846"/>
      <c r="C344" s="846"/>
      <c r="D344" s="846"/>
      <c r="E344" s="846"/>
    </row>
    <row r="345" spans="1:15" ht="12.75" thickBot="1">
      <c r="A345" s="846" t="s">
        <v>69</v>
      </c>
      <c r="B345" s="846"/>
      <c r="C345" s="846"/>
      <c r="D345" s="846"/>
      <c r="E345" s="846"/>
    </row>
    <row r="346" spans="1:15" ht="24.75" thickBot="1">
      <c r="A346" s="194" t="s">
        <v>38</v>
      </c>
      <c r="B346" s="850" t="s">
        <v>70</v>
      </c>
      <c r="C346" s="851"/>
      <c r="D346" s="852"/>
      <c r="E346" s="853"/>
    </row>
    <row r="347" spans="1:15" ht="36.75" thickBot="1">
      <c r="A347" s="93" t="s">
        <v>85</v>
      </c>
      <c r="B347" s="872" t="s">
        <v>308</v>
      </c>
      <c r="C347" s="280" t="s">
        <v>43</v>
      </c>
      <c r="D347" s="567" t="s">
        <v>309</v>
      </c>
      <c r="E347" s="568"/>
    </row>
    <row r="348" spans="1:15" ht="12.75" thickBot="1">
      <c r="A348" s="195"/>
      <c r="B348" s="854"/>
      <c r="C348" s="854"/>
      <c r="D348" s="854"/>
      <c r="E348" s="854"/>
    </row>
    <row r="349" spans="1:15" ht="36.75" customHeight="1" thickBot="1">
      <c r="A349" s="216" t="s">
        <v>9</v>
      </c>
      <c r="B349" s="688" t="s">
        <v>353</v>
      </c>
      <c r="C349" s="689"/>
      <c r="D349" s="689"/>
      <c r="E349" s="690"/>
    </row>
    <row r="350" spans="1:15" ht="36.75" customHeight="1" thickBot="1">
      <c r="A350" s="216" t="s">
        <v>14</v>
      </c>
      <c r="B350" s="843" t="s">
        <v>71</v>
      </c>
      <c r="C350" s="843"/>
      <c r="D350" s="843"/>
      <c r="E350" s="843"/>
    </row>
    <row r="351" spans="1:15" ht="57.75" customHeight="1" thickBot="1">
      <c r="A351" s="844"/>
      <c r="B351" s="214">
        <v>2019</v>
      </c>
      <c r="C351" s="214">
        <v>2020</v>
      </c>
      <c r="D351" s="214">
        <v>2021</v>
      </c>
      <c r="E351" s="214">
        <v>2022</v>
      </c>
    </row>
    <row r="352" spans="1:15" ht="31.5" customHeight="1" thickBot="1">
      <c r="A352" s="844"/>
      <c r="B352" s="215" t="s">
        <v>5</v>
      </c>
      <c r="C352" s="215" t="s">
        <v>6</v>
      </c>
      <c r="D352" s="215" t="s">
        <v>6</v>
      </c>
      <c r="E352" s="215" t="s">
        <v>6</v>
      </c>
    </row>
    <row r="353" spans="1:15" ht="12.75" thickBot="1">
      <c r="A353" s="216" t="s">
        <v>8</v>
      </c>
      <c r="B353" s="168">
        <v>6</v>
      </c>
      <c r="C353" s="168">
        <v>120</v>
      </c>
      <c r="D353" s="105"/>
      <c r="E353" s="105"/>
    </row>
    <row r="354" spans="1:15" ht="12.75" customHeight="1" thickBot="1">
      <c r="A354" s="216" t="s">
        <v>15</v>
      </c>
      <c r="B354" s="105">
        <f>B368</f>
        <v>500</v>
      </c>
      <c r="C354" s="105">
        <f>C368</f>
        <v>3000</v>
      </c>
      <c r="D354" s="105">
        <f>D368</f>
        <v>0</v>
      </c>
      <c r="E354" s="105">
        <f>E368</f>
        <v>0</v>
      </c>
    </row>
    <row r="355" spans="1:15" ht="17.25" customHeight="1" thickBot="1">
      <c r="A355" s="216" t="s">
        <v>23</v>
      </c>
      <c r="B355" s="105">
        <f>B354/B353</f>
        <v>83.333333333333329</v>
      </c>
      <c r="C355" s="105">
        <f>C354/C353</f>
        <v>25</v>
      </c>
      <c r="D355" s="105" t="e">
        <f>D354/D353</f>
        <v>#DIV/0!</v>
      </c>
      <c r="E355" s="105" t="e">
        <f>E354/E353</f>
        <v>#DIV/0!</v>
      </c>
    </row>
    <row r="356" spans="1:15" ht="36.75" customHeight="1" thickBot="1">
      <c r="A356" s="216" t="s">
        <v>16</v>
      </c>
      <c r="B356" s="214" t="s">
        <v>22</v>
      </c>
      <c r="C356" s="106">
        <f t="shared" ref="C356:E358" si="12">C353/B353-1</f>
        <v>19</v>
      </c>
      <c r="D356" s="106">
        <f t="shared" si="12"/>
        <v>-1</v>
      </c>
      <c r="E356" s="106" t="e">
        <f t="shared" si="12"/>
        <v>#DIV/0!</v>
      </c>
    </row>
    <row r="357" spans="1:15" ht="36.75" customHeight="1" thickBot="1">
      <c r="A357" s="216" t="s">
        <v>17</v>
      </c>
      <c r="B357" s="214" t="s">
        <v>22</v>
      </c>
      <c r="C357" s="106">
        <f t="shared" si="12"/>
        <v>5</v>
      </c>
      <c r="D357" s="106">
        <f t="shared" si="12"/>
        <v>-1</v>
      </c>
      <c r="E357" s="106" t="e">
        <f t="shared" si="12"/>
        <v>#DIV/0!</v>
      </c>
    </row>
    <row r="358" spans="1:15" ht="24.75" customHeight="1" thickBot="1">
      <c r="A358" s="216" t="s">
        <v>18</v>
      </c>
      <c r="B358" s="214" t="s">
        <v>22</v>
      </c>
      <c r="C358" s="106">
        <f t="shared" si="12"/>
        <v>-0.7</v>
      </c>
      <c r="D358" s="106" t="e">
        <f t="shared" si="12"/>
        <v>#DIV/0!</v>
      </c>
      <c r="E358" s="106" t="e">
        <f t="shared" si="12"/>
        <v>#DIV/0!</v>
      </c>
    </row>
    <row r="359" spans="1:15" ht="12.75" customHeight="1" thickBot="1">
      <c r="A359" s="845" t="s">
        <v>297</v>
      </c>
      <c r="B359" s="845"/>
      <c r="C359" s="845"/>
      <c r="D359" s="845"/>
      <c r="E359" s="845"/>
    </row>
    <row r="360" spans="1:15" ht="12.75" thickBot="1">
      <c r="A360" s="844"/>
      <c r="B360" s="214">
        <v>2019</v>
      </c>
      <c r="C360" s="214">
        <v>2020</v>
      </c>
      <c r="D360" s="214">
        <v>2021</v>
      </c>
      <c r="E360" s="214">
        <v>2022</v>
      </c>
    </row>
    <row r="361" spans="1:15" ht="12.75" thickBot="1">
      <c r="A361" s="844"/>
      <c r="B361" s="215" t="s">
        <v>5</v>
      </c>
      <c r="C361" s="215" t="s">
        <v>6</v>
      </c>
      <c r="D361" s="215" t="s">
        <v>6</v>
      </c>
      <c r="E361" s="215" t="s">
        <v>6</v>
      </c>
    </row>
    <row r="362" spans="1:15" s="54" customFormat="1" ht="12.75" thickBot="1">
      <c r="A362" s="107" t="s">
        <v>33</v>
      </c>
      <c r="B362" s="108">
        <f>B363+B364+B365+B366</f>
        <v>0</v>
      </c>
      <c r="C362" s="108">
        <f>C363+C364+C365+C366</f>
        <v>0</v>
      </c>
      <c r="D362" s="108">
        <f>D363+D364+D365+D366</f>
        <v>0</v>
      </c>
      <c r="E362" s="108">
        <f>E363+E364+E365+E366</f>
        <v>0</v>
      </c>
      <c r="J362" s="53"/>
      <c r="K362" s="53"/>
      <c r="L362" s="53"/>
      <c r="M362" s="53"/>
      <c r="N362" s="53"/>
      <c r="O362" s="53"/>
    </row>
    <row r="363" spans="1:15" ht="12.75" customHeight="1" thickBot="1">
      <c r="A363" s="109" t="s">
        <v>41</v>
      </c>
      <c r="B363" s="110"/>
      <c r="C363" s="110"/>
      <c r="D363" s="110"/>
      <c r="E363" s="110"/>
    </row>
    <row r="364" spans="1:15" ht="17.25" customHeight="1" thickBot="1">
      <c r="A364" s="109" t="s">
        <v>46</v>
      </c>
      <c r="B364" s="110"/>
      <c r="C364" s="110"/>
      <c r="D364" s="110"/>
      <c r="E364" s="110"/>
    </row>
    <row r="365" spans="1:15" ht="12.75" thickBot="1">
      <c r="A365" s="109" t="s">
        <v>47</v>
      </c>
      <c r="B365" s="110"/>
      <c r="C365" s="110"/>
      <c r="D365" s="110"/>
      <c r="E365" s="110"/>
    </row>
    <row r="366" spans="1:15" ht="12.75" thickBot="1">
      <c r="A366" s="109" t="s">
        <v>48</v>
      </c>
      <c r="B366" s="110"/>
      <c r="C366" s="110"/>
      <c r="D366" s="110"/>
      <c r="E366" s="110"/>
    </row>
    <row r="367" spans="1:15" s="54" customFormat="1" ht="12.75" customHeight="1" thickBot="1">
      <c r="A367" s="107" t="s">
        <v>34</v>
      </c>
      <c r="B367" s="111">
        <f>B368+B369+B370+B371</f>
        <v>500</v>
      </c>
      <c r="C367" s="111">
        <f>C368+C369+C370+C371</f>
        <v>3000</v>
      </c>
      <c r="D367" s="111">
        <f>D368+D369+D370+D371</f>
        <v>0</v>
      </c>
      <c r="E367" s="111">
        <f>E368+E369+E370+E371</f>
        <v>0</v>
      </c>
      <c r="J367" s="53"/>
      <c r="K367" s="53"/>
      <c r="L367" s="53"/>
      <c r="M367" s="53"/>
      <c r="N367" s="53"/>
      <c r="O367" s="53"/>
    </row>
    <row r="368" spans="1:15" ht="12.75" customHeight="1" thickBot="1">
      <c r="A368" s="109" t="s">
        <v>41</v>
      </c>
      <c r="B368" s="162">
        <v>500</v>
      </c>
      <c r="C368" s="112">
        <v>3000</v>
      </c>
      <c r="D368" s="110"/>
      <c r="E368" s="110"/>
    </row>
    <row r="369" spans="1:15" ht="12.75" thickBot="1">
      <c r="A369" s="109" t="s">
        <v>46</v>
      </c>
      <c r="B369" s="113"/>
      <c r="C369" s="110"/>
      <c r="D369" s="110"/>
      <c r="E369" s="110"/>
      <c r="J369" s="13"/>
      <c r="K369" s="13"/>
      <c r="L369" s="13"/>
      <c r="M369" s="13"/>
      <c r="N369" s="13"/>
      <c r="O369" s="13"/>
    </row>
    <row r="370" spans="1:15" ht="12.75" thickBot="1">
      <c r="A370" s="109" t="s">
        <v>47</v>
      </c>
      <c r="B370" s="113"/>
      <c r="C370" s="110"/>
      <c r="D370" s="110"/>
      <c r="E370" s="110"/>
      <c r="J370" s="13"/>
      <c r="K370" s="13"/>
      <c r="L370" s="13"/>
      <c r="M370" s="13"/>
      <c r="N370" s="13"/>
      <c r="O370" s="13"/>
    </row>
    <row r="371" spans="1:15" ht="12.75" thickBot="1">
      <c r="A371" s="109" t="s">
        <v>48</v>
      </c>
      <c r="B371" s="113"/>
      <c r="C371" s="110"/>
      <c r="D371" s="110"/>
      <c r="E371" s="110"/>
      <c r="J371" s="13"/>
      <c r="K371" s="13"/>
      <c r="L371" s="13"/>
      <c r="M371" s="13"/>
      <c r="N371" s="13"/>
      <c r="O371" s="13"/>
    </row>
    <row r="372" spans="1:15" ht="29.25" customHeight="1" thickBot="1">
      <c r="A372" s="114" t="s">
        <v>86</v>
      </c>
      <c r="B372" s="113">
        <f>B362+B367</f>
        <v>500</v>
      </c>
      <c r="C372" s="113">
        <f>C362+C367</f>
        <v>3000</v>
      </c>
      <c r="D372" s="113">
        <f>D362+D367</f>
        <v>0</v>
      </c>
      <c r="E372" s="113">
        <f>E362+E367</f>
        <v>0</v>
      </c>
      <c r="J372" s="13"/>
      <c r="K372" s="13"/>
      <c r="L372" s="13"/>
      <c r="M372" s="13"/>
      <c r="N372" s="13"/>
      <c r="O372" s="13"/>
    </row>
    <row r="373" spans="1:15" ht="15.75" thickBot="1">
      <c r="A373" s="855" t="s">
        <v>73</v>
      </c>
      <c r="B373" s="855"/>
      <c r="C373" s="855"/>
      <c r="D373" s="855"/>
      <c r="E373" s="855"/>
      <c r="J373" s="13"/>
      <c r="K373" s="13"/>
      <c r="L373" s="13"/>
      <c r="M373" s="13"/>
      <c r="N373" s="13"/>
      <c r="O373" s="13"/>
    </row>
    <row r="374" spans="1:15" ht="12.75" thickBot="1">
      <c r="A374" s="856" t="s">
        <v>35</v>
      </c>
      <c r="B374" s="856"/>
      <c r="C374" s="856"/>
      <c r="D374" s="856"/>
      <c r="E374" s="856"/>
      <c r="J374" s="13"/>
      <c r="K374" s="13"/>
      <c r="L374" s="13"/>
      <c r="M374" s="13"/>
      <c r="N374" s="13"/>
      <c r="O374" s="13"/>
    </row>
    <row r="375" spans="1:15" ht="24.75" thickBot="1">
      <c r="A375" s="93" t="s">
        <v>38</v>
      </c>
      <c r="B375" s="565" t="s">
        <v>70</v>
      </c>
      <c r="C375" s="566"/>
      <c r="D375" s="567"/>
      <c r="E375" s="568"/>
      <c r="J375" s="13"/>
      <c r="K375" s="13"/>
      <c r="L375" s="13"/>
      <c r="M375" s="13"/>
      <c r="N375" s="13"/>
      <c r="O375" s="13"/>
    </row>
    <row r="376" spans="1:15" ht="36.75" thickBot="1">
      <c r="A376" s="93" t="s">
        <v>87</v>
      </c>
      <c r="B376" s="260" t="s">
        <v>74</v>
      </c>
      <c r="C376" s="280" t="s">
        <v>43</v>
      </c>
      <c r="D376" s="567" t="s">
        <v>75</v>
      </c>
      <c r="E376" s="568"/>
      <c r="J376" s="13"/>
      <c r="K376" s="13"/>
      <c r="L376" s="13"/>
      <c r="M376" s="13"/>
      <c r="N376" s="13"/>
      <c r="O376" s="13"/>
    </row>
    <row r="377" spans="1:15" ht="15.75" customHeight="1" thickBot="1">
      <c r="A377" s="195"/>
      <c r="B377" s="854"/>
      <c r="C377" s="854"/>
      <c r="D377" s="854"/>
      <c r="E377" s="854"/>
      <c r="J377" s="13"/>
      <c r="K377" s="13"/>
      <c r="L377" s="13"/>
      <c r="M377" s="13"/>
      <c r="N377" s="13"/>
      <c r="O377" s="13"/>
    </row>
    <row r="378" spans="1:15" ht="39" customHeight="1" thickBot="1">
      <c r="A378" s="216" t="s">
        <v>9</v>
      </c>
      <c r="B378" s="842" t="s">
        <v>76</v>
      </c>
      <c r="C378" s="857"/>
      <c r="D378" s="857"/>
      <c r="E378" s="857"/>
      <c r="J378" s="13"/>
      <c r="K378" s="13"/>
      <c r="L378" s="13"/>
      <c r="M378" s="13"/>
      <c r="N378" s="13"/>
      <c r="O378" s="13"/>
    </row>
    <row r="379" spans="1:15" ht="12.75" customHeight="1" thickBot="1">
      <c r="A379" s="216" t="s">
        <v>14</v>
      </c>
      <c r="B379" s="858" t="s">
        <v>67</v>
      </c>
      <c r="C379" s="858"/>
      <c r="D379" s="858"/>
      <c r="E379" s="858"/>
      <c r="J379" s="13"/>
      <c r="K379" s="13"/>
      <c r="L379" s="13"/>
      <c r="M379" s="13"/>
      <c r="N379" s="13"/>
      <c r="O379" s="13"/>
    </row>
    <row r="380" spans="1:15" ht="17.25" customHeight="1" thickBot="1">
      <c r="A380" s="844"/>
      <c r="B380" s="214">
        <v>2019</v>
      </c>
      <c r="C380" s="214">
        <v>2020</v>
      </c>
      <c r="D380" s="214">
        <v>2021</v>
      </c>
      <c r="E380" s="214">
        <v>2022</v>
      </c>
      <c r="J380" s="13"/>
      <c r="K380" s="13"/>
      <c r="L380" s="13"/>
      <c r="M380" s="13"/>
      <c r="N380" s="13"/>
      <c r="O380" s="13"/>
    </row>
    <row r="381" spans="1:15" ht="12.75" thickBot="1">
      <c r="A381" s="844"/>
      <c r="B381" s="215" t="s">
        <v>5</v>
      </c>
      <c r="C381" s="215" t="s">
        <v>6</v>
      </c>
      <c r="D381" s="215" t="s">
        <v>6</v>
      </c>
      <c r="E381" s="215" t="s">
        <v>6</v>
      </c>
      <c r="J381" s="13"/>
      <c r="K381" s="13"/>
      <c r="L381" s="13"/>
      <c r="M381" s="13"/>
      <c r="N381" s="13"/>
      <c r="O381" s="13"/>
    </row>
    <row r="382" spans="1:15" ht="12.75" customHeight="1" thickBot="1">
      <c r="A382" s="216" t="s">
        <v>8</v>
      </c>
      <c r="B382" s="168">
        <v>40</v>
      </c>
      <c r="C382" s="168">
        <v>45</v>
      </c>
      <c r="D382" s="168">
        <v>75</v>
      </c>
      <c r="E382" s="168">
        <v>75</v>
      </c>
      <c r="J382" s="13"/>
      <c r="K382" s="13"/>
      <c r="L382" s="13"/>
      <c r="M382" s="13"/>
      <c r="N382" s="13"/>
      <c r="O382" s="13"/>
    </row>
    <row r="383" spans="1:15" ht="12.75" thickBot="1">
      <c r="A383" s="216" t="s">
        <v>15</v>
      </c>
      <c r="B383" s="105">
        <f>B397</f>
        <v>5300</v>
      </c>
      <c r="C383" s="105">
        <f>C397</f>
        <v>6000</v>
      </c>
      <c r="D383" s="105">
        <f>D397</f>
        <v>10000</v>
      </c>
      <c r="E383" s="105">
        <f>E397</f>
        <v>10000</v>
      </c>
      <c r="J383" s="13"/>
      <c r="K383" s="13"/>
      <c r="L383" s="13"/>
      <c r="M383" s="13"/>
      <c r="N383" s="13"/>
      <c r="O383" s="13"/>
    </row>
    <row r="384" spans="1:15" ht="12.75" customHeight="1" thickBot="1">
      <c r="A384" s="216" t="s">
        <v>23</v>
      </c>
      <c r="B384" s="105">
        <f>B383/B382</f>
        <v>132.5</v>
      </c>
      <c r="C384" s="105">
        <f>C383/C382</f>
        <v>133.33333333333334</v>
      </c>
      <c r="D384" s="105">
        <f>D383/D382</f>
        <v>133.33333333333334</v>
      </c>
      <c r="E384" s="105">
        <f>E383/E382</f>
        <v>133.33333333333334</v>
      </c>
      <c r="J384" s="13"/>
      <c r="K384" s="13"/>
      <c r="L384" s="13"/>
      <c r="M384" s="13"/>
      <c r="N384" s="13"/>
      <c r="O384" s="13"/>
    </row>
    <row r="385" spans="1:15" ht="12.75" thickBot="1">
      <c r="A385" s="216" t="s">
        <v>16</v>
      </c>
      <c r="B385" s="214" t="s">
        <v>22</v>
      </c>
      <c r="C385" s="106">
        <f t="shared" ref="C385:E387" si="13">C382/B382-1</f>
        <v>0.125</v>
      </c>
      <c r="D385" s="106">
        <f t="shared" si="13"/>
        <v>0.66666666666666674</v>
      </c>
      <c r="E385" s="106">
        <f t="shared" si="13"/>
        <v>0</v>
      </c>
    </row>
    <row r="386" spans="1:15" ht="12.75" thickBot="1">
      <c r="A386" s="216" t="s">
        <v>17</v>
      </c>
      <c r="B386" s="214" t="s">
        <v>22</v>
      </c>
      <c r="C386" s="106">
        <f t="shared" si="13"/>
        <v>0.13207547169811318</v>
      </c>
      <c r="D386" s="106">
        <f t="shared" si="13"/>
        <v>0.66666666666666674</v>
      </c>
      <c r="E386" s="106">
        <f t="shared" si="13"/>
        <v>0</v>
      </c>
    </row>
    <row r="387" spans="1:15" ht="12.75" thickBot="1">
      <c r="A387" s="216" t="s">
        <v>18</v>
      </c>
      <c r="B387" s="214" t="s">
        <v>22</v>
      </c>
      <c r="C387" s="106">
        <f t="shared" si="13"/>
        <v>6.2893081761006275E-3</v>
      </c>
      <c r="D387" s="106">
        <f t="shared" si="13"/>
        <v>0</v>
      </c>
      <c r="E387" s="106">
        <f t="shared" si="13"/>
        <v>0</v>
      </c>
    </row>
    <row r="388" spans="1:15" ht="12.75" customHeight="1" thickBot="1">
      <c r="A388" s="845" t="s">
        <v>301</v>
      </c>
      <c r="B388" s="845"/>
      <c r="C388" s="845"/>
      <c r="D388" s="845"/>
      <c r="E388" s="845"/>
    </row>
    <row r="389" spans="1:15" ht="17.25" customHeight="1" thickBot="1">
      <c r="A389" s="844"/>
      <c r="B389" s="214">
        <v>2019</v>
      </c>
      <c r="C389" s="214">
        <v>2020</v>
      </c>
      <c r="D389" s="214">
        <v>2021</v>
      </c>
      <c r="E389" s="214">
        <v>2022</v>
      </c>
    </row>
    <row r="390" spans="1:15" ht="12.75" thickBot="1">
      <c r="A390" s="844"/>
      <c r="B390" s="215" t="s">
        <v>5</v>
      </c>
      <c r="C390" s="215" t="s">
        <v>6</v>
      </c>
      <c r="D390" s="215" t="s">
        <v>6</v>
      </c>
      <c r="E390" s="215" t="s">
        <v>6</v>
      </c>
    </row>
    <row r="391" spans="1:15" s="54" customFormat="1" ht="12.75" thickBot="1">
      <c r="A391" s="107" t="s">
        <v>33</v>
      </c>
      <c r="B391" s="108">
        <f>B392+B393+B394+B395</f>
        <v>0</v>
      </c>
      <c r="C391" s="108">
        <f>C392+C393+C394+C395</f>
        <v>0</v>
      </c>
      <c r="D391" s="108">
        <f>D392+D393+D394+D395</f>
        <v>0</v>
      </c>
      <c r="E391" s="108">
        <f>E392+E393+E394+E395</f>
        <v>0</v>
      </c>
      <c r="J391" s="53"/>
      <c r="K391" s="53"/>
      <c r="L391" s="53"/>
      <c r="M391" s="53"/>
      <c r="N391" s="53"/>
      <c r="O391" s="53"/>
    </row>
    <row r="392" spans="1:15" ht="12.75" thickBot="1">
      <c r="A392" s="109" t="s">
        <v>41</v>
      </c>
      <c r="B392" s="110"/>
      <c r="C392" s="110"/>
      <c r="D392" s="110"/>
      <c r="E392" s="110"/>
    </row>
    <row r="393" spans="1:15" ht="12.75" thickBot="1">
      <c r="A393" s="109" t="s">
        <v>46</v>
      </c>
      <c r="B393" s="110"/>
      <c r="C393" s="110"/>
      <c r="D393" s="110"/>
      <c r="E393" s="110"/>
    </row>
    <row r="394" spans="1:15" ht="12.75" thickBot="1">
      <c r="A394" s="109" t="s">
        <v>47</v>
      </c>
      <c r="B394" s="110"/>
      <c r="C394" s="110"/>
      <c r="D394" s="110"/>
      <c r="E394" s="110"/>
    </row>
    <row r="395" spans="1:15" ht="12.75" customHeight="1" thickBot="1">
      <c r="A395" s="109" t="s">
        <v>48</v>
      </c>
      <c r="B395" s="110"/>
      <c r="C395" s="110"/>
      <c r="D395" s="110"/>
      <c r="E395" s="110"/>
    </row>
    <row r="396" spans="1:15" s="54" customFormat="1" ht="12.75" customHeight="1" thickBot="1">
      <c r="A396" s="107" t="s">
        <v>34</v>
      </c>
      <c r="B396" s="111">
        <f>B397+B398+B399+B400</f>
        <v>5300</v>
      </c>
      <c r="C396" s="111">
        <f>C397+C398+C399+C400</f>
        <v>6000</v>
      </c>
      <c r="D396" s="111">
        <f>D397+D398+D399+D400</f>
        <v>10000</v>
      </c>
      <c r="E396" s="111">
        <f>E397+E398+E399+E400</f>
        <v>10000</v>
      </c>
      <c r="J396" s="53"/>
      <c r="K396" s="53"/>
      <c r="L396" s="53"/>
      <c r="M396" s="53"/>
      <c r="N396" s="53"/>
      <c r="O396" s="53"/>
    </row>
    <row r="397" spans="1:15" ht="12.75" customHeight="1" thickBot="1">
      <c r="A397" s="109" t="s">
        <v>41</v>
      </c>
      <c r="B397" s="162">
        <v>5300</v>
      </c>
      <c r="C397" s="112">
        <v>6000</v>
      </c>
      <c r="D397" s="112">
        <v>10000</v>
      </c>
      <c r="E397" s="112">
        <v>10000</v>
      </c>
    </row>
    <row r="398" spans="1:15" ht="12.75" thickBot="1">
      <c r="A398" s="109" t="s">
        <v>46</v>
      </c>
      <c r="B398" s="113"/>
      <c r="C398" s="110"/>
      <c r="D398" s="110"/>
      <c r="E398" s="110"/>
    </row>
    <row r="399" spans="1:15" ht="12.75" thickBot="1">
      <c r="A399" s="109" t="s">
        <v>47</v>
      </c>
      <c r="B399" s="113"/>
      <c r="C399" s="110"/>
      <c r="D399" s="110"/>
      <c r="E399" s="110"/>
    </row>
    <row r="400" spans="1:15" ht="12.75" thickBot="1">
      <c r="A400" s="109" t="s">
        <v>48</v>
      </c>
      <c r="B400" s="113"/>
      <c r="C400" s="110"/>
      <c r="D400" s="110"/>
      <c r="E400" s="110"/>
    </row>
    <row r="401" spans="1:15" ht="12.75" thickBot="1">
      <c r="A401" s="114" t="s">
        <v>88</v>
      </c>
      <c r="B401" s="113">
        <f>B391+B396</f>
        <v>5300</v>
      </c>
      <c r="C401" s="113">
        <f>C391+C396</f>
        <v>6000</v>
      </c>
      <c r="D401" s="113">
        <f>D391+D396</f>
        <v>10000</v>
      </c>
      <c r="E401" s="113">
        <f>E391+E396</f>
        <v>10000</v>
      </c>
    </row>
    <row r="402" spans="1:15" ht="36.75" thickBot="1">
      <c r="A402" s="93" t="s">
        <v>89</v>
      </c>
      <c r="B402" s="260" t="s">
        <v>79</v>
      </c>
      <c r="C402" s="280" t="s">
        <v>43</v>
      </c>
      <c r="D402" s="567"/>
      <c r="E402" s="568"/>
    </row>
    <row r="403" spans="1:15" ht="45" customHeight="1" thickBot="1">
      <c r="A403" s="216" t="s">
        <v>9</v>
      </c>
      <c r="B403" s="842" t="s">
        <v>310</v>
      </c>
      <c r="C403" s="842"/>
      <c r="D403" s="842"/>
      <c r="E403" s="842"/>
    </row>
    <row r="404" spans="1:15" ht="23.25" customHeight="1" thickBot="1">
      <c r="A404" s="216" t="s">
        <v>14</v>
      </c>
      <c r="B404" s="843" t="s">
        <v>67</v>
      </c>
      <c r="C404" s="843"/>
      <c r="D404" s="843"/>
      <c r="E404" s="843"/>
    </row>
    <row r="405" spans="1:15" ht="12.75" customHeight="1" thickBot="1">
      <c r="A405" s="844"/>
      <c r="B405" s="214">
        <v>2019</v>
      </c>
      <c r="C405" s="214">
        <v>2020</v>
      </c>
      <c r="D405" s="214">
        <v>2021</v>
      </c>
      <c r="E405" s="214">
        <v>2022</v>
      </c>
    </row>
    <row r="406" spans="1:15" ht="12.75" thickBot="1">
      <c r="A406" s="844"/>
      <c r="B406" s="215" t="s">
        <v>5</v>
      </c>
      <c r="C406" s="215" t="s">
        <v>6</v>
      </c>
      <c r="D406" s="215" t="s">
        <v>6</v>
      </c>
      <c r="E406" s="215" t="s">
        <v>6</v>
      </c>
    </row>
    <row r="407" spans="1:15" ht="12.75" thickBot="1">
      <c r="A407" s="216" t="s">
        <v>8</v>
      </c>
      <c r="B407" s="105">
        <v>0</v>
      </c>
      <c r="C407" s="105">
        <v>3187</v>
      </c>
      <c r="D407" s="105">
        <v>0</v>
      </c>
      <c r="E407" s="105">
        <v>0</v>
      </c>
    </row>
    <row r="408" spans="1:15" ht="12.75" thickBot="1">
      <c r="A408" s="216" t="s">
        <v>15</v>
      </c>
      <c r="B408" s="105">
        <f>B422</f>
        <v>0</v>
      </c>
      <c r="C408" s="105">
        <f>C422</f>
        <v>5000</v>
      </c>
      <c r="D408" s="105">
        <f>D422</f>
        <v>0</v>
      </c>
      <c r="E408" s="105">
        <f>E422</f>
        <v>0</v>
      </c>
    </row>
    <row r="409" spans="1:15" ht="12.75" thickBot="1">
      <c r="A409" s="216" t="s">
        <v>23</v>
      </c>
      <c r="B409" s="105" t="e">
        <f>B408/B407</f>
        <v>#DIV/0!</v>
      </c>
      <c r="C409" s="105">
        <f>C408/C407</f>
        <v>1.5688735487919674</v>
      </c>
      <c r="D409" s="105" t="e">
        <f>D408/D407</f>
        <v>#DIV/0!</v>
      </c>
      <c r="E409" s="105" t="e">
        <f>E408/E407</f>
        <v>#DIV/0!</v>
      </c>
    </row>
    <row r="410" spans="1:15" ht="12.75" thickBot="1">
      <c r="A410" s="216" t="s">
        <v>16</v>
      </c>
      <c r="B410" s="214" t="s">
        <v>22</v>
      </c>
      <c r="C410" s="106" t="e">
        <f t="shared" ref="C410:E412" si="14">C407/B407-1</f>
        <v>#DIV/0!</v>
      </c>
      <c r="D410" s="106">
        <f t="shared" si="14"/>
        <v>-1</v>
      </c>
      <c r="E410" s="106" t="e">
        <f t="shared" si="14"/>
        <v>#DIV/0!</v>
      </c>
    </row>
    <row r="411" spans="1:15" ht="12.75" thickBot="1">
      <c r="A411" s="216" t="s">
        <v>17</v>
      </c>
      <c r="B411" s="214" t="s">
        <v>22</v>
      </c>
      <c r="C411" s="106" t="e">
        <f t="shared" si="14"/>
        <v>#DIV/0!</v>
      </c>
      <c r="D411" s="106">
        <f t="shared" si="14"/>
        <v>-1</v>
      </c>
      <c r="E411" s="106" t="e">
        <f t="shared" si="14"/>
        <v>#DIV/0!</v>
      </c>
    </row>
    <row r="412" spans="1:15" ht="12.75" thickBot="1">
      <c r="A412" s="216" t="s">
        <v>18</v>
      </c>
      <c r="B412" s="214" t="s">
        <v>22</v>
      </c>
      <c r="C412" s="106" t="e">
        <f t="shared" si="14"/>
        <v>#DIV/0!</v>
      </c>
      <c r="D412" s="106" t="e">
        <f t="shared" si="14"/>
        <v>#DIV/0!</v>
      </c>
      <c r="E412" s="106" t="e">
        <f t="shared" si="14"/>
        <v>#DIV/0!</v>
      </c>
    </row>
    <row r="413" spans="1:15" ht="12.75" thickBot="1">
      <c r="A413" s="845" t="s">
        <v>304</v>
      </c>
      <c r="B413" s="845"/>
      <c r="C413" s="845"/>
      <c r="D413" s="845"/>
      <c r="E413" s="845"/>
    </row>
    <row r="414" spans="1:15" ht="12.75" thickBot="1">
      <c r="A414" s="844"/>
      <c r="B414" s="214">
        <v>2019</v>
      </c>
      <c r="C414" s="214">
        <v>2020</v>
      </c>
      <c r="D414" s="214">
        <v>2021</v>
      </c>
      <c r="E414" s="214">
        <v>2022</v>
      </c>
    </row>
    <row r="415" spans="1:15" ht="12.75" thickBot="1">
      <c r="A415" s="844"/>
      <c r="B415" s="215" t="s">
        <v>5</v>
      </c>
      <c r="C415" s="215" t="s">
        <v>6</v>
      </c>
      <c r="D415" s="215" t="s">
        <v>6</v>
      </c>
      <c r="E415" s="215" t="s">
        <v>6</v>
      </c>
    </row>
    <row r="416" spans="1:15" s="54" customFormat="1" ht="12.75" thickBot="1">
      <c r="A416" s="107" t="s">
        <v>33</v>
      </c>
      <c r="B416" s="108">
        <f>B417+B418+B419+B420</f>
        <v>0</v>
      </c>
      <c r="C416" s="108">
        <f>C417+C418+C419+C420</f>
        <v>0</v>
      </c>
      <c r="D416" s="108">
        <f>D417+D418+D419+D420</f>
        <v>0</v>
      </c>
      <c r="E416" s="108">
        <f>E417+E418+E419+E420</f>
        <v>0</v>
      </c>
      <c r="J416" s="53"/>
      <c r="K416" s="53"/>
      <c r="L416" s="53"/>
      <c r="M416" s="53"/>
      <c r="N416" s="53"/>
      <c r="O416" s="53"/>
    </row>
    <row r="417" spans="1:15" ht="12.75" thickBot="1">
      <c r="A417" s="109" t="s">
        <v>41</v>
      </c>
      <c r="B417" s="110"/>
      <c r="C417" s="110"/>
      <c r="D417" s="110"/>
      <c r="E417" s="110"/>
    </row>
    <row r="418" spans="1:15" ht="12.75" thickBot="1">
      <c r="A418" s="109" t="s">
        <v>46</v>
      </c>
      <c r="B418" s="110"/>
      <c r="C418" s="110"/>
      <c r="D418" s="110"/>
      <c r="E418" s="110"/>
    </row>
    <row r="419" spans="1:15" ht="12.75" thickBot="1">
      <c r="A419" s="109" t="s">
        <v>47</v>
      </c>
      <c r="B419" s="110"/>
      <c r="C419" s="110"/>
      <c r="D419" s="110"/>
      <c r="E419" s="110"/>
    </row>
    <row r="420" spans="1:15" ht="12.75" customHeight="1" thickBot="1">
      <c r="A420" s="109" t="s">
        <v>48</v>
      </c>
      <c r="B420" s="110"/>
      <c r="C420" s="110"/>
      <c r="D420" s="110"/>
      <c r="E420" s="110"/>
    </row>
    <row r="421" spans="1:15" s="54" customFormat="1" ht="12.75" thickBot="1">
      <c r="A421" s="107" t="s">
        <v>34</v>
      </c>
      <c r="B421" s="111">
        <f>B422+B423+B424+B425</f>
        <v>0</v>
      </c>
      <c r="C421" s="111">
        <f>C422+C423+C424+C425</f>
        <v>5000</v>
      </c>
      <c r="D421" s="111">
        <f>D422+D423+D424+D425</f>
        <v>0</v>
      </c>
      <c r="E421" s="111">
        <f>E422+E423+E424+E425</f>
        <v>0</v>
      </c>
      <c r="J421" s="53"/>
      <c r="K421" s="53"/>
      <c r="L421" s="53"/>
      <c r="M421" s="53"/>
      <c r="N421" s="53"/>
      <c r="O421" s="53"/>
    </row>
    <row r="422" spans="1:15" ht="12.75" thickBot="1">
      <c r="A422" s="109" t="s">
        <v>41</v>
      </c>
      <c r="B422" s="105">
        <v>0</v>
      </c>
      <c r="C422" s="112">
        <v>5000</v>
      </c>
      <c r="D422" s="105">
        <v>0</v>
      </c>
      <c r="E422" s="105">
        <v>0</v>
      </c>
    </row>
    <row r="423" spans="1:15" ht="12.75" thickBot="1">
      <c r="A423" s="109" t="s">
        <v>46</v>
      </c>
      <c r="B423" s="113"/>
      <c r="C423" s="110"/>
      <c r="D423" s="110"/>
      <c r="E423" s="110"/>
    </row>
    <row r="424" spans="1:15" ht="12.75" thickBot="1">
      <c r="A424" s="109" t="s">
        <v>47</v>
      </c>
      <c r="B424" s="113"/>
      <c r="C424" s="110"/>
      <c r="D424" s="110"/>
      <c r="E424" s="110"/>
    </row>
    <row r="425" spans="1:15" ht="12.75" thickBot="1">
      <c r="A425" s="109" t="s">
        <v>48</v>
      </c>
      <c r="B425" s="113"/>
      <c r="C425" s="110"/>
      <c r="D425" s="110"/>
      <c r="E425" s="110"/>
    </row>
    <row r="426" spans="1:15" ht="36.75" customHeight="1" thickBot="1">
      <c r="A426" s="114" t="s">
        <v>90</v>
      </c>
      <c r="B426" s="113">
        <f>B416+B421</f>
        <v>0</v>
      </c>
      <c r="C426" s="113">
        <f>C416+C421</f>
        <v>5000</v>
      </c>
      <c r="D426" s="113">
        <f>D416+D421</f>
        <v>0</v>
      </c>
      <c r="E426" s="113">
        <f>E416+E421</f>
        <v>0</v>
      </c>
    </row>
    <row r="427" spans="1:15" ht="60.75" thickBot="1">
      <c r="A427" s="93" t="s">
        <v>91</v>
      </c>
      <c r="B427" s="260" t="s">
        <v>616</v>
      </c>
      <c r="C427" s="280" t="s">
        <v>43</v>
      </c>
      <c r="D427" s="840" t="s">
        <v>311</v>
      </c>
      <c r="E427" s="841"/>
    </row>
    <row r="428" spans="1:15" ht="33.75" customHeight="1" thickBot="1">
      <c r="A428" s="216" t="s">
        <v>9</v>
      </c>
      <c r="B428" s="842" t="s">
        <v>312</v>
      </c>
      <c r="C428" s="842"/>
      <c r="D428" s="842"/>
      <c r="E428" s="842"/>
    </row>
    <row r="429" spans="1:15" ht="24.75" customHeight="1" thickBot="1">
      <c r="A429" s="216" t="s">
        <v>14</v>
      </c>
      <c r="B429" s="858" t="s">
        <v>313</v>
      </c>
      <c r="C429" s="858"/>
      <c r="D429" s="858"/>
      <c r="E429" s="858"/>
    </row>
    <row r="430" spans="1:15" ht="12.75" thickBot="1">
      <c r="A430" s="844"/>
      <c r="B430" s="214">
        <v>2019</v>
      </c>
      <c r="C430" s="214">
        <v>2020</v>
      </c>
      <c r="D430" s="214">
        <v>2021</v>
      </c>
      <c r="E430" s="214">
        <v>2022</v>
      </c>
    </row>
    <row r="431" spans="1:15" ht="12.75" customHeight="1" thickBot="1">
      <c r="A431" s="844"/>
      <c r="B431" s="215" t="s">
        <v>5</v>
      </c>
      <c r="C431" s="215" t="s">
        <v>6</v>
      </c>
      <c r="D431" s="215" t="s">
        <v>6</v>
      </c>
      <c r="E431" s="215" t="s">
        <v>6</v>
      </c>
    </row>
    <row r="432" spans="1:15" ht="12.75" customHeight="1" thickBot="1">
      <c r="A432" s="216" t="s">
        <v>8</v>
      </c>
      <c r="B432" s="105">
        <v>405</v>
      </c>
      <c r="C432" s="105">
        <v>460</v>
      </c>
      <c r="D432" s="105">
        <v>1050</v>
      </c>
      <c r="E432" s="105">
        <v>1050</v>
      </c>
      <c r="F432" s="58">
        <v>1250</v>
      </c>
      <c r="G432" s="58">
        <v>1250</v>
      </c>
      <c r="H432" s="58">
        <v>1250</v>
      </c>
      <c r="I432" s="58">
        <v>1250</v>
      </c>
      <c r="J432" s="58">
        <v>1250</v>
      </c>
      <c r="K432" s="58">
        <v>1250</v>
      </c>
      <c r="L432" s="58">
        <v>1250</v>
      </c>
      <c r="M432" s="58">
        <v>1250</v>
      </c>
      <c r="N432" s="58">
        <v>1250</v>
      </c>
      <c r="O432" s="58">
        <v>1250</v>
      </c>
    </row>
    <row r="433" spans="1:15" ht="12.75" customHeight="1" thickBot="1">
      <c r="A433" s="216" t="s">
        <v>15</v>
      </c>
      <c r="B433" s="105">
        <f>B447</f>
        <v>4200</v>
      </c>
      <c r="C433" s="105">
        <f>C451</f>
        <v>4400</v>
      </c>
      <c r="D433" s="105">
        <f>D451</f>
        <v>10000</v>
      </c>
      <c r="E433" s="105">
        <f>E451</f>
        <v>10000</v>
      </c>
    </row>
    <row r="434" spans="1:15" ht="12.75" thickBot="1">
      <c r="A434" s="216" t="s">
        <v>23</v>
      </c>
      <c r="B434" s="105">
        <f>B433/B432</f>
        <v>10.37037037037037</v>
      </c>
      <c r="C434" s="105">
        <f>C433/C432</f>
        <v>9.5652173913043477</v>
      </c>
      <c r="D434" s="105">
        <f>D433/D432</f>
        <v>9.5238095238095237</v>
      </c>
      <c r="E434" s="105">
        <f>E433/E432</f>
        <v>9.5238095238095237</v>
      </c>
    </row>
    <row r="435" spans="1:15" ht="12.75" thickBot="1">
      <c r="A435" s="216" t="s">
        <v>16</v>
      </c>
      <c r="B435" s="214" t="s">
        <v>22</v>
      </c>
      <c r="C435" s="106">
        <f t="shared" ref="C435:E437" si="15">C432/B432-1</f>
        <v>0.13580246913580241</v>
      </c>
      <c r="D435" s="106">
        <f t="shared" si="15"/>
        <v>1.2826086956521738</v>
      </c>
      <c r="E435" s="106">
        <f t="shared" si="15"/>
        <v>0</v>
      </c>
    </row>
    <row r="436" spans="1:15" ht="12.75" thickBot="1">
      <c r="A436" s="216" t="s">
        <v>17</v>
      </c>
      <c r="B436" s="214" t="s">
        <v>22</v>
      </c>
      <c r="C436" s="106">
        <f t="shared" si="15"/>
        <v>4.7619047619047672E-2</v>
      </c>
      <c r="D436" s="106">
        <f t="shared" si="15"/>
        <v>1.2727272727272729</v>
      </c>
      <c r="E436" s="106">
        <f t="shared" si="15"/>
        <v>0</v>
      </c>
    </row>
    <row r="437" spans="1:15" ht="15" customHeight="1" thickBot="1">
      <c r="A437" s="216" t="s">
        <v>18</v>
      </c>
      <c r="B437" s="214" t="s">
        <v>22</v>
      </c>
      <c r="C437" s="106">
        <f t="shared" si="15"/>
        <v>-7.7639751552795011E-2</v>
      </c>
      <c r="D437" s="106">
        <f t="shared" si="15"/>
        <v>-4.3290043290042934E-3</v>
      </c>
      <c r="E437" s="106">
        <f t="shared" si="15"/>
        <v>0</v>
      </c>
    </row>
    <row r="438" spans="1:15" ht="13.5" thickBot="1">
      <c r="A438" s="859" t="s">
        <v>307</v>
      </c>
      <c r="B438" s="859"/>
      <c r="C438" s="859"/>
      <c r="D438" s="859"/>
      <c r="E438" s="859"/>
    </row>
    <row r="439" spans="1:15" ht="19.5" customHeight="1" thickBot="1">
      <c r="A439" s="844"/>
      <c r="B439" s="214">
        <v>2019</v>
      </c>
      <c r="C439" s="214">
        <v>2020</v>
      </c>
      <c r="D439" s="214">
        <v>2021</v>
      </c>
      <c r="E439" s="214">
        <v>2022</v>
      </c>
    </row>
    <row r="440" spans="1:15" ht="12.75" thickBot="1">
      <c r="A440" s="844"/>
      <c r="B440" s="215" t="s">
        <v>5</v>
      </c>
      <c r="C440" s="215" t="s">
        <v>6</v>
      </c>
      <c r="D440" s="215" t="s">
        <v>6</v>
      </c>
      <c r="E440" s="215" t="s">
        <v>6</v>
      </c>
    </row>
    <row r="441" spans="1:15" s="54" customFormat="1" ht="47.25" customHeight="1" thickBot="1">
      <c r="A441" s="107" t="s">
        <v>33</v>
      </c>
      <c r="B441" s="108">
        <f>B442+B443+B444+B445</f>
        <v>0</v>
      </c>
      <c r="C441" s="108">
        <f>C442+C443+C444+C445</f>
        <v>0</v>
      </c>
      <c r="D441" s="108">
        <f>D442+D443+D444+D445</f>
        <v>0</v>
      </c>
      <c r="E441" s="108">
        <f>E442+E443+E444+E445</f>
        <v>0</v>
      </c>
      <c r="J441" s="53"/>
      <c r="K441" s="53"/>
      <c r="L441" s="53"/>
      <c r="M441" s="53"/>
      <c r="N441" s="53"/>
      <c r="O441" s="53"/>
    </row>
    <row r="442" spans="1:15" ht="12.75" customHeight="1" thickBot="1">
      <c r="A442" s="109" t="s">
        <v>41</v>
      </c>
      <c r="B442" s="110"/>
      <c r="C442" s="110"/>
      <c r="D442" s="110"/>
      <c r="E442" s="110"/>
    </row>
    <row r="443" spans="1:15" ht="12.75" customHeight="1" thickBot="1">
      <c r="A443" s="109" t="s">
        <v>46</v>
      </c>
      <c r="B443" s="110"/>
      <c r="C443" s="110"/>
      <c r="D443" s="110"/>
      <c r="E443" s="110"/>
    </row>
    <row r="444" spans="1:15" ht="12.75" thickBot="1">
      <c r="A444" s="109" t="s">
        <v>47</v>
      </c>
      <c r="B444" s="110"/>
      <c r="C444" s="110"/>
      <c r="D444" s="110"/>
      <c r="E444" s="110"/>
    </row>
    <row r="445" spans="1:15" ht="12.75" thickBot="1">
      <c r="A445" s="109" t="s">
        <v>48</v>
      </c>
      <c r="B445" s="110"/>
      <c r="C445" s="110"/>
      <c r="D445" s="110"/>
      <c r="E445" s="110"/>
    </row>
    <row r="446" spans="1:15" s="54" customFormat="1" ht="12.75" thickBot="1">
      <c r="A446" s="107" t="s">
        <v>34</v>
      </c>
      <c r="B446" s="111">
        <f>B447+B448+B449+B450</f>
        <v>4200</v>
      </c>
      <c r="C446" s="111">
        <f>C447+C448+C449+C450</f>
        <v>4400</v>
      </c>
      <c r="D446" s="111">
        <f>D447+D448+D449+D450</f>
        <v>10000</v>
      </c>
      <c r="E446" s="111">
        <f>E447+E448+E449+E450</f>
        <v>10000</v>
      </c>
      <c r="J446" s="53"/>
      <c r="K446" s="53"/>
      <c r="L446" s="53"/>
      <c r="M446" s="53"/>
      <c r="N446" s="53"/>
      <c r="O446" s="53"/>
    </row>
    <row r="447" spans="1:15" ht="12.75" customHeight="1" thickBot="1">
      <c r="A447" s="109" t="s">
        <v>41</v>
      </c>
      <c r="B447" s="105">
        <v>4200</v>
      </c>
      <c r="C447" s="105">
        <v>4400</v>
      </c>
      <c r="D447" s="105">
        <v>10000</v>
      </c>
      <c r="E447" s="105">
        <v>10000</v>
      </c>
    </row>
    <row r="448" spans="1:15" ht="12.75" thickBot="1">
      <c r="A448" s="109" t="s">
        <v>46</v>
      </c>
      <c r="B448" s="113"/>
      <c r="C448" s="110"/>
      <c r="D448" s="110"/>
      <c r="E448" s="110"/>
    </row>
    <row r="449" spans="1:15" ht="12.75" thickBot="1">
      <c r="A449" s="109" t="s">
        <v>47</v>
      </c>
      <c r="B449" s="113"/>
      <c r="C449" s="110"/>
      <c r="D449" s="110"/>
      <c r="E449" s="110"/>
      <c r="J449" s="13"/>
      <c r="K449" s="13"/>
      <c r="L449" s="13"/>
      <c r="M449" s="13"/>
      <c r="N449" s="13"/>
      <c r="O449" s="13"/>
    </row>
    <row r="450" spans="1:15" ht="24.75" customHeight="1" thickBot="1">
      <c r="A450" s="109" t="s">
        <v>48</v>
      </c>
      <c r="B450" s="113"/>
      <c r="C450" s="110"/>
      <c r="D450" s="110"/>
      <c r="E450" s="110"/>
      <c r="J450" s="13"/>
      <c r="K450" s="13"/>
      <c r="L450" s="13"/>
      <c r="M450" s="13"/>
      <c r="N450" s="13"/>
      <c r="O450" s="13"/>
    </row>
    <row r="451" spans="1:15" ht="12.75" thickBot="1">
      <c r="A451" s="114" t="s">
        <v>92</v>
      </c>
      <c r="B451" s="111">
        <f>B441+B446</f>
        <v>4200</v>
      </c>
      <c r="C451" s="111">
        <f>C441+C446</f>
        <v>4400</v>
      </c>
      <c r="D451" s="111">
        <f>D441+D446</f>
        <v>10000</v>
      </c>
      <c r="E451" s="111">
        <f>E441+E446</f>
        <v>10000</v>
      </c>
      <c r="J451" s="13"/>
      <c r="K451" s="13"/>
      <c r="L451" s="13"/>
      <c r="M451" s="13"/>
      <c r="N451" s="13"/>
      <c r="O451" s="13"/>
    </row>
    <row r="452" spans="1:15" ht="36.75" thickBot="1">
      <c r="A452" s="93" t="s">
        <v>105</v>
      </c>
      <c r="B452" s="260" t="s">
        <v>314</v>
      </c>
      <c r="C452" s="280" t="s">
        <v>43</v>
      </c>
      <c r="D452" s="567"/>
      <c r="E452" s="568"/>
      <c r="J452" s="13"/>
      <c r="K452" s="13"/>
      <c r="L452" s="13"/>
      <c r="M452" s="13"/>
      <c r="N452" s="13"/>
      <c r="O452" s="13"/>
    </row>
    <row r="453" spans="1:15" ht="12.75" thickBot="1">
      <c r="A453" s="216" t="s">
        <v>9</v>
      </c>
      <c r="B453" s="842" t="s">
        <v>315</v>
      </c>
      <c r="C453" s="842"/>
      <c r="D453" s="842"/>
      <c r="E453" s="842"/>
      <c r="J453" s="13"/>
      <c r="K453" s="13"/>
      <c r="L453" s="13"/>
      <c r="M453" s="13"/>
      <c r="N453" s="13"/>
      <c r="O453" s="13"/>
    </row>
    <row r="454" spans="1:15" ht="18" thickBot="1">
      <c r="A454" s="216" t="s">
        <v>14</v>
      </c>
      <c r="B454" s="861" t="s">
        <v>316</v>
      </c>
      <c r="C454" s="861"/>
      <c r="D454" s="861"/>
      <c r="E454" s="861"/>
      <c r="J454" s="13"/>
      <c r="K454" s="13"/>
      <c r="L454" s="13"/>
      <c r="M454" s="13"/>
      <c r="N454" s="13"/>
      <c r="O454" s="13"/>
    </row>
    <row r="455" spans="1:15" ht="12.75" thickBot="1">
      <c r="A455" s="844"/>
      <c r="B455" s="214">
        <v>2019</v>
      </c>
      <c r="C455" s="214">
        <v>2020</v>
      </c>
      <c r="D455" s="214">
        <v>2021</v>
      </c>
      <c r="E455" s="214">
        <v>2022</v>
      </c>
      <c r="J455" s="13"/>
      <c r="K455" s="13"/>
      <c r="L455" s="13"/>
      <c r="M455" s="13"/>
      <c r="N455" s="13"/>
      <c r="O455" s="13"/>
    </row>
    <row r="456" spans="1:15" ht="12.75" customHeight="1" thickBot="1">
      <c r="A456" s="844"/>
      <c r="B456" s="215" t="s">
        <v>5</v>
      </c>
      <c r="C456" s="215" t="s">
        <v>6</v>
      </c>
      <c r="D456" s="215" t="s">
        <v>6</v>
      </c>
      <c r="E456" s="215" t="s">
        <v>6</v>
      </c>
      <c r="J456" s="13"/>
      <c r="K456" s="13"/>
      <c r="L456" s="13"/>
      <c r="M456" s="13"/>
      <c r="N456" s="13"/>
      <c r="O456" s="13"/>
    </row>
    <row r="457" spans="1:15" ht="12.75" customHeight="1" thickBot="1">
      <c r="A457" s="216" t="s">
        <v>8</v>
      </c>
      <c r="B457" s="105"/>
      <c r="C457" s="168">
        <v>27</v>
      </c>
      <c r="D457" s="105"/>
      <c r="E457" s="105"/>
      <c r="J457" s="13"/>
      <c r="K457" s="13"/>
      <c r="L457" s="13"/>
      <c r="M457" s="13"/>
      <c r="N457" s="13"/>
      <c r="O457" s="13"/>
    </row>
    <row r="458" spans="1:15" ht="12.75" thickBot="1">
      <c r="A458" s="216" t="s">
        <v>15</v>
      </c>
      <c r="B458" s="105">
        <f>B472</f>
        <v>0</v>
      </c>
      <c r="C458" s="105">
        <f>C476</f>
        <v>800</v>
      </c>
      <c r="D458" s="105">
        <f>D476</f>
        <v>0</v>
      </c>
      <c r="E458" s="105">
        <f>E476</f>
        <v>0</v>
      </c>
      <c r="J458" s="13"/>
      <c r="K458" s="13"/>
      <c r="L458" s="13"/>
      <c r="M458" s="13"/>
      <c r="N458" s="13"/>
      <c r="O458" s="13"/>
    </row>
    <row r="459" spans="1:15" ht="12.75" thickBot="1">
      <c r="A459" s="216" t="s">
        <v>23</v>
      </c>
      <c r="B459" s="105" t="e">
        <f>B458/B457</f>
        <v>#DIV/0!</v>
      </c>
      <c r="C459" s="105">
        <f>C458/C457</f>
        <v>29.62962962962963</v>
      </c>
      <c r="D459" s="105" t="e">
        <f>D458/D457</f>
        <v>#DIV/0!</v>
      </c>
      <c r="E459" s="105" t="e">
        <f>E458/E457</f>
        <v>#DIV/0!</v>
      </c>
      <c r="J459" s="13"/>
      <c r="K459" s="13"/>
      <c r="L459" s="13"/>
      <c r="M459" s="13"/>
      <c r="N459" s="13"/>
      <c r="O459" s="13"/>
    </row>
    <row r="460" spans="1:15" ht="12.75" thickBot="1">
      <c r="A460" s="216" t="s">
        <v>16</v>
      </c>
      <c r="B460" s="214" t="s">
        <v>22</v>
      </c>
      <c r="C460" s="106" t="e">
        <f t="shared" ref="C460:E462" si="16">C457/B457-1</f>
        <v>#DIV/0!</v>
      </c>
      <c r="D460" s="106">
        <f t="shared" si="16"/>
        <v>-1</v>
      </c>
      <c r="E460" s="106" t="e">
        <f t="shared" si="16"/>
        <v>#DIV/0!</v>
      </c>
      <c r="J460" s="13"/>
      <c r="K460" s="13"/>
      <c r="L460" s="13"/>
      <c r="M460" s="13"/>
      <c r="N460" s="13"/>
      <c r="O460" s="13"/>
    </row>
    <row r="461" spans="1:15" ht="12.75" thickBot="1">
      <c r="A461" s="216" t="s">
        <v>17</v>
      </c>
      <c r="B461" s="214" t="s">
        <v>22</v>
      </c>
      <c r="C461" s="106" t="e">
        <f t="shared" si="16"/>
        <v>#DIV/0!</v>
      </c>
      <c r="D461" s="106">
        <f t="shared" si="16"/>
        <v>-1</v>
      </c>
      <c r="E461" s="106" t="e">
        <f t="shared" si="16"/>
        <v>#DIV/0!</v>
      </c>
      <c r="J461" s="13"/>
      <c r="K461" s="13"/>
      <c r="L461" s="13"/>
      <c r="M461" s="13"/>
      <c r="N461" s="13"/>
      <c r="O461" s="13"/>
    </row>
    <row r="462" spans="1:15" ht="12.75" thickBot="1">
      <c r="A462" s="216" t="s">
        <v>18</v>
      </c>
      <c r="B462" s="214" t="s">
        <v>22</v>
      </c>
      <c r="C462" s="106" t="e">
        <f t="shared" si="16"/>
        <v>#DIV/0!</v>
      </c>
      <c r="D462" s="106" t="e">
        <f t="shared" si="16"/>
        <v>#DIV/0!</v>
      </c>
      <c r="E462" s="106" t="e">
        <f t="shared" si="16"/>
        <v>#DIV/0!</v>
      </c>
      <c r="J462" s="13"/>
      <c r="K462" s="13"/>
      <c r="L462" s="13"/>
      <c r="M462" s="13"/>
      <c r="N462" s="13"/>
      <c r="O462" s="13"/>
    </row>
    <row r="463" spans="1:15" ht="12.75" thickBot="1">
      <c r="A463" s="845" t="s">
        <v>317</v>
      </c>
      <c r="B463" s="845"/>
      <c r="C463" s="845"/>
      <c r="D463" s="845"/>
      <c r="E463" s="845"/>
      <c r="J463" s="13"/>
      <c r="K463" s="13"/>
      <c r="L463" s="13"/>
      <c r="M463" s="13"/>
      <c r="N463" s="13"/>
      <c r="O463" s="13"/>
    </row>
    <row r="464" spans="1:15" ht="12.75" thickBot="1">
      <c r="A464" s="844"/>
      <c r="B464" s="214">
        <v>2019</v>
      </c>
      <c r="C464" s="214">
        <v>2020</v>
      </c>
      <c r="D464" s="214">
        <v>2021</v>
      </c>
      <c r="E464" s="214">
        <v>2022</v>
      </c>
      <c r="J464" s="13"/>
      <c r="K464" s="13"/>
      <c r="L464" s="13"/>
      <c r="M464" s="13"/>
      <c r="N464" s="13"/>
      <c r="O464" s="13"/>
    </row>
    <row r="465" spans="1:15" ht="12.75" thickBot="1">
      <c r="A465" s="844"/>
      <c r="B465" s="215" t="s">
        <v>5</v>
      </c>
      <c r="C465" s="215" t="s">
        <v>6</v>
      </c>
      <c r="D465" s="215" t="s">
        <v>6</v>
      </c>
      <c r="E465" s="215" t="s">
        <v>6</v>
      </c>
    </row>
    <row r="466" spans="1:15" s="54" customFormat="1" ht="12.75" thickBot="1">
      <c r="A466" s="107" t="s">
        <v>33</v>
      </c>
      <c r="B466" s="108">
        <f>B467+B468+B469+B470</f>
        <v>0</v>
      </c>
      <c r="C466" s="108">
        <f>C467+C468+C469+C470</f>
        <v>0</v>
      </c>
      <c r="D466" s="108">
        <f>D467+D468+D469+D470</f>
        <v>0</v>
      </c>
      <c r="E466" s="108">
        <f>E467+E468+E469+E470</f>
        <v>0</v>
      </c>
      <c r="J466" s="53"/>
      <c r="K466" s="53"/>
      <c r="L466" s="53"/>
      <c r="M466" s="53"/>
      <c r="N466" s="53"/>
      <c r="O466" s="53"/>
    </row>
    <row r="467" spans="1:15" ht="12.75" customHeight="1" thickBot="1">
      <c r="A467" s="109" t="s">
        <v>41</v>
      </c>
      <c r="B467" s="110"/>
      <c r="C467" s="110"/>
      <c r="D467" s="110"/>
      <c r="E467" s="110"/>
    </row>
    <row r="468" spans="1:15" ht="12.75" customHeight="1" thickBot="1">
      <c r="A468" s="109" t="s">
        <v>46</v>
      </c>
      <c r="B468" s="110"/>
      <c r="C468" s="110"/>
      <c r="D468" s="110"/>
      <c r="E468" s="110"/>
    </row>
    <row r="469" spans="1:15" ht="12.75" customHeight="1" thickBot="1">
      <c r="A469" s="109" t="s">
        <v>47</v>
      </c>
      <c r="B469" s="110"/>
      <c r="C469" s="110"/>
      <c r="D469" s="110"/>
      <c r="E469" s="110"/>
    </row>
    <row r="470" spans="1:15" ht="12.75" customHeight="1" thickBot="1">
      <c r="A470" s="109" t="s">
        <v>48</v>
      </c>
      <c r="B470" s="110"/>
      <c r="C470" s="110"/>
      <c r="D470" s="110"/>
      <c r="E470" s="110"/>
    </row>
    <row r="471" spans="1:15" s="54" customFormat="1" ht="12.75" thickBot="1">
      <c r="A471" s="107" t="s">
        <v>34</v>
      </c>
      <c r="B471" s="111">
        <f>B472+B473+B474+B475</f>
        <v>0</v>
      </c>
      <c r="C471" s="111">
        <f>C472+C473+C474+C475</f>
        <v>800</v>
      </c>
      <c r="D471" s="111">
        <f>D472+D473+D474+D475</f>
        <v>0</v>
      </c>
      <c r="E471" s="111">
        <f>E472+E473+E474+E475</f>
        <v>0</v>
      </c>
      <c r="J471" s="53"/>
      <c r="K471" s="53"/>
      <c r="L471" s="53"/>
      <c r="M471" s="53"/>
      <c r="N471" s="53"/>
      <c r="O471" s="53"/>
    </row>
    <row r="472" spans="1:15" ht="12.75" thickBot="1">
      <c r="A472" s="109" t="s">
        <v>41</v>
      </c>
      <c r="B472" s="105"/>
      <c r="C472" s="112">
        <v>800</v>
      </c>
      <c r="D472" s="105"/>
      <c r="E472" s="105"/>
    </row>
    <row r="473" spans="1:15" ht="12.75" thickBot="1">
      <c r="A473" s="109" t="s">
        <v>46</v>
      </c>
      <c r="B473" s="113"/>
      <c r="C473" s="110"/>
      <c r="D473" s="110"/>
      <c r="E473" s="110"/>
    </row>
    <row r="474" spans="1:15" ht="15" customHeight="1" thickBot="1">
      <c r="A474" s="109" t="s">
        <v>47</v>
      </c>
      <c r="B474" s="113"/>
      <c r="C474" s="110"/>
      <c r="D474" s="110"/>
      <c r="E474" s="110"/>
    </row>
    <row r="475" spans="1:15" ht="15" customHeight="1" thickBot="1">
      <c r="A475" s="109" t="s">
        <v>48</v>
      </c>
      <c r="B475" s="113"/>
      <c r="C475" s="110"/>
      <c r="D475" s="110"/>
      <c r="E475" s="110"/>
    </row>
    <row r="476" spans="1:15" ht="36.75" customHeight="1" thickBot="1">
      <c r="A476" s="114" t="s">
        <v>104</v>
      </c>
      <c r="B476" s="111">
        <f>B466+B471</f>
        <v>0</v>
      </c>
      <c r="C476" s="111">
        <f>C466+C471</f>
        <v>800</v>
      </c>
      <c r="D476" s="111">
        <f>D466+D471</f>
        <v>0</v>
      </c>
      <c r="E476" s="111">
        <f>E466+E471</f>
        <v>0</v>
      </c>
    </row>
    <row r="477" spans="1:15" ht="36.75" thickBot="1">
      <c r="A477" s="93" t="s">
        <v>103</v>
      </c>
      <c r="B477" s="260" t="s">
        <v>318</v>
      </c>
      <c r="C477" s="280" t="s">
        <v>43</v>
      </c>
      <c r="D477" s="567"/>
      <c r="E477" s="568"/>
    </row>
    <row r="478" spans="1:15" ht="12.75" thickBot="1">
      <c r="A478" s="216" t="s">
        <v>9</v>
      </c>
      <c r="B478" s="842" t="s">
        <v>319</v>
      </c>
      <c r="C478" s="842"/>
      <c r="D478" s="842"/>
      <c r="E478" s="842"/>
    </row>
    <row r="479" spans="1:15" ht="18" thickBot="1">
      <c r="A479" s="216" t="s">
        <v>14</v>
      </c>
      <c r="B479" s="861" t="s">
        <v>316</v>
      </c>
      <c r="C479" s="861"/>
      <c r="D479" s="861"/>
      <c r="E479" s="861"/>
    </row>
    <row r="480" spans="1:15" ht="12.75" thickBot="1">
      <c r="A480" s="844"/>
      <c r="B480" s="214">
        <v>2019</v>
      </c>
      <c r="C480" s="214">
        <v>2020</v>
      </c>
      <c r="D480" s="214">
        <v>2021</v>
      </c>
      <c r="E480" s="214">
        <v>2022</v>
      </c>
    </row>
    <row r="481" spans="1:15" ht="12.75" thickBot="1">
      <c r="A481" s="844"/>
      <c r="B481" s="215" t="s">
        <v>5</v>
      </c>
      <c r="C481" s="215" t="s">
        <v>6</v>
      </c>
      <c r="D481" s="215" t="s">
        <v>6</v>
      </c>
      <c r="E481" s="215" t="s">
        <v>6</v>
      </c>
    </row>
    <row r="482" spans="1:15" ht="12.75" thickBot="1">
      <c r="A482" s="216" t="s">
        <v>8</v>
      </c>
      <c r="B482" s="105"/>
      <c r="C482" s="168">
        <v>30</v>
      </c>
      <c r="D482" s="105"/>
      <c r="E482" s="105"/>
    </row>
    <row r="483" spans="1:15" ht="12.75" thickBot="1">
      <c r="A483" s="216" t="s">
        <v>15</v>
      </c>
      <c r="B483" s="105">
        <f>B497</f>
        <v>0</v>
      </c>
      <c r="C483" s="105">
        <f>C501</f>
        <v>800</v>
      </c>
      <c r="D483" s="105">
        <f>D501</f>
        <v>0</v>
      </c>
      <c r="E483" s="105">
        <f>E501</f>
        <v>0</v>
      </c>
    </row>
    <row r="484" spans="1:15" ht="12.75" thickBot="1">
      <c r="A484" s="216" t="s">
        <v>23</v>
      </c>
      <c r="B484" s="105" t="e">
        <f>B483/B482</f>
        <v>#DIV/0!</v>
      </c>
      <c r="C484" s="105">
        <f>C483/C482</f>
        <v>26.666666666666668</v>
      </c>
      <c r="D484" s="105" t="e">
        <f>D483/D482</f>
        <v>#DIV/0!</v>
      </c>
      <c r="E484" s="105" t="e">
        <f>E483/E482</f>
        <v>#DIV/0!</v>
      </c>
    </row>
    <row r="485" spans="1:15" ht="12.75" customHeight="1" thickBot="1">
      <c r="A485" s="216" t="s">
        <v>16</v>
      </c>
      <c r="B485" s="214" t="s">
        <v>22</v>
      </c>
      <c r="C485" s="106" t="e">
        <f t="shared" ref="C485:E487" si="17">C482/B482-1</f>
        <v>#DIV/0!</v>
      </c>
      <c r="D485" s="106">
        <f t="shared" si="17"/>
        <v>-1</v>
      </c>
      <c r="E485" s="106" t="e">
        <f t="shared" si="17"/>
        <v>#DIV/0!</v>
      </c>
    </row>
    <row r="486" spans="1:15" ht="12.75" customHeight="1" thickBot="1">
      <c r="A486" s="216" t="s">
        <v>17</v>
      </c>
      <c r="B486" s="214" t="s">
        <v>22</v>
      </c>
      <c r="C486" s="106" t="e">
        <f t="shared" si="17"/>
        <v>#DIV/0!</v>
      </c>
      <c r="D486" s="106">
        <f t="shared" si="17"/>
        <v>-1</v>
      </c>
      <c r="E486" s="106" t="e">
        <f t="shared" si="17"/>
        <v>#DIV/0!</v>
      </c>
    </row>
    <row r="487" spans="1:15" ht="12.75" thickBot="1">
      <c r="A487" s="216" t="s">
        <v>18</v>
      </c>
      <c r="B487" s="214" t="s">
        <v>22</v>
      </c>
      <c r="C487" s="106" t="e">
        <f t="shared" si="17"/>
        <v>#DIV/0!</v>
      </c>
      <c r="D487" s="106" t="e">
        <f t="shared" si="17"/>
        <v>#DIV/0!</v>
      </c>
      <c r="E487" s="106" t="e">
        <f t="shared" si="17"/>
        <v>#DIV/0!</v>
      </c>
    </row>
    <row r="488" spans="1:15" ht="12.75" thickBot="1">
      <c r="A488" s="845" t="s">
        <v>320</v>
      </c>
      <c r="B488" s="845"/>
      <c r="C488" s="845"/>
      <c r="D488" s="845"/>
      <c r="E488" s="845"/>
    </row>
    <row r="489" spans="1:15" ht="12.75" thickBot="1">
      <c r="A489" s="844"/>
      <c r="B489" s="214">
        <v>2019</v>
      </c>
      <c r="C489" s="214">
        <v>2020</v>
      </c>
      <c r="D489" s="214">
        <v>2021</v>
      </c>
      <c r="E489" s="214">
        <v>2022</v>
      </c>
    </row>
    <row r="490" spans="1:15" ht="12.75" thickBot="1">
      <c r="A490" s="844"/>
      <c r="B490" s="215" t="s">
        <v>5</v>
      </c>
      <c r="C490" s="215" t="s">
        <v>6</v>
      </c>
      <c r="D490" s="215" t="s">
        <v>6</v>
      </c>
      <c r="E490" s="215" t="s">
        <v>6</v>
      </c>
    </row>
    <row r="491" spans="1:15" s="54" customFormat="1" ht="12.75" thickBot="1">
      <c r="A491" s="107" t="s">
        <v>33</v>
      </c>
      <c r="B491" s="108">
        <f>B492+B493+B494+B495</f>
        <v>0</v>
      </c>
      <c r="C491" s="108">
        <f>C492+C493+C494+C495</f>
        <v>0</v>
      </c>
      <c r="D491" s="108">
        <f>D492+D493+D494+D495</f>
        <v>0</v>
      </c>
      <c r="E491" s="108">
        <f>E492+E493+E494+E495</f>
        <v>0</v>
      </c>
      <c r="J491" s="53"/>
      <c r="K491" s="53"/>
      <c r="L491" s="53"/>
      <c r="M491" s="53"/>
      <c r="N491" s="53"/>
      <c r="O491" s="53"/>
    </row>
    <row r="492" spans="1:15" ht="12.75" thickBot="1">
      <c r="A492" s="109" t="s">
        <v>41</v>
      </c>
      <c r="B492" s="110"/>
      <c r="C492" s="110"/>
      <c r="D492" s="110"/>
      <c r="E492" s="110"/>
    </row>
    <row r="493" spans="1:15" ht="12.75" thickBot="1">
      <c r="A493" s="109" t="s">
        <v>46</v>
      </c>
      <c r="B493" s="110"/>
      <c r="C493" s="110"/>
      <c r="D493" s="110"/>
      <c r="E493" s="110"/>
    </row>
    <row r="494" spans="1:15" ht="12.75" thickBot="1">
      <c r="A494" s="109" t="s">
        <v>47</v>
      </c>
      <c r="B494" s="110"/>
      <c r="C494" s="110"/>
      <c r="D494" s="110"/>
      <c r="E494" s="110"/>
    </row>
    <row r="495" spans="1:15" ht="12.75" thickBot="1">
      <c r="A495" s="109" t="s">
        <v>48</v>
      </c>
      <c r="B495" s="110"/>
      <c r="C495" s="110"/>
      <c r="D495" s="110"/>
      <c r="E495" s="110"/>
    </row>
    <row r="496" spans="1:15" s="54" customFormat="1" ht="12.75" customHeight="1" thickBot="1">
      <c r="A496" s="107" t="s">
        <v>34</v>
      </c>
      <c r="B496" s="111">
        <f>B497+B498+B499+B500</f>
        <v>0</v>
      </c>
      <c r="C496" s="111">
        <f>C497+C498+C499+C500</f>
        <v>800</v>
      </c>
      <c r="D496" s="111">
        <f>D497+D498+D499+D500</f>
        <v>0</v>
      </c>
      <c r="E496" s="111">
        <f>E497+E498+E499+E500</f>
        <v>0</v>
      </c>
      <c r="J496" s="53"/>
      <c r="K496" s="53"/>
      <c r="L496" s="53"/>
      <c r="M496" s="53"/>
      <c r="N496" s="53"/>
      <c r="O496" s="53"/>
    </row>
    <row r="497" spans="1:21" ht="24.75" customHeight="1" thickBot="1">
      <c r="A497" s="109" t="s">
        <v>41</v>
      </c>
      <c r="B497" s="105"/>
      <c r="C497" s="112">
        <v>800</v>
      </c>
      <c r="D497" s="105"/>
      <c r="E497" s="105"/>
    </row>
    <row r="498" spans="1:21" ht="12.75" thickBot="1">
      <c r="A498" s="109" t="s">
        <v>46</v>
      </c>
      <c r="B498" s="113"/>
      <c r="C498" s="110"/>
      <c r="D498" s="110"/>
      <c r="E498" s="110"/>
    </row>
    <row r="499" spans="1:21" ht="12.75" thickBot="1">
      <c r="A499" s="109" t="s">
        <v>47</v>
      </c>
      <c r="B499" s="113"/>
      <c r="C499" s="110"/>
      <c r="D499" s="110"/>
      <c r="E499" s="110"/>
    </row>
    <row r="500" spans="1:21" ht="12.75" thickBot="1">
      <c r="A500" s="109" t="s">
        <v>48</v>
      </c>
      <c r="B500" s="113"/>
      <c r="C500" s="110"/>
      <c r="D500" s="110"/>
      <c r="E500" s="110"/>
      <c r="Q500" s="91" t="s">
        <v>352</v>
      </c>
      <c r="R500" s="92"/>
    </row>
    <row r="501" spans="1:21" ht="15.75" thickBot="1">
      <c r="A501" s="114" t="s">
        <v>102</v>
      </c>
      <c r="B501" s="111">
        <f>B491+B496</f>
        <v>0</v>
      </c>
      <c r="C501" s="111">
        <f>C491+C496</f>
        <v>800</v>
      </c>
      <c r="D501" s="111">
        <f>D491+D496</f>
        <v>0</v>
      </c>
      <c r="E501" s="111">
        <f>E491+E496</f>
        <v>0</v>
      </c>
      <c r="Q501" s="85"/>
    </row>
    <row r="502" spans="1:21" ht="36.75" thickBot="1">
      <c r="A502" s="118" t="s">
        <v>39</v>
      </c>
      <c r="B502" s="119">
        <f>B503</f>
        <v>705000</v>
      </c>
      <c r="C502" s="119">
        <f>C503</f>
        <v>315000</v>
      </c>
      <c r="D502" s="119">
        <f>D503</f>
        <v>1020000</v>
      </c>
      <c r="E502" s="119">
        <f>E503</f>
        <v>1420000</v>
      </c>
      <c r="H502" s="15"/>
      <c r="I502" s="15"/>
      <c r="J502" s="60"/>
      <c r="K502" s="60"/>
      <c r="Q502" s="75" t="s">
        <v>337</v>
      </c>
      <c r="R502" s="76">
        <v>2019</v>
      </c>
      <c r="S502" s="76">
        <v>2020</v>
      </c>
      <c r="T502" s="76">
        <v>2021</v>
      </c>
      <c r="U502" s="76">
        <v>2022</v>
      </c>
    </row>
    <row r="503" spans="1:21" ht="36.75" thickBot="1">
      <c r="A503" s="118" t="s">
        <v>40</v>
      </c>
      <c r="B503" s="119">
        <f>B505+B508+B511+B517+B520+B531</f>
        <v>705000</v>
      </c>
      <c r="C503" s="119">
        <f>C505+C508+C511+C517+C520+C531</f>
        <v>315000</v>
      </c>
      <c r="D503" s="119">
        <f>D505+D508+D511+D517+D520+D531+D532</f>
        <v>1020000</v>
      </c>
      <c r="E503" s="119">
        <f>E505+E508+E511+E517+E520+E531+E532</f>
        <v>1420000</v>
      </c>
      <c r="G503" s="20">
        <v>705000</v>
      </c>
      <c r="H503" s="20">
        <v>315000</v>
      </c>
      <c r="I503" s="20">
        <v>1020000</v>
      </c>
      <c r="J503" s="61">
        <v>1420000</v>
      </c>
      <c r="K503" s="62"/>
      <c r="L503" s="62"/>
      <c r="M503" s="62"/>
      <c r="N503" s="62"/>
      <c r="Q503" s="77" t="s">
        <v>338</v>
      </c>
      <c r="R503" s="78">
        <v>75738</v>
      </c>
      <c r="S503" s="78">
        <v>75738</v>
      </c>
      <c r="T503" s="78">
        <v>75738</v>
      </c>
      <c r="U503" s="78">
        <v>75738</v>
      </c>
    </row>
    <row r="504" spans="1:21" ht="12.75" thickBot="1">
      <c r="A504" s="120" t="s">
        <v>0</v>
      </c>
      <c r="B504" s="119">
        <f>B505+B506</f>
        <v>64782</v>
      </c>
      <c r="C504" s="119">
        <f>C505+C506</f>
        <v>64782</v>
      </c>
      <c r="D504" s="119">
        <f>D505+D506</f>
        <v>64782</v>
      </c>
      <c r="E504" s="119">
        <f>E505+E506</f>
        <v>64782</v>
      </c>
      <c r="J504" s="62"/>
      <c r="K504" s="62"/>
      <c r="L504" s="62"/>
      <c r="M504" s="62"/>
      <c r="N504" s="62"/>
      <c r="Q504" s="77" t="s">
        <v>339</v>
      </c>
      <c r="R504" s="79">
        <v>219262</v>
      </c>
      <c r="S504" s="79">
        <v>219262</v>
      </c>
      <c r="T504" s="79">
        <v>224262</v>
      </c>
      <c r="U504" s="79">
        <v>224262</v>
      </c>
    </row>
    <row r="505" spans="1:21" ht="24.75" thickBot="1">
      <c r="A505" s="121" t="s">
        <v>41</v>
      </c>
      <c r="B505" s="122">
        <f t="shared" ref="B505:E506" si="18">B41+B78+B115+B248+B285+B322</f>
        <v>64782</v>
      </c>
      <c r="C505" s="122">
        <f t="shared" si="18"/>
        <v>64782</v>
      </c>
      <c r="D505" s="122">
        <f t="shared" si="18"/>
        <v>64782</v>
      </c>
      <c r="E505" s="122">
        <f t="shared" si="18"/>
        <v>64782</v>
      </c>
      <c r="G505" s="63">
        <f>B503-G503</f>
        <v>0</v>
      </c>
      <c r="H505" s="63">
        <f>C503-H503</f>
        <v>0</v>
      </c>
      <c r="I505" s="63">
        <f>D503-I503</f>
        <v>0</v>
      </c>
      <c r="J505" s="63">
        <f>E503-J503</f>
        <v>0</v>
      </c>
      <c r="K505" s="64"/>
      <c r="L505" s="860"/>
      <c r="M505" s="860"/>
      <c r="N505" s="860"/>
      <c r="Q505" s="90" t="s">
        <v>340</v>
      </c>
      <c r="R505" s="80">
        <v>410000</v>
      </c>
      <c r="S505" s="80">
        <v>20000</v>
      </c>
      <c r="T505" s="79">
        <v>420000</v>
      </c>
      <c r="U505" s="79">
        <v>820000</v>
      </c>
    </row>
    <row r="506" spans="1:21" ht="24.75" thickBot="1">
      <c r="A506" s="121" t="s">
        <v>44</v>
      </c>
      <c r="B506" s="122">
        <f t="shared" si="18"/>
        <v>0</v>
      </c>
      <c r="C506" s="122">
        <f t="shared" si="18"/>
        <v>0</v>
      </c>
      <c r="D506" s="122">
        <f t="shared" si="18"/>
        <v>0</v>
      </c>
      <c r="E506" s="122">
        <f t="shared" si="18"/>
        <v>0</v>
      </c>
      <c r="G506" s="15"/>
      <c r="H506" s="15"/>
      <c r="I506" s="15"/>
      <c r="J506" s="15"/>
      <c r="K506" s="64"/>
      <c r="L506" s="64"/>
      <c r="M506" s="64"/>
      <c r="N506" s="64"/>
      <c r="Q506" s="90" t="s">
        <v>341</v>
      </c>
      <c r="R506" s="80"/>
      <c r="S506" s="80"/>
      <c r="T506" s="79">
        <v>300000</v>
      </c>
      <c r="U506" s="79">
        <v>300000</v>
      </c>
    </row>
    <row r="507" spans="1:21" ht="24.75" thickBot="1">
      <c r="A507" s="120" t="s">
        <v>28</v>
      </c>
      <c r="B507" s="119">
        <f>B508+B509</f>
        <v>10956</v>
      </c>
      <c r="C507" s="119">
        <f>C508+C509</f>
        <v>10956</v>
      </c>
      <c r="D507" s="119">
        <f>D508+D509</f>
        <v>10956</v>
      </c>
      <c r="E507" s="119">
        <f>E508+E509</f>
        <v>10956</v>
      </c>
      <c r="G507" s="63">
        <f>G28+G264</f>
        <v>0</v>
      </c>
      <c r="H507" s="63">
        <f>H28+H264</f>
        <v>0</v>
      </c>
      <c r="I507" s="63">
        <f>I28+I264</f>
        <v>0</v>
      </c>
      <c r="J507" s="63">
        <f>J28+J264</f>
        <v>0</v>
      </c>
      <c r="K507" s="65"/>
      <c r="L507" s="65"/>
      <c r="M507" s="65"/>
      <c r="N507" s="65"/>
      <c r="Q507" s="77" t="s">
        <v>342</v>
      </c>
      <c r="R507" s="80"/>
      <c r="S507" s="80"/>
      <c r="T507" s="80"/>
      <c r="U507" s="80"/>
    </row>
    <row r="508" spans="1:21" ht="12.75" thickBot="1">
      <c r="A508" s="121" t="s">
        <v>41</v>
      </c>
      <c r="B508" s="123">
        <f>B44+B81+B118+B251+B288+B325</f>
        <v>10956</v>
      </c>
      <c r="C508" s="123">
        <f>C44+C81+C118+C251+C288+C322</f>
        <v>10956</v>
      </c>
      <c r="D508" s="123">
        <f>D44+D81+D118+D251+D288+D322</f>
        <v>10956</v>
      </c>
      <c r="E508" s="123">
        <f>E44+E81+E118+E251+E288+E322</f>
        <v>10956</v>
      </c>
      <c r="J508" s="66"/>
      <c r="K508" s="67"/>
      <c r="L508" s="67"/>
      <c r="M508" s="67"/>
      <c r="N508" s="67"/>
      <c r="Q508" s="81" t="s">
        <v>343</v>
      </c>
      <c r="R508" s="82">
        <f>R503+R504+R505+R506</f>
        <v>705000</v>
      </c>
      <c r="S508" s="82">
        <f t="shared" ref="S508:U508" si="19">S503+S504+S505+S506</f>
        <v>315000</v>
      </c>
      <c r="T508" s="82">
        <f t="shared" si="19"/>
        <v>1020000</v>
      </c>
      <c r="U508" s="82">
        <f t="shared" si="19"/>
        <v>1420000</v>
      </c>
    </row>
    <row r="509" spans="1:21" ht="12.75" thickBot="1">
      <c r="A509" s="121" t="s">
        <v>44</v>
      </c>
      <c r="B509" s="123">
        <f>B45+B82+B119+B252+B289+B326</f>
        <v>0</v>
      </c>
      <c r="C509" s="123">
        <f>C45+C82+C119+C252+C289+C326</f>
        <v>0</v>
      </c>
      <c r="D509" s="123">
        <f>D45+D82+D119+D252+D289+D326</f>
        <v>0</v>
      </c>
      <c r="E509" s="123">
        <f>E45+E82+E119+E252+E289+E326</f>
        <v>0</v>
      </c>
      <c r="J509" s="66"/>
      <c r="K509" s="68"/>
      <c r="L509" s="68"/>
      <c r="M509" s="68"/>
      <c r="N509" s="68"/>
      <c r="R509" s="15">
        <f>B502-R508</f>
        <v>0</v>
      </c>
      <c r="S509" s="15">
        <f t="shared" ref="S509:U509" si="20">C502-S508</f>
        <v>0</v>
      </c>
      <c r="T509" s="15">
        <f t="shared" si="20"/>
        <v>0</v>
      </c>
      <c r="U509" s="15">
        <f t="shared" si="20"/>
        <v>0</v>
      </c>
    </row>
    <row r="510" spans="1:21" ht="12.75" thickBot="1">
      <c r="A510" s="120" t="s">
        <v>1</v>
      </c>
      <c r="B510" s="119">
        <f>B511+B512</f>
        <v>85262</v>
      </c>
      <c r="C510" s="119">
        <f>C511+C512</f>
        <v>85262</v>
      </c>
      <c r="D510" s="119">
        <f>D511+D512</f>
        <v>90262</v>
      </c>
      <c r="E510" s="119">
        <f>E511+E512</f>
        <v>90262</v>
      </c>
      <c r="G510" s="15">
        <f>B510-31000</f>
        <v>54262</v>
      </c>
      <c r="J510" s="66"/>
      <c r="K510" s="68"/>
      <c r="L510" s="68"/>
      <c r="M510" s="68"/>
      <c r="N510" s="68"/>
    </row>
    <row r="511" spans="1:21" ht="24.75" customHeight="1" thickBot="1">
      <c r="A511" s="121" t="s">
        <v>41</v>
      </c>
      <c r="B511" s="122">
        <f>B47+B84+B121+B254+B291+B328</f>
        <v>85262</v>
      </c>
      <c r="C511" s="122">
        <f t="shared" ref="B511:E512" si="21">C47+C84+C121+C254+C291+C328</f>
        <v>85262</v>
      </c>
      <c r="D511" s="122">
        <f t="shared" si="21"/>
        <v>90262</v>
      </c>
      <c r="E511" s="122">
        <f t="shared" si="21"/>
        <v>90262</v>
      </c>
      <c r="G511" s="15">
        <f>E502-E530</f>
        <v>300000</v>
      </c>
      <c r="J511" s="66"/>
      <c r="K511" s="68"/>
      <c r="L511" s="68"/>
      <c r="M511" s="68"/>
      <c r="N511" s="68"/>
      <c r="R511" s="70"/>
      <c r="S511" s="70"/>
      <c r="T511" s="70"/>
      <c r="U511" s="70"/>
    </row>
    <row r="512" spans="1:21" ht="24.75" customHeight="1" thickBot="1">
      <c r="A512" s="121" t="s">
        <v>44</v>
      </c>
      <c r="B512" s="122">
        <f t="shared" si="21"/>
        <v>0</v>
      </c>
      <c r="C512" s="122">
        <f t="shared" si="21"/>
        <v>0</v>
      </c>
      <c r="D512" s="122">
        <f t="shared" si="21"/>
        <v>0</v>
      </c>
      <c r="E512" s="122">
        <f t="shared" si="21"/>
        <v>0</v>
      </c>
      <c r="J512" s="69"/>
      <c r="K512" s="65"/>
      <c r="L512" s="65"/>
      <c r="M512" s="65"/>
      <c r="N512" s="65"/>
      <c r="R512" s="70"/>
      <c r="S512" s="70"/>
      <c r="T512" s="70"/>
      <c r="U512" s="70"/>
    </row>
    <row r="513" spans="1:17" ht="12.75" thickBot="1">
      <c r="A513" s="120" t="s">
        <v>2</v>
      </c>
      <c r="B513" s="119">
        <f>B514+B515</f>
        <v>0</v>
      </c>
      <c r="C513" s="119">
        <f>C514+C515</f>
        <v>0</v>
      </c>
      <c r="D513" s="119">
        <f>D514+D515</f>
        <v>0</v>
      </c>
      <c r="E513" s="119">
        <f>E514+E515</f>
        <v>0</v>
      </c>
      <c r="J513" s="62"/>
      <c r="K513" s="62"/>
      <c r="L513" s="62"/>
      <c r="M513" s="62"/>
      <c r="N513" s="62"/>
    </row>
    <row r="514" spans="1:17" ht="12.75" thickBot="1">
      <c r="A514" s="121" t="s">
        <v>41</v>
      </c>
      <c r="B514" s="123">
        <f t="shared" ref="B514:E515" si="22">B50+B87+B124+B257+B294+B331</f>
        <v>0</v>
      </c>
      <c r="C514" s="123">
        <f t="shared" si="22"/>
        <v>0</v>
      </c>
      <c r="D514" s="123">
        <f t="shared" si="22"/>
        <v>0</v>
      </c>
      <c r="E514" s="123">
        <f t="shared" si="22"/>
        <v>0</v>
      </c>
      <c r="H514" s="15"/>
      <c r="J514" s="62"/>
      <c r="K514" s="62"/>
      <c r="L514" s="62"/>
      <c r="M514" s="62"/>
      <c r="N514" s="62"/>
    </row>
    <row r="515" spans="1:17" ht="12.75" thickBot="1">
      <c r="A515" s="121" t="s">
        <v>44</v>
      </c>
      <c r="B515" s="123">
        <f t="shared" si="22"/>
        <v>0</v>
      </c>
      <c r="C515" s="123">
        <f t="shared" si="22"/>
        <v>0</v>
      </c>
      <c r="D515" s="123">
        <f t="shared" si="22"/>
        <v>0</v>
      </c>
      <c r="E515" s="123">
        <f t="shared" si="22"/>
        <v>0</v>
      </c>
    </row>
    <row r="516" spans="1:17" ht="12.75" thickBot="1">
      <c r="A516" s="120" t="s">
        <v>24</v>
      </c>
      <c r="B516" s="119">
        <f>B517+B518</f>
        <v>130000</v>
      </c>
      <c r="C516" s="119">
        <f>C517+C518</f>
        <v>130000</v>
      </c>
      <c r="D516" s="119">
        <f>D517+D518</f>
        <v>130000</v>
      </c>
      <c r="E516" s="119">
        <f>E517+E518</f>
        <v>130000</v>
      </c>
      <c r="H516" s="15"/>
      <c r="Q516" s="15"/>
    </row>
    <row r="517" spans="1:17" ht="12.75" thickBot="1">
      <c r="A517" s="121" t="s">
        <v>41</v>
      </c>
      <c r="B517" s="123">
        <f t="shared" ref="B517:E518" si="23">B53+B90+B127+B260+B297+B334</f>
        <v>130000</v>
      </c>
      <c r="C517" s="123">
        <f t="shared" si="23"/>
        <v>130000</v>
      </c>
      <c r="D517" s="123">
        <f t="shared" si="23"/>
        <v>130000</v>
      </c>
      <c r="E517" s="123">
        <f t="shared" si="23"/>
        <v>130000</v>
      </c>
      <c r="H517" s="15"/>
      <c r="I517" s="15"/>
      <c r="J517" s="15"/>
      <c r="K517" s="15"/>
    </row>
    <row r="518" spans="1:17" ht="12.75" thickBot="1">
      <c r="A518" s="121" t="s">
        <v>44</v>
      </c>
      <c r="B518" s="123">
        <f t="shared" si="23"/>
        <v>0</v>
      </c>
      <c r="C518" s="123">
        <f t="shared" si="23"/>
        <v>0</v>
      </c>
      <c r="D518" s="123">
        <f t="shared" si="23"/>
        <v>0</v>
      </c>
      <c r="E518" s="123">
        <f t="shared" si="23"/>
        <v>0</v>
      </c>
      <c r="H518" s="15"/>
      <c r="J518" s="60"/>
      <c r="K518" s="60"/>
    </row>
    <row r="519" spans="1:17" ht="12.75" thickBot="1">
      <c r="A519" s="120" t="s">
        <v>25</v>
      </c>
      <c r="B519" s="119">
        <f>B520+B521</f>
        <v>4000</v>
      </c>
      <c r="C519" s="119">
        <f>C520+C521</f>
        <v>4000</v>
      </c>
      <c r="D519" s="119">
        <f>D520+D521</f>
        <v>4000</v>
      </c>
      <c r="E519" s="119">
        <f>E520+E521</f>
        <v>4000</v>
      </c>
      <c r="H519" s="70"/>
      <c r="I519" s="70"/>
      <c r="J519" s="70"/>
      <c r="K519" s="70"/>
    </row>
    <row r="520" spans="1:17" ht="12.75" thickBot="1">
      <c r="A520" s="121" t="s">
        <v>41</v>
      </c>
      <c r="B520" s="123">
        <f t="shared" ref="B520:E521" si="24">B56+B93+B130+B263+B300+B337</f>
        <v>4000</v>
      </c>
      <c r="C520" s="123">
        <f t="shared" si="24"/>
        <v>4000</v>
      </c>
      <c r="D520" s="123">
        <f t="shared" si="24"/>
        <v>4000</v>
      </c>
      <c r="E520" s="123">
        <f t="shared" si="24"/>
        <v>4000</v>
      </c>
    </row>
    <row r="521" spans="1:17" ht="12.75" customHeight="1" thickBot="1">
      <c r="A521" s="121" t="s">
        <v>44</v>
      </c>
      <c r="B521" s="122">
        <f t="shared" si="24"/>
        <v>0</v>
      </c>
      <c r="C521" s="122">
        <f t="shared" si="24"/>
        <v>0</v>
      </c>
      <c r="D521" s="122">
        <f t="shared" si="24"/>
        <v>0</v>
      </c>
      <c r="E521" s="122">
        <f t="shared" si="24"/>
        <v>0</v>
      </c>
    </row>
    <row r="522" spans="1:17" ht="20.25" customHeight="1" thickBot="1">
      <c r="A522" s="120" t="s">
        <v>3</v>
      </c>
      <c r="B522" s="119">
        <f>B326+B289</f>
        <v>0</v>
      </c>
      <c r="C522" s="119">
        <f>C326+C289</f>
        <v>0</v>
      </c>
      <c r="D522" s="119">
        <f>D326+D289</f>
        <v>0</v>
      </c>
      <c r="E522" s="119">
        <f>E326+E289</f>
        <v>0</v>
      </c>
      <c r="J522" s="60"/>
      <c r="K522" s="60"/>
    </row>
    <row r="523" spans="1:17" ht="12.75" thickBot="1">
      <c r="A523" s="121" t="s">
        <v>41</v>
      </c>
      <c r="B523" s="123">
        <f t="shared" ref="B523:E524" si="25">B59+B96+B133+B266+B303+B340</f>
        <v>0</v>
      </c>
      <c r="C523" s="123">
        <f t="shared" si="25"/>
        <v>0</v>
      </c>
      <c r="D523" s="123">
        <f t="shared" si="25"/>
        <v>0</v>
      </c>
      <c r="E523" s="123">
        <f t="shared" si="25"/>
        <v>0</v>
      </c>
    </row>
    <row r="524" spans="1:17" ht="12.75" thickBot="1">
      <c r="A524" s="121" t="s">
        <v>44</v>
      </c>
      <c r="B524" s="123">
        <f t="shared" si="25"/>
        <v>0</v>
      </c>
      <c r="C524" s="123">
        <f t="shared" si="25"/>
        <v>0</v>
      </c>
      <c r="D524" s="123">
        <f t="shared" si="25"/>
        <v>0</v>
      </c>
      <c r="E524" s="123">
        <f t="shared" si="25"/>
        <v>0</v>
      </c>
    </row>
    <row r="525" spans="1:17" ht="12.75" thickBot="1">
      <c r="A525" s="120" t="s">
        <v>19</v>
      </c>
      <c r="B525" s="119">
        <f>B526+B527+B528+B529</f>
        <v>0</v>
      </c>
      <c r="C525" s="119">
        <f>C526+C527+C528+C529</f>
        <v>0</v>
      </c>
      <c r="D525" s="119">
        <f>D526+D527+D528+D529</f>
        <v>0</v>
      </c>
      <c r="E525" s="119">
        <f>E526+E527+E528+E529</f>
        <v>0</v>
      </c>
    </row>
    <row r="526" spans="1:17" ht="12.75" thickBot="1">
      <c r="A526" s="121" t="s">
        <v>41</v>
      </c>
      <c r="B526" s="123">
        <f t="shared" ref="B526:E529" si="26">B215+B363+B392+B417+B442+B467+B492</f>
        <v>0</v>
      </c>
      <c r="C526" s="123">
        <f t="shared" si="26"/>
        <v>0</v>
      </c>
      <c r="D526" s="123">
        <f t="shared" si="26"/>
        <v>0</v>
      </c>
      <c r="E526" s="123">
        <f t="shared" si="26"/>
        <v>0</v>
      </c>
    </row>
    <row r="527" spans="1:17" ht="12.75" thickBot="1">
      <c r="A527" s="121" t="s">
        <v>49</v>
      </c>
      <c r="B527" s="123">
        <f t="shared" si="26"/>
        <v>0</v>
      </c>
      <c r="C527" s="123">
        <f t="shared" si="26"/>
        <v>0</v>
      </c>
      <c r="D527" s="123">
        <f t="shared" si="26"/>
        <v>0</v>
      </c>
      <c r="E527" s="123">
        <f t="shared" si="26"/>
        <v>0</v>
      </c>
    </row>
    <row r="528" spans="1:17" ht="12.75" thickBot="1">
      <c r="A528" s="121" t="s">
        <v>47</v>
      </c>
      <c r="B528" s="123">
        <f t="shared" si="26"/>
        <v>0</v>
      </c>
      <c r="C528" s="123">
        <f t="shared" si="26"/>
        <v>0</v>
      </c>
      <c r="D528" s="123">
        <f t="shared" si="26"/>
        <v>0</v>
      </c>
      <c r="E528" s="123">
        <f t="shared" si="26"/>
        <v>0</v>
      </c>
    </row>
    <row r="529" spans="1:15" ht="12.75" thickBot="1">
      <c r="A529" s="121" t="s">
        <v>48</v>
      </c>
      <c r="B529" s="123">
        <f t="shared" si="26"/>
        <v>0</v>
      </c>
      <c r="C529" s="123">
        <f t="shared" si="26"/>
        <v>0</v>
      </c>
      <c r="D529" s="123">
        <f t="shared" si="26"/>
        <v>0</v>
      </c>
      <c r="E529" s="123">
        <f t="shared" si="26"/>
        <v>0</v>
      </c>
    </row>
    <row r="530" spans="1:15" ht="12.75" thickBot="1">
      <c r="A530" s="120" t="s">
        <v>20</v>
      </c>
      <c r="B530" s="119">
        <f>B531+B532+B533+B534</f>
        <v>410000</v>
      </c>
      <c r="C530" s="119">
        <f>C531+C532+C533+C534</f>
        <v>20000</v>
      </c>
      <c r="D530" s="119">
        <f>D531+D532+D533+D534</f>
        <v>720000</v>
      </c>
      <c r="E530" s="119">
        <f>E531+E532+E533+E534</f>
        <v>1120000</v>
      </c>
      <c r="G530" s="70">
        <v>420000</v>
      </c>
      <c r="H530" s="70">
        <v>820000</v>
      </c>
    </row>
    <row r="531" spans="1:15" ht="12.75" thickBot="1">
      <c r="A531" s="121" t="s">
        <v>41</v>
      </c>
      <c r="B531" s="123">
        <f t="shared" ref="B531:E534" si="27">B220+B368+B397+B422+B447+B472+B497</f>
        <v>410000</v>
      </c>
      <c r="C531" s="123">
        <f t="shared" si="27"/>
        <v>20000</v>
      </c>
      <c r="D531" s="123">
        <f t="shared" si="27"/>
        <v>420000</v>
      </c>
      <c r="E531" s="123">
        <f t="shared" si="27"/>
        <v>820000</v>
      </c>
      <c r="G531" s="70">
        <v>300000</v>
      </c>
      <c r="H531" s="70">
        <v>300000</v>
      </c>
    </row>
    <row r="532" spans="1:15" ht="12.75" thickBot="1">
      <c r="A532" s="121" t="s">
        <v>49</v>
      </c>
      <c r="B532" s="123">
        <f t="shared" si="27"/>
        <v>0</v>
      </c>
      <c r="C532" s="123">
        <f t="shared" si="27"/>
        <v>0</v>
      </c>
      <c r="D532" s="123">
        <f t="shared" si="27"/>
        <v>300000</v>
      </c>
      <c r="E532" s="123">
        <f t="shared" si="27"/>
        <v>300000</v>
      </c>
      <c r="G532" s="70">
        <f>SUM(G530:G531)</f>
        <v>720000</v>
      </c>
      <c r="H532" s="70">
        <f>SUM(H530:H531)</f>
        <v>1120000</v>
      </c>
      <c r="I532" s="70">
        <f>SUM(I530:I531)</f>
        <v>0</v>
      </c>
    </row>
    <row r="533" spans="1:15" ht="12.75" thickBot="1">
      <c r="A533" s="121" t="s">
        <v>47</v>
      </c>
      <c r="B533" s="123">
        <f t="shared" si="27"/>
        <v>0</v>
      </c>
      <c r="C533" s="123">
        <f t="shared" si="27"/>
        <v>0</v>
      </c>
      <c r="D533" s="123">
        <f t="shared" si="27"/>
        <v>0</v>
      </c>
      <c r="E533" s="123">
        <f t="shared" si="27"/>
        <v>0</v>
      </c>
    </row>
    <row r="534" spans="1:15" ht="12.75" thickBot="1">
      <c r="A534" s="121" t="s">
        <v>48</v>
      </c>
      <c r="B534" s="123">
        <f t="shared" si="27"/>
        <v>0</v>
      </c>
      <c r="C534" s="123">
        <f t="shared" si="27"/>
        <v>0</v>
      </c>
      <c r="D534" s="123">
        <f t="shared" si="27"/>
        <v>0</v>
      </c>
      <c r="E534" s="123">
        <f t="shared" si="27"/>
        <v>0</v>
      </c>
    </row>
    <row r="535" spans="1:15" ht="12.75" customHeight="1" thickBot="1">
      <c r="A535" s="118" t="s">
        <v>31</v>
      </c>
      <c r="B535" s="119">
        <f>IF(B503-B502=0,0,"Error")</f>
        <v>0</v>
      </c>
      <c r="C535" s="119">
        <f>IF(C503-C502=0,0,"Error")</f>
        <v>0</v>
      </c>
      <c r="D535" s="119">
        <f>IF(D503-D502=0,0,"Error")</f>
        <v>0</v>
      </c>
      <c r="E535" s="119">
        <f>IF(E503-E502=0,0,"Error")</f>
        <v>0</v>
      </c>
    </row>
    <row r="536" spans="1:15">
      <c r="J536" s="13"/>
      <c r="K536" s="13"/>
      <c r="L536" s="13"/>
      <c r="M536" s="13"/>
      <c r="N536" s="13"/>
      <c r="O536" s="13"/>
    </row>
    <row r="574" spans="10:15" ht="12.75" customHeight="1">
      <c r="J574" s="13"/>
      <c r="K574" s="13"/>
      <c r="L574" s="13"/>
      <c r="M574" s="13"/>
      <c r="N574" s="13"/>
      <c r="O574" s="13"/>
    </row>
    <row r="577" spans="10:15" ht="12.75" customHeight="1">
      <c r="J577" s="13"/>
      <c r="K577" s="13"/>
      <c r="L577" s="13"/>
      <c r="M577" s="13"/>
      <c r="N577" s="13"/>
      <c r="O577" s="13"/>
    </row>
    <row r="578" spans="10:15" ht="12.75" customHeight="1">
      <c r="J578" s="13"/>
      <c r="K578" s="13"/>
      <c r="L578" s="13"/>
      <c r="M578" s="13"/>
      <c r="N578" s="13"/>
      <c r="O578" s="13"/>
    </row>
    <row r="595" spans="10:15" ht="12.75" customHeight="1">
      <c r="J595" s="13"/>
      <c r="K595" s="13"/>
      <c r="L595" s="13"/>
      <c r="M595" s="13"/>
      <c r="N595" s="13"/>
      <c r="O595" s="13"/>
    </row>
    <row r="603" spans="10:15" ht="12.75" customHeight="1">
      <c r="J603" s="13"/>
      <c r="K603" s="13"/>
      <c r="L603" s="13"/>
      <c r="M603" s="13"/>
      <c r="N603" s="13"/>
      <c r="O603" s="13"/>
    </row>
    <row r="604" spans="10:15" ht="12.75" customHeight="1">
      <c r="J604" s="13"/>
      <c r="K604" s="13"/>
      <c r="L604" s="13"/>
      <c r="M604" s="13"/>
      <c r="N604" s="13"/>
      <c r="O604" s="13"/>
    </row>
    <row r="616" spans="10:15" ht="12.75" customHeight="1">
      <c r="J616" s="13"/>
      <c r="K616" s="13"/>
      <c r="L616" s="13"/>
      <c r="M616" s="13"/>
      <c r="N616" s="13"/>
      <c r="O616" s="13"/>
    </row>
    <row r="622" spans="10:15" ht="12.75" customHeight="1">
      <c r="J622" s="13"/>
      <c r="K622" s="13"/>
      <c r="L622" s="13"/>
      <c r="M622" s="13"/>
      <c r="N622" s="13"/>
      <c r="O622" s="13"/>
    </row>
    <row r="623" spans="10:15" ht="12.75" customHeight="1">
      <c r="J623" s="13"/>
      <c r="K623" s="13"/>
      <c r="L623" s="13"/>
      <c r="M623" s="13"/>
      <c r="N623" s="13"/>
      <c r="O623" s="13"/>
    </row>
    <row r="647" spans="10:15" ht="12.75" customHeight="1">
      <c r="J647" s="13"/>
      <c r="K647" s="13"/>
      <c r="L647" s="13"/>
      <c r="M647" s="13"/>
      <c r="N647" s="13"/>
      <c r="O647" s="13"/>
    </row>
    <row r="648" spans="10:15" ht="12.75" customHeight="1">
      <c r="J648" s="13"/>
      <c r="K648" s="13"/>
      <c r="L648" s="13"/>
      <c r="M648" s="13"/>
      <c r="N648" s="13"/>
      <c r="O648" s="13"/>
    </row>
    <row r="657" spans="10:15" ht="12.75" customHeight="1">
      <c r="J657" s="13"/>
      <c r="K657" s="13"/>
      <c r="L657" s="13"/>
      <c r="M657" s="13"/>
      <c r="N657" s="13"/>
      <c r="O657" s="13"/>
    </row>
    <row r="658" spans="10:15" ht="12.75" customHeight="1">
      <c r="J658" s="13"/>
      <c r="K658" s="13"/>
      <c r="L658" s="13"/>
      <c r="M658" s="13"/>
      <c r="N658" s="13"/>
      <c r="O658" s="13"/>
    </row>
    <row r="664" spans="10:15" ht="12.75" customHeight="1">
      <c r="J664" s="13"/>
      <c r="K664" s="13"/>
      <c r="L664" s="13"/>
      <c r="M664" s="13"/>
      <c r="N664" s="13"/>
      <c r="O664" s="13"/>
    </row>
    <row r="669" spans="10:15" ht="12.75" customHeight="1">
      <c r="J669" s="13"/>
      <c r="K669" s="13"/>
      <c r="L669" s="13"/>
      <c r="M669" s="13"/>
      <c r="N669" s="13"/>
      <c r="O669" s="13"/>
    </row>
    <row r="670" spans="10:15" ht="12.75" customHeight="1">
      <c r="J670" s="13"/>
      <c r="K670" s="13"/>
      <c r="L670" s="13"/>
      <c r="M670" s="13"/>
      <c r="N670" s="13"/>
      <c r="O670" s="13"/>
    </row>
    <row r="672" spans="10:15" ht="12.75" customHeight="1">
      <c r="J672" s="13"/>
      <c r="K672" s="13"/>
      <c r="L672" s="13"/>
      <c r="M672" s="13"/>
      <c r="N672" s="13"/>
      <c r="O672" s="13"/>
    </row>
    <row r="673" spans="10:15" ht="12.75" customHeight="1">
      <c r="J673" s="13"/>
      <c r="K673" s="13"/>
      <c r="L673" s="13"/>
      <c r="M673" s="13"/>
      <c r="N673" s="13"/>
      <c r="O673" s="13"/>
    </row>
    <row r="674" spans="10:15" ht="12" customHeight="1">
      <c r="J674" s="13"/>
      <c r="K674" s="13"/>
      <c r="L674" s="13"/>
      <c r="M674" s="13"/>
      <c r="N674" s="13"/>
      <c r="O674" s="13"/>
    </row>
    <row r="675" spans="10:15" ht="12.75" customHeight="1">
      <c r="J675" s="13"/>
      <c r="K675" s="13"/>
      <c r="L675" s="13"/>
      <c r="M675" s="13"/>
      <c r="N675" s="13"/>
      <c r="O675" s="13"/>
    </row>
    <row r="676" spans="10:15" ht="12.75" customHeight="1">
      <c r="J676" s="13"/>
      <c r="K676" s="13"/>
      <c r="L676" s="13"/>
      <c r="M676" s="13"/>
      <c r="N676" s="13"/>
      <c r="O676" s="13"/>
    </row>
    <row r="682" spans="10:15" ht="15.75" customHeight="1">
      <c r="J682" s="13"/>
      <c r="K682" s="13"/>
      <c r="L682" s="13"/>
      <c r="M682" s="13"/>
      <c r="N682" s="13"/>
      <c r="O682" s="13"/>
    </row>
    <row r="683" spans="10:15" ht="15.75" customHeight="1">
      <c r="J683" s="13"/>
      <c r="K683" s="13"/>
      <c r="L683" s="13"/>
      <c r="M683" s="13"/>
      <c r="N683" s="13"/>
      <c r="O683" s="13"/>
    </row>
    <row r="698" spans="10:15" ht="15.75" customHeight="1">
      <c r="J698" s="13"/>
      <c r="K698" s="13"/>
      <c r="L698" s="13"/>
      <c r="M698" s="13"/>
      <c r="N698" s="13"/>
      <c r="O698" s="13"/>
    </row>
    <row r="699" spans="10:15" ht="15.75" customHeight="1">
      <c r="J699" s="13"/>
      <c r="K699" s="13"/>
      <c r="L699" s="13"/>
      <c r="M699" s="13"/>
      <c r="N699" s="13"/>
      <c r="O699" s="13"/>
    </row>
    <row r="708" spans="10:15" ht="15.75" customHeight="1">
      <c r="J708" s="13"/>
      <c r="K708" s="13"/>
      <c r="L708" s="13"/>
      <c r="M708" s="13"/>
      <c r="N708" s="13"/>
      <c r="O708" s="13"/>
    </row>
    <row r="709" spans="10:15" ht="15.75" customHeight="1">
      <c r="J709" s="13"/>
      <c r="K709" s="13"/>
      <c r="L709" s="13"/>
      <c r="M709" s="13"/>
      <c r="N709" s="13"/>
      <c r="O709" s="13"/>
    </row>
    <row r="724" spans="10:15" ht="15.75" customHeight="1">
      <c r="J724" s="13"/>
      <c r="K724" s="13"/>
      <c r="L724" s="13"/>
      <c r="M724" s="13"/>
      <c r="N724" s="13"/>
      <c r="O724" s="13"/>
    </row>
    <row r="725" spans="10:15" ht="15.75" customHeight="1">
      <c r="J725" s="13"/>
      <c r="K725" s="13"/>
      <c r="L725" s="13"/>
      <c r="M725" s="13"/>
      <c r="N725" s="13"/>
      <c r="O725" s="13"/>
    </row>
    <row r="734" spans="10:15" ht="15.75" customHeight="1">
      <c r="J734" s="13"/>
      <c r="K734" s="13"/>
      <c r="L734" s="13"/>
      <c r="M734" s="13"/>
      <c r="N734" s="13"/>
      <c r="O734" s="13"/>
    </row>
    <row r="735" spans="10:15" ht="15.75" customHeight="1">
      <c r="J735" s="13"/>
      <c r="K735" s="13"/>
      <c r="L735" s="13"/>
      <c r="M735" s="13"/>
      <c r="N735" s="13"/>
      <c r="O735" s="13"/>
    </row>
    <row r="749" spans="10:15" ht="15.75" customHeight="1">
      <c r="J749" s="13"/>
      <c r="K749" s="13"/>
      <c r="L749" s="13"/>
      <c r="M749" s="13"/>
      <c r="N749" s="13"/>
      <c r="O749" s="13"/>
    </row>
    <row r="750" spans="10:15" ht="15.75" customHeight="1">
      <c r="J750" s="13"/>
      <c r="K750" s="13"/>
      <c r="L750" s="13"/>
      <c r="M750" s="13"/>
      <c r="N750" s="13"/>
      <c r="O750" s="13"/>
    </row>
    <row r="759" spans="10:15" ht="15.75" customHeight="1">
      <c r="J759" s="13"/>
      <c r="K759" s="13"/>
      <c r="L759" s="13"/>
      <c r="M759" s="13"/>
      <c r="N759" s="13"/>
      <c r="O759" s="13"/>
    </row>
    <row r="760" spans="10:15" ht="15.75" customHeight="1">
      <c r="J760" s="13"/>
      <c r="K760" s="13"/>
      <c r="L760" s="13"/>
      <c r="M760" s="13"/>
      <c r="N760" s="13"/>
      <c r="O760" s="13"/>
    </row>
    <row r="774" spans="10:15" ht="15.75" customHeight="1">
      <c r="J774" s="13"/>
      <c r="K774" s="13"/>
      <c r="L774" s="13"/>
      <c r="M774" s="13"/>
      <c r="N774" s="13"/>
      <c r="O774" s="13"/>
    </row>
    <row r="775" spans="10:15" ht="15.75" customHeight="1">
      <c r="J775" s="13"/>
      <c r="K775" s="13"/>
      <c r="L775" s="13"/>
      <c r="M775" s="13"/>
      <c r="N775" s="13"/>
      <c r="O775" s="13"/>
    </row>
    <row r="784" spans="10:15" ht="15.75" customHeight="1">
      <c r="J784" s="13"/>
      <c r="K784" s="13"/>
      <c r="L784" s="13"/>
      <c r="M784" s="13"/>
      <c r="N784" s="13"/>
      <c r="O784" s="13"/>
    </row>
    <row r="785" spans="10:15" ht="15.75" customHeight="1">
      <c r="J785" s="13"/>
      <c r="K785" s="13"/>
      <c r="L785" s="13"/>
      <c r="M785" s="13"/>
      <c r="N785" s="13"/>
      <c r="O785" s="13"/>
    </row>
    <row r="834" spans="10:15" ht="15" customHeight="1">
      <c r="J834" s="13"/>
      <c r="K834" s="13"/>
      <c r="L834" s="13"/>
      <c r="M834" s="13"/>
      <c r="N834" s="13"/>
      <c r="O834" s="13"/>
    </row>
    <row r="835" spans="10:15" ht="15" customHeight="1">
      <c r="J835" s="13"/>
      <c r="K835" s="13"/>
      <c r="L835" s="13"/>
      <c r="M835" s="13"/>
      <c r="N835" s="13"/>
      <c r="O835" s="13"/>
    </row>
    <row r="838" spans="10:15" ht="15.75" customHeight="1">
      <c r="J838" s="13"/>
      <c r="K838" s="13"/>
      <c r="L838" s="13"/>
      <c r="M838" s="13"/>
      <c r="N838" s="13"/>
      <c r="O838" s="13"/>
    </row>
    <row r="839" spans="10:15" ht="15.75" customHeight="1">
      <c r="J839" s="13"/>
      <c r="K839" s="13"/>
      <c r="L839" s="13"/>
      <c r="M839" s="13"/>
      <c r="N839" s="13"/>
      <c r="O839" s="13"/>
    </row>
  </sheetData>
  <mergeCells count="123">
    <mergeCell ref="A480:A481"/>
    <mergeCell ref="A488:E488"/>
    <mergeCell ref="A489:A490"/>
    <mergeCell ref="L505:N505"/>
    <mergeCell ref="B453:E453"/>
    <mergeCell ref="B454:E454"/>
    <mergeCell ref="A455:A456"/>
    <mergeCell ref="D477:E477"/>
    <mergeCell ref="B478:E478"/>
    <mergeCell ref="B479:E479"/>
    <mergeCell ref="A464:A465"/>
    <mergeCell ref="A388:E388"/>
    <mergeCell ref="A389:A390"/>
    <mergeCell ref="D402:E402"/>
    <mergeCell ref="B403:E403"/>
    <mergeCell ref="B404:E404"/>
    <mergeCell ref="A405:A406"/>
    <mergeCell ref="A463:E463"/>
    <mergeCell ref="A413:E413"/>
    <mergeCell ref="A414:A415"/>
    <mergeCell ref="D427:E427"/>
    <mergeCell ref="B428:E428"/>
    <mergeCell ref="B429:E429"/>
    <mergeCell ref="A430:A431"/>
    <mergeCell ref="A438:E438"/>
    <mergeCell ref="A439:A440"/>
    <mergeCell ref="D452:E452"/>
    <mergeCell ref="A360:A361"/>
    <mergeCell ref="A373:E373"/>
    <mergeCell ref="A374:E374"/>
    <mergeCell ref="B375:E375"/>
    <mergeCell ref="D376:E376"/>
    <mergeCell ref="B377:E377"/>
    <mergeCell ref="B378:E378"/>
    <mergeCell ref="B379:E379"/>
    <mergeCell ref="A380:A381"/>
    <mergeCell ref="A344:E344"/>
    <mergeCell ref="A345:E345"/>
    <mergeCell ref="B346:E346"/>
    <mergeCell ref="D347:E347"/>
    <mergeCell ref="B348:E348"/>
    <mergeCell ref="B349:E349"/>
    <mergeCell ref="B350:E350"/>
    <mergeCell ref="A351:A352"/>
    <mergeCell ref="A359:E359"/>
    <mergeCell ref="A273:A274"/>
    <mergeCell ref="A281:E281"/>
    <mergeCell ref="A282:A283"/>
    <mergeCell ref="B307:E307"/>
    <mergeCell ref="B308:E308"/>
    <mergeCell ref="B309:E309"/>
    <mergeCell ref="A310:A311"/>
    <mergeCell ref="A318:E318"/>
    <mergeCell ref="A319:A320"/>
    <mergeCell ref="B233:E233"/>
    <mergeCell ref="B234:E234"/>
    <mergeCell ref="B235:E235"/>
    <mergeCell ref="A236:A237"/>
    <mergeCell ref="A244:E244"/>
    <mergeCell ref="A245:A246"/>
    <mergeCell ref="B270:E270"/>
    <mergeCell ref="B271:E271"/>
    <mergeCell ref="B272:E272"/>
    <mergeCell ref="B201:E201"/>
    <mergeCell ref="B202:E202"/>
    <mergeCell ref="A203:A204"/>
    <mergeCell ref="A211:E211"/>
    <mergeCell ref="A212:A213"/>
    <mergeCell ref="B225:E225"/>
    <mergeCell ref="A226:E226"/>
    <mergeCell ref="A231:E231"/>
    <mergeCell ref="A232:E232"/>
    <mergeCell ref="A112:A113"/>
    <mergeCell ref="B137:E137"/>
    <mergeCell ref="B138:E138"/>
    <mergeCell ref="B139:E139"/>
    <mergeCell ref="A140:A141"/>
    <mergeCell ref="B142:E142"/>
    <mergeCell ref="B143:E143"/>
    <mergeCell ref="B199:E199"/>
    <mergeCell ref="D200:E200"/>
    <mergeCell ref="B65:E65"/>
    <mergeCell ref="A66:A67"/>
    <mergeCell ref="A74:E74"/>
    <mergeCell ref="A75:A76"/>
    <mergeCell ref="B100:E100"/>
    <mergeCell ref="B101:E101"/>
    <mergeCell ref="B102:E102"/>
    <mergeCell ref="A103:A104"/>
    <mergeCell ref="A111:E111"/>
    <mergeCell ref="A25:E25"/>
    <mergeCell ref="B26:E26"/>
    <mergeCell ref="B27:E27"/>
    <mergeCell ref="B28:E28"/>
    <mergeCell ref="A29:A30"/>
    <mergeCell ref="A37:E37"/>
    <mergeCell ref="A38:A39"/>
    <mergeCell ref="B63:E63"/>
    <mergeCell ref="B64:E64"/>
    <mergeCell ref="A1:E1"/>
    <mergeCell ref="A191:A192"/>
    <mergeCell ref="A196:A198"/>
    <mergeCell ref="A150:E150"/>
    <mergeCell ref="A151:A152"/>
    <mergeCell ref="A176:E176"/>
    <mergeCell ref="A177:E177"/>
    <mergeCell ref="B178:E178"/>
    <mergeCell ref="B179:E179"/>
    <mergeCell ref="B180:E180"/>
    <mergeCell ref="B181:E181"/>
    <mergeCell ref="A182:A183"/>
    <mergeCell ref="B196:E198"/>
    <mergeCell ref="A3:E3"/>
    <mergeCell ref="B5:E5"/>
    <mergeCell ref="B6:E6"/>
    <mergeCell ref="B7:E7"/>
    <mergeCell ref="A8:E8"/>
    <mergeCell ref="A9:E11"/>
    <mergeCell ref="B12:E12"/>
    <mergeCell ref="A13:A14"/>
    <mergeCell ref="A190:E190"/>
    <mergeCell ref="B17:E17"/>
    <mergeCell ref="A24:E24"/>
  </mergeCells>
  <pageMargins left="0.7" right="0.7" top="0.75" bottom="0.75" header="0.3" footer="0.3"/>
  <pageSetup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Formati 1 Misioni</vt:lpstr>
      <vt:lpstr>Formati 2 tav.Plan.Men</vt:lpstr>
      <vt:lpstr>Formati 2 tav.Forcat e Luftimit</vt:lpstr>
      <vt:lpstr>Form 2 tav Mbeshtetja Luftimit </vt:lpstr>
      <vt:lpstr>Arsimi Ushtarak</vt:lpstr>
      <vt:lpstr>Form.2tav. Mbesht Shendetesi</vt:lpstr>
      <vt:lpstr>Formati 2 tav.Mb.Soc.Ushtaraket</vt:lpstr>
      <vt:lpstr>Formati 2 tav.EC&amp;Rezervat</vt:lpstr>
      <vt:lpstr>'Form.2tav. Mbesht Shendetesi'!Print_Area</vt:lpstr>
      <vt:lpstr>'Formati 2 tav.EC&amp;Rezervat'!Print_Area</vt:lpstr>
      <vt:lpstr>'Formati 2 tav.Forcat e Luftimit'!Print_Area</vt:lpstr>
      <vt:lpstr>'Formati 2 tav.Mb.Soc.Ushtaraket'!Print_Area</vt:lpstr>
      <vt:lpstr>'Formati 2 tav.Plan.Men'!Print_Area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Ina Dhaskali</cp:lastModifiedBy>
  <cp:lastPrinted>2019-09-17T09:53:44Z</cp:lastPrinted>
  <dcterms:created xsi:type="dcterms:W3CDTF">2018-03-05T12:29:59Z</dcterms:created>
  <dcterms:modified xsi:type="dcterms:W3CDTF">2019-12-06T09:41:29Z</dcterms:modified>
</cp:coreProperties>
</file>