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835"/>
  </bookViews>
  <sheets>
    <sheet name="M.turizmit dhe Mjedisit, mision" sheetId="1" r:id="rId1"/>
    <sheet name=" Planifikim Menaxhim" sheetId="2" r:id="rId2"/>
    <sheet name="Mbrojtja e Mjedisit" sheetId="3" r:id="rId3"/>
    <sheet name=" Adm i Pyjeve" sheetId="4" r:id="rId4"/>
    <sheet name=" Zhv. i Turizmit" sheetId="5" r:id="rId5"/>
  </sheets>
  <definedNames>
    <definedName name="_xlnm.Print_Area" localSheetId="3">' Adm i Pyjeve'!$A$1:$E$462</definedName>
    <definedName name="_xlnm.Print_Area" localSheetId="1">' Planifikim Menaxhim'!$A$1:$E$424</definedName>
    <definedName name="_xlnm.Print_Area" localSheetId="4">' Zhv. i Turizmit'!$A$1:$E$539</definedName>
    <definedName name="_xlnm.Print_Area" localSheetId="2">'Mbrojtja e Mjedisit'!$A$1:$E$1311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8" i="5" l="1"/>
  <c r="D528" i="5"/>
  <c r="C528" i="5"/>
  <c r="B528" i="5"/>
  <c r="E527" i="5"/>
  <c r="D527" i="5"/>
  <c r="C527" i="5"/>
  <c r="B527" i="5"/>
  <c r="E525" i="5"/>
  <c r="D525" i="5"/>
  <c r="C525" i="5"/>
  <c r="B525" i="5"/>
  <c r="E524" i="5"/>
  <c r="D524" i="5"/>
  <c r="C524" i="5"/>
  <c r="B524" i="5"/>
  <c r="E522" i="5"/>
  <c r="D522" i="5"/>
  <c r="C522" i="5"/>
  <c r="B522" i="5"/>
  <c r="E521" i="5"/>
  <c r="D521" i="5"/>
  <c r="C521" i="5"/>
  <c r="B521" i="5"/>
  <c r="E519" i="5"/>
  <c r="D519" i="5"/>
  <c r="C519" i="5"/>
  <c r="B519" i="5"/>
  <c r="E518" i="5"/>
  <c r="D518" i="5"/>
  <c r="C518" i="5"/>
  <c r="B518" i="5"/>
  <c r="E516" i="5"/>
  <c r="D516" i="5"/>
  <c r="C516" i="5"/>
  <c r="B516" i="5"/>
  <c r="E515" i="5"/>
  <c r="D515" i="5"/>
  <c r="C515" i="5"/>
  <c r="B515" i="5"/>
  <c r="E513" i="5"/>
  <c r="D513" i="5"/>
  <c r="C513" i="5"/>
  <c r="B513" i="5"/>
  <c r="E512" i="5"/>
  <c r="D512" i="5"/>
  <c r="C512" i="5"/>
  <c r="B512" i="5"/>
  <c r="E510" i="5"/>
  <c r="D510" i="5"/>
  <c r="C510" i="5"/>
  <c r="E509" i="5"/>
  <c r="D509" i="5"/>
  <c r="C509" i="5"/>
  <c r="B510" i="5"/>
  <c r="B509" i="5"/>
  <c r="E538" i="5" l="1"/>
  <c r="D538" i="5"/>
  <c r="C538" i="5"/>
  <c r="E537" i="5"/>
  <c r="D537" i="5"/>
  <c r="C537" i="5"/>
  <c r="E536" i="5"/>
  <c r="D536" i="5"/>
  <c r="C536" i="5"/>
  <c r="E535" i="5"/>
  <c r="D535" i="5"/>
  <c r="C535" i="5"/>
  <c r="B535" i="5"/>
  <c r="B534" i="5" s="1"/>
  <c r="C526" i="5"/>
  <c r="B526" i="5"/>
  <c r="E523" i="5"/>
  <c r="D523" i="5"/>
  <c r="C523" i="5"/>
  <c r="B523" i="5"/>
  <c r="D520" i="5"/>
  <c r="B520" i="5"/>
  <c r="C520" i="5"/>
  <c r="E517" i="5"/>
  <c r="D517" i="5"/>
  <c r="C517" i="5"/>
  <c r="B517" i="5"/>
  <c r="E514" i="5"/>
  <c r="D514" i="5"/>
  <c r="B514" i="5"/>
  <c r="D511" i="5"/>
  <c r="C511" i="5"/>
  <c r="B511" i="5"/>
  <c r="E511" i="5"/>
  <c r="D508" i="5"/>
  <c r="C508" i="5"/>
  <c r="B508" i="5"/>
  <c r="E508" i="5"/>
  <c r="E499" i="5"/>
  <c r="D499" i="5"/>
  <c r="C499" i="5"/>
  <c r="B499" i="5"/>
  <c r="E494" i="5"/>
  <c r="E504" i="5" s="1"/>
  <c r="E486" i="5" s="1"/>
  <c r="D494" i="5"/>
  <c r="D504" i="5" s="1"/>
  <c r="D486" i="5" s="1"/>
  <c r="C494" i="5"/>
  <c r="C504" i="5" s="1"/>
  <c r="C486" i="5" s="1"/>
  <c r="B494" i="5"/>
  <c r="B504" i="5" s="1"/>
  <c r="B486" i="5" s="1"/>
  <c r="B487" i="5" s="1"/>
  <c r="E488" i="5"/>
  <c r="D488" i="5"/>
  <c r="C488" i="5"/>
  <c r="E473" i="5"/>
  <c r="D473" i="5"/>
  <c r="C473" i="5"/>
  <c r="B473" i="5"/>
  <c r="E468" i="5"/>
  <c r="D468" i="5"/>
  <c r="D478" i="5" s="1"/>
  <c r="D460" i="5" s="1"/>
  <c r="C468" i="5"/>
  <c r="C478" i="5" s="1"/>
  <c r="C460" i="5" s="1"/>
  <c r="C461" i="5" s="1"/>
  <c r="B468" i="5"/>
  <c r="B478" i="5" s="1"/>
  <c r="B460" i="5" s="1"/>
  <c r="B461" i="5" s="1"/>
  <c r="E462" i="5"/>
  <c r="D462" i="5"/>
  <c r="C462" i="5"/>
  <c r="E447" i="5"/>
  <c r="D447" i="5"/>
  <c r="C447" i="5"/>
  <c r="B447" i="5"/>
  <c r="E442" i="5"/>
  <c r="E452" i="5" s="1"/>
  <c r="E434" i="5" s="1"/>
  <c r="D442" i="5"/>
  <c r="C442" i="5"/>
  <c r="C452" i="5" s="1"/>
  <c r="C434" i="5" s="1"/>
  <c r="B442" i="5"/>
  <c r="B452" i="5" s="1"/>
  <c r="B434" i="5" s="1"/>
  <c r="B435" i="5" s="1"/>
  <c r="E436" i="5"/>
  <c r="D436" i="5"/>
  <c r="C436" i="5"/>
  <c r="E421" i="5"/>
  <c r="D421" i="5"/>
  <c r="C421" i="5"/>
  <c r="B421" i="5"/>
  <c r="E416" i="5"/>
  <c r="E426" i="5" s="1"/>
  <c r="E408" i="5" s="1"/>
  <c r="E409" i="5" s="1"/>
  <c r="D416" i="5"/>
  <c r="D426" i="5" s="1"/>
  <c r="D408" i="5" s="1"/>
  <c r="C416" i="5"/>
  <c r="C426" i="5" s="1"/>
  <c r="C408" i="5" s="1"/>
  <c r="B416" i="5"/>
  <c r="B426" i="5" s="1"/>
  <c r="B408" i="5" s="1"/>
  <c r="B409" i="5" s="1"/>
  <c r="E410" i="5"/>
  <c r="D410" i="5"/>
  <c r="C410" i="5"/>
  <c r="E395" i="5"/>
  <c r="D395" i="5"/>
  <c r="C395" i="5"/>
  <c r="B395" i="5"/>
  <c r="E390" i="5"/>
  <c r="E400" i="5" s="1"/>
  <c r="E382" i="5" s="1"/>
  <c r="D390" i="5"/>
  <c r="D400" i="5" s="1"/>
  <c r="D382" i="5" s="1"/>
  <c r="D383" i="5" s="1"/>
  <c r="C390" i="5"/>
  <c r="C400" i="5" s="1"/>
  <c r="C382" i="5" s="1"/>
  <c r="B390" i="5"/>
  <c r="B400" i="5" s="1"/>
  <c r="B382" i="5" s="1"/>
  <c r="B383" i="5" s="1"/>
  <c r="E384" i="5"/>
  <c r="D384" i="5"/>
  <c r="C384" i="5"/>
  <c r="E369" i="5"/>
  <c r="D369" i="5"/>
  <c r="C369" i="5"/>
  <c r="B369" i="5"/>
  <c r="E364" i="5"/>
  <c r="E374" i="5" s="1"/>
  <c r="E356" i="5" s="1"/>
  <c r="E357" i="5" s="1"/>
  <c r="D364" i="5"/>
  <c r="D374" i="5" s="1"/>
  <c r="D356" i="5" s="1"/>
  <c r="C364" i="5"/>
  <c r="C374" i="5" s="1"/>
  <c r="C356" i="5" s="1"/>
  <c r="C359" i="5" s="1"/>
  <c r="B364" i="5"/>
  <c r="B374" i="5" s="1"/>
  <c r="B356" i="5" s="1"/>
  <c r="B357" i="5" s="1"/>
  <c r="E358" i="5"/>
  <c r="D358" i="5"/>
  <c r="C358" i="5"/>
  <c r="E343" i="5"/>
  <c r="D343" i="5"/>
  <c r="C343" i="5"/>
  <c r="B343" i="5"/>
  <c r="E338" i="5"/>
  <c r="E348" i="5" s="1"/>
  <c r="E330" i="5" s="1"/>
  <c r="D338" i="5"/>
  <c r="D348" i="5" s="1"/>
  <c r="D330" i="5" s="1"/>
  <c r="C338" i="5"/>
  <c r="B338" i="5"/>
  <c r="B348" i="5" s="1"/>
  <c r="E332" i="5"/>
  <c r="D332" i="5"/>
  <c r="C332" i="5"/>
  <c r="B330" i="5"/>
  <c r="B331" i="5" s="1"/>
  <c r="E317" i="5"/>
  <c r="D317" i="5"/>
  <c r="C317" i="5"/>
  <c r="B317" i="5"/>
  <c r="E312" i="5"/>
  <c r="E322" i="5" s="1"/>
  <c r="E304" i="5" s="1"/>
  <c r="E305" i="5" s="1"/>
  <c r="D312" i="5"/>
  <c r="C312" i="5"/>
  <c r="C322" i="5" s="1"/>
  <c r="C304" i="5" s="1"/>
  <c r="B312" i="5"/>
  <c r="B322" i="5" s="1"/>
  <c r="B304" i="5" s="1"/>
  <c r="B305" i="5" s="1"/>
  <c r="E306" i="5"/>
  <c r="D306" i="5"/>
  <c r="C306" i="5"/>
  <c r="E291" i="5"/>
  <c r="D291" i="5"/>
  <c r="C291" i="5"/>
  <c r="B291" i="5"/>
  <c r="E286" i="5"/>
  <c r="E296" i="5" s="1"/>
  <c r="E278" i="5" s="1"/>
  <c r="D286" i="5"/>
  <c r="D296" i="5" s="1"/>
  <c r="D278" i="5" s="1"/>
  <c r="C286" i="5"/>
  <c r="C296" i="5" s="1"/>
  <c r="C278" i="5" s="1"/>
  <c r="B286" i="5"/>
  <c r="E280" i="5"/>
  <c r="D280" i="5"/>
  <c r="C280" i="5"/>
  <c r="E265" i="5"/>
  <c r="D265" i="5"/>
  <c r="C265" i="5"/>
  <c r="B265" i="5"/>
  <c r="E260" i="5"/>
  <c r="D260" i="5"/>
  <c r="C260" i="5"/>
  <c r="C270" i="5" s="1"/>
  <c r="C252" i="5" s="1"/>
  <c r="B260" i="5"/>
  <c r="B270" i="5" s="1"/>
  <c r="B252" i="5" s="1"/>
  <c r="B253" i="5" s="1"/>
  <c r="E254" i="5"/>
  <c r="D254" i="5"/>
  <c r="C254" i="5"/>
  <c r="E239" i="5"/>
  <c r="D239" i="5"/>
  <c r="C239" i="5"/>
  <c r="B239" i="5"/>
  <c r="E234" i="5"/>
  <c r="E244" i="5" s="1"/>
  <c r="D234" i="5"/>
  <c r="D244" i="5" s="1"/>
  <c r="D226" i="5" s="1"/>
  <c r="E229" i="5" s="1"/>
  <c r="C234" i="5"/>
  <c r="C244" i="5" s="1"/>
  <c r="C226" i="5" s="1"/>
  <c r="B234" i="5"/>
  <c r="B244" i="5" s="1"/>
  <c r="B226" i="5" s="1"/>
  <c r="B227" i="5" s="1"/>
  <c r="E228" i="5"/>
  <c r="D228" i="5"/>
  <c r="C228" i="5"/>
  <c r="E227" i="5"/>
  <c r="E213" i="5"/>
  <c r="D213" i="5"/>
  <c r="C213" i="5"/>
  <c r="B213" i="5"/>
  <c r="E208" i="5"/>
  <c r="D208" i="5"/>
  <c r="D218" i="5" s="1"/>
  <c r="D200" i="5" s="1"/>
  <c r="C208" i="5"/>
  <c r="C218" i="5" s="1"/>
  <c r="C200" i="5" s="1"/>
  <c r="B208" i="5"/>
  <c r="B218" i="5" s="1"/>
  <c r="B200" i="5" s="1"/>
  <c r="B201" i="5" s="1"/>
  <c r="E202" i="5"/>
  <c r="D202" i="5"/>
  <c r="C202" i="5"/>
  <c r="E187" i="5"/>
  <c r="D187" i="5"/>
  <c r="C187" i="5"/>
  <c r="B187" i="5"/>
  <c r="E182" i="5"/>
  <c r="E192" i="5" s="1"/>
  <c r="D182" i="5"/>
  <c r="D192" i="5" s="1"/>
  <c r="D174" i="5" s="1"/>
  <c r="C182" i="5"/>
  <c r="C192" i="5" s="1"/>
  <c r="C174" i="5" s="1"/>
  <c r="B182" i="5"/>
  <c r="B192" i="5" s="1"/>
  <c r="B174" i="5" s="1"/>
  <c r="B175" i="5" s="1"/>
  <c r="E176" i="5"/>
  <c r="D176" i="5"/>
  <c r="C176" i="5"/>
  <c r="E174" i="5"/>
  <c r="E175" i="5" s="1"/>
  <c r="E161" i="5"/>
  <c r="D161" i="5"/>
  <c r="C161" i="5"/>
  <c r="B161" i="5"/>
  <c r="E156" i="5"/>
  <c r="E166" i="5" s="1"/>
  <c r="E148" i="5" s="1"/>
  <c r="D156" i="5"/>
  <c r="D166" i="5" s="1"/>
  <c r="D148" i="5" s="1"/>
  <c r="C156" i="5"/>
  <c r="C166" i="5" s="1"/>
  <c r="C148" i="5" s="1"/>
  <c r="B156" i="5"/>
  <c r="B166" i="5" s="1"/>
  <c r="B148" i="5" s="1"/>
  <c r="B149" i="5" s="1"/>
  <c r="E150" i="5"/>
  <c r="D150" i="5"/>
  <c r="C150" i="5"/>
  <c r="E121" i="5"/>
  <c r="D121" i="5"/>
  <c r="C121" i="5"/>
  <c r="B121" i="5"/>
  <c r="E118" i="5"/>
  <c r="D118" i="5"/>
  <c r="C118" i="5"/>
  <c r="B118" i="5"/>
  <c r="E115" i="5"/>
  <c r="D115" i="5"/>
  <c r="C115" i="5"/>
  <c r="B115" i="5"/>
  <c r="E109" i="5"/>
  <c r="D109" i="5"/>
  <c r="C109" i="5"/>
  <c r="D97" i="5"/>
  <c r="E85" i="5"/>
  <c r="D85" i="5"/>
  <c r="C85" i="5"/>
  <c r="B85" i="5"/>
  <c r="E82" i="5"/>
  <c r="D82" i="5"/>
  <c r="C82" i="5"/>
  <c r="B82" i="5"/>
  <c r="E79" i="5"/>
  <c r="D79" i="5"/>
  <c r="C79" i="5"/>
  <c r="B79" i="5"/>
  <c r="E73" i="5"/>
  <c r="D73" i="5"/>
  <c r="C73" i="5"/>
  <c r="D60" i="5"/>
  <c r="E48" i="5"/>
  <c r="D48" i="5"/>
  <c r="C48" i="5"/>
  <c r="E45" i="5"/>
  <c r="D45" i="5"/>
  <c r="C45" i="5"/>
  <c r="B45" i="5"/>
  <c r="E42" i="5"/>
  <c r="D42" i="5"/>
  <c r="C42" i="5"/>
  <c r="B42" i="5"/>
  <c r="E36" i="5"/>
  <c r="D36" i="5"/>
  <c r="C36" i="5"/>
  <c r="E461" i="4"/>
  <c r="D461" i="4"/>
  <c r="C461" i="4"/>
  <c r="B461" i="4"/>
  <c r="E460" i="4"/>
  <c r="D460" i="4"/>
  <c r="C460" i="4"/>
  <c r="B460" i="4"/>
  <c r="E459" i="4"/>
  <c r="D459" i="4"/>
  <c r="C459" i="4"/>
  <c r="B459" i="4"/>
  <c r="E458" i="4"/>
  <c r="E457" i="4" s="1"/>
  <c r="D458" i="4"/>
  <c r="D457" i="4" s="1"/>
  <c r="C458" i="4"/>
  <c r="C457" i="4" s="1"/>
  <c r="B458" i="4"/>
  <c r="B457" i="4"/>
  <c r="E456" i="4"/>
  <c r="D456" i="4"/>
  <c r="C456" i="4"/>
  <c r="B456" i="4"/>
  <c r="E455" i="4"/>
  <c r="D455" i="4"/>
  <c r="C455" i="4"/>
  <c r="B455" i="4"/>
  <c r="E454" i="4"/>
  <c r="D454" i="4"/>
  <c r="C454" i="4"/>
  <c r="B454" i="4"/>
  <c r="E453" i="4"/>
  <c r="E452" i="4" s="1"/>
  <c r="D453" i="4"/>
  <c r="D452" i="4" s="1"/>
  <c r="C453" i="4"/>
  <c r="C452" i="4" s="1"/>
  <c r="B453" i="4"/>
  <c r="B452" i="4" s="1"/>
  <c r="C449" i="4"/>
  <c r="B449" i="4"/>
  <c r="E446" i="4"/>
  <c r="D446" i="4"/>
  <c r="C446" i="4"/>
  <c r="B446" i="4"/>
  <c r="E445" i="4"/>
  <c r="E443" i="4" s="1"/>
  <c r="D445" i="4"/>
  <c r="C445" i="4"/>
  <c r="C443" i="4" s="1"/>
  <c r="E444" i="4"/>
  <c r="D444" i="4"/>
  <c r="D443" i="4" s="1"/>
  <c r="C444" i="4"/>
  <c r="B444" i="4"/>
  <c r="B443" i="4" s="1"/>
  <c r="E440" i="4"/>
  <c r="D440" i="4"/>
  <c r="C440" i="4"/>
  <c r="B440" i="4"/>
  <c r="E439" i="4"/>
  <c r="D439" i="4"/>
  <c r="C439" i="4"/>
  <c r="B439" i="4"/>
  <c r="E438" i="4"/>
  <c r="E437" i="4" s="1"/>
  <c r="D438" i="4"/>
  <c r="D437" i="4" s="1"/>
  <c r="C438" i="4"/>
  <c r="B438" i="4"/>
  <c r="B437" i="4" s="1"/>
  <c r="C437" i="4"/>
  <c r="B436" i="4"/>
  <c r="E435" i="4"/>
  <c r="D435" i="4"/>
  <c r="C435" i="4"/>
  <c r="C434" i="4" s="1"/>
  <c r="B435" i="4"/>
  <c r="E434" i="4"/>
  <c r="D434" i="4"/>
  <c r="C433" i="4"/>
  <c r="B433" i="4"/>
  <c r="E432" i="4"/>
  <c r="D432" i="4"/>
  <c r="C432" i="4"/>
  <c r="C431" i="4" s="1"/>
  <c r="B432" i="4"/>
  <c r="B431" i="4" s="1"/>
  <c r="E431" i="4"/>
  <c r="D431" i="4"/>
  <c r="E422" i="4"/>
  <c r="D422" i="4"/>
  <c r="C422" i="4"/>
  <c r="B422" i="4"/>
  <c r="E417" i="4"/>
  <c r="E427" i="4" s="1"/>
  <c r="E409" i="4" s="1"/>
  <c r="E412" i="4" s="1"/>
  <c r="D417" i="4"/>
  <c r="D427" i="4" s="1"/>
  <c r="C417" i="4"/>
  <c r="C427" i="4" s="1"/>
  <c r="C409" i="4" s="1"/>
  <c r="B417" i="4"/>
  <c r="B427" i="4" s="1"/>
  <c r="E411" i="4"/>
  <c r="D411" i="4"/>
  <c r="C411" i="4"/>
  <c r="D410" i="4"/>
  <c r="B410" i="4"/>
  <c r="E397" i="4"/>
  <c r="D397" i="4"/>
  <c r="C397" i="4"/>
  <c r="B397" i="4"/>
  <c r="E392" i="4"/>
  <c r="E402" i="4" s="1"/>
  <c r="E384" i="4" s="1"/>
  <c r="D392" i="4"/>
  <c r="D402" i="4" s="1"/>
  <c r="C392" i="4"/>
  <c r="C402" i="4" s="1"/>
  <c r="B392" i="4"/>
  <c r="B402" i="4" s="1"/>
  <c r="D387" i="4"/>
  <c r="C387" i="4"/>
  <c r="E386" i="4"/>
  <c r="D386" i="4"/>
  <c r="C386" i="4"/>
  <c r="D385" i="4"/>
  <c r="C385" i="4"/>
  <c r="B385" i="4"/>
  <c r="E372" i="4"/>
  <c r="D372" i="4"/>
  <c r="C372" i="4"/>
  <c r="B372" i="4"/>
  <c r="E367" i="4"/>
  <c r="E377" i="4" s="1"/>
  <c r="E359" i="4" s="1"/>
  <c r="D367" i="4"/>
  <c r="D377" i="4" s="1"/>
  <c r="C367" i="4"/>
  <c r="C377" i="4" s="1"/>
  <c r="B367" i="4"/>
  <c r="B377" i="4" s="1"/>
  <c r="D362" i="4"/>
  <c r="C362" i="4"/>
  <c r="E361" i="4"/>
  <c r="D361" i="4"/>
  <c r="C361" i="4"/>
  <c r="D360" i="4"/>
  <c r="C360" i="4"/>
  <c r="B360" i="4"/>
  <c r="E347" i="4"/>
  <c r="D347" i="4"/>
  <c r="C347" i="4"/>
  <c r="B347" i="4"/>
  <c r="B352" i="4" s="1"/>
  <c r="E342" i="4"/>
  <c r="E352" i="4" s="1"/>
  <c r="E334" i="4" s="1"/>
  <c r="E335" i="4" s="1"/>
  <c r="D342" i="4"/>
  <c r="D352" i="4" s="1"/>
  <c r="D334" i="4" s="1"/>
  <c r="C342" i="4"/>
  <c r="C352" i="4" s="1"/>
  <c r="C337" i="4"/>
  <c r="E336" i="4"/>
  <c r="D336" i="4"/>
  <c r="C336" i="4"/>
  <c r="C335" i="4"/>
  <c r="B335" i="4"/>
  <c r="E321" i="4"/>
  <c r="E258" i="4" s="1"/>
  <c r="D321" i="4"/>
  <c r="C321" i="4"/>
  <c r="B321" i="4"/>
  <c r="E316" i="4"/>
  <c r="E326" i="4" s="1"/>
  <c r="E308" i="4" s="1"/>
  <c r="D316" i="4"/>
  <c r="D326" i="4" s="1"/>
  <c r="D308" i="4" s="1"/>
  <c r="D309" i="4" s="1"/>
  <c r="C316" i="4"/>
  <c r="C326" i="4" s="1"/>
  <c r="B316" i="4"/>
  <c r="B326" i="4" s="1"/>
  <c r="C311" i="4"/>
  <c r="E310" i="4"/>
  <c r="D310" i="4"/>
  <c r="C310" i="4"/>
  <c r="C309" i="4"/>
  <c r="B309" i="4"/>
  <c r="E296" i="4"/>
  <c r="D296" i="4"/>
  <c r="C296" i="4"/>
  <c r="B296" i="4"/>
  <c r="E291" i="4"/>
  <c r="E301" i="4" s="1"/>
  <c r="D291" i="4"/>
  <c r="D301" i="4" s="1"/>
  <c r="C291" i="4"/>
  <c r="C301" i="4" s="1"/>
  <c r="B291" i="4"/>
  <c r="B301" i="4" s="1"/>
  <c r="E286" i="4"/>
  <c r="D286" i="4"/>
  <c r="C286" i="4"/>
  <c r="E285" i="4"/>
  <c r="D285" i="4"/>
  <c r="C285" i="4"/>
  <c r="E284" i="4"/>
  <c r="D284" i="4"/>
  <c r="C284" i="4"/>
  <c r="B284" i="4"/>
  <c r="E271" i="4"/>
  <c r="D271" i="4"/>
  <c r="C271" i="4"/>
  <c r="B271" i="4"/>
  <c r="E266" i="4"/>
  <c r="E276" i="4" s="1"/>
  <c r="D266" i="4"/>
  <c r="D276" i="4" s="1"/>
  <c r="C266" i="4"/>
  <c r="C276" i="4" s="1"/>
  <c r="B266" i="4"/>
  <c r="D261" i="4"/>
  <c r="C261" i="4"/>
  <c r="E260" i="4"/>
  <c r="D260" i="4"/>
  <c r="C260" i="4"/>
  <c r="D259" i="4"/>
  <c r="C259" i="4"/>
  <c r="B259" i="4"/>
  <c r="E244" i="4"/>
  <c r="D244" i="4"/>
  <c r="C244" i="4"/>
  <c r="B244" i="4"/>
  <c r="E239" i="4"/>
  <c r="E249" i="4" s="1"/>
  <c r="D239" i="4"/>
  <c r="D249" i="4" s="1"/>
  <c r="C239" i="4"/>
  <c r="C249" i="4" s="1"/>
  <c r="C231" i="4" s="1"/>
  <c r="B239" i="4"/>
  <c r="B249" i="4" s="1"/>
  <c r="B231" i="4" s="1"/>
  <c r="B232" i="4" s="1"/>
  <c r="E234" i="4"/>
  <c r="E233" i="4"/>
  <c r="D233" i="4"/>
  <c r="C233" i="4"/>
  <c r="E232" i="4"/>
  <c r="D232" i="4"/>
  <c r="E216" i="4"/>
  <c r="D216" i="4"/>
  <c r="C216" i="4"/>
  <c r="B216" i="4"/>
  <c r="E211" i="4"/>
  <c r="E221" i="4" s="1"/>
  <c r="E203" i="4" s="1"/>
  <c r="E204" i="4" s="1"/>
  <c r="D211" i="4"/>
  <c r="D221" i="4" s="1"/>
  <c r="D203" i="4" s="1"/>
  <c r="C211" i="4"/>
  <c r="C221" i="4" s="1"/>
  <c r="B211" i="4"/>
  <c r="B221" i="4" s="1"/>
  <c r="B203" i="4" s="1"/>
  <c r="B204" i="4" s="1"/>
  <c r="E205" i="4"/>
  <c r="D205" i="4"/>
  <c r="C205" i="4"/>
  <c r="C203" i="4"/>
  <c r="E191" i="4"/>
  <c r="D191" i="4"/>
  <c r="C191" i="4"/>
  <c r="B191" i="4"/>
  <c r="E186" i="4"/>
  <c r="E196" i="4" s="1"/>
  <c r="E178" i="4" s="1"/>
  <c r="D186" i="4"/>
  <c r="D196" i="4" s="1"/>
  <c r="D178" i="4" s="1"/>
  <c r="C186" i="4"/>
  <c r="C196" i="4" s="1"/>
  <c r="C178" i="4" s="1"/>
  <c r="B186" i="4"/>
  <c r="B196" i="4" s="1"/>
  <c r="B178" i="4" s="1"/>
  <c r="B179" i="4" s="1"/>
  <c r="E180" i="4"/>
  <c r="D180" i="4"/>
  <c r="C180" i="4"/>
  <c r="E166" i="4"/>
  <c r="D166" i="4"/>
  <c r="C166" i="4"/>
  <c r="B166" i="4"/>
  <c r="E161" i="4"/>
  <c r="E171" i="4" s="1"/>
  <c r="E153" i="4" s="1"/>
  <c r="D161" i="4"/>
  <c r="D171" i="4" s="1"/>
  <c r="D153" i="4" s="1"/>
  <c r="C161" i="4"/>
  <c r="C171" i="4" s="1"/>
  <c r="C153" i="4" s="1"/>
  <c r="C154" i="4" s="1"/>
  <c r="B161" i="4"/>
  <c r="B171" i="4" s="1"/>
  <c r="E155" i="4"/>
  <c r="D155" i="4"/>
  <c r="C155" i="4"/>
  <c r="B154" i="4"/>
  <c r="E141" i="4"/>
  <c r="E112" i="4" s="1"/>
  <c r="D141" i="4"/>
  <c r="D112" i="4" s="1"/>
  <c r="C141" i="4"/>
  <c r="B141" i="4"/>
  <c r="E114" i="4"/>
  <c r="D114" i="4"/>
  <c r="C114" i="4"/>
  <c r="E90" i="4"/>
  <c r="D90" i="4"/>
  <c r="C90" i="4"/>
  <c r="B90" i="4"/>
  <c r="E87" i="4"/>
  <c r="D87" i="4"/>
  <c r="C87" i="4"/>
  <c r="B87" i="4"/>
  <c r="E84" i="4"/>
  <c r="D84" i="4"/>
  <c r="C84" i="4"/>
  <c r="B84" i="4"/>
  <c r="E78" i="4"/>
  <c r="D78" i="4"/>
  <c r="C78" i="4"/>
  <c r="D65" i="4"/>
  <c r="D449" i="4" s="1"/>
  <c r="E59" i="4"/>
  <c r="D59" i="4"/>
  <c r="C59" i="4"/>
  <c r="E53" i="4"/>
  <c r="D53" i="4"/>
  <c r="C53" i="4"/>
  <c r="B53" i="4"/>
  <c r="E50" i="4"/>
  <c r="D50" i="4"/>
  <c r="C50" i="4"/>
  <c r="B50" i="4"/>
  <c r="E47" i="4"/>
  <c r="D47" i="4"/>
  <c r="C47" i="4"/>
  <c r="B47" i="4"/>
  <c r="E41" i="4"/>
  <c r="D41" i="4"/>
  <c r="C41" i="4"/>
  <c r="E1310" i="3"/>
  <c r="D1310" i="3"/>
  <c r="C1310" i="3"/>
  <c r="B1310" i="3"/>
  <c r="E1309" i="3"/>
  <c r="D1309" i="3"/>
  <c r="C1309" i="3"/>
  <c r="B1309" i="3"/>
  <c r="E1308" i="3"/>
  <c r="D1308" i="3"/>
  <c r="C1308" i="3"/>
  <c r="B1308" i="3"/>
  <c r="E1307" i="3"/>
  <c r="E1306" i="3" s="1"/>
  <c r="B1307" i="3"/>
  <c r="E1305" i="3"/>
  <c r="D1305" i="3"/>
  <c r="C1305" i="3"/>
  <c r="B1305" i="3"/>
  <c r="E1304" i="3"/>
  <c r="D1304" i="3"/>
  <c r="C1304" i="3"/>
  <c r="B1304" i="3"/>
  <c r="E1303" i="3"/>
  <c r="D1303" i="3"/>
  <c r="C1303" i="3"/>
  <c r="B1303" i="3"/>
  <c r="E1302" i="3"/>
  <c r="E1301" i="3" s="1"/>
  <c r="D1302" i="3"/>
  <c r="D1301" i="3" s="1"/>
  <c r="C1302" i="3"/>
  <c r="B1302" i="3"/>
  <c r="B1301" i="3" s="1"/>
  <c r="C1301" i="3"/>
  <c r="E1300" i="3"/>
  <c r="D1300" i="3"/>
  <c r="C1300" i="3"/>
  <c r="B1300" i="3"/>
  <c r="E1299" i="3"/>
  <c r="D1299" i="3"/>
  <c r="C1299" i="3"/>
  <c r="B1299" i="3"/>
  <c r="C1298" i="3"/>
  <c r="B1298" i="3"/>
  <c r="E1297" i="3"/>
  <c r="D1297" i="3"/>
  <c r="C1297" i="3"/>
  <c r="B1297" i="3"/>
  <c r="E1296" i="3"/>
  <c r="D1296" i="3"/>
  <c r="D1295" i="3" s="1"/>
  <c r="C1296" i="3"/>
  <c r="C1295" i="3" s="1"/>
  <c r="B1296" i="3"/>
  <c r="B1295" i="3" s="1"/>
  <c r="E1295" i="3"/>
  <c r="E1294" i="3"/>
  <c r="D1294" i="3"/>
  <c r="C1294" i="3"/>
  <c r="B1294" i="3"/>
  <c r="E1293" i="3"/>
  <c r="D1293" i="3"/>
  <c r="C1293" i="3"/>
  <c r="B1293" i="3"/>
  <c r="B1292" i="3" s="1"/>
  <c r="E1292" i="3"/>
  <c r="D1292" i="3"/>
  <c r="C1292" i="3"/>
  <c r="E1291" i="3"/>
  <c r="D1291" i="3"/>
  <c r="C1291" i="3"/>
  <c r="B1291" i="3"/>
  <c r="E1290" i="3"/>
  <c r="D1290" i="3"/>
  <c r="C1290" i="3"/>
  <c r="C1289" i="3" s="1"/>
  <c r="B1290" i="3"/>
  <c r="B1289" i="3" s="1"/>
  <c r="E1289" i="3"/>
  <c r="D1289" i="3"/>
  <c r="E1288" i="3"/>
  <c r="D1288" i="3"/>
  <c r="C1288" i="3"/>
  <c r="B1288" i="3"/>
  <c r="E1287" i="3"/>
  <c r="E1286" i="3" s="1"/>
  <c r="E1285" i="3"/>
  <c r="D1285" i="3"/>
  <c r="C1285" i="3"/>
  <c r="B1285" i="3"/>
  <c r="E1284" i="3"/>
  <c r="E1283" i="3" s="1"/>
  <c r="D1284" i="3"/>
  <c r="D1283" i="3" s="1"/>
  <c r="C1284" i="3"/>
  <c r="C1283" i="3" s="1"/>
  <c r="E1282" i="3"/>
  <c r="D1282" i="3"/>
  <c r="C1282" i="3"/>
  <c r="B1282" i="3"/>
  <c r="E1281" i="3"/>
  <c r="E1280" i="3" s="1"/>
  <c r="D1281" i="3"/>
  <c r="D1280" i="3" s="1"/>
  <c r="C1281" i="3"/>
  <c r="C1280" i="3" s="1"/>
  <c r="E1271" i="3"/>
  <c r="D1271" i="3"/>
  <c r="C1271" i="3"/>
  <c r="B1271" i="3"/>
  <c r="E1266" i="3"/>
  <c r="E1276" i="3" s="1"/>
  <c r="E1258" i="3" s="1"/>
  <c r="E1259" i="3" s="1"/>
  <c r="D1266" i="3"/>
  <c r="D1276" i="3" s="1"/>
  <c r="D1258" i="3" s="1"/>
  <c r="C1266" i="3"/>
  <c r="C1276" i="3" s="1"/>
  <c r="C1258" i="3" s="1"/>
  <c r="C1261" i="3" s="1"/>
  <c r="B1266" i="3"/>
  <c r="B1276" i="3" s="1"/>
  <c r="E1260" i="3"/>
  <c r="D1260" i="3"/>
  <c r="C1260" i="3"/>
  <c r="B1259" i="3"/>
  <c r="E1245" i="3"/>
  <c r="D1245" i="3"/>
  <c r="C1245" i="3"/>
  <c r="B1245" i="3"/>
  <c r="E1240" i="3"/>
  <c r="E1250" i="3" s="1"/>
  <c r="E1232" i="3" s="1"/>
  <c r="E1233" i="3" s="1"/>
  <c r="D1240" i="3"/>
  <c r="D1250" i="3" s="1"/>
  <c r="D1232" i="3" s="1"/>
  <c r="C1240" i="3"/>
  <c r="C1250" i="3" s="1"/>
  <c r="B1240" i="3"/>
  <c r="B1250" i="3" s="1"/>
  <c r="E1234" i="3"/>
  <c r="D1234" i="3"/>
  <c r="C1234" i="3"/>
  <c r="B1233" i="3"/>
  <c r="C1232" i="3"/>
  <c r="C1235" i="3" s="1"/>
  <c r="E1219" i="3"/>
  <c r="D1219" i="3"/>
  <c r="C1219" i="3"/>
  <c r="B1219" i="3"/>
  <c r="E1214" i="3"/>
  <c r="E1224" i="3" s="1"/>
  <c r="E1206" i="3" s="1"/>
  <c r="E1207" i="3" s="1"/>
  <c r="D1214" i="3"/>
  <c r="D1224" i="3" s="1"/>
  <c r="D1206" i="3" s="1"/>
  <c r="C1214" i="3"/>
  <c r="B1214" i="3"/>
  <c r="B1224" i="3" s="1"/>
  <c r="C1209" i="3"/>
  <c r="E1208" i="3"/>
  <c r="D1208" i="3"/>
  <c r="C1208" i="3"/>
  <c r="C1207" i="3"/>
  <c r="B1207" i="3"/>
  <c r="E1193" i="3"/>
  <c r="D1193" i="3"/>
  <c r="C1193" i="3"/>
  <c r="B1193" i="3"/>
  <c r="E1188" i="3"/>
  <c r="E1198" i="3" s="1"/>
  <c r="D1188" i="3"/>
  <c r="D1198" i="3" s="1"/>
  <c r="C1188" i="3"/>
  <c r="C1198" i="3" s="1"/>
  <c r="C1180" i="3" s="1"/>
  <c r="D1183" i="3" s="1"/>
  <c r="B1188" i="3"/>
  <c r="B1198" i="3" s="1"/>
  <c r="E1183" i="3"/>
  <c r="E1182" i="3"/>
  <c r="D1182" i="3"/>
  <c r="C1182" i="3"/>
  <c r="E1181" i="3"/>
  <c r="D1181" i="3"/>
  <c r="B1181" i="3"/>
  <c r="E1167" i="3"/>
  <c r="D1167" i="3"/>
  <c r="C1167" i="3"/>
  <c r="B1167" i="3"/>
  <c r="E1162" i="3"/>
  <c r="E1172" i="3" s="1"/>
  <c r="D1162" i="3"/>
  <c r="D1172" i="3" s="1"/>
  <c r="C1162" i="3"/>
  <c r="C1172" i="3" s="1"/>
  <c r="C1154" i="3" s="1"/>
  <c r="B1162" i="3"/>
  <c r="B1172" i="3" s="1"/>
  <c r="E1157" i="3"/>
  <c r="E1156" i="3"/>
  <c r="D1156" i="3"/>
  <c r="C1156" i="3"/>
  <c r="E1155" i="3"/>
  <c r="D1155" i="3"/>
  <c r="B1155" i="3"/>
  <c r="E1141" i="3"/>
  <c r="D1141" i="3"/>
  <c r="C1141" i="3"/>
  <c r="B1141" i="3"/>
  <c r="E1136" i="3"/>
  <c r="E1146" i="3" s="1"/>
  <c r="D1136" i="3"/>
  <c r="D1146" i="3" s="1"/>
  <c r="D1128" i="3" s="1"/>
  <c r="C1136" i="3"/>
  <c r="C1146" i="3" s="1"/>
  <c r="C1128" i="3" s="1"/>
  <c r="B1136" i="3"/>
  <c r="B1146" i="3" s="1"/>
  <c r="B1128" i="3" s="1"/>
  <c r="B1129" i="3" s="1"/>
  <c r="E1130" i="3"/>
  <c r="D1130" i="3"/>
  <c r="C1130" i="3"/>
  <c r="E1129" i="3"/>
  <c r="E1115" i="3"/>
  <c r="D1115" i="3"/>
  <c r="C1115" i="3"/>
  <c r="B1115" i="3"/>
  <c r="E1110" i="3"/>
  <c r="E1120" i="3" s="1"/>
  <c r="E1102" i="3" s="1"/>
  <c r="D1110" i="3"/>
  <c r="D1120" i="3" s="1"/>
  <c r="D1102" i="3" s="1"/>
  <c r="D1103" i="3" s="1"/>
  <c r="C1110" i="3"/>
  <c r="C1120" i="3" s="1"/>
  <c r="C1102" i="3" s="1"/>
  <c r="B1110" i="3"/>
  <c r="B1120" i="3" s="1"/>
  <c r="E1104" i="3"/>
  <c r="D1104" i="3"/>
  <c r="C1104" i="3"/>
  <c r="E1089" i="3"/>
  <c r="D1089" i="3"/>
  <c r="C1089" i="3"/>
  <c r="B1089" i="3"/>
  <c r="E1084" i="3"/>
  <c r="E1094" i="3" s="1"/>
  <c r="E1076" i="3" s="1"/>
  <c r="D1084" i="3"/>
  <c r="D1094" i="3" s="1"/>
  <c r="D1076" i="3" s="1"/>
  <c r="C1084" i="3"/>
  <c r="C1094" i="3" s="1"/>
  <c r="C1076" i="3" s="1"/>
  <c r="B1084" i="3"/>
  <c r="B1094" i="3" s="1"/>
  <c r="E1078" i="3"/>
  <c r="D1078" i="3"/>
  <c r="C1078" i="3"/>
  <c r="B1077" i="3"/>
  <c r="E1063" i="3"/>
  <c r="D1063" i="3"/>
  <c r="C1063" i="3"/>
  <c r="B1063" i="3"/>
  <c r="E1058" i="3"/>
  <c r="E1068" i="3" s="1"/>
  <c r="E1050" i="3" s="1"/>
  <c r="E1051" i="3" s="1"/>
  <c r="D1058" i="3"/>
  <c r="D1068" i="3" s="1"/>
  <c r="D1050" i="3" s="1"/>
  <c r="C1058" i="3"/>
  <c r="C1068" i="3" s="1"/>
  <c r="C1050" i="3" s="1"/>
  <c r="C1051" i="3" s="1"/>
  <c r="B1058" i="3"/>
  <c r="B1068" i="3" s="1"/>
  <c r="B1050" i="3" s="1"/>
  <c r="B1051" i="3" s="1"/>
  <c r="E1052" i="3"/>
  <c r="D1052" i="3"/>
  <c r="C1052" i="3"/>
  <c r="E1037" i="3"/>
  <c r="D1037" i="3"/>
  <c r="C1037" i="3"/>
  <c r="B1037" i="3"/>
  <c r="E1032" i="3"/>
  <c r="E1042" i="3" s="1"/>
  <c r="E1024" i="3" s="1"/>
  <c r="D1032" i="3"/>
  <c r="D1042" i="3" s="1"/>
  <c r="D1024" i="3" s="1"/>
  <c r="D1025" i="3" s="1"/>
  <c r="C1032" i="3"/>
  <c r="C1042" i="3" s="1"/>
  <c r="C1024" i="3" s="1"/>
  <c r="B1032" i="3"/>
  <c r="B1042" i="3" s="1"/>
  <c r="B1024" i="3" s="1"/>
  <c r="B1025" i="3" s="1"/>
  <c r="E1026" i="3"/>
  <c r="D1026" i="3"/>
  <c r="C1026" i="3"/>
  <c r="E1011" i="3"/>
  <c r="D1011" i="3"/>
  <c r="C1011" i="3"/>
  <c r="B1011" i="3"/>
  <c r="E1006" i="3"/>
  <c r="E1016" i="3" s="1"/>
  <c r="E998" i="3" s="1"/>
  <c r="E999" i="3" s="1"/>
  <c r="D1006" i="3"/>
  <c r="D1016" i="3" s="1"/>
  <c r="D998" i="3" s="1"/>
  <c r="C1006" i="3"/>
  <c r="C1016" i="3" s="1"/>
  <c r="B1006" i="3"/>
  <c r="B1016" i="3" s="1"/>
  <c r="B998" i="3" s="1"/>
  <c r="B999" i="3" s="1"/>
  <c r="E1000" i="3"/>
  <c r="D1000" i="3"/>
  <c r="C1000" i="3"/>
  <c r="C998" i="3"/>
  <c r="E985" i="3"/>
  <c r="D985" i="3"/>
  <c r="C985" i="3"/>
  <c r="B985" i="3"/>
  <c r="E980" i="3"/>
  <c r="E990" i="3" s="1"/>
  <c r="E972" i="3" s="1"/>
  <c r="D980" i="3"/>
  <c r="D990" i="3" s="1"/>
  <c r="C980" i="3"/>
  <c r="C990" i="3" s="1"/>
  <c r="C972" i="3" s="1"/>
  <c r="B980" i="3"/>
  <c r="B990" i="3" s="1"/>
  <c r="B972" i="3" s="1"/>
  <c r="B973" i="3" s="1"/>
  <c r="E974" i="3"/>
  <c r="D974" i="3"/>
  <c r="C974" i="3"/>
  <c r="D973" i="3"/>
  <c r="E959" i="3"/>
  <c r="D959" i="3"/>
  <c r="C959" i="3"/>
  <c r="B959" i="3"/>
  <c r="E954" i="3"/>
  <c r="E964" i="3" s="1"/>
  <c r="E946" i="3" s="1"/>
  <c r="D954" i="3"/>
  <c r="D964" i="3" s="1"/>
  <c r="D946" i="3" s="1"/>
  <c r="D947" i="3" s="1"/>
  <c r="C954" i="3"/>
  <c r="C964" i="3" s="1"/>
  <c r="C946" i="3" s="1"/>
  <c r="B954" i="3"/>
  <c r="B964" i="3" s="1"/>
  <c r="B946" i="3" s="1"/>
  <c r="B947" i="3" s="1"/>
  <c r="E948" i="3"/>
  <c r="D948" i="3"/>
  <c r="C948" i="3"/>
  <c r="E934" i="3"/>
  <c r="D934" i="3"/>
  <c r="C934" i="3"/>
  <c r="B934" i="3"/>
  <c r="E929" i="3"/>
  <c r="E939" i="3" s="1"/>
  <c r="E921" i="3" s="1"/>
  <c r="D929" i="3"/>
  <c r="D939" i="3" s="1"/>
  <c r="D921" i="3" s="1"/>
  <c r="C929" i="3"/>
  <c r="C939" i="3" s="1"/>
  <c r="C921" i="3" s="1"/>
  <c r="C922" i="3" s="1"/>
  <c r="B929" i="3"/>
  <c r="B939" i="3" s="1"/>
  <c r="B921" i="3" s="1"/>
  <c r="B922" i="3" s="1"/>
  <c r="E923" i="3"/>
  <c r="D923" i="3"/>
  <c r="C923" i="3"/>
  <c r="E908" i="3"/>
  <c r="D908" i="3"/>
  <c r="C908" i="3"/>
  <c r="B908" i="3"/>
  <c r="E903" i="3"/>
  <c r="E913" i="3" s="1"/>
  <c r="E895" i="3" s="1"/>
  <c r="D903" i="3"/>
  <c r="D913" i="3" s="1"/>
  <c r="C903" i="3"/>
  <c r="C913" i="3" s="1"/>
  <c r="B903" i="3"/>
  <c r="B913" i="3" s="1"/>
  <c r="B895" i="3" s="1"/>
  <c r="C898" i="3" s="1"/>
  <c r="D898" i="3"/>
  <c r="E897" i="3"/>
  <c r="D897" i="3"/>
  <c r="C897" i="3"/>
  <c r="D896" i="3"/>
  <c r="C896" i="3"/>
  <c r="B896" i="3"/>
  <c r="E883" i="3"/>
  <c r="D883" i="3"/>
  <c r="C883" i="3"/>
  <c r="B883" i="3"/>
  <c r="E878" i="3"/>
  <c r="E888" i="3" s="1"/>
  <c r="E870" i="3" s="1"/>
  <c r="D878" i="3"/>
  <c r="D888" i="3" s="1"/>
  <c r="C878" i="3"/>
  <c r="C888" i="3" s="1"/>
  <c r="B878" i="3"/>
  <c r="B888" i="3" s="1"/>
  <c r="B870" i="3" s="1"/>
  <c r="D873" i="3"/>
  <c r="E872" i="3"/>
  <c r="D872" i="3"/>
  <c r="C872" i="3"/>
  <c r="D871" i="3"/>
  <c r="C871" i="3"/>
  <c r="E858" i="3"/>
  <c r="D858" i="3"/>
  <c r="C858" i="3"/>
  <c r="B858" i="3"/>
  <c r="E853" i="3"/>
  <c r="E863" i="3" s="1"/>
  <c r="E845" i="3" s="1"/>
  <c r="D853" i="3"/>
  <c r="D863" i="3" s="1"/>
  <c r="C853" i="3"/>
  <c r="C863" i="3" s="1"/>
  <c r="B853" i="3"/>
  <c r="B863" i="3" s="1"/>
  <c r="B845" i="3" s="1"/>
  <c r="D848" i="3"/>
  <c r="E847" i="3"/>
  <c r="D847" i="3"/>
  <c r="C847" i="3"/>
  <c r="D846" i="3"/>
  <c r="C846" i="3"/>
  <c r="E832" i="3"/>
  <c r="D832" i="3"/>
  <c r="C832" i="3"/>
  <c r="B832" i="3"/>
  <c r="E827" i="3"/>
  <c r="E837" i="3" s="1"/>
  <c r="E819" i="3" s="1"/>
  <c r="E820" i="3" s="1"/>
  <c r="D827" i="3"/>
  <c r="D837" i="3" s="1"/>
  <c r="C827" i="3"/>
  <c r="C837" i="3" s="1"/>
  <c r="C819" i="3" s="1"/>
  <c r="B827" i="3"/>
  <c r="B837" i="3" s="1"/>
  <c r="B819" i="3" s="1"/>
  <c r="B820" i="3" s="1"/>
  <c r="E822" i="3"/>
  <c r="E821" i="3"/>
  <c r="D821" i="3"/>
  <c r="C821" i="3"/>
  <c r="D820" i="3"/>
  <c r="E806" i="3"/>
  <c r="D806" i="3"/>
  <c r="C806" i="3"/>
  <c r="B806" i="3"/>
  <c r="E801" i="3"/>
  <c r="E811" i="3" s="1"/>
  <c r="E793" i="3" s="1"/>
  <c r="E794" i="3" s="1"/>
  <c r="D801" i="3"/>
  <c r="D811" i="3" s="1"/>
  <c r="C801" i="3"/>
  <c r="C811" i="3" s="1"/>
  <c r="C793" i="3" s="1"/>
  <c r="B801" i="3"/>
  <c r="B811" i="3" s="1"/>
  <c r="B793" i="3" s="1"/>
  <c r="B794" i="3" s="1"/>
  <c r="E795" i="3"/>
  <c r="D795" i="3"/>
  <c r="C795" i="3"/>
  <c r="D794" i="3"/>
  <c r="E781" i="3"/>
  <c r="D781" i="3"/>
  <c r="C781" i="3"/>
  <c r="B781" i="3"/>
  <c r="E776" i="3"/>
  <c r="E786" i="3" s="1"/>
  <c r="E768" i="3" s="1"/>
  <c r="D776" i="3"/>
  <c r="D786" i="3" s="1"/>
  <c r="C776" i="3"/>
  <c r="C786" i="3" s="1"/>
  <c r="B776" i="3"/>
  <c r="B786" i="3" s="1"/>
  <c r="B768" i="3" s="1"/>
  <c r="B769" i="3" s="1"/>
  <c r="E770" i="3"/>
  <c r="D770" i="3"/>
  <c r="C770" i="3"/>
  <c r="D769" i="3"/>
  <c r="C768" i="3"/>
  <c r="E755" i="3"/>
  <c r="D755" i="3"/>
  <c r="C755" i="3"/>
  <c r="B755" i="3"/>
  <c r="E750" i="3"/>
  <c r="E760" i="3" s="1"/>
  <c r="E742" i="3" s="1"/>
  <c r="D750" i="3"/>
  <c r="D760" i="3" s="1"/>
  <c r="C750" i="3"/>
  <c r="C760" i="3" s="1"/>
  <c r="C742" i="3" s="1"/>
  <c r="B750" i="3"/>
  <c r="B760" i="3" s="1"/>
  <c r="B742" i="3" s="1"/>
  <c r="B743" i="3" s="1"/>
  <c r="E744" i="3"/>
  <c r="D744" i="3"/>
  <c r="C744" i="3"/>
  <c r="D743" i="3"/>
  <c r="E729" i="3"/>
  <c r="D729" i="3"/>
  <c r="C729" i="3"/>
  <c r="B729" i="3"/>
  <c r="E724" i="3"/>
  <c r="E734" i="3" s="1"/>
  <c r="E716" i="3" s="1"/>
  <c r="D724" i="3"/>
  <c r="D734" i="3" s="1"/>
  <c r="C724" i="3"/>
  <c r="C734" i="3" s="1"/>
  <c r="B724" i="3"/>
  <c r="B734" i="3" s="1"/>
  <c r="B716" i="3" s="1"/>
  <c r="D719" i="3"/>
  <c r="E718" i="3"/>
  <c r="D718" i="3"/>
  <c r="C718" i="3"/>
  <c r="D717" i="3"/>
  <c r="C717" i="3"/>
  <c r="E703" i="3"/>
  <c r="D703" i="3"/>
  <c r="C703" i="3"/>
  <c r="B703" i="3"/>
  <c r="E698" i="3"/>
  <c r="E708" i="3" s="1"/>
  <c r="E690" i="3" s="1"/>
  <c r="E691" i="3" s="1"/>
  <c r="D698" i="3"/>
  <c r="D708" i="3" s="1"/>
  <c r="C698" i="3"/>
  <c r="C708" i="3" s="1"/>
  <c r="C690" i="3" s="1"/>
  <c r="C691" i="3" s="1"/>
  <c r="B698" i="3"/>
  <c r="B708" i="3" s="1"/>
  <c r="B690" i="3" s="1"/>
  <c r="B691" i="3" s="1"/>
  <c r="E693" i="3"/>
  <c r="E692" i="3"/>
  <c r="D692" i="3"/>
  <c r="C692" i="3"/>
  <c r="D691" i="3"/>
  <c r="E678" i="3"/>
  <c r="D678" i="3"/>
  <c r="C678" i="3"/>
  <c r="B678" i="3"/>
  <c r="E673" i="3"/>
  <c r="E683" i="3" s="1"/>
  <c r="E665" i="3" s="1"/>
  <c r="E666" i="3" s="1"/>
  <c r="D673" i="3"/>
  <c r="D683" i="3" s="1"/>
  <c r="D665" i="3" s="1"/>
  <c r="C673" i="3"/>
  <c r="C683" i="3" s="1"/>
  <c r="C665" i="3" s="1"/>
  <c r="B673" i="3"/>
  <c r="B683" i="3" s="1"/>
  <c r="B665" i="3" s="1"/>
  <c r="B666" i="3" s="1"/>
  <c r="E667" i="3"/>
  <c r="D667" i="3"/>
  <c r="C667" i="3"/>
  <c r="E652" i="3"/>
  <c r="D652" i="3"/>
  <c r="C652" i="3"/>
  <c r="B652" i="3"/>
  <c r="E647" i="3"/>
  <c r="E657" i="3" s="1"/>
  <c r="D647" i="3"/>
  <c r="D657" i="3" s="1"/>
  <c r="C647" i="3"/>
  <c r="C657" i="3" s="1"/>
  <c r="B647" i="3"/>
  <c r="B657" i="3" s="1"/>
  <c r="B639" i="3" s="1"/>
  <c r="E642" i="3"/>
  <c r="D642" i="3"/>
  <c r="E641" i="3"/>
  <c r="D641" i="3"/>
  <c r="C641" i="3"/>
  <c r="E640" i="3"/>
  <c r="D640" i="3"/>
  <c r="C640" i="3"/>
  <c r="E626" i="3"/>
  <c r="D626" i="3"/>
  <c r="C626" i="3"/>
  <c r="B626" i="3"/>
  <c r="E621" i="3"/>
  <c r="E631" i="3" s="1"/>
  <c r="E613" i="3" s="1"/>
  <c r="D621" i="3"/>
  <c r="D631" i="3" s="1"/>
  <c r="D613" i="3" s="1"/>
  <c r="D614" i="3" s="1"/>
  <c r="C621" i="3"/>
  <c r="C631" i="3" s="1"/>
  <c r="C613" i="3" s="1"/>
  <c r="B621" i="3"/>
  <c r="B631" i="3" s="1"/>
  <c r="B613" i="3" s="1"/>
  <c r="B614" i="3" s="1"/>
  <c r="E615" i="3"/>
  <c r="D615" i="3"/>
  <c r="C615" i="3"/>
  <c r="E601" i="3"/>
  <c r="D601" i="3"/>
  <c r="C601" i="3"/>
  <c r="B601" i="3"/>
  <c r="E596" i="3"/>
  <c r="E606" i="3" s="1"/>
  <c r="E588" i="3" s="1"/>
  <c r="E589" i="3" s="1"/>
  <c r="D596" i="3"/>
  <c r="D606" i="3" s="1"/>
  <c r="D588" i="3" s="1"/>
  <c r="C596" i="3"/>
  <c r="C606" i="3" s="1"/>
  <c r="C588" i="3" s="1"/>
  <c r="B596" i="3"/>
  <c r="B606" i="3" s="1"/>
  <c r="B588" i="3" s="1"/>
  <c r="B589" i="3" s="1"/>
  <c r="E590" i="3"/>
  <c r="D590" i="3"/>
  <c r="C590" i="3"/>
  <c r="E576" i="3"/>
  <c r="D576" i="3"/>
  <c r="C576" i="3"/>
  <c r="B576" i="3"/>
  <c r="E571" i="3"/>
  <c r="E581" i="3" s="1"/>
  <c r="D571" i="3"/>
  <c r="D581" i="3" s="1"/>
  <c r="D563" i="3" s="1"/>
  <c r="D564" i="3" s="1"/>
  <c r="C571" i="3"/>
  <c r="C581" i="3" s="1"/>
  <c r="C563" i="3" s="1"/>
  <c r="B571" i="3"/>
  <c r="B581" i="3" s="1"/>
  <c r="B563" i="3" s="1"/>
  <c r="B564" i="3" s="1"/>
  <c r="E565" i="3"/>
  <c r="D565" i="3"/>
  <c r="C565" i="3"/>
  <c r="E564" i="3"/>
  <c r="E550" i="3"/>
  <c r="D550" i="3"/>
  <c r="C550" i="3"/>
  <c r="B550" i="3"/>
  <c r="E545" i="3"/>
  <c r="E555" i="3" s="1"/>
  <c r="E537" i="3" s="1"/>
  <c r="D545" i="3"/>
  <c r="D555" i="3" s="1"/>
  <c r="C545" i="3"/>
  <c r="C555" i="3" s="1"/>
  <c r="B545" i="3"/>
  <c r="B555" i="3" s="1"/>
  <c r="D540" i="3"/>
  <c r="C540" i="3"/>
  <c r="E539" i="3"/>
  <c r="D539" i="3"/>
  <c r="C539" i="3"/>
  <c r="D538" i="3"/>
  <c r="C538" i="3"/>
  <c r="B538" i="3"/>
  <c r="E524" i="3"/>
  <c r="D524" i="3"/>
  <c r="C524" i="3"/>
  <c r="B524" i="3"/>
  <c r="E519" i="3"/>
  <c r="E529" i="3" s="1"/>
  <c r="E511" i="3" s="1"/>
  <c r="D519" i="3"/>
  <c r="D529" i="3" s="1"/>
  <c r="C519" i="3"/>
  <c r="C529" i="3" s="1"/>
  <c r="C511" i="3" s="1"/>
  <c r="D514" i="3" s="1"/>
  <c r="B519" i="3"/>
  <c r="B529" i="3" s="1"/>
  <c r="B511" i="3" s="1"/>
  <c r="B512" i="3" s="1"/>
  <c r="E513" i="3"/>
  <c r="D513" i="3"/>
  <c r="C513" i="3"/>
  <c r="D512" i="3"/>
  <c r="E499" i="3"/>
  <c r="D499" i="3"/>
  <c r="C499" i="3"/>
  <c r="B499" i="3"/>
  <c r="E494" i="3"/>
  <c r="E504" i="3" s="1"/>
  <c r="E486" i="3" s="1"/>
  <c r="E489" i="3" s="1"/>
  <c r="D494" i="3"/>
  <c r="D504" i="3" s="1"/>
  <c r="C494" i="3"/>
  <c r="C504" i="3" s="1"/>
  <c r="B494" i="3"/>
  <c r="B504" i="3" s="1"/>
  <c r="B486" i="3" s="1"/>
  <c r="B487" i="3" s="1"/>
  <c r="D489" i="3"/>
  <c r="E488" i="3"/>
  <c r="D488" i="3"/>
  <c r="C488" i="3"/>
  <c r="D487" i="3"/>
  <c r="C487" i="3"/>
  <c r="E474" i="3"/>
  <c r="D474" i="3"/>
  <c r="C474" i="3"/>
  <c r="B474" i="3"/>
  <c r="E469" i="3"/>
  <c r="E479" i="3" s="1"/>
  <c r="D469" i="3"/>
  <c r="D479" i="3" s="1"/>
  <c r="C469" i="3"/>
  <c r="C479" i="3" s="1"/>
  <c r="C461" i="3" s="1"/>
  <c r="B469" i="3"/>
  <c r="B479" i="3" s="1"/>
  <c r="B461" i="3" s="1"/>
  <c r="B462" i="3" s="1"/>
  <c r="E463" i="3"/>
  <c r="D463" i="3"/>
  <c r="C463" i="3"/>
  <c r="D462" i="3"/>
  <c r="E461" i="3"/>
  <c r="E464" i="3" s="1"/>
  <c r="E448" i="3"/>
  <c r="D448" i="3"/>
  <c r="C448" i="3"/>
  <c r="B448" i="3"/>
  <c r="E443" i="3"/>
  <c r="E453" i="3" s="1"/>
  <c r="D443" i="3"/>
  <c r="D453" i="3" s="1"/>
  <c r="D435" i="3" s="1"/>
  <c r="C443" i="3"/>
  <c r="C453" i="3" s="1"/>
  <c r="C435" i="3" s="1"/>
  <c r="B443" i="3"/>
  <c r="B453" i="3" s="1"/>
  <c r="B435" i="3" s="1"/>
  <c r="B436" i="3" s="1"/>
  <c r="E437" i="3"/>
  <c r="D437" i="3"/>
  <c r="C437" i="3"/>
  <c r="E436" i="3"/>
  <c r="E435" i="3"/>
  <c r="E423" i="3"/>
  <c r="D423" i="3"/>
  <c r="C423" i="3"/>
  <c r="B423" i="3"/>
  <c r="E418" i="3"/>
  <c r="E428" i="3" s="1"/>
  <c r="E410" i="3" s="1"/>
  <c r="D418" i="3"/>
  <c r="D428" i="3" s="1"/>
  <c r="D410" i="3" s="1"/>
  <c r="C418" i="3"/>
  <c r="C428" i="3" s="1"/>
  <c r="B418" i="3"/>
  <c r="B428" i="3" s="1"/>
  <c r="E412" i="3"/>
  <c r="D412" i="3"/>
  <c r="C412" i="3"/>
  <c r="C411" i="3"/>
  <c r="B410" i="3"/>
  <c r="B411" i="3" s="1"/>
  <c r="E397" i="3"/>
  <c r="D397" i="3"/>
  <c r="C397" i="3"/>
  <c r="B397" i="3"/>
  <c r="E392" i="3"/>
  <c r="E402" i="3" s="1"/>
  <c r="D392" i="3"/>
  <c r="D402" i="3" s="1"/>
  <c r="D384" i="3" s="1"/>
  <c r="C392" i="3"/>
  <c r="C402" i="3" s="1"/>
  <c r="C384" i="3" s="1"/>
  <c r="B392" i="3"/>
  <c r="E386" i="3"/>
  <c r="D386" i="3"/>
  <c r="C386" i="3"/>
  <c r="E385" i="3"/>
  <c r="E372" i="3"/>
  <c r="D372" i="3"/>
  <c r="C372" i="3"/>
  <c r="B372" i="3"/>
  <c r="E367" i="3"/>
  <c r="E377" i="3" s="1"/>
  <c r="D367" i="3"/>
  <c r="D377" i="3" s="1"/>
  <c r="D359" i="3" s="1"/>
  <c r="C367" i="3"/>
  <c r="C377" i="3" s="1"/>
  <c r="C359" i="3" s="1"/>
  <c r="B367" i="3"/>
  <c r="B377" i="3" s="1"/>
  <c r="B359" i="3" s="1"/>
  <c r="B360" i="3" s="1"/>
  <c r="E361" i="3"/>
  <c r="D361" i="3"/>
  <c r="C361" i="3"/>
  <c r="E360" i="3"/>
  <c r="E343" i="3"/>
  <c r="D343" i="3"/>
  <c r="C343" i="3"/>
  <c r="B343" i="3"/>
  <c r="E338" i="3"/>
  <c r="E348" i="3" s="1"/>
  <c r="D338" i="3"/>
  <c r="D348" i="3" s="1"/>
  <c r="C338" i="3"/>
  <c r="C348" i="3" s="1"/>
  <c r="C330" i="3" s="1"/>
  <c r="B338" i="3"/>
  <c r="B348" i="3" s="1"/>
  <c r="E333" i="3"/>
  <c r="E332" i="3"/>
  <c r="D332" i="3"/>
  <c r="C332" i="3"/>
  <c r="E331" i="3"/>
  <c r="D331" i="3"/>
  <c r="B331" i="3"/>
  <c r="E317" i="3"/>
  <c r="D317" i="3"/>
  <c r="C317" i="3"/>
  <c r="B317" i="3"/>
  <c r="E312" i="3"/>
  <c r="E322" i="3" s="1"/>
  <c r="E304" i="3" s="1"/>
  <c r="D312" i="3"/>
  <c r="D322" i="3" s="1"/>
  <c r="D304" i="3" s="1"/>
  <c r="C312" i="3"/>
  <c r="C322" i="3" s="1"/>
  <c r="C304" i="3" s="1"/>
  <c r="B312" i="3"/>
  <c r="B322" i="3" s="1"/>
  <c r="B304" i="3" s="1"/>
  <c r="B305" i="3" s="1"/>
  <c r="E306" i="3"/>
  <c r="D306" i="3"/>
  <c r="C306" i="3"/>
  <c r="E291" i="3"/>
  <c r="D291" i="3"/>
  <c r="C291" i="3"/>
  <c r="B291" i="3"/>
  <c r="E286" i="3"/>
  <c r="E296" i="3" s="1"/>
  <c r="D286" i="3"/>
  <c r="D296" i="3" s="1"/>
  <c r="C286" i="3"/>
  <c r="C296" i="3" s="1"/>
  <c r="B286" i="3"/>
  <c r="B296" i="3" s="1"/>
  <c r="B278" i="3" s="1"/>
  <c r="E281" i="3"/>
  <c r="D281" i="3"/>
  <c r="E280" i="3"/>
  <c r="D280" i="3"/>
  <c r="C280" i="3"/>
  <c r="E279" i="3"/>
  <c r="D279" i="3"/>
  <c r="C279" i="3"/>
  <c r="E265" i="3"/>
  <c r="D265" i="3"/>
  <c r="C265" i="3"/>
  <c r="B265" i="3"/>
  <c r="E260" i="3"/>
  <c r="E270" i="3" s="1"/>
  <c r="D260" i="3"/>
  <c r="D270" i="3" s="1"/>
  <c r="C260" i="3"/>
  <c r="C270" i="3" s="1"/>
  <c r="B260" i="3"/>
  <c r="B270" i="3" s="1"/>
  <c r="B252" i="3" s="1"/>
  <c r="E255" i="3"/>
  <c r="D255" i="3"/>
  <c r="E254" i="3"/>
  <c r="D254" i="3"/>
  <c r="C254" i="3"/>
  <c r="E253" i="3"/>
  <c r="D253" i="3"/>
  <c r="C253" i="3"/>
  <c r="D240" i="3"/>
  <c r="D1307" i="3" s="1"/>
  <c r="D1306" i="3" s="1"/>
  <c r="C240" i="3"/>
  <c r="C1307" i="3" s="1"/>
  <c r="C1306" i="3" s="1"/>
  <c r="E239" i="3"/>
  <c r="B239" i="3"/>
  <c r="E234" i="3"/>
  <c r="D234" i="3"/>
  <c r="C234" i="3"/>
  <c r="B234" i="3"/>
  <c r="B244" i="3" s="1"/>
  <c r="B226" i="3" s="1"/>
  <c r="B227" i="3" s="1"/>
  <c r="E228" i="3"/>
  <c r="D228" i="3"/>
  <c r="C228" i="3"/>
  <c r="E205" i="3"/>
  <c r="D205" i="3"/>
  <c r="C205" i="3"/>
  <c r="B205" i="3"/>
  <c r="D200" i="3"/>
  <c r="D1287" i="3" s="1"/>
  <c r="C200" i="3"/>
  <c r="C1287" i="3" s="1"/>
  <c r="B200" i="3"/>
  <c r="B1287" i="3" s="1"/>
  <c r="E199" i="3"/>
  <c r="D199" i="3"/>
  <c r="C199" i="3"/>
  <c r="B197" i="3"/>
  <c r="B1284" i="3" s="1"/>
  <c r="B1283" i="3" s="1"/>
  <c r="E196" i="3"/>
  <c r="D196" i="3"/>
  <c r="C196" i="3"/>
  <c r="B196" i="3"/>
  <c r="B194" i="3"/>
  <c r="B1281" i="3" s="1"/>
  <c r="B1280" i="3" s="1"/>
  <c r="E193" i="3"/>
  <c r="D193" i="3"/>
  <c r="C193" i="3"/>
  <c r="B193" i="3"/>
  <c r="E187" i="3"/>
  <c r="D187" i="3"/>
  <c r="C187" i="3"/>
  <c r="E168" i="3"/>
  <c r="D168" i="3"/>
  <c r="C168" i="3"/>
  <c r="B168" i="3"/>
  <c r="E162" i="3"/>
  <c r="D162" i="3"/>
  <c r="C162" i="3"/>
  <c r="B162" i="3"/>
  <c r="E159" i="3"/>
  <c r="D159" i="3"/>
  <c r="C159" i="3"/>
  <c r="B159" i="3"/>
  <c r="E156" i="3"/>
  <c r="D156" i="3"/>
  <c r="C156" i="3"/>
  <c r="B156" i="3"/>
  <c r="E150" i="3"/>
  <c r="D150" i="3"/>
  <c r="C150" i="3"/>
  <c r="E125" i="3"/>
  <c r="D125" i="3"/>
  <c r="C125" i="3"/>
  <c r="B125" i="3"/>
  <c r="E122" i="3"/>
  <c r="D122" i="3"/>
  <c r="C122" i="3"/>
  <c r="B122" i="3"/>
  <c r="E119" i="3"/>
  <c r="D119" i="3"/>
  <c r="C119" i="3"/>
  <c r="B119" i="3"/>
  <c r="E113" i="3"/>
  <c r="D113" i="3"/>
  <c r="C113" i="3"/>
  <c r="D100" i="3"/>
  <c r="E100" i="3" s="1"/>
  <c r="E88" i="3"/>
  <c r="D88" i="3"/>
  <c r="C88" i="3"/>
  <c r="B88" i="3"/>
  <c r="B103" i="3" s="1"/>
  <c r="B104" i="3" s="1"/>
  <c r="E85" i="3"/>
  <c r="D85" i="3"/>
  <c r="C85" i="3"/>
  <c r="B85" i="3"/>
  <c r="E82" i="3"/>
  <c r="D82" i="3"/>
  <c r="C82" i="3"/>
  <c r="B82" i="3"/>
  <c r="E77" i="3"/>
  <c r="D77" i="3"/>
  <c r="C77" i="3"/>
  <c r="E76" i="3"/>
  <c r="D76" i="3"/>
  <c r="C76" i="3"/>
  <c r="E75" i="3"/>
  <c r="E78" i="3" s="1"/>
  <c r="D75" i="3"/>
  <c r="C75" i="3"/>
  <c r="B75" i="3"/>
  <c r="D63" i="3"/>
  <c r="D1298" i="3" s="1"/>
  <c r="E51" i="3"/>
  <c r="D51" i="3"/>
  <c r="C51" i="3"/>
  <c r="B51" i="3"/>
  <c r="E48" i="3"/>
  <c r="D48" i="3"/>
  <c r="C48" i="3"/>
  <c r="B48" i="3"/>
  <c r="B66" i="3" s="1"/>
  <c r="B67" i="3" s="1"/>
  <c r="E45" i="3"/>
  <c r="D45" i="3"/>
  <c r="C45" i="3"/>
  <c r="B45" i="3"/>
  <c r="E39" i="3"/>
  <c r="D39" i="3"/>
  <c r="C39" i="3"/>
  <c r="B38" i="3"/>
  <c r="E423" i="2"/>
  <c r="D423" i="2"/>
  <c r="C423" i="2"/>
  <c r="B423" i="2"/>
  <c r="E422" i="2"/>
  <c r="D422" i="2"/>
  <c r="C422" i="2"/>
  <c r="B422" i="2"/>
  <c r="E421" i="2"/>
  <c r="D421" i="2"/>
  <c r="C421" i="2"/>
  <c r="B421" i="2"/>
  <c r="E420" i="2"/>
  <c r="E419" i="2" s="1"/>
  <c r="D420" i="2"/>
  <c r="C420" i="2"/>
  <c r="C419" i="2" s="1"/>
  <c r="B420" i="2"/>
  <c r="D419" i="2"/>
  <c r="E418" i="2"/>
  <c r="D418" i="2"/>
  <c r="C418" i="2"/>
  <c r="B418" i="2"/>
  <c r="E417" i="2"/>
  <c r="D417" i="2"/>
  <c r="C417" i="2"/>
  <c r="B417" i="2"/>
  <c r="E416" i="2"/>
  <c r="D416" i="2"/>
  <c r="C416" i="2"/>
  <c r="B416" i="2"/>
  <c r="E415" i="2"/>
  <c r="D415" i="2"/>
  <c r="C415" i="2"/>
  <c r="C414" i="2" s="1"/>
  <c r="B415" i="2"/>
  <c r="B414" i="2" s="1"/>
  <c r="E414" i="2"/>
  <c r="E413" i="2"/>
  <c r="D413" i="2"/>
  <c r="C413" i="2"/>
  <c r="B413" i="2"/>
  <c r="E412" i="2"/>
  <c r="D412" i="2"/>
  <c r="C412" i="2"/>
  <c r="B412" i="2"/>
  <c r="E410" i="2"/>
  <c r="D410" i="2"/>
  <c r="C410" i="2"/>
  <c r="B410" i="2"/>
  <c r="E409" i="2"/>
  <c r="E408" i="2" s="1"/>
  <c r="D409" i="2"/>
  <c r="D408" i="2" s="1"/>
  <c r="C409" i="2"/>
  <c r="C408" i="2" s="1"/>
  <c r="B409" i="2"/>
  <c r="B408" i="2" s="1"/>
  <c r="E407" i="2"/>
  <c r="D407" i="2"/>
  <c r="C407" i="2"/>
  <c r="B407" i="2"/>
  <c r="E406" i="2"/>
  <c r="E405" i="2" s="1"/>
  <c r="D406" i="2"/>
  <c r="D405" i="2" s="1"/>
  <c r="C406" i="2"/>
  <c r="C405" i="2" s="1"/>
  <c r="B406" i="2"/>
  <c r="B405" i="2" s="1"/>
  <c r="E404" i="2"/>
  <c r="D404" i="2"/>
  <c r="C404" i="2"/>
  <c r="B404" i="2"/>
  <c r="E403" i="2"/>
  <c r="D403" i="2"/>
  <c r="D402" i="2" s="1"/>
  <c r="C403" i="2"/>
  <c r="C402" i="2" s="1"/>
  <c r="B403" i="2"/>
  <c r="B402" i="2" s="1"/>
  <c r="E402" i="2"/>
  <c r="E401" i="2"/>
  <c r="D401" i="2"/>
  <c r="C401" i="2"/>
  <c r="B401" i="2"/>
  <c r="E400" i="2"/>
  <c r="D400" i="2"/>
  <c r="C400" i="2"/>
  <c r="B400" i="2"/>
  <c r="B399" i="2" s="1"/>
  <c r="D399" i="2"/>
  <c r="C399" i="2"/>
  <c r="E398" i="2"/>
  <c r="D398" i="2"/>
  <c r="C398" i="2"/>
  <c r="B398" i="2"/>
  <c r="E397" i="2"/>
  <c r="E396" i="2" s="1"/>
  <c r="D397" i="2"/>
  <c r="D396" i="2" s="1"/>
  <c r="C397" i="2"/>
  <c r="C396" i="2" s="1"/>
  <c r="B397" i="2"/>
  <c r="B396" i="2" s="1"/>
  <c r="E395" i="2"/>
  <c r="D395" i="2"/>
  <c r="C395" i="2"/>
  <c r="B395" i="2"/>
  <c r="E394" i="2"/>
  <c r="E393" i="2" s="1"/>
  <c r="D394" i="2"/>
  <c r="D393" i="2" s="1"/>
  <c r="C394" i="2"/>
  <c r="B394" i="2"/>
  <c r="B393" i="2" s="1"/>
  <c r="C393" i="2"/>
  <c r="E384" i="2"/>
  <c r="D384" i="2"/>
  <c r="C384" i="2"/>
  <c r="B384" i="2"/>
  <c r="E379" i="2"/>
  <c r="E389" i="2" s="1"/>
  <c r="E371" i="2" s="1"/>
  <c r="D379" i="2"/>
  <c r="D389" i="2" s="1"/>
  <c r="D371" i="2" s="1"/>
  <c r="C379" i="2"/>
  <c r="C389" i="2" s="1"/>
  <c r="C371" i="2" s="1"/>
  <c r="B379" i="2"/>
  <c r="E373" i="2"/>
  <c r="D373" i="2"/>
  <c r="C373" i="2"/>
  <c r="E358" i="2"/>
  <c r="D358" i="2"/>
  <c r="D295" i="2" s="1"/>
  <c r="D296" i="2" s="1"/>
  <c r="C358" i="2"/>
  <c r="C295" i="2" s="1"/>
  <c r="B358" i="2"/>
  <c r="B295" i="2" s="1"/>
  <c r="B296" i="2" s="1"/>
  <c r="E353" i="2"/>
  <c r="E363" i="2" s="1"/>
  <c r="E345" i="2" s="1"/>
  <c r="D353" i="2"/>
  <c r="D363" i="2" s="1"/>
  <c r="D345" i="2" s="1"/>
  <c r="C353" i="2"/>
  <c r="C363" i="2" s="1"/>
  <c r="C345" i="2" s="1"/>
  <c r="B353" i="2"/>
  <c r="B363" i="2" s="1"/>
  <c r="B345" i="2" s="1"/>
  <c r="B346" i="2" s="1"/>
  <c r="E347" i="2"/>
  <c r="D347" i="2"/>
  <c r="C347" i="2"/>
  <c r="E333" i="2"/>
  <c r="D333" i="2"/>
  <c r="C333" i="2"/>
  <c r="B333" i="2"/>
  <c r="E328" i="2"/>
  <c r="E338" i="2" s="1"/>
  <c r="D328" i="2"/>
  <c r="D338" i="2" s="1"/>
  <c r="C328" i="2"/>
  <c r="C338" i="2" s="1"/>
  <c r="B328" i="2"/>
  <c r="B338" i="2" s="1"/>
  <c r="E323" i="2"/>
  <c r="D323" i="2"/>
  <c r="C323" i="2"/>
  <c r="E322" i="2"/>
  <c r="D322" i="2"/>
  <c r="C322" i="2"/>
  <c r="E321" i="2"/>
  <c r="D321" i="2"/>
  <c r="C321" i="2"/>
  <c r="B321" i="2"/>
  <c r="E308" i="2"/>
  <c r="D308" i="2"/>
  <c r="C308" i="2"/>
  <c r="B308" i="2"/>
  <c r="E303" i="2"/>
  <c r="E313" i="2" s="1"/>
  <c r="E295" i="2" s="1"/>
  <c r="D303" i="2"/>
  <c r="D313" i="2" s="1"/>
  <c r="C303" i="2"/>
  <c r="C313" i="2" s="1"/>
  <c r="B303" i="2"/>
  <c r="B313" i="2" s="1"/>
  <c r="E297" i="2"/>
  <c r="D297" i="2"/>
  <c r="C297" i="2"/>
  <c r="E279" i="2"/>
  <c r="D279" i="2"/>
  <c r="C279" i="2"/>
  <c r="B279" i="2"/>
  <c r="E274" i="2"/>
  <c r="E284" i="2" s="1"/>
  <c r="D274" i="2"/>
  <c r="D284" i="2" s="1"/>
  <c r="C274" i="2"/>
  <c r="C284" i="2" s="1"/>
  <c r="B274" i="2"/>
  <c r="E268" i="2"/>
  <c r="D268" i="2"/>
  <c r="C268" i="2"/>
  <c r="E253" i="2"/>
  <c r="D253" i="2"/>
  <c r="C253" i="2"/>
  <c r="B253" i="2"/>
  <c r="E248" i="2"/>
  <c r="D248" i="2"/>
  <c r="D258" i="2" s="1"/>
  <c r="D240" i="2" s="1"/>
  <c r="C248" i="2"/>
  <c r="C258" i="2" s="1"/>
  <c r="C240" i="2" s="1"/>
  <c r="B248" i="2"/>
  <c r="B258" i="2" s="1"/>
  <c r="B240" i="2" s="1"/>
  <c r="B241" i="2" s="1"/>
  <c r="E242" i="2"/>
  <c r="D242" i="2"/>
  <c r="C242" i="2"/>
  <c r="E228" i="2"/>
  <c r="D228" i="2"/>
  <c r="C228" i="2"/>
  <c r="B228" i="2"/>
  <c r="E223" i="2"/>
  <c r="E233" i="2" s="1"/>
  <c r="D223" i="2"/>
  <c r="D233" i="2" s="1"/>
  <c r="C223" i="2"/>
  <c r="B223" i="2"/>
  <c r="E218" i="2"/>
  <c r="D218" i="2"/>
  <c r="C218" i="2"/>
  <c r="E217" i="2"/>
  <c r="D217" i="2"/>
  <c r="C217" i="2"/>
  <c r="E216" i="2"/>
  <c r="D216" i="2"/>
  <c r="C216" i="2"/>
  <c r="B216" i="2"/>
  <c r="E203" i="2"/>
  <c r="D203" i="2"/>
  <c r="C203" i="2"/>
  <c r="B203" i="2"/>
  <c r="E198" i="2"/>
  <c r="D198" i="2"/>
  <c r="C198" i="2"/>
  <c r="C208" i="2" s="1"/>
  <c r="B198" i="2"/>
  <c r="E193" i="2"/>
  <c r="D193" i="2"/>
  <c r="C193" i="2"/>
  <c r="E192" i="2"/>
  <c r="D192" i="2"/>
  <c r="C192" i="2"/>
  <c r="E191" i="2"/>
  <c r="D191" i="2"/>
  <c r="C191" i="2"/>
  <c r="B191" i="2"/>
  <c r="E175" i="2"/>
  <c r="D175" i="2"/>
  <c r="C175" i="2"/>
  <c r="B175" i="2"/>
  <c r="E172" i="2"/>
  <c r="D172" i="2"/>
  <c r="C172" i="2"/>
  <c r="B172" i="2"/>
  <c r="E163" i="2"/>
  <c r="D163" i="2"/>
  <c r="C163" i="2"/>
  <c r="B163" i="2"/>
  <c r="E160" i="2"/>
  <c r="D160" i="2"/>
  <c r="C160" i="2"/>
  <c r="B160" i="2"/>
  <c r="E157" i="2"/>
  <c r="D157" i="2"/>
  <c r="C157" i="2"/>
  <c r="B157" i="2"/>
  <c r="E152" i="2"/>
  <c r="D152" i="2"/>
  <c r="C152" i="2"/>
  <c r="E151" i="2"/>
  <c r="D151" i="2"/>
  <c r="C151" i="2"/>
  <c r="E150" i="2"/>
  <c r="D150" i="2"/>
  <c r="C150" i="2"/>
  <c r="B150" i="2"/>
  <c r="E141" i="2"/>
  <c r="D141" i="2"/>
  <c r="D112" i="2" s="1"/>
  <c r="C141" i="2"/>
  <c r="C112" i="2" s="1"/>
  <c r="B141" i="2"/>
  <c r="B112" i="2" s="1"/>
  <c r="B113" i="2" s="1"/>
  <c r="E114" i="2"/>
  <c r="D114" i="2"/>
  <c r="C114" i="2"/>
  <c r="E104" i="2"/>
  <c r="E75" i="2" s="1"/>
  <c r="D104" i="2"/>
  <c r="D75" i="2" s="1"/>
  <c r="C104" i="2"/>
  <c r="C75" i="2" s="1"/>
  <c r="B104" i="2"/>
  <c r="B75" i="2" s="1"/>
  <c r="B76" i="2" s="1"/>
  <c r="E77" i="2"/>
  <c r="D77" i="2"/>
  <c r="C77" i="2"/>
  <c r="E64" i="2"/>
  <c r="E411" i="2" s="1"/>
  <c r="D64" i="2"/>
  <c r="C64" i="2"/>
  <c r="B64" i="2"/>
  <c r="E61" i="2"/>
  <c r="D61" i="2"/>
  <c r="C61" i="2"/>
  <c r="B61" i="2"/>
  <c r="E52" i="2"/>
  <c r="D52" i="2"/>
  <c r="C52" i="2"/>
  <c r="B52" i="2"/>
  <c r="E49" i="2"/>
  <c r="D49" i="2"/>
  <c r="C49" i="2"/>
  <c r="B49" i="2"/>
  <c r="E46" i="2"/>
  <c r="D46" i="2"/>
  <c r="C46" i="2"/>
  <c r="B46" i="2"/>
  <c r="E40" i="2"/>
  <c r="D40" i="2"/>
  <c r="C40" i="2"/>
  <c r="D287" i="4" l="1"/>
  <c r="C388" i="4"/>
  <c r="C100" i="5"/>
  <c r="C71" i="5" s="1"/>
  <c r="C534" i="5"/>
  <c r="D534" i="5"/>
  <c r="E534" i="5"/>
  <c r="E258" i="2"/>
  <c r="E240" i="2" s="1"/>
  <c r="E256" i="3"/>
  <c r="E282" i="3"/>
  <c r="D490" i="3"/>
  <c r="D874" i="3"/>
  <c r="B1306" i="3"/>
  <c r="B284" i="2"/>
  <c r="E244" i="3"/>
  <c r="E226" i="3" s="1"/>
  <c r="C541" i="3"/>
  <c r="E1209" i="3"/>
  <c r="D322" i="5"/>
  <c r="D304" i="5" s="1"/>
  <c r="C514" i="5"/>
  <c r="E478" i="5"/>
  <c r="E460" i="5" s="1"/>
  <c r="E520" i="5"/>
  <c r="C307" i="5"/>
  <c r="D1286" i="3"/>
  <c r="E1279" i="3"/>
  <c r="E796" i="3"/>
  <c r="C239" i="3"/>
  <c r="C244" i="3" s="1"/>
  <c r="C226" i="3" s="1"/>
  <c r="C1233" i="3"/>
  <c r="C1053" i="3"/>
  <c r="E270" i="5"/>
  <c r="E252" i="5" s="1"/>
  <c r="E253" i="5" s="1"/>
  <c r="B296" i="5"/>
  <c r="B278" i="5" s="1"/>
  <c r="B279" i="5" s="1"/>
  <c r="E218" i="5"/>
  <c r="E200" i="5" s="1"/>
  <c r="B63" i="5"/>
  <c r="B34" i="5" s="1"/>
  <c r="B64" i="5" s="1"/>
  <c r="C63" i="5"/>
  <c r="E411" i="5"/>
  <c r="D63" i="5"/>
  <c r="D136" i="5"/>
  <c r="D107" i="5" s="1"/>
  <c r="D452" i="5"/>
  <c r="D434" i="5" s="1"/>
  <c r="D435" i="5" s="1"/>
  <c r="E136" i="5"/>
  <c r="E107" i="5" s="1"/>
  <c r="E108" i="5" s="1"/>
  <c r="C348" i="5"/>
  <c r="C330" i="5" s="1"/>
  <c r="C333" i="5" s="1"/>
  <c r="B100" i="5"/>
  <c r="B71" i="5" s="1"/>
  <c r="B72" i="5" s="1"/>
  <c r="D100" i="5"/>
  <c r="D71" i="5" s="1"/>
  <c r="D74" i="5" s="1"/>
  <c r="B136" i="5"/>
  <c r="B107" i="5" s="1"/>
  <c r="B108" i="5" s="1"/>
  <c r="D270" i="5"/>
  <c r="D252" i="5" s="1"/>
  <c r="D255" i="5" s="1"/>
  <c r="E97" i="5"/>
  <c r="E100" i="5" s="1"/>
  <c r="E71" i="5" s="1"/>
  <c r="C136" i="5"/>
  <c r="C107" i="5" s="1"/>
  <c r="B276" i="4"/>
  <c r="B434" i="4"/>
  <c r="E156" i="4"/>
  <c r="D311" i="4"/>
  <c r="D363" i="4"/>
  <c r="D388" i="4"/>
  <c r="E115" i="4"/>
  <c r="B68" i="4"/>
  <c r="E287" i="4"/>
  <c r="C105" i="4"/>
  <c r="C76" i="4" s="1"/>
  <c r="E65" i="4"/>
  <c r="E449" i="4" s="1"/>
  <c r="D105" i="4"/>
  <c r="D76" i="4" s="1"/>
  <c r="C338" i="4"/>
  <c r="E105" i="4"/>
  <c r="E76" i="4" s="1"/>
  <c r="C157" i="4"/>
  <c r="C287" i="4"/>
  <c r="D312" i="4"/>
  <c r="B105" i="4"/>
  <c r="B76" i="4" s="1"/>
  <c r="B77" i="4" s="1"/>
  <c r="B112" i="4"/>
  <c r="B113" i="4" s="1"/>
  <c r="D262" i="4"/>
  <c r="E410" i="4"/>
  <c r="E413" i="4" s="1"/>
  <c r="D256" i="3"/>
  <c r="D282" i="3"/>
  <c r="E334" i="3"/>
  <c r="E643" i="3"/>
  <c r="E668" i="3"/>
  <c r="C1259" i="3"/>
  <c r="C1262" i="3" s="1"/>
  <c r="C103" i="3"/>
  <c r="C104" i="3" s="1"/>
  <c r="B199" i="3"/>
  <c r="B214" i="3" s="1"/>
  <c r="B185" i="3" s="1"/>
  <c r="B186" i="3" s="1"/>
  <c r="C66" i="3"/>
  <c r="E63" i="3"/>
  <c r="E1298" i="3" s="1"/>
  <c r="D78" i="3"/>
  <c r="E1184" i="3"/>
  <c r="D140" i="3"/>
  <c r="E214" i="3"/>
  <c r="C1224" i="3"/>
  <c r="E140" i="3"/>
  <c r="E111" i="3" s="1"/>
  <c r="E141" i="3" s="1"/>
  <c r="B402" i="3"/>
  <c r="B384" i="3" s="1"/>
  <c r="B385" i="3" s="1"/>
  <c r="E1079" i="3"/>
  <c r="C1210" i="3"/>
  <c r="C1236" i="3"/>
  <c r="E1235" i="3"/>
  <c r="B140" i="3"/>
  <c r="B111" i="3" s="1"/>
  <c r="B141" i="3" s="1"/>
  <c r="C177" i="3"/>
  <c r="C148" i="3" s="1"/>
  <c r="B1286" i="3"/>
  <c r="C214" i="3"/>
  <c r="E462" i="3"/>
  <c r="E465" i="3" s="1"/>
  <c r="D720" i="3"/>
  <c r="E797" i="3"/>
  <c r="D849" i="3"/>
  <c r="D899" i="3"/>
  <c r="C924" i="3"/>
  <c r="D1027" i="3"/>
  <c r="C1054" i="3"/>
  <c r="D1131" i="3"/>
  <c r="E177" i="3"/>
  <c r="E148" i="3" s="1"/>
  <c r="E1261" i="3"/>
  <c r="C140" i="3"/>
  <c r="D177" i="3"/>
  <c r="C1286" i="3"/>
  <c r="C1279" i="3" s="1"/>
  <c r="D214" i="3"/>
  <c r="D541" i="3"/>
  <c r="D643" i="3"/>
  <c r="E694" i="3"/>
  <c r="E823" i="3"/>
  <c r="E194" i="2"/>
  <c r="E399" i="2"/>
  <c r="D414" i="2"/>
  <c r="B389" i="2"/>
  <c r="B371" i="2" s="1"/>
  <c r="B372" i="2" s="1"/>
  <c r="C219" i="2"/>
  <c r="C233" i="2"/>
  <c r="B419" i="2"/>
  <c r="B208" i="2"/>
  <c r="D219" i="2"/>
  <c r="E153" i="2"/>
  <c r="C194" i="2"/>
  <c r="D324" i="2"/>
  <c r="C76" i="2"/>
  <c r="C79" i="2" s="1"/>
  <c r="C78" i="2"/>
  <c r="B67" i="2"/>
  <c r="E112" i="2"/>
  <c r="E115" i="2" s="1"/>
  <c r="D178" i="2"/>
  <c r="D179" i="2" s="1"/>
  <c r="E219" i="2"/>
  <c r="B105" i="2"/>
  <c r="D142" i="2"/>
  <c r="D153" i="2"/>
  <c r="B178" i="2"/>
  <c r="B179" i="2" s="1"/>
  <c r="E324" i="2"/>
  <c r="B411" i="2"/>
  <c r="D208" i="2"/>
  <c r="D194" i="2"/>
  <c r="C324" i="2"/>
  <c r="C105" i="2"/>
  <c r="C178" i="2"/>
  <c r="C179" i="2" s="1"/>
  <c r="C67" i="2"/>
  <c r="B142" i="2"/>
  <c r="E208" i="2"/>
  <c r="B233" i="2"/>
  <c r="D67" i="2"/>
  <c r="E78" i="2"/>
  <c r="E105" i="2"/>
  <c r="C153" i="2"/>
  <c r="E178" i="2"/>
  <c r="E179" i="2" s="1"/>
  <c r="C149" i="5"/>
  <c r="C152" i="5" s="1"/>
  <c r="C151" i="5"/>
  <c r="D253" i="5"/>
  <c r="D281" i="5"/>
  <c r="D279" i="5"/>
  <c r="C487" i="5"/>
  <c r="C490" i="5" s="1"/>
  <c r="C489" i="5"/>
  <c r="D151" i="5"/>
  <c r="D149" i="5"/>
  <c r="C203" i="5"/>
  <c r="C201" i="5"/>
  <c r="C204" i="5" s="1"/>
  <c r="C255" i="5"/>
  <c r="E281" i="5"/>
  <c r="E279" i="5"/>
  <c r="D307" i="5"/>
  <c r="D305" i="5"/>
  <c r="E308" i="5" s="1"/>
  <c r="E307" i="5"/>
  <c r="D331" i="5"/>
  <c r="E151" i="5"/>
  <c r="E149" i="5"/>
  <c r="D177" i="5"/>
  <c r="D175" i="5"/>
  <c r="E177" i="5"/>
  <c r="D203" i="5"/>
  <c r="D201" i="5"/>
  <c r="C229" i="5"/>
  <c r="C227" i="5"/>
  <c r="C230" i="5" s="1"/>
  <c r="E331" i="5"/>
  <c r="E333" i="5"/>
  <c r="D357" i="5"/>
  <c r="E360" i="5" s="1"/>
  <c r="D359" i="5"/>
  <c r="E359" i="5"/>
  <c r="C177" i="5"/>
  <c r="E201" i="5"/>
  <c r="E203" i="5"/>
  <c r="C279" i="5"/>
  <c r="C411" i="5"/>
  <c r="C409" i="5"/>
  <c r="C412" i="5" s="1"/>
  <c r="C72" i="5"/>
  <c r="E435" i="5"/>
  <c r="E438" i="5" s="1"/>
  <c r="E437" i="5"/>
  <c r="D461" i="5"/>
  <c r="D464" i="5" s="1"/>
  <c r="D463" i="5"/>
  <c r="C383" i="5"/>
  <c r="C386" i="5" s="1"/>
  <c r="C385" i="5"/>
  <c r="C437" i="5"/>
  <c r="C435" i="5"/>
  <c r="C438" i="5" s="1"/>
  <c r="E463" i="5"/>
  <c r="C464" i="5"/>
  <c r="D489" i="5"/>
  <c r="C175" i="5"/>
  <c r="C178" i="5" s="1"/>
  <c r="D227" i="5"/>
  <c r="C253" i="5"/>
  <c r="C256" i="5" s="1"/>
  <c r="C305" i="5"/>
  <c r="C308" i="5" s="1"/>
  <c r="C357" i="5"/>
  <c r="C360" i="5" s="1"/>
  <c r="D411" i="5"/>
  <c r="D409" i="5"/>
  <c r="E461" i="5"/>
  <c r="E464" i="5" s="1"/>
  <c r="C463" i="5"/>
  <c r="D487" i="5"/>
  <c r="E489" i="5"/>
  <c r="E487" i="5"/>
  <c r="C34" i="5"/>
  <c r="C64" i="5" s="1"/>
  <c r="E385" i="5"/>
  <c r="E383" i="5"/>
  <c r="E386" i="5" s="1"/>
  <c r="D526" i="5"/>
  <c r="E60" i="5"/>
  <c r="D229" i="5"/>
  <c r="D385" i="5"/>
  <c r="E360" i="4"/>
  <c r="E363" i="4" s="1"/>
  <c r="E362" i="4"/>
  <c r="E77" i="4"/>
  <c r="C232" i="4"/>
  <c r="C235" i="4" s="1"/>
  <c r="C234" i="4"/>
  <c r="D234" i="4"/>
  <c r="C179" i="4"/>
  <c r="C182" i="4" s="1"/>
  <c r="C181" i="4"/>
  <c r="E309" i="4"/>
  <c r="E312" i="4" s="1"/>
  <c r="E311" i="4"/>
  <c r="D154" i="4"/>
  <c r="D157" i="4" s="1"/>
  <c r="D156" i="4"/>
  <c r="C206" i="4"/>
  <c r="D206" i="4"/>
  <c r="D204" i="4"/>
  <c r="D235" i="4"/>
  <c r="E387" i="4"/>
  <c r="E385" i="4"/>
  <c r="E388" i="4" s="1"/>
  <c r="D412" i="4"/>
  <c r="C410" i="4"/>
  <c r="C68" i="4"/>
  <c r="E113" i="4"/>
  <c r="D113" i="4"/>
  <c r="D181" i="4"/>
  <c r="C204" i="4"/>
  <c r="C207" i="4" s="1"/>
  <c r="E206" i="4"/>
  <c r="E207" i="4"/>
  <c r="E235" i="4"/>
  <c r="C262" i="4"/>
  <c r="E259" i="4"/>
  <c r="E262" i="4" s="1"/>
  <c r="E261" i="4"/>
  <c r="E337" i="4"/>
  <c r="C412" i="4"/>
  <c r="E142" i="4"/>
  <c r="E154" i="4"/>
  <c r="E157" i="4" s="1"/>
  <c r="C156" i="4"/>
  <c r="D179" i="4"/>
  <c r="E181" i="4"/>
  <c r="E179" i="4"/>
  <c r="C79" i="4"/>
  <c r="C77" i="4"/>
  <c r="C80" i="4" s="1"/>
  <c r="D142" i="4"/>
  <c r="C312" i="4"/>
  <c r="D337" i="4"/>
  <c r="D335" i="4"/>
  <c r="D338" i="4" s="1"/>
  <c r="C363" i="4"/>
  <c r="D68" i="4"/>
  <c r="C112" i="4"/>
  <c r="E68" i="4"/>
  <c r="C111" i="3"/>
  <c r="C149" i="3"/>
  <c r="C185" i="3"/>
  <c r="D333" i="3"/>
  <c r="C333" i="3"/>
  <c r="C331" i="3"/>
  <c r="C334" i="3" s="1"/>
  <c r="C362" i="3"/>
  <c r="C360" i="3"/>
  <c r="C363" i="3" s="1"/>
  <c r="E413" i="3"/>
  <c r="E411" i="3"/>
  <c r="E103" i="3"/>
  <c r="E104" i="3" s="1"/>
  <c r="D111" i="3"/>
  <c r="D141" i="3" s="1"/>
  <c r="D148" i="3"/>
  <c r="D178" i="3" s="1"/>
  <c r="D185" i="3"/>
  <c r="C281" i="3"/>
  <c r="B279" i="3"/>
  <c r="C282" i="3" s="1"/>
  <c r="C305" i="3"/>
  <c r="C308" i="3" s="1"/>
  <c r="C307" i="3"/>
  <c r="D362" i="3"/>
  <c r="D360" i="3"/>
  <c r="E362" i="3"/>
  <c r="D387" i="3"/>
  <c r="D385" i="3"/>
  <c r="E387" i="3"/>
  <c r="C462" i="3"/>
  <c r="C465" i="3" s="1"/>
  <c r="D464" i="3"/>
  <c r="C464" i="3"/>
  <c r="C591" i="3"/>
  <c r="C589" i="3"/>
  <c r="C592" i="3" s="1"/>
  <c r="C385" i="3"/>
  <c r="C388" i="3" s="1"/>
  <c r="C387" i="3"/>
  <c r="D438" i="3"/>
  <c r="D436" i="3"/>
  <c r="E439" i="3" s="1"/>
  <c r="C37" i="3"/>
  <c r="C78" i="3"/>
  <c r="E185" i="3"/>
  <c r="E215" i="3"/>
  <c r="D305" i="3"/>
  <c r="D308" i="3" s="1"/>
  <c r="D307" i="3"/>
  <c r="D413" i="3"/>
  <c r="D411" i="3"/>
  <c r="D414" i="3" s="1"/>
  <c r="C564" i="3"/>
  <c r="C567" i="3" s="1"/>
  <c r="C566" i="3"/>
  <c r="B253" i="3"/>
  <c r="C256" i="3" s="1"/>
  <c r="C255" i="3"/>
  <c r="B177" i="3"/>
  <c r="E227" i="3"/>
  <c r="E307" i="3"/>
  <c r="E305" i="3"/>
  <c r="E308" i="3" s="1"/>
  <c r="C436" i="3"/>
  <c r="C439" i="3" s="1"/>
  <c r="C438" i="3"/>
  <c r="D465" i="3"/>
  <c r="E614" i="3"/>
  <c r="E617" i="3" s="1"/>
  <c r="E616" i="3"/>
  <c r="C414" i="3"/>
  <c r="E487" i="3"/>
  <c r="E490" i="3" s="1"/>
  <c r="C489" i="3"/>
  <c r="D567" i="3"/>
  <c r="C668" i="3"/>
  <c r="C694" i="3"/>
  <c r="C743" i="3"/>
  <c r="C746" i="3" s="1"/>
  <c r="D745" i="3"/>
  <c r="C745" i="3"/>
  <c r="E873" i="3"/>
  <c r="E871" i="3"/>
  <c r="E874" i="3" s="1"/>
  <c r="C947" i="3"/>
  <c r="C950" i="3" s="1"/>
  <c r="C949" i="3"/>
  <c r="D103" i="3"/>
  <c r="D104" i="3" s="1"/>
  <c r="D1279" i="3"/>
  <c r="D239" i="3"/>
  <c r="D244" i="3" s="1"/>
  <c r="D226" i="3" s="1"/>
  <c r="E438" i="3"/>
  <c r="C514" i="3"/>
  <c r="C512" i="3"/>
  <c r="E540" i="3"/>
  <c r="E538" i="3"/>
  <c r="E541" i="3" s="1"/>
  <c r="E567" i="3"/>
  <c r="C666" i="3"/>
  <c r="C669" i="3" s="1"/>
  <c r="D694" i="3"/>
  <c r="E745" i="3"/>
  <c r="E743" i="3"/>
  <c r="E746" i="3" s="1"/>
  <c r="B871" i="3"/>
  <c r="C873" i="3"/>
  <c r="E896" i="3"/>
  <c r="E899" i="3" s="1"/>
  <c r="E898" i="3"/>
  <c r="D922" i="3"/>
  <c r="D925" i="3" s="1"/>
  <c r="D924" i="3"/>
  <c r="C1001" i="3"/>
  <c r="C999" i="3"/>
  <c r="C1002" i="3" s="1"/>
  <c r="E512" i="3"/>
  <c r="E515" i="3" s="1"/>
  <c r="E514" i="3"/>
  <c r="E566" i="3"/>
  <c r="D566" i="3"/>
  <c r="E591" i="3"/>
  <c r="D668" i="3"/>
  <c r="D666" i="3"/>
  <c r="E848" i="3"/>
  <c r="E846" i="3"/>
  <c r="E849" i="3" s="1"/>
  <c r="D1129" i="3"/>
  <c r="E1131" i="3"/>
  <c r="D66" i="3"/>
  <c r="C413" i="3"/>
  <c r="C490" i="3"/>
  <c r="C616" i="3"/>
  <c r="C614" i="3"/>
  <c r="C617" i="3" s="1"/>
  <c r="E719" i="3"/>
  <c r="E717" i="3"/>
  <c r="E720" i="3" s="1"/>
  <c r="E924" i="3"/>
  <c r="E922" i="3"/>
  <c r="C973" i="3"/>
  <c r="C976" i="3" s="1"/>
  <c r="D975" i="3"/>
  <c r="C975" i="3"/>
  <c r="E1025" i="3"/>
  <c r="E1028" i="3" s="1"/>
  <c r="E1027" i="3"/>
  <c r="C1155" i="3"/>
  <c r="C1158" i="3" s="1"/>
  <c r="D1157" i="3"/>
  <c r="C1157" i="3"/>
  <c r="E66" i="3"/>
  <c r="D591" i="3"/>
  <c r="D589" i="3"/>
  <c r="D592" i="3" s="1"/>
  <c r="D616" i="3"/>
  <c r="B640" i="3"/>
  <c r="C643" i="3" s="1"/>
  <c r="C642" i="3"/>
  <c r="D693" i="3"/>
  <c r="C693" i="3"/>
  <c r="B717" i="3"/>
  <c r="C720" i="3" s="1"/>
  <c r="C719" i="3"/>
  <c r="C769" i="3"/>
  <c r="C772" i="3" s="1"/>
  <c r="D771" i="3"/>
  <c r="C771" i="3"/>
  <c r="E771" i="3"/>
  <c r="E769" i="3"/>
  <c r="E772" i="3" s="1"/>
  <c r="D1001" i="3"/>
  <c r="D999" i="3"/>
  <c r="E1001" i="3"/>
  <c r="D1051" i="3"/>
  <c r="D1054" i="3" s="1"/>
  <c r="D1053" i="3"/>
  <c r="C1077" i="3"/>
  <c r="C1080" i="3" s="1"/>
  <c r="C1079" i="3"/>
  <c r="E1103" i="3"/>
  <c r="E1106" i="3" s="1"/>
  <c r="E1105" i="3"/>
  <c r="D1105" i="3"/>
  <c r="D796" i="3"/>
  <c r="C796" i="3"/>
  <c r="D822" i="3"/>
  <c r="C822" i="3"/>
  <c r="B846" i="3"/>
  <c r="C849" i="3" s="1"/>
  <c r="C848" i="3"/>
  <c r="E1077" i="3"/>
  <c r="E1158" i="3"/>
  <c r="C794" i="3"/>
  <c r="C797" i="3" s="1"/>
  <c r="C820" i="3"/>
  <c r="C823" i="3" s="1"/>
  <c r="C899" i="3"/>
  <c r="C925" i="3"/>
  <c r="D949" i="3"/>
  <c r="E975" i="3"/>
  <c r="E973" i="3"/>
  <c r="E976" i="3" s="1"/>
  <c r="C1183" i="3"/>
  <c r="C1181" i="3"/>
  <c r="C1184" i="3" s="1"/>
  <c r="D823" i="3"/>
  <c r="C874" i="3"/>
  <c r="E949" i="3"/>
  <c r="E947" i="3"/>
  <c r="E950" i="3" s="1"/>
  <c r="C1027" i="3"/>
  <c r="C1025" i="3"/>
  <c r="C1028" i="3" s="1"/>
  <c r="E1053" i="3"/>
  <c r="D1077" i="3"/>
  <c r="D1079" i="3"/>
  <c r="C1105" i="3"/>
  <c r="C1103" i="3"/>
  <c r="C1106" i="3" s="1"/>
  <c r="C1131" i="3"/>
  <c r="C1129" i="3"/>
  <c r="C1132" i="3" s="1"/>
  <c r="D1209" i="3"/>
  <c r="D1207" i="3"/>
  <c r="D1210" i="3" s="1"/>
  <c r="D1235" i="3"/>
  <c r="D1233" i="3"/>
  <c r="D1236" i="3" s="1"/>
  <c r="D1261" i="3"/>
  <c r="D1259" i="3"/>
  <c r="D1262" i="3" s="1"/>
  <c r="E266" i="2"/>
  <c r="C374" i="2"/>
  <c r="C372" i="2"/>
  <c r="E243" i="2"/>
  <c r="E241" i="2"/>
  <c r="B266" i="2"/>
  <c r="E296" i="2"/>
  <c r="E299" i="2" s="1"/>
  <c r="E298" i="2"/>
  <c r="C346" i="2"/>
  <c r="C349" i="2" s="1"/>
  <c r="C348" i="2"/>
  <c r="C298" i="2"/>
  <c r="D298" i="2"/>
  <c r="C296" i="2"/>
  <c r="C299" i="2" s="1"/>
  <c r="D374" i="2"/>
  <c r="D372" i="2"/>
  <c r="D243" i="2"/>
  <c r="D241" i="2"/>
  <c r="D115" i="2"/>
  <c r="C392" i="2"/>
  <c r="C266" i="2"/>
  <c r="D348" i="2"/>
  <c r="D346" i="2"/>
  <c r="E372" i="2"/>
  <c r="E375" i="2" s="1"/>
  <c r="E374" i="2"/>
  <c r="D38" i="2"/>
  <c r="C113" i="2"/>
  <c r="C116" i="2" s="1"/>
  <c r="C115" i="2"/>
  <c r="C38" i="2"/>
  <c r="D76" i="2"/>
  <c r="D78" i="2"/>
  <c r="C241" i="2"/>
  <c r="C244" i="2" s="1"/>
  <c r="C243" i="2"/>
  <c r="D392" i="2"/>
  <c r="D266" i="2"/>
  <c r="E348" i="2"/>
  <c r="E346" i="2"/>
  <c r="D113" i="2"/>
  <c r="C411" i="2"/>
  <c r="E67" i="2"/>
  <c r="E76" i="2"/>
  <c r="E79" i="2" s="1"/>
  <c r="D105" i="2"/>
  <c r="D411" i="2"/>
  <c r="C142" i="2"/>
  <c r="C229" i="3" l="1"/>
  <c r="C227" i="3"/>
  <c r="C230" i="3" s="1"/>
  <c r="B392" i="2"/>
  <c r="E79" i="4"/>
  <c r="B430" i="4"/>
  <c r="C75" i="5"/>
  <c r="D110" i="5"/>
  <c r="C281" i="5"/>
  <c r="E137" i="5"/>
  <c r="D437" i="5"/>
  <c r="C282" i="5"/>
  <c r="E110" i="5"/>
  <c r="D72" i="5"/>
  <c r="D75" i="5" s="1"/>
  <c r="D669" i="3"/>
  <c r="C178" i="3"/>
  <c r="D950" i="3"/>
  <c r="D1002" i="3"/>
  <c r="D746" i="3"/>
  <c r="D108" i="5"/>
  <c r="D333" i="5"/>
  <c r="D506" i="5"/>
  <c r="C331" i="5"/>
  <c r="C334" i="5" s="1"/>
  <c r="E255" i="5"/>
  <c r="C506" i="5"/>
  <c r="D137" i="5"/>
  <c r="D34" i="5"/>
  <c r="D507" i="5" s="1"/>
  <c r="D412" i="5"/>
  <c r="D204" i="5"/>
  <c r="D152" i="5"/>
  <c r="E111" i="5"/>
  <c r="B506" i="5"/>
  <c r="C74" i="5"/>
  <c r="E72" i="5"/>
  <c r="E75" i="5" s="1"/>
  <c r="E74" i="5"/>
  <c r="E204" i="5"/>
  <c r="D178" i="5"/>
  <c r="B137" i="5"/>
  <c r="D438" i="5"/>
  <c r="D282" i="5"/>
  <c r="B39" i="4"/>
  <c r="D77" i="4"/>
  <c r="D80" i="4" s="1"/>
  <c r="D79" i="4"/>
  <c r="E182" i="4"/>
  <c r="E116" i="4"/>
  <c r="E338" i="4"/>
  <c r="B142" i="4"/>
  <c r="D617" i="3"/>
  <c r="B1279" i="3"/>
  <c r="D334" i="3"/>
  <c r="E925" i="3"/>
  <c r="D797" i="3"/>
  <c r="D1184" i="3"/>
  <c r="D772" i="3"/>
  <c r="E113" i="2"/>
  <c r="B38" i="2"/>
  <c r="B39" i="2" s="1"/>
  <c r="D349" i="2"/>
  <c r="C375" i="2"/>
  <c r="D116" i="2"/>
  <c r="D79" i="2"/>
  <c r="E349" i="2"/>
  <c r="D299" i="2"/>
  <c r="E142" i="2"/>
  <c r="D35" i="5"/>
  <c r="D256" i="5"/>
  <c r="E412" i="5"/>
  <c r="E490" i="5"/>
  <c r="D230" i="5"/>
  <c r="E230" i="5"/>
  <c r="B507" i="5"/>
  <c r="B539" i="5" s="1"/>
  <c r="B35" i="5"/>
  <c r="D386" i="5"/>
  <c r="E334" i="5"/>
  <c r="D308" i="5"/>
  <c r="E178" i="5"/>
  <c r="E256" i="5"/>
  <c r="E152" i="5"/>
  <c r="E526" i="5"/>
  <c r="E63" i="5"/>
  <c r="C37" i="5"/>
  <c r="C35" i="5"/>
  <c r="C507" i="5"/>
  <c r="C539" i="5" s="1"/>
  <c r="D490" i="5"/>
  <c r="C108" i="5"/>
  <c r="C111" i="5" s="1"/>
  <c r="C110" i="5"/>
  <c r="C137" i="5"/>
  <c r="D360" i="5"/>
  <c r="E282" i="5"/>
  <c r="C113" i="4"/>
  <c r="C116" i="4" s="1"/>
  <c r="C115" i="4"/>
  <c r="C413" i="4"/>
  <c r="D413" i="4"/>
  <c r="D39" i="4"/>
  <c r="D430" i="4"/>
  <c r="B429" i="4"/>
  <c r="B462" i="4" s="1"/>
  <c r="B40" i="4"/>
  <c r="D115" i="4"/>
  <c r="D207" i="4"/>
  <c r="E430" i="4"/>
  <c r="E39" i="4"/>
  <c r="D182" i="4"/>
  <c r="B69" i="4"/>
  <c r="C39" i="4"/>
  <c r="C142" i="4"/>
  <c r="C430" i="4" s="1"/>
  <c r="D229" i="3"/>
  <c r="D227" i="3"/>
  <c r="D230" i="3" s="1"/>
  <c r="E229" i="3"/>
  <c r="E388" i="3"/>
  <c r="D388" i="3"/>
  <c r="D976" i="3"/>
  <c r="E1080" i="3"/>
  <c r="E1262" i="3"/>
  <c r="D1106" i="3"/>
  <c r="D1132" i="3"/>
  <c r="E1132" i="3"/>
  <c r="D515" i="3"/>
  <c r="C515" i="3"/>
  <c r="E592" i="3"/>
  <c r="B215" i="3"/>
  <c r="E186" i="3"/>
  <c r="E188" i="3"/>
  <c r="D439" i="3"/>
  <c r="D151" i="3"/>
  <c r="D149" i="3"/>
  <c r="D152" i="3" s="1"/>
  <c r="E669" i="3"/>
  <c r="E114" i="3"/>
  <c r="E112" i="3"/>
  <c r="E1002" i="3"/>
  <c r="E1236" i="3"/>
  <c r="E37" i="3"/>
  <c r="E149" i="3"/>
  <c r="E151" i="3"/>
  <c r="D186" i="3"/>
  <c r="D188" i="3"/>
  <c r="E414" i="3"/>
  <c r="C188" i="3"/>
  <c r="C186" i="3"/>
  <c r="C189" i="3" s="1"/>
  <c r="C112" i="3"/>
  <c r="C115" i="3" s="1"/>
  <c r="C114" i="3"/>
  <c r="C1278" i="3"/>
  <c r="C1311" i="3" s="1"/>
  <c r="C38" i="3"/>
  <c r="C41" i="3" s="1"/>
  <c r="C40" i="3"/>
  <c r="D1080" i="3"/>
  <c r="D1158" i="3"/>
  <c r="E1054" i="3"/>
  <c r="D37" i="3"/>
  <c r="D67" i="3" s="1"/>
  <c r="D1028" i="3"/>
  <c r="E1210" i="3"/>
  <c r="B148" i="3"/>
  <c r="B178" i="3" s="1"/>
  <c r="E178" i="3"/>
  <c r="C67" i="3"/>
  <c r="E363" i="3"/>
  <c r="D363" i="3"/>
  <c r="D215" i="3"/>
  <c r="D114" i="3"/>
  <c r="D112" i="3"/>
  <c r="D115" i="3" s="1"/>
  <c r="C215" i="3"/>
  <c r="C141" i="3"/>
  <c r="E38" i="2"/>
  <c r="E68" i="2" s="1"/>
  <c r="C41" i="2"/>
  <c r="C39" i="2"/>
  <c r="C42" i="2" s="1"/>
  <c r="D39" i="2"/>
  <c r="D42" i="2" s="1"/>
  <c r="D41" i="2"/>
  <c r="D244" i="2"/>
  <c r="B267" i="2"/>
  <c r="B391" i="2"/>
  <c r="B424" i="2" s="1"/>
  <c r="C269" i="2"/>
  <c r="C267" i="2"/>
  <c r="C391" i="2"/>
  <c r="C424" i="2" s="1"/>
  <c r="C68" i="2"/>
  <c r="D68" i="2"/>
  <c r="E244" i="2"/>
  <c r="E269" i="2"/>
  <c r="E267" i="2"/>
  <c r="E116" i="2"/>
  <c r="D269" i="2"/>
  <c r="D391" i="2"/>
  <c r="D424" i="2" s="1"/>
  <c r="D267" i="2"/>
  <c r="D375" i="2"/>
  <c r="E392" i="2"/>
  <c r="D270" i="2" l="1"/>
  <c r="B68" i="2"/>
  <c r="D539" i="5"/>
  <c r="D64" i="5"/>
  <c r="D37" i="5"/>
  <c r="D334" i="5"/>
  <c r="D111" i="5"/>
  <c r="C38" i="5"/>
  <c r="E80" i="4"/>
  <c r="D116" i="4"/>
  <c r="E152" i="3"/>
  <c r="E230" i="3"/>
  <c r="E391" i="2"/>
  <c r="E424" i="2" s="1"/>
  <c r="C270" i="2"/>
  <c r="D38" i="5"/>
  <c r="E34" i="5"/>
  <c r="E64" i="5" s="1"/>
  <c r="E506" i="5"/>
  <c r="C429" i="4"/>
  <c r="C462" i="4" s="1"/>
  <c r="C40" i="4"/>
  <c r="C43" i="4" s="1"/>
  <c r="C42" i="4"/>
  <c r="E42" i="4"/>
  <c r="E429" i="4"/>
  <c r="E462" i="4" s="1"/>
  <c r="E40" i="4"/>
  <c r="D42" i="4"/>
  <c r="D40" i="4"/>
  <c r="D429" i="4"/>
  <c r="D462" i="4" s="1"/>
  <c r="C69" i="4"/>
  <c r="E69" i="4"/>
  <c r="D69" i="4"/>
  <c r="B1278" i="3"/>
  <c r="B1311" i="3" s="1"/>
  <c r="B149" i="3"/>
  <c r="C152" i="3" s="1"/>
  <c r="C151" i="3"/>
  <c r="D1278" i="3"/>
  <c r="D1311" i="3" s="1"/>
  <c r="D38" i="3"/>
  <c r="D41" i="3" s="1"/>
  <c r="D40" i="3"/>
  <c r="E189" i="3"/>
  <c r="D189" i="3"/>
  <c r="E1278" i="3"/>
  <c r="E1311" i="3" s="1"/>
  <c r="E40" i="3"/>
  <c r="E38" i="3"/>
  <c r="E115" i="3"/>
  <c r="E67" i="3"/>
  <c r="E39" i="2"/>
  <c r="E42" i="2" s="1"/>
  <c r="E41" i="2"/>
  <c r="E270" i="2"/>
  <c r="D43" i="4" l="1"/>
  <c r="E41" i="3"/>
  <c r="E35" i="5"/>
  <c r="E38" i="5" s="1"/>
  <c r="E507" i="5"/>
  <c r="E539" i="5" s="1"/>
  <c r="E37" i="5"/>
  <c r="E43" i="4"/>
</calcChain>
</file>

<file path=xl/comments1.xml><?xml version="1.0" encoding="utf-8"?>
<comments xmlns="http://schemas.openxmlformats.org/spreadsheetml/2006/main">
  <authors>
    <author>Vilma Kola</author>
  </authors>
  <commentList>
    <comment ref="E214" authorId="0">
      <text>
        <r>
          <rPr>
            <b/>
            <sz val="9"/>
            <color indexed="81"/>
            <rFont val="Tahoma"/>
            <family val="2"/>
          </rPr>
          <t>Vilma Kola:</t>
        </r>
        <r>
          <rPr>
            <sz val="9"/>
            <color indexed="81"/>
            <rFont val="Tahoma"/>
            <family val="2"/>
          </rPr>
          <t xml:space="preserve">
ketu duhet nr I posteve efektive te punes.</t>
        </r>
      </text>
    </comment>
  </commentList>
</comments>
</file>

<file path=xl/comments2.xml><?xml version="1.0" encoding="utf-8"?>
<comments xmlns="http://schemas.openxmlformats.org/spreadsheetml/2006/main">
  <authors>
    <author>Vilma Kola</author>
  </authors>
  <commentList>
    <comment ref="E25" authorId="0">
      <text>
        <r>
          <rPr>
            <b/>
            <sz val="9"/>
            <color indexed="81"/>
            <rFont val="Tahoma"/>
            <family val="2"/>
          </rPr>
          <t>Vilma Kola:</t>
        </r>
        <r>
          <rPr>
            <sz val="9"/>
            <color indexed="81"/>
            <rFont val="Tahoma"/>
            <family val="2"/>
          </rPr>
          <t xml:space="preserve">
per tu plotesuar</t>
        </r>
      </text>
    </comment>
    <comment ref="B31" authorId="0">
      <text>
        <r>
          <rPr>
            <b/>
            <sz val="9"/>
            <color indexed="81"/>
            <rFont val="Tahoma"/>
            <family val="2"/>
          </rPr>
          <t>Vilma Kola:</t>
        </r>
        <r>
          <rPr>
            <sz val="9"/>
            <color indexed="81"/>
            <rFont val="Tahoma"/>
            <family val="2"/>
          </rPr>
          <t xml:space="preserve">
Ky produkt eshte parashikuar te PMA. Te shtohet si produkt me vete: . </t>
        </r>
        <r>
          <rPr>
            <b/>
            <i/>
            <sz val="9"/>
            <color indexed="81"/>
            <rFont val="Tahoma"/>
            <family val="2"/>
          </rPr>
          <t>Aktivitete qw adresojnw ndryshimet klimatike, tw dedikuara pwr gratw nw zona tw mbrojtura (nw zonat ku ka bimw/kafshw tw mbrojtura)</t>
        </r>
        <r>
          <rPr>
            <sz val="9"/>
            <color indexed="81"/>
            <rFont val="Tahoma"/>
            <family val="2"/>
          </rPr>
          <t xml:space="preserve">
</t>
        </r>
      </text>
    </comment>
    <comment ref="B68" authorId="0">
      <text>
        <r>
          <rPr>
            <b/>
            <sz val="9"/>
            <color indexed="81"/>
            <rFont val="Tahoma"/>
            <family val="2"/>
          </rPr>
          <t>Vilma Kola:</t>
        </r>
        <r>
          <rPr>
            <sz val="9"/>
            <color indexed="81"/>
            <rFont val="Tahoma"/>
            <family val="2"/>
          </rPr>
          <t xml:space="preserve">
Ky produkt eshte parashikuar te PMA. Te shtohet si produkt me vete: . </t>
        </r>
        <r>
          <rPr>
            <b/>
            <i/>
            <sz val="9"/>
            <color indexed="81"/>
            <rFont val="Tahoma"/>
            <family val="2"/>
          </rPr>
          <t>Aktivitete qw adresojnw ndryshimet klimatike, tw dedikuara pwr gratw nw zona tw mbrojtura (nw zonat ku ka bimw/kafshw tw mbrojtura)</t>
        </r>
        <r>
          <rPr>
            <sz val="9"/>
            <color indexed="81"/>
            <rFont val="Tahoma"/>
            <family val="2"/>
          </rPr>
          <t xml:space="preserve">
</t>
        </r>
      </text>
    </comment>
  </commentList>
</comments>
</file>

<file path=xl/comments3.xml><?xml version="1.0" encoding="utf-8"?>
<comments xmlns="http://schemas.openxmlformats.org/spreadsheetml/2006/main">
  <authors>
    <author>Vilma Kola</author>
  </authors>
  <commentList>
    <comment ref="D172" authorId="0">
      <text>
        <r>
          <rPr>
            <b/>
            <sz val="9"/>
            <color indexed="81"/>
            <rFont val="Tahoma"/>
            <family val="2"/>
          </rPr>
          <t>Vilma Kola:</t>
        </r>
        <r>
          <rPr>
            <sz val="9"/>
            <color indexed="81"/>
            <rFont val="Tahoma"/>
            <family val="2"/>
          </rPr>
          <t xml:space="preserve">
te fshihet</t>
        </r>
      </text>
    </comment>
  </commentList>
</comments>
</file>

<file path=xl/sharedStrings.xml><?xml version="1.0" encoding="utf-8"?>
<sst xmlns="http://schemas.openxmlformats.org/spreadsheetml/2006/main" count="3809" uniqueCount="464">
  <si>
    <t>FORMATI 1: MISIONI I NJËSISË SË QEVERISJES QENDRORE</t>
  </si>
  <si>
    <t>Emërtimi i Njësisë së Qeverisjes Qendrore</t>
  </si>
  <si>
    <t>MINISTRIA E TURIZMIT DHE MJEDISIT</t>
  </si>
  <si>
    <t>Kodi i Njësisë së Qeverisjes Qendrore</t>
  </si>
  <si>
    <t>1026001</t>
  </si>
  <si>
    <t>Misioni i Njësisë së Qeverisjes Qendrore</t>
  </si>
  <si>
    <t>Ministria e Turizmit dhe Mjedisit ka si mision hartimin dhe zbatimin e politikave që synojnë mbrojtjen e mjedisit, përdorimin e qëndrueshëm të burimeve natyrore, mbrojtjen e natyrës dhe të biodiversitetit, zhvillimin dhe menaxhimin e qëndrueshëm të pyjeve e kullotave, monitorimin e cilësisë së ujërave, si dhe hartimin dhe zbatimin e politikave për turizmin.</t>
  </si>
  <si>
    <t>Programet Buxhetore</t>
  </si>
  <si>
    <t>Kodi i Programit</t>
  </si>
  <si>
    <t>Përshkrimi i Programit</t>
  </si>
  <si>
    <t>Planifikim, administrim, menaxhim</t>
  </si>
  <si>
    <t>01110</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</si>
  <si>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</si>
  <si>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Mbrojtja e Mjedisit</t>
  </si>
  <si>
    <t>05320</t>
  </si>
  <si>
    <t>Programi i Mbrojtjes së Mjedisit mbulon sigurimin dhe përmirësimin e cilësisë së jetës, në dobi të brezave të sotëm dhe të ardhshëm, si dhe sigurimin e kushteve për zhvillimin e qëndrueshëm të vendit, nëpërmjet përmirësimit të cilësisë së ajrit dhe uljes së ndotjes akustike në zonat kryesore urbane; menaxhimit të integruar të mbetjeve nëpërmjet trajtimit sipas hierarkisë dhe rehabilitimit të pikave të nxehta mjedisore; parandalimit dhe kontrollit të integruar të ndotjes dhe rreziqeve nga aksidentet industriale, përmirësimit të menaxhimit të kimikateve; përshpejtimin e përshtatjes ndaj ndryshimeve klimatike dhe zbutjes së gazeve me efekt serrë; ruajtjes dhe përdorimit të qëndrueshëm të biodiversitetit dhe menaxhimit të integruar të Zonave të Mbrojtura.</t>
  </si>
  <si>
    <t>Administrimi i Pyjeve</t>
  </si>
  <si>
    <t>04260</t>
  </si>
  <si>
    <t>Programi i administrimit te pyjeve përfshin hartimin e politikave per menaxhimin e qendrueshem te pyjeve dhe kullotave, zhvillimin e nje ekonomie te gjelber, koordinimin ne nivel qendror, rajonal dhe lokal te praktikave me te mira ne fondin pyjor dhe kullosor, eficiente nga pikpamja ekonomike, miqesore me mjedisin dhe te pranuara nga shoqeria. Automatizimi i bazes se te dhenave per regjistrin pyjore dhe digjitalizimi i hartave, mbeshtetjen e kerkimit, zhvillimit teknologjik e inovacioneve ne pyje, dhënia e shërbimit këshillimor dhe aftesimin e kapaciteteve te personelit pyjor dhe administrativ lokal, harmonizimi ligjor e nënligjore, bashkepunimi institucional me struktura te tjera te interesuara per menaxhimin e qendrueshem e rruajtjen e biodiversitetit.</t>
  </si>
  <si>
    <t>Zhvillimi i Turizmit</t>
  </si>
  <si>
    <t>04760</t>
  </si>
  <si>
    <t xml:space="preserve">Programi i Zhvillimit të Turizmit mbështetet në strategjinë sektoriale të turizmit, planin e saj të veprimit, si dhe të masave në strategjitë ndërsektoriale. Programi i Zhvillimit të Turizmit synon një turizëm të qëndrueshëm në kohë, social, mjedisor dhe ekonomik që arrihet nëpërmjet: 1)Përmirësimin dhe rishikimit në vazhdimësi të kuadrit ligjor për turizmin me fokus harmonizimin e tij me politikat e qeverisë; 2)Përmirësimin e klimës së biznesit nëpërmjet incentivave ligjore, fuqizimit të bashkëpunimit publik-privat; 3)Sistemit të licencimit, klasifikimit dhe çertifikimit të sipërmarrjeve turistike me qëllim përmirësimin e cilësisë së shërbimeve dhe mbrojtjen e konsumatorit, si dhe monitorimit të sipërmarrjeve turistike; 4)Diversifikimit të produktit turistik për të arritur një turizëm gjithëvjetor etj. </t>
  </si>
  <si>
    <t>FORMAT 2: FORMATI STANDARD I PËRGATITJES SË KËRKESAVE BUXHETORE PBA 2020-2022</t>
  </si>
  <si>
    <t>Buxheti 2020-2022</t>
  </si>
  <si>
    <t>Emërtimi i Programit Buxhetor</t>
  </si>
  <si>
    <t>Planifikimi, menaxhimi &amp; administrimi</t>
  </si>
  <si>
    <t>Programi Buxhetor Afatmesëm</t>
  </si>
  <si>
    <t>2020-2022</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</si>
  <si>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</si>
  <si>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Qëllimet e Politikës së Programit</t>
  </si>
  <si>
    <t xml:space="preserve">Permiresimi i struktures funksionale per nje menaxhim sa me efektiv te burimeve njerezore per te krijiuar inje stafi permanent dhe sa me te qendrueshem per hartimin dhe monitorimin e politikave ne fushen e mjedisit dhe turizmit
</t>
  </si>
  <si>
    <t>Treguesit e Performancës në nivel Qëllimi</t>
  </si>
  <si>
    <t>Buxheti</t>
  </si>
  <si>
    <t>Parashikimi</t>
  </si>
  <si>
    <t>Standarde te politikave të fushës së MTM të hartuara kundrejt totalit të planifikuar në planin e akteve</t>
  </si>
  <si>
    <t>Niveli i ndotjes se ajrit</t>
  </si>
  <si>
    <t>Numri i turisteve ne strukturat akomoduese</t>
  </si>
  <si>
    <t>Numri i vizitoreve ne zonat e mbrojtura</t>
  </si>
  <si>
    <t>Standardet e biodiversitetit</t>
  </si>
  <si>
    <t xml:space="preserve">Masa të marra për ndryshime klimaterike </t>
  </si>
  <si>
    <t>trend rrites</t>
  </si>
  <si>
    <t>Objektivi 1 i Politikës së Programit</t>
  </si>
  <si>
    <t xml:space="preserve">"Përafrimi i standardeve, me qëllim menaxhimin sa më të mirë të stafit dhe punës së tyre, në zbatim të parimeve të barazisë gjinore dhe mosdiskriminimit."
</t>
  </si>
  <si>
    <t>Treguesit e Performancës për Objektivin 1</t>
  </si>
  <si>
    <t>Emërtimi i Treguesit 1</t>
  </si>
  <si>
    <t>Vlera Bazë</t>
  </si>
  <si>
    <t>Vlera e Synuar</t>
  </si>
  <si>
    <t>Numri i akteve ligjore të përafruar me BE</t>
  </si>
  <si>
    <t>Raste diskriminimi te konstatuara dhe raportuara</t>
  </si>
  <si>
    <t xml:space="preserve">Personel burra të rekrutuar rishtazi </t>
  </si>
  <si>
    <t xml:space="preserve">Personel gra të rekrutuara rishtazi </t>
  </si>
  <si>
    <t xml:space="preserve">Personel burra të trajnuar </t>
  </si>
  <si>
    <t xml:space="preserve">Personel gra të trajnuara </t>
  </si>
  <si>
    <t>Produktet për Objektivin 1</t>
  </si>
  <si>
    <t xml:space="preserve">Shpenzimet Korrente* </t>
  </si>
  <si>
    <t>Produkti 1: 92601AA</t>
  </si>
  <si>
    <t>Akte ligjore /nenligjore</t>
  </si>
  <si>
    <t>Përshkrimi i Produktit:</t>
  </si>
  <si>
    <t xml:space="preserve">Për të siguruar mbrojtjen e mjedisit dhe zhvillimin e turizmit në një nivel të lartë do te hartohen akte ligjore dhe nenligjore qe transpozojne direktiva, rregullore dhe vendime te BE. </t>
  </si>
  <si>
    <t>Njësia Matëse</t>
  </si>
  <si>
    <t>numer aktesh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</si>
  <si>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</si>
  <si>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</si>
  <si>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</si>
  <si>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</si>
  <si>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</si>
  <si>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</si>
  <si>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</si>
  <si>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</si>
  <si>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</si>
  <si>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</si>
  <si>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</si>
  <si>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</si>
  <si>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</si>
  <si>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</si>
  <si>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</si>
  <si>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</si>
  <si>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</si>
  <si>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</si>
  <si>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</si>
  <si>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r>
      <rPr>
        <b/>
        <sz val="8"/>
        <color rgb="FFFF0000"/>
        <rFont val="Garamond"/>
        <family val="1"/>
      </rPr>
      <t>Produkti 2</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</si>
  <si>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</si>
  <si>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</si>
  <si>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r>
      <rPr>
        <b/>
        <sz val="8"/>
        <color rgb="FFFF0000"/>
        <rFont val="Garamond"/>
        <family val="1"/>
      </rPr>
      <t>Produkti 3</t>
    </r>
    <r>
      <rPr>
        <sz val="8"/>
        <color theme="1"/>
        <rFont val="Garamond"/>
        <family val="1"/>
      </rPr>
      <t>(shto produkte sipas rastit)</t>
    </r>
  </si>
  <si>
    <t>Auditime te brendshme te ushtruara ne  njesite vartese</t>
  </si>
  <si>
    <t xml:space="preserve">Kontrolle te brendshme te plota  neper  institucionet vartese sipas programit vjetor te miratuar nga Ministri mbi perdorimin e fondeve buxhetore </t>
  </si>
  <si>
    <t>Shpenzimet Kapitale***</t>
  </si>
  <si>
    <t>Kategoria 1: Shpenzimet Administrative Kapitale</t>
  </si>
  <si>
    <t>Kodi i Projektit të Investimeve****</t>
  </si>
  <si>
    <t xml:space="preserve">Produkti 1 </t>
  </si>
  <si>
    <t>Kodi i Projektit sipas listes se investimeve</t>
  </si>
  <si>
    <t>M260307</t>
  </si>
  <si>
    <t>Godine e rikonstruktuar e Ministrise dhe ne qarqe</t>
  </si>
  <si>
    <t>numer godine</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</si>
  <si>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</si>
  <si>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</si>
  <si>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</si>
  <si>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</si>
  <si>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</si>
  <si>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</si>
  <si>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Produkti 2</t>
  </si>
  <si>
    <t>Pajisje per godinen e re</t>
  </si>
  <si>
    <t>M260001</t>
  </si>
  <si>
    <t>Poste pune te shtuara sipas standardeve</t>
  </si>
  <si>
    <t>nr pajisjesh</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</si>
  <si>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</si>
  <si>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</si>
  <si>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</si>
  <si>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</si>
  <si>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</si>
  <si>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t>Kodi i Projektit të Investimeve</t>
  </si>
  <si>
    <t>Produkti 1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</si>
  <si>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</si>
  <si>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Shpenzimet Kapitale</t>
  </si>
  <si>
    <t>Kategoria 2: Shpenzimet për projekte investimesh</t>
  </si>
  <si>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</si>
  <si>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Kosto totale e produktit </t>
  </si>
  <si>
    <t>Totali i shpenzimeve të Programit sipas produkteve*****</t>
  </si>
  <si>
    <t>Totali i shpenzimeve të Programit sipas artikujve*****</t>
  </si>
  <si>
    <t>Kapitull 05</t>
  </si>
  <si>
    <t>230. Aktivet e patrupëzuara</t>
  </si>
  <si>
    <t>Kapitulli 02</t>
  </si>
  <si>
    <t>231. Aktivet e trupëzuara</t>
  </si>
  <si>
    <t xml:space="preserve">FORMAT 2: FORMATI STANDARD I PËRGATITJES SË KËRKESAVE BUXHETORE PBA 2019-2021 </t>
  </si>
  <si>
    <t xml:space="preserve">Programi i Mbrojtjes së Mjedisit mbulon sigurimin dhe përmirësimin e cilësisë së mjedisit, në dobi të brezave të sotëm dhe të ardhshëm, si dhe sigurimin e kushteve për zhvillimin e qëndrueshëm të vendit, nëpërmjet garantimit të përputhshmërisë së veprimtarive me ndikim në mjedis me kushtet e lejeve mjedisore dhe kërkesave të legjislacionit mjedisor, përmirësimt të cilësisësë ajrit  në zonat kryesore urbane; menaxhimit të integruar të mbetjeve, parandalimit dhe kontrollit të integruar të ndotjes dhe rreziqeve nga aksidentet industriale, përshpejtimin e përshtatjes ndaj ndryshimeve klimatike dhe zbutjes së gazrave me efekt serë; ruajtjes dhe perdorimit të qëndrueshëm të burimeve natyrore, biodiversitetit dhe menaxhimit të integruar të zonave të mbrojtura. </t>
  </si>
  <si>
    <t xml:space="preserve">Për përmirësimin e cilësisë së ajrit, mbrojtjen e natyrës dhe biodiversitetit.
</t>
  </si>
  <si>
    <t>Norma vjetore e zvogelimit te ndotjes akustike ne zonat kryesore urbane - perqindja vjetore e nivelit te ndotjes</t>
  </si>
  <si>
    <t>Norma vjetore e diteve te ndotura nga PM10 per qytetet Tirane, Korce, Elbasan - perqindja vjetore e nivelit te ndotjes</t>
  </si>
  <si>
    <t>Tirane 50 %,          Elbasani 40 %,          Korça 50 %</t>
  </si>
  <si>
    <t>Tirane 45 %,          Elbasani 35 %,          Korça 45 %</t>
  </si>
  <si>
    <t>Tirane 40 %,                           Elbasani 30 %,                           Korça 40 %</t>
  </si>
  <si>
    <t>Siperfaqja e Zonave te Mbrojtura</t>
  </si>
  <si>
    <t>18,5%</t>
  </si>
  <si>
    <t>Perqindja e mbetjeve që shkojnë në landfille sanitare kundrejt mbetjeve të hedhura në venddepozitime të hapura</t>
  </si>
  <si>
    <t>Niveli ne perqindje i mbetjeve te ricikluara</t>
  </si>
  <si>
    <t xml:space="preserve">"Garantimi i përputhshmërisë së veprimtarive me ndikim në mjedis me kushtet e lejeve mjedisore dhe kërkesave të legjislacionit mjedisor."
</t>
  </si>
  <si>
    <t>Subjekte administrative të sanksionuara</t>
  </si>
  <si>
    <t>Trend rrites</t>
  </si>
  <si>
    <t>% e mbetjeve te rrezikshme te eleminuara/evidentuara (te  evidentohet llojet  e mbetjeve qe trajton mjedisi)</t>
  </si>
  <si>
    <t>% e mbetjeve te parrezikshme te eleminuara/evidentuara</t>
  </si>
  <si>
    <t>% e kurrikulave te hartuara per mjedisin ose % e shkollave qe realizojne aktivitete ne kuader te mbrojtjes se mjedisit</t>
  </si>
  <si>
    <t>Gra te informuara per ndryshimet klimatike, te dedikuara per grate ne zona tw mbrojtura (ne zonat ku ka bime/kafshe te mbrojtura)</t>
  </si>
  <si>
    <t>Produkti 1</t>
  </si>
  <si>
    <t>Raporte mjedisore dhe dokumenta strategjik</t>
  </si>
  <si>
    <t xml:space="preserve">Për të siguruar mbrojtjen e mjedisit në një nivel të lartë do te hartohen raporte mjedisore dhe dokumenta strategjik qe transpozojne direktiva, rregullore dhe vendime te BE per fushen e mjedisit dhe te ndryshimeve klimatike. Ne kuader te procesit se Integrimit Evropian te vendit cdo vit rishikohet PKIE 3 vjecare per transpozimin e acquis te BE-se dhe hartohen raporte periodike 3 mujore per zbatimin e saj, perfshire kontributin per nenkomitetin BE-Shqiperi, KSA dhe planin e veprimit per adresimin e rekomandimeve te progres raportit te KE. Do te hartohet dokument strategjik dhe plan veprimi ne zbatim te politikave per arritjen e objektivave kombetare ne fushen e menaxhimit të mbetjeve si dhe plane veprimi me aktivitete konkrete per arritjen e tyre </t>
  </si>
  <si>
    <t>numer dokumentash</t>
  </si>
  <si>
    <t>Aktivitete ndergjegjesuese ne fushen mjedisore</t>
  </si>
  <si>
    <t>Aktivitete te kryerra nga strukturat mjedisore per ndergjegjesimin e popullates mbi problemet mjedisore</t>
  </si>
  <si>
    <t>numer aktivitetesh</t>
  </si>
  <si>
    <t xml:space="preserve">Inspektime te kryera/Inspektim në të gjitha subjektet me ndikim në mjedis
</t>
  </si>
  <si>
    <t>Inspektim në të gjitha subjektet me ndikim në mjedis</t>
  </si>
  <si>
    <t>numer inspektimesh</t>
  </si>
  <si>
    <t>Raporte monitorimi per tregues te ndryshem mjedisor</t>
  </si>
  <si>
    <t>Raporte monitorimi te cilesise se ajrit e zhurmave e ujerave urbane, te cilesise se ujerave ne lumenj, liqene, dete dhe laguna, te monitorimit te treguesve ne pyje dhe biodiversitet dhe te treguesve te shkarkimit e transferimit te ndotesave dhe raporti vjetor i gjendjes ne mjedis</t>
  </si>
  <si>
    <t>numer raportesh</t>
  </si>
  <si>
    <r>
      <rPr>
        <b/>
        <sz val="8"/>
        <color rgb="FFFF0000"/>
        <rFont val="Garamond"/>
        <family val="1"/>
      </rPr>
      <t>Produkti 4</t>
    </r>
    <r>
      <rPr>
        <sz val="8"/>
        <color theme="1"/>
        <rFont val="Garamond"/>
        <family val="1"/>
      </rPr>
      <t>(shto produkte sipas rastit)</t>
    </r>
  </si>
  <si>
    <t>Dosje te  shqyrtuara per perftimin e lejeve te mjedisit</t>
  </si>
  <si>
    <t>Shqyrtim i dosjeve te aplikanteve per perftimin e lejeve te mjedisit per instalimet e tipit A dhe B</t>
  </si>
  <si>
    <t>cope</t>
  </si>
  <si>
    <t>Mbyllja, rehabilitimi I mbetjeve urbane nga venddepozitimeve ekzistuese</t>
  </si>
  <si>
    <t>vendepozitime te rehabilituara</t>
  </si>
  <si>
    <t>Ne zbatim te aktit nenligjor te miratuar per rehabilitimin e vendepozitimeve ekzistuese per nje periudhe deri ne 10 vjet , MTM do te beje te mundur permiresimin e kushteve te ketyre venddepozitimet ekzistuese</t>
  </si>
  <si>
    <t>numer venddepozitimesh</t>
  </si>
  <si>
    <t xml:space="preserve">Produkti 2 </t>
  </si>
  <si>
    <t>studimi mbi vendepozitime te rehabilituara</t>
  </si>
  <si>
    <t>numer studimi</t>
  </si>
  <si>
    <t xml:space="preserve">Blerje fidanesh dhe drure per rehabilitimin e vendepozitimeve ekzistuese </t>
  </si>
  <si>
    <t>siperfaqe e permiresuar per vendepozitimet ekzistuese</t>
  </si>
  <si>
    <t>ne kuder te permiresimit te kushteve per vendepozitimet ekzistuese te identifikuara nevojitet blerja e fidaneve dhe drureve qe do te bejne te mundur permiresimin e siperfaqeve per keto vendepozitime</t>
  </si>
  <si>
    <t>venddepozitime te rehabilituara</t>
  </si>
  <si>
    <t>Rikonstruksion i  godines se ish DSHP Tirane</t>
  </si>
  <si>
    <t>Godine e rikonstruktuar</t>
  </si>
  <si>
    <t>M260412</t>
  </si>
  <si>
    <t>Duke u bazuar ne kushtet jo funksionale te godines lindi nevoja per te kryer rikonstruksion per ta bere sa me funksionale ne sherbim te punonjesve te ministrise.</t>
  </si>
  <si>
    <t>nr godine</t>
  </si>
  <si>
    <t>Pasaporta dixhitale mjedisore</t>
  </si>
  <si>
    <t>sistemi software I pergatitur</t>
  </si>
  <si>
    <t>M260383</t>
  </si>
  <si>
    <t>Nr sistemi software per identifikimin e shkeljeve ne fushen e mjedisit</t>
  </si>
  <si>
    <t>Zhvillimi i nje moduli softëare per menaxhimin e procesit te punes nga identifikimi i shkeljeve persa i perket ndotjes se mjedisit, ne vendosjen e gjobesdhe deri ne shlyerjen e saj nga personi fizik ose juridik.</t>
  </si>
  <si>
    <t>Pershtatja me ndryshimet Klimaterike ne fushen e menaxhimit nderkufitar te riskut te permbytjeve ne Ballkanin perendimor-GIZ</t>
  </si>
  <si>
    <t xml:space="preserve">Strategji dhe Plane Kombetare te hartuara e te miratuara </t>
  </si>
  <si>
    <t>GM26066</t>
  </si>
  <si>
    <t>Do te hartohen dokumenta strategjike dhe plane veprimi  per arritjen e objektivave kombetare ne fushen e mbrojtjes se mjedisit dhe ndryshimeve klimatike</t>
  </si>
  <si>
    <t>Numer dokumentash strategjike</t>
  </si>
  <si>
    <t>TVSH e Projektit te GIZ e realizuar</t>
  </si>
  <si>
    <t>M260401</t>
  </si>
  <si>
    <t xml:space="preserve">Do te realizohen pagesat per TVSH e Projektit bazuar ne aktivitetet e realizuara </t>
  </si>
  <si>
    <t>Bioenergjia- Projekti UNIDO</t>
  </si>
  <si>
    <t>Teknologji te aplikuara per perdorimin e bio-energjise ne industrine e perpunimit te vajit te ullirit</t>
  </si>
  <si>
    <t>GM26061</t>
  </si>
  <si>
    <t>Pergatitja e metodologjise dhe dokumentave te tjere per SME-te qe do te perfitojne nga projekti, fillimisht ne sektorin e vajit te ullirit qe perdorin mbetjet e bio-mases per prodhimin e energjise</t>
  </si>
  <si>
    <t>Numer industrish pilote te aplikuara</t>
  </si>
  <si>
    <t>Kosto lokale per projektin UNIDO</t>
  </si>
  <si>
    <t>M260354</t>
  </si>
  <si>
    <t>Kosto lokale do te realizohet per pergatitjen e metodologjise dhe dokumentave te tjere per SME-te qe do te perfitojne nga projekti, fillimisht ne sektorin e vajit te ullirit qe perdorin mbetjet e bio-mases per prodhimin e energjise</t>
  </si>
  <si>
    <t>Kune Vain- Projekti GEF</t>
  </si>
  <si>
    <t xml:space="preserve">  Infrastrukure e permiresuar ne zonen e Kune Vainit</t>
  </si>
  <si>
    <t>GM26058</t>
  </si>
  <si>
    <t>Infrastrukure e permiresuar ne zonen e Kune Vainit per te siguruar pershtatjen ndaj ndryshimeve klimatike si ndertimi i puseve artizanale dhe shtimi i siperfaqeve te degraduara ne pyje.</t>
  </si>
  <si>
    <t>Numer pusesh artizanale</t>
  </si>
  <si>
    <t xml:space="preserve">  Kosto lokale e realizuar per projektin e Kune Vainit</t>
  </si>
  <si>
    <t>M260316</t>
  </si>
  <si>
    <t>Kosto lokale do te realizohet per investimet ne infrastrukure ne zonen e Kune Vainit per te siguruar pershtatjen ndaj ndryshimeve klimatike si ndertimi i puseve artizanale dhe shtimi i siperfaqeve te degraduara ne pyje.</t>
  </si>
  <si>
    <t>Produkti 3</t>
  </si>
  <si>
    <t xml:space="preserve"> TVSH e realizuar per projektin e Kune Vainit</t>
  </si>
  <si>
    <t>M260362</t>
  </si>
  <si>
    <t>Rimbursimi i TVSH-se do te behet per aktivitete qe do te realizohen ne kuader te projektit</t>
  </si>
  <si>
    <t>Sistemi i informacionit, menaxhim dhe monitorim (EIMMS) - Projekti PNUD</t>
  </si>
  <si>
    <t xml:space="preserve"> Sistem mjedisor i informacionit i ndertuar dhe i perditesuar</t>
  </si>
  <si>
    <t>GM26062</t>
  </si>
  <si>
    <t>Ne kuader te projektit te financuar nga GEF do te behet ngritja e sistemit te integruar te monitorimit dhe te menaxhimit te informacionit mjedisor (EIMMS)</t>
  </si>
  <si>
    <t>numer sistemesh</t>
  </si>
  <si>
    <t>Parku Biosferik i prespes - Projekti KFW</t>
  </si>
  <si>
    <t>Plane menaxhimi te Zonave te Mbrojtura dhe Rezervat e Biosferes te hartuara/rishikuara dhe te miratuara</t>
  </si>
  <si>
    <t>GM26033</t>
  </si>
  <si>
    <t>Do te hartohen dhe do te miratohen planet e menaxhimit te Zonave te Mbrojtura ne perputhje me kuadrin ligjor kombetar ne zbatim te Ligjit "Per Zonat e Mbrojtura"</t>
  </si>
  <si>
    <t>numer planesh</t>
  </si>
  <si>
    <t>Kosto lokale per projektin e realizuar per projektin e Biosferes Prespe</t>
  </si>
  <si>
    <t>M260241</t>
  </si>
  <si>
    <t>Kosto lokale do te realizohet ne funksion te aktiviteteve te projektit per planet e menaxhimit te Zonave te Mbrojtura ne perputhje me kuadrin ligjor kombetar ne zbatim te Ligjit "Per Zonat e Mbrojtura"</t>
  </si>
  <si>
    <t>TVSH e realizuar per projektin e Biosferes Prespe</t>
  </si>
  <si>
    <t>M260248</t>
  </si>
  <si>
    <t>TVSH do te rimbursohet ne baze te fatura te ardhura per aktivitetet e realizuara per projektin e rezerves se Biosferes Prespe</t>
  </si>
  <si>
    <t>Ruajtja e agrobiodiversitetit ne zonat rurale te Shqiperise CABRA</t>
  </si>
  <si>
    <t xml:space="preserve">Rimbursim TVSH </t>
  </si>
  <si>
    <t>M260349</t>
  </si>
  <si>
    <t>Do te behet rimbursimi I TVSH per projektin CABRA 2 si detyrim i MTM per aktivitet e realizuara ne kuader te projektit</t>
  </si>
  <si>
    <t>numer aktivitetesh te realizuara</t>
  </si>
  <si>
    <t>Projekti tre liqenet CSBL III - Projekti GIZ</t>
  </si>
  <si>
    <t>Raporte monitorimi</t>
  </si>
  <si>
    <t>GM26070</t>
  </si>
  <si>
    <t>Raporte monitorimi per vleresimin e gjendjes se tre liqeneve nepermjet monitorimit te treguesve ne perputhje me Direktiven Kuader te Ujit (CSBL III)</t>
  </si>
  <si>
    <t>Numer raportesh</t>
  </si>
  <si>
    <t>TVSH e rimbursuar per projektin</t>
  </si>
  <si>
    <t>M260402</t>
  </si>
  <si>
    <t>TVSH do te rimbursohet per aktivitetet e realizuara per projektin CSBL III</t>
  </si>
  <si>
    <t>Projekti Destimed Zonat bregdetare, turizmi detar - AKZM</t>
  </si>
  <si>
    <t xml:space="preserve">Paketa turistike ne dispozicion per nje zhvillim te qendrueshem te burimeve natyrore dhe turizmit </t>
  </si>
  <si>
    <t>Ne kuader te projektit DestiMed do te behet e mundur forcimi i politikave te zhvillimit te qendrueshem per nje vleresim me efikas te burimeve natyrore ne zonat e mbrojtura detare dhe bregdetare, ne te cilen AKZM eshte partner perfitues.</t>
  </si>
  <si>
    <t xml:space="preserve">Numer paketash ne zonash pilote </t>
  </si>
  <si>
    <t>Projekti Aquanex - IPA CBC Greqi-Shqiperi</t>
  </si>
  <si>
    <t>Platforma elektronike per menaxhimin e qendrueshem te burimeve ujore ne zonen nderkufitare Greqi-Shqiperi.</t>
  </si>
  <si>
    <t xml:space="preserve">Ne kuader te projektit AQUANEX do te behet e mundur zhvillimi i nje databaze per monitorimin e qendrueshem te burimeve ujore ne zonen nderkufitare Greqi-Shqiperi dhe do te draftohen udhezuesit respektive ne perputhje me kerkesat e Direktives </t>
  </si>
  <si>
    <t>Numer databaze/udhezues</t>
  </si>
  <si>
    <t>Projekti Mekanizmat financiare -  PNUD</t>
  </si>
  <si>
    <t>Plan strategjik dhe financiar per sistemin e ZM</t>
  </si>
  <si>
    <t>GM26064</t>
  </si>
  <si>
    <t>Ne kuader te projektit do te hartohet plan strategjik dhe plan financiar per sistemin e zonave te mbrojtura.</t>
  </si>
  <si>
    <t>Kosto lokale e realizuar per projektin</t>
  </si>
  <si>
    <t>M260377</t>
  </si>
  <si>
    <t>Projekti Blue Land- Sherbimi i ekosistemeve  -AKZM</t>
  </si>
  <si>
    <t>Trupe nderkufitare e ngritur per menaxhimin e qendrueshem te biodiversitetit, habitateve dhe ekosistemeve ne 3 zona detare dhe bregdetare</t>
  </si>
  <si>
    <t>Ne kuader te projektit Blue land do te behet e mundur ngritja e nje trupe nderkufitare per harmozinimin e nje menaxhimi te qendrueshem ne 3 zona detare dhe bregdetare te mbrojtura te targetuara nga projekti.</t>
  </si>
  <si>
    <t>Numer iniciativash pilot</t>
  </si>
  <si>
    <t>Projekti i Mbetjeve  - IPA 2013</t>
  </si>
  <si>
    <t>Plane rajonale/lokale veprimi te hartuara</t>
  </si>
  <si>
    <t>GM26055</t>
  </si>
  <si>
    <t>Do te hartohen plane rajonale dhe lokale veprimi ne zbatim te strategjise dhe planit kombetar te menaxhimit te mbetjeve (IPA 2013)</t>
  </si>
  <si>
    <t>nr planesh te hartuara</t>
  </si>
  <si>
    <t>MM260319</t>
  </si>
  <si>
    <t>Kosto lokale do te realziohet per mbeshtetjen e aktiviteteve te projektit per plane rajonale dhe lokale veprimi ne zbatim te strategjise dhe planit kombetar te menaxhimit te mbetjeve (IPA 2013)</t>
  </si>
  <si>
    <t xml:space="preserve">TVSH e rimbursuar per projektin </t>
  </si>
  <si>
    <t>M260164</t>
  </si>
  <si>
    <t>TVSH do te rimbursohet per faturat qe do te vijne per aktivitete e realizuara per projektin e mbetjeve -IPA 2013</t>
  </si>
  <si>
    <t>Projekti i Mbetjeve ne kuader te ndryshimeve klimatike  - GIZ</t>
  </si>
  <si>
    <t>Strategji dhe 3 Plane lokale veprimi te hartuara per 3 bashki</t>
  </si>
  <si>
    <t>GM26065</t>
  </si>
  <si>
    <t xml:space="preserve">Ne kuader te projektit te zbatuar nga GIZ eshte perfunduar rishikimi i Strategjisese mbetjeve dhe jane hartuar 3 plane lokale veprimi per 3 Bashki Peqin, Himare, Rrogozhine </t>
  </si>
  <si>
    <t>TVSH e rimbursuar per projektin e GIZ</t>
  </si>
  <si>
    <t>M260379</t>
  </si>
  <si>
    <t>TVSH do te rimbursohet per aktivitetet e realizuara per projektin e mbetjeve te GIZ</t>
  </si>
  <si>
    <t>Projekti SWAN -Platforma per riperdorimin e mbetjeve - Interreg BallkanMed</t>
  </si>
  <si>
    <t>Hartë e përgatitur për burimet e mbetjeve të ngurta për prodhuesit industrialë (SWAN)</t>
  </si>
  <si>
    <t>Ne kuader te projektit SWAN do te pergatitet harta per burimet e mbetjeve te ngurta per prodhuesit industriale</t>
  </si>
  <si>
    <t>numer hartash</t>
  </si>
  <si>
    <t>Projekti Plastic buster MPAs- Interreg Med</t>
  </si>
  <si>
    <t>Masa pilote te zbatuara</t>
  </si>
  <si>
    <t>Masa pilote te zbatuara per eleminimin e ndotjes nga plastika ne nje zone te mbrojtur detare dhe plani i menaxhimit I ZMD-se i rishikuar</t>
  </si>
  <si>
    <t>numer plane menaxhimi</t>
  </si>
  <si>
    <t>Projekti Menaxhimi i Intnegruar i Mbetjeve dhe Parandalimi i Mbetjeve Detare ne Ballkanin Perendimor - GIZ</t>
  </si>
  <si>
    <t>Sistem i ngritur per parandalimin e mbetjeve detare</t>
  </si>
  <si>
    <t>Sistem i ngritur ndergjegjesimi, edukimi, monitorimi dhe raportimi per parandalimin e mbetjeve detare ne kuader te projektit te financuar nga GIZ.</t>
  </si>
  <si>
    <t>nr sistemi</t>
  </si>
  <si>
    <t>Projekti Menaxhimi i Kimikateve- SIDA</t>
  </si>
  <si>
    <t>Kapacitete te ngritura ne fushen e kimikateve</t>
  </si>
  <si>
    <t xml:space="preserve">krijimi i kushteve, në fushën e legjislacionit të kimikateve, për anëtarësim në BE. </t>
  </si>
  <si>
    <t>zyre e ngritur</t>
  </si>
  <si>
    <t>TUNE - UP</t>
  </si>
  <si>
    <t>Zona detare e miremenaxhuar dhe permiresuar.</t>
  </si>
  <si>
    <t xml:space="preserve">Për të ruajtur biodiversitetin dhe ekosistemet natyrore permes forcimi te menaxhimit dhe rrjetëzimit të zonave të mbrojtura </t>
  </si>
  <si>
    <t>numer zone 1</t>
  </si>
  <si>
    <t>Projekti Sigurimi i Sherbimeve per menaxhimin e burimeve natyrore- RE-SOURCE</t>
  </si>
  <si>
    <t>Kuader ligjor dhe institucional i permiresuar- RE-SOURCE</t>
  </si>
  <si>
    <t>nr raportesh</t>
  </si>
  <si>
    <t>Projekti SANE - SIDA</t>
  </si>
  <si>
    <t>Raporte perfomance te hartuara</t>
  </si>
  <si>
    <t>Raporte vleresimi performace te hartuara ne kuader te projektit SANE per ngritjen e kapaciteteve te Ministrise se Turizmit dhe Mjedisit dhe institucioneve te tjera per pergatitjen e negociatave per kapitullin 27 te mjedisit</t>
  </si>
  <si>
    <t>Projekti PHAROS4MPAs</t>
  </si>
  <si>
    <t>Zhvillimi blu dhe ruajtja e burimeve detare ne mesdhe.</t>
  </si>
  <si>
    <t xml:space="preserve">Pergatitja e rekomandimeve specifike ne kontekstin mesdhetar per cdo sektor detar duke siguruar mbeshtetjen e autoriteteve pergjegjese per menaxhimin e zonave te mbrojtura detare </t>
  </si>
  <si>
    <t>Projekti LASPEH</t>
  </si>
  <si>
    <t>Prodhimi I nje plani konservimi per specien endemike te percaktuar gjeli I eger ne parkun kombetar mali I Tomorrit Berat</t>
  </si>
  <si>
    <t>Menaxhimi dhe permiresimi I habitatit per krijimin e kushteve te pershtatshme per gjelin e eger.</t>
  </si>
  <si>
    <t>nr.studimi</t>
  </si>
  <si>
    <t>Rritja e gjelber dhe ekonomia qarkulluese</t>
  </si>
  <si>
    <t>Studime te pergatitura per mjedisin  dhe mbetjet</t>
  </si>
  <si>
    <t>Ne kuader te pergatitjes se IPA 2 kombetare MTM do te bej te mundur realizimin e studimeve per fushen e mjedist dhe mbetjeve</t>
  </si>
  <si>
    <t>ALL TOUR</t>
  </si>
  <si>
    <t>Paketa turistike te zhvilluara per turizmin kulturor dhe natyror</t>
  </si>
  <si>
    <t>Promovimi i turizmit natyror dhe kulturor ne zonen e partneritetit te projektit</t>
  </si>
  <si>
    <t>network i krijuar</t>
  </si>
  <si>
    <t>Permiresimi i efikasitetit te mbrojtjes se ligatinave</t>
  </si>
  <si>
    <t>Instrumenta te  permiresuara per mbrojtjen e ligatinave.</t>
  </si>
  <si>
    <t>numer instrumentash</t>
  </si>
  <si>
    <t xml:space="preserve">FORMAT 2: FORMATI STANDARD I PËRGATITJES SË KËRKESAVE BUXHETORE PBA 2020-2022 </t>
  </si>
  <si>
    <t>Administrimi I Pyjeve</t>
  </si>
  <si>
    <t>Programi I administrimit te pyjeve perfshin hartimin e politikave per menaxhimin e qendrueshem te ekosistemeve, duke promovuar zhvillimin e nje ekonomie te gjelber, kordinimin ne nivel qendror, rajonal dhe lokal te praktikave me te mira ne drejtim te menaxhimit te burimeve natyrore duke rritur eficensen ne perdorimin e tyre, perdorimin e metodave dhe mjeteve miqesore me mjedisin ne planet operacionale e te zbatimit.</t>
  </si>
  <si>
    <t xml:space="preserve">Për zhvilllimin e qëndrueshëm të zonave pyjore të mbrojtura nëpërmjet bashkëpunimit me institucionet dhe komunitetin.
</t>
  </si>
  <si>
    <t>Përqindja e ZM të shtuara ndaj fondit pyjor kullosor ne Republiken e Shqipërisë</t>
  </si>
  <si>
    <t xml:space="preserve">Përqindja e sipërfaqes pyjore dhe kullosore publike e regjistruar në republikën e Shqipërisë </t>
  </si>
  <si>
    <t xml:space="preserve">Numri i turistëve hyrës në Zonat e Mbrojtura
</t>
  </si>
  <si>
    <t>Moratoriumi i gjuetise</t>
  </si>
  <si>
    <t>Menaxhim efektiv dhe sigurimi i mbrojtjes së zonave të mbrojtura, kullotave, flores, faunes dhe bimeve  në Republikën e Shqipërisë</t>
  </si>
  <si>
    <t>Numri I monitorimeve te kryera per vlersimin e biodiversitetit dhe vlerave natyrore ne ZM</t>
  </si>
  <si>
    <t>12500 monitorime ne vit</t>
  </si>
  <si>
    <t>1300 monitorme</t>
  </si>
  <si>
    <t>1300 monitorime</t>
  </si>
  <si>
    <t>Inspektime të kryera nga Inspektoriati</t>
  </si>
  <si>
    <t>Numri i oreve mesimore qe realizohen per ndergjegjesim dhe informim per zonat e mbrojtura</t>
  </si>
  <si>
    <t>290 ore</t>
  </si>
  <si>
    <t>300 ore</t>
  </si>
  <si>
    <t>Niveli i parametrave optimal te biodiversitetit</t>
  </si>
  <si>
    <t>Shkelje të vërejtura ndaj totalit të inspektimeve</t>
  </si>
  <si>
    <t>Perqindja me mbulime me plane menaxhimi te ZM-ve</t>
  </si>
  <si>
    <t>Raporti bura/gra ne strukturat e mbrojtjes mjedisore</t>
  </si>
  <si>
    <t>220/21</t>
  </si>
  <si>
    <t>Raporte monitorimi ne ZM</t>
  </si>
  <si>
    <t>Raporte monitorimi ne ZM, organizim festash lokale/zhvillim oresh mesimore dhe miratimi I planeve te menaxhimit</t>
  </si>
  <si>
    <t>Inspektime te kryera</t>
  </si>
  <si>
    <t>Subjektet qe ushtrojen aktivetet ne fondin pyjore e kullosore , te klasifikuare si aktivitet me rrisk te laret,  nr i inspektimeve eshte planifikua me i larte , per uljen e paligjeshnerise ne aktivitetin  ekonomik te tyre dhe kthimin ne normalitet te ekuilibrave te prishur ne mes te pyjeve , kulloteve dhe te marrejes se vlerave te tyre per plotesimin e nevojeve ekonomike te shoqerise.</t>
  </si>
  <si>
    <t>Sistemi elektronik i monitorimit te pyjeve</t>
  </si>
  <si>
    <t>Kamera te instaluara per monitorimin e pyjeve</t>
  </si>
  <si>
    <t>M260356</t>
  </si>
  <si>
    <t>Permiresimi I cilesise se sherbimit per parandalimin e kundravajtjeve per prerjen e pyjeve</t>
  </si>
  <si>
    <t>Numer sistemi</t>
  </si>
  <si>
    <t>Plane menaxhimi per pyjet</t>
  </si>
  <si>
    <t>Numer planesh menaxhimi per pyje te hartuara</t>
  </si>
  <si>
    <t xml:space="preserve">Do te pergatiten planet e menaxhimi per pyjet </t>
  </si>
  <si>
    <t>Projekti I Sherbimeve Mjedisore</t>
  </si>
  <si>
    <t>Sistem informacioni dixhital i ngritur (ALFIS)</t>
  </si>
  <si>
    <t>GM26050</t>
  </si>
  <si>
    <t>Dizenjimi i sistemit te informacionit dixhital ne pyje, pergatitja e metodologjise, venia ne funksionim i softëare dhe krijimi i nje database te ri te kadastres se fondit pyjor e kullosor publik i lidhur me sistemin GIS</t>
  </si>
  <si>
    <t>numer sistemi</t>
  </si>
  <si>
    <t>Parashikimi sipas tavanit te vendosur nga financa</t>
  </si>
  <si>
    <t>Fond pyjor dhe kullosor publik i regjistruar</t>
  </si>
  <si>
    <t>KM26004</t>
  </si>
  <si>
    <t>Vleresimi i dokumentacionit ligjor dhe gjendjes se pronesise per zonat e percaktuara, pergatitja e hartes dixhitale dhe karteles per siperfaqet e rregjistruara, integrimi i tyre dhe databases e ZRPP.</t>
  </si>
  <si>
    <t>numer qarqesh</t>
  </si>
  <si>
    <t>Plani gjinor i veprimit i zbatuar</t>
  </si>
  <si>
    <t>Plani gjinor i veprimi i zbatuar</t>
  </si>
  <si>
    <t>Parashikimi kerkesa sipas planit te disbursimit</t>
  </si>
  <si>
    <r>
      <t xml:space="preserve">Detajimi i Kostos Totale të </t>
    </r>
    <r>
      <rPr>
        <b/>
        <sz val="8"/>
        <color rgb="FFFF0000"/>
        <rFont val="Garamond"/>
        <family val="1"/>
      </rPr>
      <t xml:space="preserve">Produktit 3 </t>
    </r>
    <r>
      <rPr>
        <b/>
        <sz val="8"/>
        <color theme="1"/>
        <rFont val="Garamond"/>
        <family val="1"/>
      </rPr>
      <t>sipas Artikujve Ekonomikë</t>
    </r>
  </si>
  <si>
    <t>Projekti I Sherbieve Mjedisore</t>
  </si>
  <si>
    <t xml:space="preserve">Produkti 4 </t>
  </si>
  <si>
    <t>Inventar kombetar i fondit pyjor dhe kullosor publik i hartuar</t>
  </si>
  <si>
    <t>GM26049</t>
  </si>
  <si>
    <t>Hartimi i metodologjise per kryerjen e inventarit, zbatimi i metodologjise, kryerja e punimeve ne terren dhe me pas me punimet e zyres</t>
  </si>
  <si>
    <t>numer inventari</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</si>
  <si>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</si>
  <si>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</si>
  <si>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 xml:space="preserve">Produkti 5 </t>
  </si>
  <si>
    <t>Modele hidorlogjike</t>
  </si>
  <si>
    <t>Ndihma per zhvillimin e mekanizmave qe mundesojne financimin e qendrueshem te menaxhimit te burimeve natyrore pertej horizontit te projektit te sherbimeve mjedisore si dhe krijimi i mekanizmave te financimit  per te zvogeluar degradimin e tokes</t>
  </si>
  <si>
    <t xml:space="preserve">numer modelesh </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</si>
  <si>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</si>
  <si>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</si>
  <si>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Produkti 6</t>
  </si>
  <si>
    <t>Plane mbareshtimi te hartuara per fondin pyjor dhe kullosor publik</t>
  </si>
  <si>
    <t>Grumbullimi i te dhenave ne terren per evidentimin e gjendjes aktuale te ekonomise pyjore. Pergatitja e hartave GIS. Hartimi i skenareve per administrimin e pyjeve/kullotave. Hartimi i planeve VSM per planet e administrimit te pyjeve.</t>
  </si>
  <si>
    <t xml:space="preserve">numer planesh </t>
  </si>
  <si>
    <r>
      <t xml:space="preserve">Detajimi i Kostos Totale të </t>
    </r>
    <r>
      <rPr>
        <b/>
        <sz val="8"/>
        <color rgb="FFFF0000"/>
        <rFont val="Garamond"/>
        <family val="1"/>
      </rPr>
      <t>Produktit6</t>
    </r>
    <r>
      <rPr>
        <b/>
        <sz val="8"/>
        <color theme="1"/>
        <rFont val="Garamond"/>
        <family val="1"/>
      </rPr>
      <t xml:space="preserve"> sipas Artikujve Ekonomikë</t>
    </r>
  </si>
  <si>
    <t>Produkti 7</t>
  </si>
  <si>
    <t>M26034</t>
  </si>
  <si>
    <t>TVSH projektit</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</si>
  <si>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</si>
  <si>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</si>
  <si>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 xml:space="preserve">Kthimi i Shqipërisë në një destinacion tërheqës turistik, cilësor dhe të qëndrueshëm, duke shfrytëzuar potenciale dhe burime lokale, duke u fokusuar në atë çka është unike në Shqipëri.
</t>
  </si>
  <si>
    <t xml:space="preserve">Rritja e kontributit direkt të turizmit në PBB </t>
  </si>
  <si>
    <t xml:space="preserve">Rritja e nivelit të punësimit në sektorin e Turizmit </t>
  </si>
  <si>
    <t xml:space="preserve">Rritja e numrit të strukturave akomoduese  </t>
  </si>
  <si>
    <t>% e investimeve te huaja ne turizem</t>
  </si>
  <si>
    <t>Diversifikimi i ofertës turistike duke synuar praninë e turistëve gjatë gjithë vitit</t>
  </si>
  <si>
    <t xml:space="preserve">Numri i turistëve jashtë sezonit veror </t>
  </si>
  <si>
    <t xml:space="preserve">Numri i turistëve ne sezonin veror </t>
  </si>
  <si>
    <t xml:space="preserve">Numri i strukturave akomoduese  </t>
  </si>
  <si>
    <t xml:space="preserve">Numër biznesesh në sektorin e agroturizmit </t>
  </si>
  <si>
    <t>Numër biznesesh në sektorin e agroturizmit në zotërim të grave</t>
  </si>
  <si>
    <t>Raporte per zhvillimin e turizmit dhe dokumenta startegjik</t>
  </si>
  <si>
    <t>Hartimi i raporteve per zhvillimin e turizmit dhe dokumentave startegjik me qëllim përmirësimin e vazhdueshëm të kuadrit ligjor, që kanë të bëjnë direkt ose indirekt me zhvillimin e sektorit të turizmit.</t>
  </si>
  <si>
    <t>Monitorime të kryera përgjatë gjithë vijës bregdetare</t>
  </si>
  <si>
    <t>Monitorim i gjithe vijës bredgetare për evidentimin e situatës me qëllim mbrojtjen, planifikimin, monitorimin dhe administrimin e zonës bregdetare.</t>
  </si>
  <si>
    <t>numer monitorimesh</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</si>
  <si>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</si>
  <si>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</si>
  <si>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 xml:space="preserve">Panaire për promovimin e vendit si destinacion turistik i konkurueshëm në rajon
</t>
  </si>
  <si>
    <t>Pjesëmarrja në panaire ndërkombëtare për promovimin e turizmit</t>
  </si>
  <si>
    <t>numer panairesh</t>
  </si>
  <si>
    <t>Krijimi i zonave te reja turistike dhe natyrore</t>
  </si>
  <si>
    <t>Studim i zonave te mbrojtura ne Shqiperi</t>
  </si>
  <si>
    <t>xxxxxxx</t>
  </si>
  <si>
    <t xml:space="preserve">Zonat e mbrojtura vleresohen si nje nga resurset me te medha te zhvillimit te turizmit ne vend. Duke synuar drejt nje turizem te qendrueshem studimi ka ne fokus analizen e 54 zonave te mbrojtua egzistuese te ndara sipas 5 kategorive. Do te pergatiten skedat e vleresimit per cdo zone te mbrojtur (vlerat e tyre), hartohen hartat e zonave me nenzonimin perkates, percaktimi i zonave qe plotesojne ose jo kriteret per te qene te tilla, potencialet turistike per cdo zone, etj.   </t>
  </si>
  <si>
    <t>Studimi dhe hartat per te gjitha zonat e mbrojtura ne Shqiperi</t>
  </si>
  <si>
    <t>Fondi per zhvillimin e turizmit</t>
  </si>
  <si>
    <t>M260404</t>
  </si>
  <si>
    <t>Fondi per zhvillimin e turizmit procedura e prokurimit te te cilit bazohet ne ligjin e turizmit</t>
  </si>
  <si>
    <t>projekte te financuara</t>
  </si>
  <si>
    <t>Studim, promovim i Shqiperise turistike</t>
  </si>
  <si>
    <t>Studim: "Strategjia e Brandit dhe Marketingut të Turizmit Shqiptar"</t>
  </si>
  <si>
    <t xml:space="preserve">Në zbatim të Strategjisë Kombëtare të Turizmit 2018-2023, ka lindur nevoja e një Strategjie të re të Brandit dhe Marketingut të Turizmit Shqiptar. Strategjia e Brandit do të ketë fokus produktet autentike shqiptare, si dhe krijimin e miteve, historive, atraksioneve të ndryshme, që do t`u shërbejnë organizatave promovuese për të modeluar një “fabul” për Shqipërinë turistike. Ndërkohë përmes Strategjisë së Marketingut do të evidentohen target grupet dhe llojet e turistëve që do të duhet të njihen me potencialet e Shqipërisë. Kjo strategji do të shoqërohet dhe me një plan operacional. </t>
  </si>
  <si>
    <t>Numër</t>
  </si>
  <si>
    <t>Permiresim infrastrukture ne zonen e mbrojtur Kune - Vain Lezhe</t>
  </si>
  <si>
    <t xml:space="preserve">Vlerësimi  i rrjetit të infrastrukturës ekzistuese. Sistemi dhe rehabilitimi i rruges dhe sinjalistikes; Sistemimi dhe rehabilitimi në përputhje me planin e zhvillimit urban të zonës;
</t>
  </si>
  <si>
    <t xml:space="preserve">kilometra </t>
  </si>
  <si>
    <t>Masterplane per zonat me perparesi zhvillimin e turizmit</t>
  </si>
  <si>
    <t>Krijimi i masterplaneve  per zonat me perparesi zhvillimin e turizmit</t>
  </si>
  <si>
    <t>numer masterplanesh</t>
  </si>
  <si>
    <t>Krijimi i infrastruktures turistike midis zonave bregdetare dhe malore( detyrim I prapambetur mbikqyrja)</t>
  </si>
  <si>
    <t>Krijimi i infrastruktures turistike midis zonave bregdetare dhe malore</t>
  </si>
  <si>
    <t>M260391</t>
  </si>
  <si>
    <t xml:space="preserve">Mbikqyrja per projektin krijimi I infrastruktures midis zonave bregdetare dhe malore </t>
  </si>
  <si>
    <t>numer</t>
  </si>
  <si>
    <t>Qëndrueshmëria e peizazheve ujore nëpërmjet ripërdorimit të mbetjeve të
ngurta detare (WELCOME)</t>
  </si>
  <si>
    <t>Qëndrueshmëria e peizazheve ujore nëpërmjet ripërdorimit të mbetjeve të</t>
  </si>
  <si>
    <t xml:space="preserve">Hulumtime mbi ML (duke përfshirë modelimin) dhe largimin ML nga përzgjedhja italiane, plazhet shqiptare dhe malazeze. Restaurimin e dunave, sipas një metodologjie të mirëpërcaktuar. Hartimin e një plani ML në kuadër të ICZM. </t>
  </si>
  <si>
    <t>plan I hartuar</t>
  </si>
  <si>
    <t>Praktikat bregdetare per qeverisjen e kalter (BLUE COAST)</t>
  </si>
  <si>
    <t xml:space="preserve">Rritja e efektivitetit të mbrojtjes mjedisore, përdorimi i qëndrueshëm i burimeve natyrore, Mbrojtja e mjedisit dhe promovimi i përshtatjes dhe zbutjes së ndryshimeve klimatike, parandalimi dhe menaxhimi i rrezikut. </t>
  </si>
  <si>
    <t>numer stacione</t>
  </si>
  <si>
    <t>Skema dhe Aplikacioni Mobile për ruajtjen dhe promovimin e përbashkët 
gastronomisë tradicionale(CBTB)</t>
  </si>
  <si>
    <t>Ruajtja dhe promovimi i gastronomisë tradicionale 2. Zhvillimi i një produkti të ri turistik të integruar për promovimin e zonës si destinacion turistik</t>
  </si>
  <si>
    <t>Ruajtja dhe promovimi i gastronomisë tradicionale. Zhvillimi i një produkti të ri turistik të integruar për promovimin e zonës si destinacion turistik</t>
  </si>
  <si>
    <t>work shop te zhvilluara</t>
  </si>
  <si>
    <t>Zhvillimi i Turizmit Detar dhe Promovimi i Porteve Rajonale REGLPORTS</t>
  </si>
  <si>
    <t>Projekti do të rrisë numrin e turistëvet, rritjen ekonomike rajonale dhe kontribuon ndjeshëm në arritjen e treguesve të rezultateve të Programit.
REGLPORTS parashikon te lehtesoje menaxhimin e Turizmit Detar.</t>
  </si>
  <si>
    <t>Teknologjite e reja ne sherbim te zhvillimit te rrugeve tematike nderrajonale. THEMA</t>
  </si>
  <si>
    <t>Krijimi dhe hartezimi I rrugeve qe do te jene pjese e tre paketave tematike (trashgimi, mireqenie, gastronomi)</t>
  </si>
  <si>
    <t>Krijimi dhe hartezimi I rrugeve qe do te jene pjese e tre paketave tematike (trashgimi, mireqenie, gastronomi) dhe instalimi I sensoreve inteligjente te vendndodhjes, me baze blutouth per navigimin ne te gjitha rruget, si dhe krijimi I nje aplikacioni per shperndarjen e permbajtjes se tyre ne celularin e perdoruesit</t>
  </si>
  <si>
    <t>Grumbullimi i SME-ve inovative te turizmit nderkufitar INNOTOURCLUST</t>
  </si>
  <si>
    <t>Krijimi dhe zbatimi I nje "Cluster" inovativ nderkufitar te turizmit</t>
  </si>
  <si>
    <t>Krijimi dhe zbatimi I nje "Cluster" inovativ nderkufitar te turizmit I fokusuar ne integrimin, trajnimin dhe perdorimin e teknologjive inovative nga operatoret ekonomik, me qellim permiresimin e konkurueshmerise dhe bashkpunimit ndermjet SME-ve vendore me industrine e turizmit nderkombetar.</t>
  </si>
  <si>
    <t>"TREC" Shqiperi udheto ne menyren tende: Menaxhimi multi aktor I integruar I turizmit rural dhe kulturor ne qarqet e Gjirokastres dhe Beratit.</t>
  </si>
  <si>
    <t>Krijimi I produkteve turistike te lidhura me trizmin kulturor dhe natyror/rural.</t>
  </si>
  <si>
    <t>Krijimi I produkteve turistike te lidhura me trizmin kulturor dhe natyror/rural. Pergatitja e paketave promovuese te ketyre produkteve dhe shperndarja  e informacionit te qeverisja vendore dhe ESM-te lokale.</t>
  </si>
  <si>
    <t>Due Mari</t>
  </si>
  <si>
    <t>Krijimi i nje platforme dixhitale per pasqyrimin e objekteve kulturore turistike si dhe paraqitja e produkteve turistike nepermjet realitetit virtual interaktiv</t>
  </si>
  <si>
    <t>numer platforme</t>
  </si>
  <si>
    <t xml:space="preserve">Produkti 2: </t>
  </si>
  <si>
    <t>Produkti 2(shto produkte sipas rastit)</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</si>
  <si>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</si>
  <si>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</si>
  <si>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r>
      <t>Detajimi i Kostos Totale të</t>
    </r>
    <r>
      <rPr>
        <b/>
        <sz val="8"/>
        <color rgb="FFFF0000"/>
        <rFont val="Garamond"/>
        <family val="1"/>
      </rPr>
      <t xml:space="preserve"> Produktit 4 </t>
    </r>
    <r>
      <rPr>
        <b/>
        <sz val="8"/>
        <color theme="1"/>
        <rFont val="Garamond"/>
        <family val="1"/>
      </rPr>
      <t>sipas Artikujve Ekonomikë</t>
    </r>
  </si>
  <si>
    <r>
      <rPr>
        <b/>
        <sz val="8"/>
        <color rgb="FFFF0000"/>
        <rFont val="Garamond"/>
        <family val="1"/>
      </rPr>
      <t>Produkti 5</t>
    </r>
    <r>
      <rPr>
        <sz val="8"/>
        <color theme="1"/>
        <rFont val="Garamond"/>
        <family val="1"/>
      </rPr>
      <t>(shto produkte sipas rastit)</t>
    </r>
  </si>
  <si>
    <r>
      <t>Detajimi i Kostos Totale të</t>
    </r>
    <r>
      <rPr>
        <b/>
        <sz val="8"/>
        <color rgb="FFFF0000"/>
        <rFont val="Garamond"/>
        <family val="1"/>
      </rPr>
      <t xml:space="preserve"> Produktit 5 </t>
    </r>
    <r>
      <rPr>
        <b/>
        <sz val="8"/>
        <color theme="1"/>
        <rFont val="Garamond"/>
        <family val="1"/>
      </rPr>
      <t>sipas Artikujve Ekonomikë</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</si>
</sst>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Garamond"/>
      <family val="1"/>
    </font>
    <font>
      <b/>
      <sz val="12"/>
      <color theme="1"/>
      <name val="Garamond"/>
      <family val="1"/>
    </font>
    <font>
      <sz val="10"/>
      <color theme="1"/>
      <name val="Garamond"/>
      <family val="1"/>
    </font>
    <font>
      <b/>
      <sz val="11"/>
      <color rgb="FFFF0000"/>
      <name val="Calibri"/>
      <family val="2"/>
      <scheme val="minor"/>
    </font>
    <font>
      <b/>
      <sz val="10"/>
      <color theme="1"/>
      <name val="Garamond"/>
      <family val="1"/>
    </font>
    <font>
      <sz val="9"/>
      <color theme="1"/>
      <name val="Garamond"/>
      <family val="1"/>
    </font>
    <font>
      <sz val="8"/>
      <color theme="1"/>
      <name val="Garamond"/>
      <family val="1"/>
    </font>
    <font>
      <sz val="8"/>
      <color rgb="FF000000"/>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b/>
      <sz val="9"/>
      <color indexed="81"/>
      <name val="Tahoma"/>
      <family val="2"/>
    </font>
    <font>
      <sz val="9"/>
      <color indexed="81"/>
      <name val="Tahoma"/>
      <family val="2"/>
    </font>
    <font>
      <sz val="8"/>
      <color rgb="FF000000"/>
      <name val="Times New Roman"/>
      <family val="1"/>
    </font>
    <font>
      <sz val="8"/>
      <name val="Cambria"/>
      <family val="1"/>
    </font>
    <font>
      <b/>
      <i/>
      <sz val="9"/>
      <color indexed="81"/>
      <name val="Tahoma"/>
      <family val="2"/>
    </font>
    <font>
      <sz val="10"/>
      <name val="Arial"/>
      <family val="2"/>
    </font>
    <font>
      <sz val="8"/>
      <color rgb="FF000000"/>
      <name val="Cambria"/>
      <family val="1"/>
    </font>
    <font>
      <b/>
      <sz val="12"/>
      <color theme="1"/>
      <name val="Calibri"/>
      <family val="2"/>
      <scheme val="minor"/>
    </font>
    <font>
      <b/>
      <sz val="8"/>
      <name val="Garamond"/>
      <family val="1"/>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style="thin">
        <color indexed="64"/>
      </left>
      <right style="thin">
        <color indexed="64"/>
      </right>
      <top style="thin">
        <color indexed="64"/>
      </top>
      <bottom style="thin">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style="medium">
        <color theme="4"/>
      </left>
      <right style="medium">
        <color theme="4"/>
      </right>
      <top style="medium">
        <color theme="4"/>
      </top>
      <bottom style="medium">
        <color theme="4"/>
      </bottom>
      <diagonal/>
    </border>
    <border>
      <left/>
      <right style="medium">
        <color rgb="FF2E74B5"/>
      </right>
      <top/>
      <bottom style="medium">
        <color rgb="FF2E74B5"/>
      </bottom>
      <diagonal/>
    </border>
    <border>
      <left/>
      <right style="medium">
        <color theme="4"/>
      </right>
      <top/>
      <bottom style="medium">
        <color rgb="FF2E74B5"/>
      </bottom>
      <diagonal/>
    </border>
    <border>
      <left style="medium">
        <color theme="4"/>
      </left>
      <right style="medium">
        <color rgb="FF2E74B5"/>
      </right>
      <top/>
      <bottom style="medium">
        <color rgb="FF2E74B5"/>
      </bottom>
      <diagonal/>
    </border>
    <border>
      <left/>
      <right style="medium">
        <color theme="4"/>
      </right>
      <top/>
      <bottom/>
      <diagonal/>
    </border>
    <border>
      <left style="medium">
        <color theme="4"/>
      </left>
      <right/>
      <top/>
      <bottom style="medium">
        <color theme="4"/>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right style="medium">
        <color theme="4"/>
      </right>
      <top style="medium">
        <color theme="4"/>
      </top>
      <bottom style="medium">
        <color theme="4"/>
      </bottom>
      <diagonal/>
    </border>
    <border>
      <left style="medium">
        <color rgb="FF2E74B5"/>
      </left>
      <right style="medium">
        <color rgb="FF2E74B5"/>
      </right>
      <top style="medium">
        <color rgb="FF2E74B5"/>
      </top>
      <bottom style="thin">
        <color indexed="64"/>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thin">
        <color indexed="64"/>
      </left>
      <right/>
      <top style="thin">
        <color indexed="64"/>
      </top>
      <bottom style="thin">
        <color indexed="64"/>
      </bottom>
      <diagonal/>
    </border>
    <border>
      <left style="medium">
        <color theme="4"/>
      </left>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25" fillId="0" borderId="0"/>
    <xf numFmtId="43" fontId="1" fillId="0" borderId="0" applyFont="0" applyFill="0" applyBorder="0" applyAlignment="0" applyProtection="0"/>
  </cellStyleXfs>
  <cellXfs count="312">
    <xf numFmtId="0" fontId="0" fillId="0" borderId="0" xfId="0"/>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2" fillId="0" borderId="0" xfId="0" applyFont="1" applyAlignment="1">
      <alignment horizontal="center"/>
    </xf>
    <xf numFmtId="0" fontId="7" fillId="3" borderId="1" xfId="0" applyFont="1" applyFill="1" applyBorder="1" applyAlignment="1">
      <alignment horizontal="left" vertical="center" wrapText="1"/>
    </xf>
    <xf numFmtId="0" fontId="7" fillId="4" borderId="1" xfId="0" applyFont="1" applyFill="1" applyBorder="1" applyAlignment="1">
      <alignment vertical="center"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9" fontId="9" fillId="5" borderId="10" xfId="0" applyNumberFormat="1" applyFont="1" applyFill="1" applyBorder="1" applyAlignment="1">
      <alignment horizontal="center" vertical="center"/>
    </xf>
    <xf numFmtId="0" fontId="10" fillId="0" borderId="10" xfId="0" applyFont="1" applyBorder="1"/>
    <xf numFmtId="9" fontId="9" fillId="5" borderId="11" xfId="0" applyNumberFormat="1" applyFont="1" applyFill="1" applyBorder="1" applyAlignment="1">
      <alignment horizontal="center" vertical="center"/>
    </xf>
    <xf numFmtId="9" fontId="9" fillId="5" borderId="12" xfId="0" applyNumberFormat="1" applyFont="1" applyFill="1" applyBorder="1" applyAlignment="1">
      <alignment horizontal="center" vertical="center"/>
    </xf>
    <xf numFmtId="0" fontId="10" fillId="3" borderId="10" xfId="0" applyFont="1" applyFill="1" applyBorder="1"/>
    <xf numFmtId="0" fontId="9" fillId="3" borderId="13" xfId="0" applyFont="1" applyFill="1" applyBorder="1" applyAlignment="1">
      <alignment horizontal="left" vertical="center" wrapText="1"/>
    </xf>
    <xf numFmtId="9" fontId="9" fillId="5" borderId="8" xfId="0" applyNumberFormat="1" applyFont="1" applyFill="1" applyBorder="1" applyAlignment="1">
      <alignment horizontal="center" vertical="center"/>
    </xf>
    <xf numFmtId="9" fontId="9" fillId="5" borderId="14" xfId="0" applyNumberFormat="1" applyFont="1" applyFill="1" applyBorder="1" applyAlignment="1">
      <alignment horizontal="center" vertical="center"/>
    </xf>
    <xf numFmtId="0" fontId="9" fillId="3" borderId="15" xfId="0" applyFont="1" applyFill="1" applyBorder="1" applyAlignment="1">
      <alignment horizontal="left" vertical="center" wrapText="1"/>
    </xf>
    <xf numFmtId="3" fontId="9" fillId="5" borderId="10" xfId="0" applyNumberFormat="1" applyFont="1" applyFill="1" applyBorder="1" applyAlignment="1">
      <alignment horizontal="center" vertical="center"/>
    </xf>
    <xf numFmtId="0" fontId="11" fillId="4" borderId="9" xfId="0" applyFont="1" applyFill="1" applyBorder="1" applyAlignment="1">
      <alignment vertical="center" wrapText="1"/>
    </xf>
    <xf numFmtId="0" fontId="9" fillId="3" borderId="18" xfId="0" applyFont="1" applyFill="1" applyBorder="1" applyAlignment="1">
      <alignment horizontal="left" vertical="center" wrapText="1"/>
    </xf>
    <xf numFmtId="3" fontId="9" fillId="3" borderId="11" xfId="1" applyNumberFormat="1" applyFont="1" applyFill="1" applyBorder="1" applyAlignment="1">
      <alignment horizontal="center" vertical="center"/>
    </xf>
    <xf numFmtId="9" fontId="12" fillId="3" borderId="11" xfId="0" applyNumberFormat="1" applyFont="1" applyFill="1" applyBorder="1" applyAlignment="1">
      <alignment horizontal="center" vertical="center"/>
    </xf>
    <xf numFmtId="3" fontId="9" fillId="3" borderId="8" xfId="1" applyNumberFormat="1" applyFont="1" applyFill="1" applyBorder="1" applyAlignment="1">
      <alignment horizontal="center" vertical="center"/>
    </xf>
    <xf numFmtId="3" fontId="12" fillId="3" borderId="19" xfId="1" applyNumberFormat="1" applyFont="1" applyFill="1" applyBorder="1" applyAlignment="1">
      <alignment horizontal="center" vertical="center"/>
    </xf>
    <xf numFmtId="0" fontId="9" fillId="3" borderId="9" xfId="0" applyFont="1" applyFill="1" applyBorder="1" applyAlignment="1">
      <alignment horizontal="left" vertical="center" wrapText="1"/>
    </xf>
    <xf numFmtId="3" fontId="12" fillId="3" borderId="8" xfId="1" applyNumberFormat="1" applyFont="1" applyFill="1" applyBorder="1" applyAlignment="1">
      <alignment horizontal="center" vertical="center"/>
    </xf>
    <xf numFmtId="9" fontId="12" fillId="3" borderId="8" xfId="0" applyNumberFormat="1" applyFont="1" applyFill="1" applyBorder="1" applyAlignment="1">
      <alignment horizontal="center" vertical="center"/>
    </xf>
    <xf numFmtId="0" fontId="9" fillId="3" borderId="16" xfId="0" applyFont="1" applyFill="1" applyBorder="1" applyAlignment="1">
      <alignment horizontal="left" vertical="center" wrapText="1"/>
    </xf>
    <xf numFmtId="3" fontId="12" fillId="3" borderId="10" xfId="1" applyNumberFormat="1" applyFont="1" applyFill="1" applyBorder="1" applyAlignment="1">
      <alignment horizontal="center" vertical="center"/>
    </xf>
    <xf numFmtId="9" fontId="12" fillId="3" borderId="10" xfId="0" applyNumberFormat="1" applyFont="1" applyFill="1" applyBorder="1" applyAlignment="1">
      <alignment horizontal="center" vertical="center"/>
    </xf>
    <xf numFmtId="0" fontId="14" fillId="4" borderId="9" xfId="0" applyFont="1" applyFill="1" applyBorder="1" applyAlignment="1">
      <alignment horizontal="left" vertical="center" wrapText="1"/>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164" fontId="9" fillId="3" borderId="11" xfId="0" applyNumberFormat="1" applyFont="1" applyFill="1" applyBorder="1" applyAlignment="1">
      <alignment horizontal="center" vertical="center"/>
    </xf>
    <xf numFmtId="3" fontId="0" fillId="0" borderId="0" xfId="0" applyNumberFormat="1"/>
    <xf numFmtId="0" fontId="8" fillId="0" borderId="9" xfId="0" applyFont="1" applyBorder="1" applyAlignment="1">
      <alignment horizontal="left" vertical="center" wrapText="1" indent="1"/>
    </xf>
    <xf numFmtId="3" fontId="9" fillId="0" borderId="11" xfId="0" applyNumberFormat="1" applyFont="1" applyBorder="1" applyAlignment="1">
      <alignment horizontal="center" vertical="center"/>
    </xf>
    <xf numFmtId="0" fontId="16" fillId="0" borderId="9" xfId="0" applyFont="1" applyBorder="1" applyAlignment="1">
      <alignment horizontal="left" vertical="center" wrapText="1" indent="1"/>
    </xf>
    <xf numFmtId="3" fontId="17" fillId="3" borderId="11" xfId="0" applyNumberFormat="1" applyFont="1" applyFill="1" applyBorder="1" applyAlignment="1">
      <alignment horizontal="center" vertical="center"/>
    </xf>
    <xf numFmtId="3" fontId="17" fillId="0" borderId="11" xfId="0" applyNumberFormat="1" applyFont="1" applyBorder="1" applyAlignment="1">
      <alignment horizontal="center" vertical="center"/>
    </xf>
    <xf numFmtId="3" fontId="9" fillId="3" borderId="11" xfId="0" applyNumberFormat="1" applyFont="1" applyFill="1" applyBorder="1" applyAlignment="1">
      <alignment horizontal="center" vertical="center"/>
    </xf>
    <xf numFmtId="164" fontId="0" fillId="0" borderId="0" xfId="1" applyNumberFormat="1" applyFont="1"/>
    <xf numFmtId="164" fontId="9" fillId="0" borderId="11" xfId="1" applyNumberFormat="1" applyFont="1" applyBorder="1" applyAlignment="1">
      <alignment horizontal="center" vertical="center"/>
    </xf>
    <xf numFmtId="9" fontId="9" fillId="0" borderId="11" xfId="1" applyFont="1" applyBorder="1" applyAlignment="1">
      <alignment horizontal="center" vertical="center"/>
    </xf>
    <xf numFmtId="0" fontId="18" fillId="0" borderId="18" xfId="0" applyFont="1" applyBorder="1" applyAlignment="1">
      <alignment horizontal="left" vertical="center" wrapText="1" indent="1"/>
    </xf>
    <xf numFmtId="0" fontId="19" fillId="2" borderId="9" xfId="0" applyFont="1" applyFill="1" applyBorder="1" applyAlignment="1">
      <alignment vertical="center" wrapText="1"/>
    </xf>
    <xf numFmtId="3" fontId="13" fillId="2" borderId="11" xfId="0" applyNumberFormat="1" applyFont="1" applyFill="1" applyBorder="1" applyAlignment="1">
      <alignment horizontal="center" vertical="center"/>
    </xf>
    <xf numFmtId="0" fontId="9" fillId="4" borderId="9" xfId="0" applyFont="1" applyFill="1" applyBorder="1" applyAlignment="1">
      <alignment vertical="center" wrapText="1"/>
    </xf>
    <xf numFmtId="164" fontId="17" fillId="0" borderId="11" xfId="0" applyNumberFormat="1" applyFont="1" applyBorder="1" applyAlignment="1">
      <alignment horizontal="center" vertical="center"/>
    </xf>
    <xf numFmtId="0" fontId="19" fillId="0" borderId="18" xfId="0" applyFont="1" applyBorder="1" applyAlignment="1">
      <alignment horizontal="left" vertical="center" wrapText="1" indent="1"/>
    </xf>
    <xf numFmtId="3" fontId="9" fillId="0" borderId="9" xfId="0" applyNumberFormat="1" applyFont="1" applyFill="1" applyBorder="1" applyAlignment="1">
      <alignment horizontal="center" vertical="center" wrapText="1"/>
    </xf>
    <xf numFmtId="3" fontId="17" fillId="0" borderId="11" xfId="0" applyNumberFormat="1" applyFont="1" applyFill="1" applyBorder="1" applyAlignment="1">
      <alignment horizontal="center" vertical="center"/>
    </xf>
    <xf numFmtId="3" fontId="9" fillId="0" borderId="11" xfId="0" applyNumberFormat="1" applyFont="1" applyFill="1" applyBorder="1" applyAlignment="1">
      <alignment horizontal="center" vertical="center"/>
    </xf>
    <xf numFmtId="0" fontId="14" fillId="0" borderId="9" xfId="0" applyFont="1" applyFill="1" applyBorder="1" applyAlignment="1">
      <alignment horizontal="left" vertical="center" wrapText="1"/>
    </xf>
    <xf numFmtId="9" fontId="14" fillId="4" borderId="1" xfId="0" applyNumberFormat="1" applyFont="1" applyFill="1" applyBorder="1" applyAlignment="1">
      <alignment horizontal="center" vertical="center" wrapText="1"/>
    </xf>
    <xf numFmtId="0" fontId="14" fillId="4" borderId="9" xfId="0" applyFont="1" applyFill="1" applyBorder="1" applyAlignment="1">
      <alignment horizontal="left" vertical="center"/>
    </xf>
    <xf numFmtId="0" fontId="18" fillId="0" borderId="20" xfId="0" applyFont="1" applyBorder="1" applyAlignment="1">
      <alignment horizontal="left" vertical="center" wrapText="1" indent="1"/>
    </xf>
    <xf numFmtId="0" fontId="9" fillId="4" borderId="2" xfId="0" applyFont="1" applyFill="1" applyBorder="1" applyAlignment="1">
      <alignment vertical="center"/>
    </xf>
    <xf numFmtId="0" fontId="14" fillId="4" borderId="1" xfId="0" applyFont="1" applyFill="1" applyBorder="1" applyAlignment="1">
      <alignment vertical="center" wrapText="1"/>
    </xf>
    <xf numFmtId="0" fontId="9" fillId="4" borderId="3" xfId="0" applyFont="1" applyFill="1" applyBorder="1" applyAlignment="1">
      <alignment vertical="center"/>
    </xf>
    <xf numFmtId="0" fontId="9" fillId="4" borderId="4" xfId="0" applyFont="1" applyFill="1" applyBorder="1" applyAlignment="1">
      <alignment vertical="center"/>
    </xf>
    <xf numFmtId="0" fontId="14" fillId="4" borderId="1" xfId="0" applyFont="1" applyFill="1" applyBorder="1" applyAlignment="1">
      <alignment horizontal="left" vertical="center" wrapText="1"/>
    </xf>
    <xf numFmtId="0" fontId="19" fillId="6" borderId="9" xfId="0" applyFont="1" applyFill="1" applyBorder="1" applyAlignment="1">
      <alignment vertical="center" wrapText="1"/>
    </xf>
    <xf numFmtId="3" fontId="13" fillId="6" borderId="11" xfId="0" applyNumberFormat="1" applyFont="1" applyFill="1" applyBorder="1" applyAlignment="1">
      <alignment horizontal="center" vertical="center"/>
    </xf>
    <xf numFmtId="3" fontId="13" fillId="4" borderId="11" xfId="0" applyNumberFormat="1" applyFont="1" applyFill="1" applyBorder="1" applyAlignment="1">
      <alignment horizontal="center" vertical="center"/>
    </xf>
    <xf numFmtId="3" fontId="13" fillId="0" borderId="11" xfId="0" applyNumberFormat="1" applyFont="1" applyBorder="1" applyAlignment="1">
      <alignment horizontal="center" vertical="center"/>
    </xf>
    <xf numFmtId="0" fontId="9" fillId="3" borderId="11" xfId="0" applyFont="1" applyFill="1" applyBorder="1" applyAlignment="1">
      <alignment horizontal="center" vertical="center" wrapText="1"/>
    </xf>
    <xf numFmtId="0" fontId="22" fillId="0" borderId="6" xfId="0" applyFont="1" applyBorder="1"/>
    <xf numFmtId="0" fontId="22" fillId="0" borderId="6" xfId="0" applyFont="1" applyBorder="1" applyAlignment="1">
      <alignment wrapText="1"/>
    </xf>
    <xf numFmtId="9" fontId="9" fillId="5" borderId="11" xfId="0" applyNumberFormat="1" applyFont="1" applyFill="1" applyBorder="1" applyAlignment="1">
      <alignment horizontal="center" vertical="center" wrapText="1"/>
    </xf>
    <xf numFmtId="0" fontId="22" fillId="0" borderId="24" xfId="0" applyFont="1" applyBorder="1" applyAlignment="1">
      <alignment wrapText="1"/>
    </xf>
    <xf numFmtId="9" fontId="9" fillId="5" borderId="17" xfId="0" applyNumberFormat="1" applyFont="1" applyFill="1" applyBorder="1" applyAlignment="1">
      <alignment horizontal="center" vertical="center"/>
    </xf>
    <xf numFmtId="0" fontId="23" fillId="0" borderId="6" xfId="0" applyFont="1" applyBorder="1"/>
    <xf numFmtId="3" fontId="9" fillId="5" borderId="11" xfId="1" applyNumberFormat="1" applyFont="1" applyFill="1" applyBorder="1" applyAlignment="1">
      <alignment horizontal="center" vertical="center"/>
    </xf>
    <xf numFmtId="0" fontId="23" fillId="0" borderId="6" xfId="0" applyFont="1" applyBorder="1" applyAlignment="1">
      <alignment wrapText="1"/>
    </xf>
    <xf numFmtId="3" fontId="12" fillId="0" borderId="11" xfId="1" applyNumberFormat="1" applyFont="1" applyFill="1" applyBorder="1" applyAlignment="1">
      <alignment horizontal="center" vertical="center"/>
    </xf>
    <xf numFmtId="9" fontId="12" fillId="0" borderId="11" xfId="0" applyNumberFormat="1" applyFont="1" applyFill="1" applyBorder="1" applyAlignment="1">
      <alignment horizontal="center" vertical="center"/>
    </xf>
    <xf numFmtId="9" fontId="9" fillId="0" borderId="11" xfId="0" applyNumberFormat="1" applyFont="1" applyFill="1" applyBorder="1" applyAlignment="1">
      <alignment horizontal="center" vertical="center"/>
    </xf>
    <xf numFmtId="9" fontId="12" fillId="0" borderId="8" xfId="0" applyNumberFormat="1" applyFont="1" applyFill="1" applyBorder="1" applyAlignment="1">
      <alignment horizontal="center" vertical="center"/>
    </xf>
    <xf numFmtId="0" fontId="23" fillId="0" borderId="24" xfId="0" applyFont="1" applyBorder="1" applyAlignment="1">
      <alignment wrapText="1"/>
    </xf>
    <xf numFmtId="9" fontId="12" fillId="0" borderId="10" xfId="0" applyNumberFormat="1" applyFont="1" applyFill="1" applyBorder="1" applyAlignment="1">
      <alignment horizontal="center" vertical="center"/>
    </xf>
    <xf numFmtId="9" fontId="0" fillId="0" borderId="0" xfId="1" applyFont="1"/>
    <xf numFmtId="0" fontId="0" fillId="0" borderId="0" xfId="0" applyFill="1"/>
    <xf numFmtId="0" fontId="14" fillId="6" borderId="9" xfId="0" applyFont="1" applyFill="1" applyBorder="1" applyAlignment="1">
      <alignment horizontal="left" vertical="center" wrapText="1"/>
    </xf>
    <xf numFmtId="3" fontId="15" fillId="0" borderId="11" xfId="0" applyNumberFormat="1" applyFont="1" applyBorder="1" applyAlignment="1">
      <alignment horizontal="center" vertical="center"/>
    </xf>
    <xf numFmtId="0" fontId="14" fillId="7" borderId="1" xfId="0" applyFont="1" applyFill="1" applyBorder="1" applyAlignment="1">
      <alignment horizontal="left" vertical="center" wrapText="1"/>
    </xf>
    <xf numFmtId="0" fontId="14" fillId="7" borderId="9" xfId="0" applyFont="1" applyFill="1" applyBorder="1" applyAlignment="1">
      <alignment horizontal="left" vertical="center" wrapText="1"/>
    </xf>
    <xf numFmtId="3" fontId="9" fillId="3" borderId="18" xfId="0" applyNumberFormat="1" applyFont="1" applyFill="1" applyBorder="1" applyAlignment="1">
      <alignment horizontal="center" vertical="center" wrapText="1"/>
    </xf>
    <xf numFmtId="0" fontId="9" fillId="4" borderId="2" xfId="0" applyFont="1" applyFill="1" applyBorder="1" applyAlignment="1">
      <alignment vertical="center" wrapText="1"/>
    </xf>
    <xf numFmtId="3" fontId="15" fillId="3" borderId="9" xfId="0" applyNumberFormat="1" applyFont="1" applyFill="1" applyBorder="1" applyAlignment="1">
      <alignment horizontal="center" vertical="center" wrapText="1"/>
    </xf>
    <xf numFmtId="3" fontId="13" fillId="0" borderId="11" xfId="0" applyNumberFormat="1" applyFont="1" applyFill="1" applyBorder="1" applyAlignment="1">
      <alignment horizontal="center" vertical="center"/>
    </xf>
    <xf numFmtId="3" fontId="13" fillId="3" borderId="11" xfId="0" applyNumberFormat="1" applyFont="1" applyFill="1" applyBorder="1" applyAlignment="1">
      <alignment horizontal="center" vertical="center"/>
    </xf>
    <xf numFmtId="0" fontId="9" fillId="3" borderId="9" xfId="0" applyFont="1" applyFill="1" applyBorder="1" applyAlignment="1">
      <alignment vertical="center" wrapText="1"/>
    </xf>
    <xf numFmtId="0" fontId="25" fillId="0" borderId="10" xfId="2" applyBorder="1"/>
    <xf numFmtId="49" fontId="12" fillId="5" borderId="11" xfId="1" applyNumberFormat="1" applyFont="1" applyFill="1" applyBorder="1" applyAlignment="1">
      <alignment horizontal="center" vertical="center"/>
    </xf>
    <xf numFmtId="0" fontId="19" fillId="0" borderId="18" xfId="0" applyFont="1" applyFill="1" applyBorder="1" applyAlignment="1">
      <alignment horizontal="left" vertical="center" wrapText="1" indent="1"/>
    </xf>
    <xf numFmtId="0" fontId="19" fillId="0" borderId="9" xfId="0" applyFont="1" applyFill="1" applyBorder="1" applyAlignment="1">
      <alignment vertical="center" wrapText="1"/>
    </xf>
    <xf numFmtId="9" fontId="14" fillId="0" borderId="1" xfId="0" applyNumberFormat="1" applyFont="1" applyFill="1" applyBorder="1" applyAlignment="1">
      <alignment horizontal="center" vertical="center" wrapText="1"/>
    </xf>
    <xf numFmtId="0" fontId="14" fillId="0" borderId="9" xfId="0" applyFont="1" applyFill="1" applyBorder="1" applyAlignment="1">
      <alignment horizontal="left" vertical="center"/>
    </xf>
    <xf numFmtId="0" fontId="9" fillId="0" borderId="9" xfId="0" applyFont="1" applyFill="1" applyBorder="1" applyAlignment="1">
      <alignment horizontal="left" vertical="center" wrapText="1"/>
    </xf>
    <xf numFmtId="0" fontId="13" fillId="0" borderId="8"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8" fillId="0" borderId="20" xfId="0" applyFont="1" applyFill="1" applyBorder="1" applyAlignment="1">
      <alignment horizontal="left" vertical="center" wrapText="1" indent="1"/>
    </xf>
    <xf numFmtId="0" fontId="9" fillId="0" borderId="2" xfId="0" applyFont="1" applyFill="1" applyBorder="1" applyAlignment="1">
      <alignment vertical="center"/>
    </xf>
    <xf numFmtId="0" fontId="14" fillId="0" borderId="1" xfId="0" applyFont="1" applyFill="1" applyBorder="1" applyAlignment="1">
      <alignment vertical="center" wrapText="1"/>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9" xfId="0" applyFont="1" applyFill="1" applyBorder="1" applyAlignment="1">
      <alignment horizontal="center" vertical="center" wrapText="1"/>
    </xf>
    <xf numFmtId="164" fontId="9" fillId="0" borderId="11" xfId="0" applyNumberFormat="1" applyFont="1" applyFill="1" applyBorder="1" applyAlignment="1">
      <alignment horizontal="center" vertical="center"/>
    </xf>
    <xf numFmtId="0" fontId="18" fillId="0" borderId="18" xfId="0" applyFont="1" applyFill="1" applyBorder="1" applyAlignment="1">
      <alignment horizontal="left" vertical="center" wrapText="1" indent="1"/>
    </xf>
    <xf numFmtId="0" fontId="14" fillId="0" borderId="1"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9" fillId="4" borderId="3" xfId="0" applyFont="1" applyFill="1" applyBorder="1" applyAlignment="1">
      <alignment vertical="center" wrapText="1"/>
    </xf>
    <xf numFmtId="0" fontId="16" fillId="0" borderId="18" xfId="0" applyFont="1" applyBorder="1" applyAlignment="1">
      <alignment horizontal="left" vertical="center" wrapText="1" indent="1"/>
    </xf>
    <xf numFmtId="0" fontId="18" fillId="0" borderId="6" xfId="0" applyFont="1" applyBorder="1" applyAlignment="1">
      <alignment horizontal="left" vertical="center" wrapText="1" indent="1"/>
    </xf>
    <xf numFmtId="0" fontId="22" fillId="0" borderId="10" xfId="0" applyFont="1" applyFill="1" applyBorder="1"/>
    <xf numFmtId="9" fontId="9" fillId="0" borderId="8" xfId="0" applyNumberFormat="1" applyFont="1" applyFill="1" applyBorder="1" applyAlignment="1">
      <alignment horizontal="center" vertical="center"/>
    </xf>
    <xf numFmtId="9" fontId="9" fillId="0" borderId="25" xfId="0" applyNumberFormat="1" applyFont="1" applyFill="1" applyBorder="1" applyAlignment="1">
      <alignment horizontal="center" vertical="center"/>
    </xf>
    <xf numFmtId="9" fontId="9" fillId="0" borderId="26" xfId="0" applyNumberFormat="1" applyFont="1" applyFill="1" applyBorder="1" applyAlignment="1">
      <alignment horizontal="center" vertical="center"/>
    </xf>
    <xf numFmtId="0" fontId="11" fillId="0" borderId="9" xfId="0" applyFont="1" applyFill="1" applyBorder="1" applyAlignment="1">
      <alignment vertical="center" wrapText="1"/>
    </xf>
    <xf numFmtId="0" fontId="26" fillId="0" borderId="10" xfId="0" applyFont="1" applyFill="1" applyBorder="1"/>
    <xf numFmtId="3" fontId="9" fillId="0" borderId="11" xfId="1" applyNumberFormat="1" applyFont="1" applyFill="1" applyBorder="1" applyAlignment="1">
      <alignment horizontal="center" vertical="center"/>
    </xf>
    <xf numFmtId="3" fontId="15" fillId="0" borderId="8" xfId="1" applyNumberFormat="1" applyFont="1" applyFill="1" applyBorder="1" applyAlignment="1">
      <alignment horizontal="center" vertical="center"/>
    </xf>
    <xf numFmtId="3" fontId="12" fillId="0" borderId="25" xfId="0" applyNumberFormat="1" applyFont="1" applyFill="1" applyBorder="1" applyAlignment="1">
      <alignment horizontal="center" vertical="center"/>
    </xf>
    <xf numFmtId="1" fontId="12" fillId="0" borderId="10" xfId="0" applyNumberFormat="1" applyFont="1" applyFill="1" applyBorder="1" applyAlignment="1">
      <alignment horizontal="center" vertical="center"/>
    </xf>
    <xf numFmtId="3" fontId="17" fillId="0" borderId="11" xfId="1" applyNumberFormat="1" applyFont="1" applyBorder="1" applyAlignment="1">
      <alignment horizontal="center" vertical="center"/>
    </xf>
    <xf numFmtId="0" fontId="9" fillId="4" borderId="6" xfId="0" applyFont="1" applyFill="1" applyBorder="1" applyAlignment="1">
      <alignment vertical="center" wrapText="1"/>
    </xf>
    <xf numFmtId="0" fontId="14" fillId="3" borderId="1" xfId="0" applyFont="1" applyFill="1" applyBorder="1" applyAlignment="1">
      <alignment horizontal="left" vertical="center" wrapText="1"/>
    </xf>
    <xf numFmtId="0" fontId="0" fillId="3" borderId="0" xfId="0" applyFill="1"/>
    <xf numFmtId="3" fontId="15" fillId="0" borderId="27" xfId="3" applyNumberFormat="1" applyFont="1" applyFill="1" applyBorder="1" applyAlignment="1">
      <alignment horizontal="center" vertical="center"/>
    </xf>
    <xf numFmtId="3" fontId="17" fillId="0" borderId="17" xfId="0" applyNumberFormat="1" applyFont="1" applyBorder="1" applyAlignment="1">
      <alignment horizontal="center" vertical="center"/>
    </xf>
    <xf numFmtId="3" fontId="15" fillId="0" borderId="6" xfId="3" applyNumberFormat="1" applyFont="1" applyFill="1" applyBorder="1" applyAlignment="1">
      <alignment horizontal="center" vertical="center"/>
    </xf>
    <xf numFmtId="0" fontId="2" fillId="0" borderId="0" xfId="0" applyFont="1" applyAlignment="1"/>
    <xf numFmtId="0" fontId="28" fillId="4" borderId="9" xfId="0" applyFont="1" applyFill="1" applyBorder="1" applyAlignment="1">
      <alignment horizontal="left" vertical="center" wrapText="1"/>
    </xf>
    <xf numFmtId="9" fontId="28" fillId="4" borderId="1" xfId="0" applyNumberFormat="1" applyFont="1" applyFill="1" applyBorder="1" applyAlignment="1">
      <alignment horizontal="center" vertical="center" wrapText="1"/>
    </xf>
    <xf numFmtId="0" fontId="28" fillId="4" borderId="9" xfId="0" applyFont="1" applyFill="1" applyBorder="1" applyAlignment="1">
      <alignment horizontal="left" vertical="center"/>
    </xf>
    <xf numFmtId="0" fontId="15" fillId="3" borderId="9" xfId="0" applyFont="1" applyFill="1" applyBorder="1" applyAlignment="1">
      <alignment horizontal="left" vertical="center" wrapText="1"/>
    </xf>
    <xf numFmtId="0" fontId="28" fillId="3" borderId="8"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15" fillId="3" borderId="9" xfId="0" applyFont="1" applyFill="1" applyBorder="1" applyAlignment="1">
      <alignment horizontal="center" vertical="center" wrapText="1"/>
    </xf>
    <xf numFmtId="164" fontId="15" fillId="3" borderId="11" xfId="0" applyNumberFormat="1" applyFont="1" applyFill="1" applyBorder="1" applyAlignment="1">
      <alignment horizontal="center" vertical="center"/>
    </xf>
    <xf numFmtId="0" fontId="9" fillId="0" borderId="2" xfId="0" applyFont="1" applyFill="1" applyBorder="1" applyAlignment="1">
      <alignment vertical="center" wrapText="1"/>
    </xf>
    <xf numFmtId="0" fontId="3" fillId="2" borderId="0" xfId="0" applyFont="1" applyFill="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0" fontId="5" fillId="3"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9" xfId="0" applyFont="1" applyFill="1" applyBorder="1" applyAlignment="1">
      <alignment horizontal="center" vertical="center" wrapText="1"/>
    </xf>
    <xf numFmtId="9" fontId="9" fillId="4" borderId="2" xfId="0" applyNumberFormat="1" applyFont="1" applyFill="1" applyBorder="1" applyAlignment="1">
      <alignment horizontal="center" vertical="center"/>
    </xf>
    <xf numFmtId="9" fontId="9" fillId="4" borderId="3" xfId="0" applyNumberFormat="1" applyFont="1" applyFill="1" applyBorder="1" applyAlignment="1">
      <alignment horizontal="center" vertical="center"/>
    </xf>
    <xf numFmtId="9" fontId="9" fillId="4" borderId="4"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9" fontId="13" fillId="4" borderId="2" xfId="0" applyNumberFormat="1" applyFont="1" applyFill="1" applyBorder="1" applyAlignment="1">
      <alignment horizontal="center" vertical="center"/>
    </xf>
    <xf numFmtId="9" fontId="13" fillId="4" borderId="3" xfId="0" applyNumberFormat="1" applyFont="1" applyFill="1" applyBorder="1" applyAlignment="1">
      <alignment horizontal="center" vertical="center"/>
    </xf>
    <xf numFmtId="9" fontId="13" fillId="4" borderId="4" xfId="0" applyNumberFormat="1" applyFont="1" applyFill="1" applyBorder="1" applyAlignment="1">
      <alignment horizontal="center" vertical="center"/>
    </xf>
    <xf numFmtId="9" fontId="9" fillId="3" borderId="2" xfId="0" applyNumberFormat="1" applyFont="1" applyFill="1" applyBorder="1" applyAlignment="1">
      <alignment horizontal="center" vertical="center"/>
    </xf>
    <xf numFmtId="9" fontId="9" fillId="3" borderId="4" xfId="0" applyNumberFormat="1"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1" xfId="0" applyFont="1" applyFill="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0" fillId="0" borderId="0" xfId="0" applyAlignment="1">
      <alignment horizontal="center"/>
    </xf>
    <xf numFmtId="0" fontId="2" fillId="0" borderId="0" xfId="0" applyFont="1" applyAlignment="1">
      <alignment horizontal="center" wrapText="1"/>
    </xf>
    <xf numFmtId="0" fontId="6" fillId="2" borderId="0" xfId="0" applyFont="1" applyFill="1" applyAlignment="1">
      <alignment horizontal="center"/>
    </xf>
    <xf numFmtId="0" fontId="5" fillId="3" borderId="1" xfId="0" applyFont="1" applyFill="1" applyBorder="1" applyAlignment="1">
      <alignment horizontal="center" vertical="center"/>
    </xf>
    <xf numFmtId="49" fontId="5" fillId="3" borderId="2" xfId="0" quotePrefix="1"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9" fontId="9" fillId="7" borderId="2" xfId="0" applyNumberFormat="1" applyFont="1" applyFill="1" applyBorder="1" applyAlignment="1">
      <alignment horizontal="center" vertical="center" wrapText="1"/>
    </xf>
    <xf numFmtId="9" fontId="9" fillId="7" borderId="3" xfId="0" applyNumberFormat="1" applyFont="1" applyFill="1" applyBorder="1" applyAlignment="1">
      <alignment horizontal="center" vertical="center" wrapText="1"/>
    </xf>
    <xf numFmtId="9" fontId="9" fillId="7" borderId="4" xfId="0" applyNumberFormat="1" applyFont="1" applyFill="1" applyBorder="1" applyAlignment="1">
      <alignment horizontal="center" vertical="center" wrapText="1"/>
    </xf>
    <xf numFmtId="9" fontId="9" fillId="7" borderId="2" xfId="0" applyNumberFormat="1" applyFont="1" applyFill="1" applyBorder="1" applyAlignment="1">
      <alignment horizontal="center" vertical="center"/>
    </xf>
    <xf numFmtId="9" fontId="9" fillId="7" borderId="21" xfId="0" applyNumberFormat="1" applyFont="1" applyFill="1" applyBorder="1" applyAlignment="1">
      <alignment horizontal="center" vertical="center"/>
    </xf>
    <xf numFmtId="9" fontId="9" fillId="7" borderId="3" xfId="0" applyNumberFormat="1" applyFont="1" applyFill="1" applyBorder="1" applyAlignment="1">
      <alignment horizontal="center" vertical="center"/>
    </xf>
    <xf numFmtId="9" fontId="9" fillId="7" borderId="4" xfId="0" applyNumberFormat="1" applyFont="1" applyFill="1" applyBorder="1" applyAlignment="1">
      <alignment horizontal="center" vertical="center"/>
    </xf>
    <xf numFmtId="9" fontId="5" fillId="7" borderId="2"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5" fillId="7" borderId="4" xfId="0" applyNumberFormat="1" applyFont="1" applyFill="1" applyBorder="1" applyAlignment="1">
      <alignment horizontal="center" vertical="center" wrapText="1"/>
    </xf>
    <xf numFmtId="9" fontId="9" fillId="4" borderId="17" xfId="0" applyNumberFormat="1" applyFont="1" applyFill="1" applyBorder="1" applyAlignment="1">
      <alignment horizontal="center" vertical="center"/>
    </xf>
    <xf numFmtId="9" fontId="9" fillId="3" borderId="3" xfId="0" applyNumberFormat="1" applyFont="1" applyFill="1" applyBorder="1" applyAlignment="1">
      <alignment horizontal="center" vertical="center"/>
    </xf>
    <xf numFmtId="9" fontId="9" fillId="6" borderId="2" xfId="0" applyNumberFormat="1" applyFont="1" applyFill="1" applyBorder="1" applyAlignment="1">
      <alignment horizontal="center" vertical="center"/>
    </xf>
    <xf numFmtId="9" fontId="9" fillId="6" borderId="21" xfId="0" applyNumberFormat="1" applyFont="1" applyFill="1" applyBorder="1" applyAlignment="1">
      <alignment horizontal="center" vertical="center"/>
    </xf>
    <xf numFmtId="9" fontId="9" fillId="6" borderId="3" xfId="0" applyNumberFormat="1" applyFont="1" applyFill="1" applyBorder="1" applyAlignment="1">
      <alignment horizontal="center" vertical="center"/>
    </xf>
    <xf numFmtId="9" fontId="9" fillId="6" borderId="4" xfId="0" applyNumberFormat="1" applyFont="1" applyFill="1" applyBorder="1" applyAlignment="1">
      <alignment horizontal="center" vertical="center"/>
    </xf>
    <xf numFmtId="9" fontId="9" fillId="0" borderId="2"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4" xfId="0" applyNumberFormat="1" applyFont="1" applyFill="1" applyBorder="1" applyAlignment="1">
      <alignment horizontal="center" vertical="center"/>
    </xf>
    <xf numFmtId="9" fontId="15" fillId="4" borderId="2" xfId="0" applyNumberFormat="1" applyFont="1" applyFill="1" applyBorder="1" applyAlignment="1">
      <alignment horizontal="center" vertical="center"/>
    </xf>
    <xf numFmtId="9" fontId="15" fillId="4" borderId="17" xfId="0" applyNumberFormat="1" applyFont="1" applyFill="1" applyBorder="1" applyAlignment="1">
      <alignment horizontal="center" vertical="center"/>
    </xf>
    <xf numFmtId="9" fontId="15" fillId="4" borderId="3" xfId="0" applyNumberFormat="1" applyFont="1" applyFill="1" applyBorder="1" applyAlignment="1">
      <alignment horizontal="center" vertical="center"/>
    </xf>
    <xf numFmtId="9" fontId="15" fillId="4" borderId="4"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4" borderId="2"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0"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9" fillId="3" borderId="1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2" fillId="0" borderId="0" xfId="0" applyFont="1" applyAlignment="1">
      <alignment horizont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9" fontId="9" fillId="0" borderId="21" xfId="0" applyNumberFormat="1" applyFont="1" applyFill="1" applyBorder="1" applyAlignment="1">
      <alignment horizontal="center" vertical="center"/>
    </xf>
    <xf numFmtId="9" fontId="9" fillId="0" borderId="17"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27" fillId="0" borderId="0" xfId="0" applyFont="1" applyAlignment="1">
      <alignment horizontal="center"/>
    </xf>
    <xf numFmtId="9" fontId="9" fillId="3" borderId="2" xfId="0" applyNumberFormat="1"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wrapText="1"/>
    </xf>
    <xf numFmtId="9" fontId="9" fillId="4" borderId="3" xfId="0" applyNumberFormat="1"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9" fontId="9" fillId="4" borderId="21" xfId="0" applyNumberFormat="1" applyFont="1" applyFill="1" applyBorder="1" applyAlignment="1">
      <alignment horizontal="center" vertical="center"/>
    </xf>
    <xf numFmtId="9" fontId="12" fillId="4" borderId="3" xfId="0" applyNumberFormat="1" applyFont="1" applyFill="1" applyBorder="1" applyAlignment="1">
      <alignment horizontal="center" vertical="center"/>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27" fillId="0" borderId="0" xfId="0" applyFont="1" applyAlignment="1">
      <alignment horizontal="center" wrapTex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5"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1" xfId="0" applyFont="1" applyFill="1" applyBorder="1" applyAlignment="1">
      <alignment horizontal="center" vertical="center"/>
    </xf>
  </cellXfs>
  <cellStyles count="4">
    <cellStyle name="Comma 2" xfId="3"/>
    <cellStyle name="Normal" xfId="0" builtinId="0"/>
    <cellStyle name="Normal 2 2" xfId="2"/>
    <cellStyle name="Percent"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tabSelected="1" zoomScale="120" zoomScaleNormal="120" workbookViewId="0">
      <selection activeCell="M10" sqref="M10"/>
    </sheetView>
  </sheetViews>
  <sheetFormatPr defaultRowHeight="15" x14ac:dyDescent="0.25"/>
  <cols>
    <col min="1" max="1" width="44.140625" customWidth="1"/>
    <col min="2" max="2" width="21.5703125" customWidth="1"/>
    <col min="5" max="5" width="36.5703125" customWidth="1"/>
    <col min="6" max="7" width="12.5703125" customWidth="1"/>
  </cols>
  <sheetData>
    <row r="2" spans="1:7" ht="15.75" thickBot="1" x14ac:dyDescent="0.3">
      <c r="A2" s="146" t="s">
        <v>0</v>
      </c>
      <c r="B2" s="146"/>
      <c r="C2" s="146"/>
      <c r="D2" s="146"/>
      <c r="E2" s="146"/>
      <c r="F2" s="146"/>
      <c r="G2" s="146"/>
    </row>
    <row r="3" spans="1:7" ht="45" customHeight="1" thickBot="1" x14ac:dyDescent="0.3">
      <c r="A3" s="1" t="s">
        <v>1</v>
      </c>
      <c r="B3" s="150" t="s">
        <v>2</v>
      </c>
      <c r="C3" s="151"/>
      <c r="D3" s="151"/>
      <c r="E3" s="151"/>
      <c r="F3" s="151"/>
      <c r="G3" s="152"/>
    </row>
    <row r="4" spans="1:7" ht="38.25" customHeight="1" thickBot="1" x14ac:dyDescent="0.3">
      <c r="A4" s="2" t="s">
        <v>3</v>
      </c>
      <c r="B4" s="153" t="s">
        <v>4</v>
      </c>
      <c r="C4" s="154"/>
      <c r="D4" s="154"/>
      <c r="E4" s="154"/>
      <c r="F4" s="154"/>
      <c r="G4" s="155"/>
    </row>
    <row r="5" spans="1:7" ht="55.5" customHeight="1" thickBot="1" x14ac:dyDescent="0.3">
      <c r="A5" s="2" t="s">
        <v>5</v>
      </c>
      <c r="B5" s="156" t="s">
        <v>6</v>
      </c>
      <c r="C5" s="148"/>
      <c r="D5" s="148"/>
      <c r="E5" s="148"/>
      <c r="F5" s="148"/>
      <c r="G5" s="149"/>
    </row>
    <row r="6" spans="1:7" ht="25.5" customHeight="1" thickBot="1" x14ac:dyDescent="0.3">
      <c r="A6" s="2" t="s">
        <v>7</v>
      </c>
      <c r="B6" s="3" t="s">
        <v>8</v>
      </c>
      <c r="C6" s="157" t="s">
        <v>9</v>
      </c>
      <c r="D6" s="157"/>
      <c r="E6" s="157"/>
      <c r="F6" s="157"/>
      <c r="G6" s="158"/>
    </row>
    <row r="7" spans="1:7" ht="111.75" customHeight="1" thickBot="1" x14ac:dyDescent="0.3">
      <c r="A7" s="2" t="s">
        <v>10</v>
      </c>
      <c r="B7" s="4" t="s">
        <v>11</v>
      </c>
      <c r="C7" s="148" t="s">
        <v>12</v>
      </c>
      <c r="D7" s="148"/>
      <c r="E7" s="148"/>
      <c r="F7" s="148"/>
      <c r="G7" s="149"/>
    </row>
    <row r="8" spans="1:7" ht="137.25" customHeight="1" thickBot="1" x14ac:dyDescent="0.3">
      <c r="A8" s="2" t="s">
        <v>13</v>
      </c>
      <c r="B8" s="4" t="s">
        <v>14</v>
      </c>
      <c r="C8" s="147" t="s">
        <v>15</v>
      </c>
      <c r="D8" s="148"/>
      <c r="E8" s="148"/>
      <c r="F8" s="148"/>
      <c r="G8" s="149"/>
    </row>
    <row r="9" spans="1:7" ht="138" customHeight="1" thickBot="1" x14ac:dyDescent="0.3">
      <c r="A9" s="2" t="s">
        <v>16</v>
      </c>
      <c r="B9" s="4" t="s">
        <v>17</v>
      </c>
      <c r="C9" s="147" t="s">
        <v>18</v>
      </c>
      <c r="D9" s="148"/>
      <c r="E9" s="148"/>
      <c r="F9" s="148"/>
      <c r="G9" s="149"/>
    </row>
    <row r="10" spans="1:7" ht="139.5" customHeight="1" thickBot="1" x14ac:dyDescent="0.3">
      <c r="A10" s="2" t="s">
        <v>19</v>
      </c>
      <c r="B10" s="4" t="s">
        <v>20</v>
      </c>
      <c r="C10" s="147" t="s">
        <v>21</v>
      </c>
      <c r="D10" s="148"/>
      <c r="E10" s="148"/>
      <c r="F10" s="148"/>
      <c r="G10" s="149"/>
    </row>
    <row r="21" ht="15" customHeight="1" x14ac:dyDescent="0.25"/>
    <row r="25" ht="15" customHeight="1" x14ac:dyDescent="0.25"/>
    <row r="29" ht="15" customHeight="1" x14ac:dyDescent="0.25"/>
    <row r="33" ht="15" customHeight="1" x14ac:dyDescent="0.25"/>
    <row r="37" ht="15" customHeight="1" x14ac:dyDescent="0.25"/>
    <row r="41" ht="15" customHeight="1" x14ac:dyDescent="0.25"/>
    <row r="45" ht="15" customHeight="1" x14ac:dyDescent="0.25"/>
  </sheetData>
  <mergeCells count="9">
    <mergeCell ref="A2:G2"/>
    <mergeCell ref="C9:G9"/>
    <mergeCell ref="C10:G10"/>
    <mergeCell ref="B3:G3"/>
    <mergeCell ref="B4:G4"/>
    <mergeCell ref="B5:G5"/>
    <mergeCell ref="C6:G6"/>
    <mergeCell ref="C7:G7"/>
    <mergeCell ref="C8:G8"/>
  </mergeCells>
  <pageMargins left="0.25" right="0.2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24"/>
  <sheetViews>
    <sheetView topLeftCell="A370" zoomScale="160" zoomScaleNormal="160" workbookViewId="0">
      <selection activeCell="F190" sqref="F190"/>
    </sheetView>
  </sheetViews>
  <sheetFormatPr defaultRowHeight="15" x14ac:dyDescent="0.25"/>
  <cols>
    <col min="1" max="1" width="28.5703125" customWidth="1"/>
    <col min="2" max="5" width="11.7109375" customWidth="1"/>
  </cols>
  <sheetData>
    <row r="1" spans="1:6" x14ac:dyDescent="0.25">
      <c r="A1" s="209" t="s">
        <v>2</v>
      </c>
      <c r="B1" s="209"/>
      <c r="C1" s="209"/>
      <c r="D1" s="209"/>
      <c r="E1" s="209"/>
    </row>
    <row r="2" spans="1:6" ht="33" customHeight="1" x14ac:dyDescent="0.25">
      <c r="A2" s="210" t="s">
        <v>22</v>
      </c>
      <c r="B2" s="210"/>
      <c r="C2" s="210"/>
      <c r="D2" s="210"/>
      <c r="E2" s="210"/>
      <c r="F2" s="136"/>
    </row>
    <row r="3" spans="1:6" ht="18" customHeight="1" x14ac:dyDescent="0.25">
      <c r="A3" s="211" t="s">
        <v>23</v>
      </c>
      <c r="B3" s="211"/>
      <c r="C3" s="211"/>
      <c r="D3" s="211"/>
      <c r="E3" s="211"/>
      <c r="F3" s="5"/>
    </row>
    <row r="4" spans="1:6" ht="15.75" thickBot="1" x14ac:dyDescent="0.3"/>
    <row r="5" spans="1:6" ht="15.75" thickBot="1" x14ac:dyDescent="0.3">
      <c r="A5" s="6" t="s">
        <v>24</v>
      </c>
      <c r="B5" s="212" t="s">
        <v>25</v>
      </c>
      <c r="C5" s="212"/>
      <c r="D5" s="212"/>
      <c r="E5" s="212"/>
    </row>
    <row r="6" spans="1:6" ht="15.75" thickBot="1" x14ac:dyDescent="0.3">
      <c r="A6" s="6" t="s">
        <v>8</v>
      </c>
      <c r="B6" s="213" t="s">
        <v>11</v>
      </c>
      <c r="C6" s="154"/>
      <c r="D6" s="154"/>
      <c r="E6" s="155"/>
    </row>
    <row r="7" spans="1:6" ht="15.75" thickBot="1" x14ac:dyDescent="0.3">
      <c r="A7" s="6" t="s">
        <v>26</v>
      </c>
      <c r="B7" s="214" t="s">
        <v>27</v>
      </c>
      <c r="C7" s="215"/>
      <c r="D7" s="215"/>
      <c r="E7" s="216"/>
    </row>
    <row r="8" spans="1:6" ht="15.75" thickBot="1" x14ac:dyDescent="0.3">
      <c r="A8" s="206" t="s">
        <v>9</v>
      </c>
      <c r="B8" s="207"/>
      <c r="C8" s="207"/>
      <c r="D8" s="207"/>
      <c r="E8" s="208"/>
    </row>
    <row r="9" spans="1:6" ht="15.75" thickBot="1" x14ac:dyDescent="0.3">
      <c r="A9" s="194" t="s">
        <v>28</v>
      </c>
      <c r="B9" s="195"/>
      <c r="C9" s="195"/>
      <c r="D9" s="195"/>
      <c r="E9" s="196"/>
    </row>
    <row r="10" spans="1:6" ht="36.75" customHeight="1" thickBot="1" x14ac:dyDescent="0.3">
      <c r="A10" s="194"/>
      <c r="B10" s="195"/>
      <c r="C10" s="195"/>
      <c r="D10" s="195"/>
      <c r="E10" s="196"/>
    </row>
    <row r="11" spans="1:6" ht="15.75" thickBot="1" x14ac:dyDescent="0.3">
      <c r="A11" s="194"/>
      <c r="B11" s="195"/>
      <c r="C11" s="195"/>
      <c r="D11" s="195"/>
      <c r="E11" s="196"/>
    </row>
    <row r="12" spans="1:6" ht="66" customHeight="1" thickBot="1" x14ac:dyDescent="0.3">
      <c r="A12" s="7" t="s">
        <v>29</v>
      </c>
      <c r="B12" s="197" t="s">
        <v>30</v>
      </c>
      <c r="C12" s="198"/>
      <c r="D12" s="198"/>
      <c r="E12" s="199"/>
    </row>
    <row r="13" spans="1:6" ht="23.25" customHeight="1" x14ac:dyDescent="0.25">
      <c r="A13" s="159" t="s">
        <v>31</v>
      </c>
      <c r="B13" s="8">
        <v>2019</v>
      </c>
      <c r="C13" s="8">
        <v>2020</v>
      </c>
      <c r="D13" s="8">
        <v>2021</v>
      </c>
      <c r="E13" s="8">
        <v>2022</v>
      </c>
    </row>
    <row r="14" spans="1:6" ht="15.75" thickBot="1" x14ac:dyDescent="0.3">
      <c r="A14" s="160"/>
      <c r="B14" s="8" t="s">
        <v>32</v>
      </c>
      <c r="C14" s="8" t="s">
        <v>33</v>
      </c>
      <c r="D14" s="8" t="s">
        <v>33</v>
      </c>
      <c r="E14" s="8" t="s">
        <v>33</v>
      </c>
    </row>
    <row r="15" spans="1:6" ht="36.75" customHeight="1" thickBot="1" x14ac:dyDescent="0.3">
      <c r="A15" s="9" t="s">
        <v>34</v>
      </c>
      <c r="B15" s="10"/>
      <c r="C15" s="10"/>
      <c r="D15" s="10"/>
      <c r="E15" s="10"/>
    </row>
    <row r="16" spans="1:6" ht="18.75" customHeight="1" thickBot="1" x14ac:dyDescent="0.3">
      <c r="A16" s="11" t="s">
        <v>35</v>
      </c>
      <c r="B16" s="12"/>
      <c r="C16" s="12"/>
      <c r="D16" s="12"/>
      <c r="E16" s="13"/>
    </row>
    <row r="17" spans="1:5" ht="15.75" customHeight="1" thickBot="1" x14ac:dyDescent="0.3">
      <c r="A17" s="11" t="s">
        <v>36</v>
      </c>
      <c r="B17" s="12"/>
      <c r="C17" s="12"/>
      <c r="D17" s="12"/>
      <c r="E17" s="13"/>
    </row>
    <row r="18" spans="1:5" ht="15.75" thickBot="1" x14ac:dyDescent="0.3">
      <c r="A18" s="14" t="s">
        <v>37</v>
      </c>
      <c r="B18" s="12"/>
      <c r="C18" s="12"/>
      <c r="D18" s="12"/>
      <c r="E18" s="13"/>
    </row>
    <row r="19" spans="1:5" ht="15.75" customHeight="1" thickBot="1" x14ac:dyDescent="0.3">
      <c r="A19" s="15" t="s">
        <v>38</v>
      </c>
      <c r="B19" s="16"/>
      <c r="C19" s="16"/>
      <c r="D19" s="16"/>
      <c r="E19" s="17"/>
    </row>
    <row r="20" spans="1:5" ht="15.75" customHeight="1" thickBot="1" x14ac:dyDescent="0.3">
      <c r="A20" s="18" t="s">
        <v>39</v>
      </c>
      <c r="B20" s="19">
        <v>2</v>
      </c>
      <c r="C20" s="10" t="s">
        <v>40</v>
      </c>
      <c r="D20" s="10" t="s">
        <v>40</v>
      </c>
      <c r="E20" s="10" t="s">
        <v>40</v>
      </c>
    </row>
    <row r="21" spans="1:5" ht="42.75" customHeight="1" thickBot="1" x14ac:dyDescent="0.3">
      <c r="A21" s="20" t="s">
        <v>41</v>
      </c>
      <c r="B21" s="200" t="s">
        <v>42</v>
      </c>
      <c r="C21" s="201"/>
      <c r="D21" s="201"/>
      <c r="E21" s="202"/>
    </row>
    <row r="22" spans="1:5" ht="23.25" customHeight="1" thickBot="1" x14ac:dyDescent="0.3">
      <c r="A22" s="164" t="s">
        <v>43</v>
      </c>
      <c r="B22" s="165"/>
      <c r="C22" s="165"/>
      <c r="D22" s="165"/>
      <c r="E22" s="166"/>
    </row>
    <row r="23" spans="1:5" ht="27" customHeight="1" thickBot="1" x14ac:dyDescent="0.3">
      <c r="A23" s="21" t="s">
        <v>44</v>
      </c>
      <c r="B23" s="22" t="s">
        <v>45</v>
      </c>
      <c r="C23" s="23" t="s">
        <v>46</v>
      </c>
      <c r="D23" s="23" t="s">
        <v>46</v>
      </c>
      <c r="E23" s="23" t="s">
        <v>46</v>
      </c>
    </row>
    <row r="24" spans="1:5" ht="21" customHeight="1" thickBot="1" x14ac:dyDescent="0.3">
      <c r="A24" s="11" t="s">
        <v>47</v>
      </c>
      <c r="B24" s="24"/>
      <c r="C24" s="23"/>
      <c r="D24" s="23"/>
      <c r="E24" s="23"/>
    </row>
    <row r="25" spans="1:5" ht="13.5" customHeight="1" thickBot="1" x14ac:dyDescent="0.3">
      <c r="A25" s="11" t="s">
        <v>48</v>
      </c>
      <c r="B25" s="25"/>
      <c r="C25" s="23"/>
      <c r="D25" s="23"/>
      <c r="E25" s="23"/>
    </row>
    <row r="26" spans="1:5" ht="17.25" customHeight="1" thickBot="1" x14ac:dyDescent="0.3">
      <c r="A26" s="26" t="s">
        <v>49</v>
      </c>
      <c r="B26" s="22"/>
      <c r="C26" s="23"/>
      <c r="D26" s="23"/>
      <c r="E26" s="23"/>
    </row>
    <row r="27" spans="1:5" ht="18.75" customHeight="1" thickBot="1" x14ac:dyDescent="0.3">
      <c r="A27" s="26" t="s">
        <v>50</v>
      </c>
      <c r="B27" s="22"/>
      <c r="C27" s="23"/>
      <c r="D27" s="23"/>
      <c r="E27" s="23"/>
    </row>
    <row r="28" spans="1:5" ht="16.5" customHeight="1" thickBot="1" x14ac:dyDescent="0.3">
      <c r="A28" s="26" t="s">
        <v>51</v>
      </c>
      <c r="B28" s="27"/>
      <c r="C28" s="28"/>
      <c r="D28" s="28"/>
      <c r="E28" s="28"/>
    </row>
    <row r="29" spans="1:5" ht="14.25" customHeight="1" thickBot="1" x14ac:dyDescent="0.3">
      <c r="A29" s="29" t="s">
        <v>52</v>
      </c>
      <c r="B29" s="30"/>
      <c r="C29" s="31"/>
      <c r="D29" s="31"/>
      <c r="E29" s="31"/>
    </row>
    <row r="30" spans="1:5" ht="24" customHeight="1" thickBot="1" x14ac:dyDescent="0.3">
      <c r="A30" s="203" t="s">
        <v>53</v>
      </c>
      <c r="B30" s="204"/>
      <c r="C30" s="204"/>
      <c r="D30" s="204"/>
      <c r="E30" s="205"/>
    </row>
    <row r="31" spans="1:5" ht="15.75" thickBot="1" x14ac:dyDescent="0.3">
      <c r="A31" s="173" t="s">
        <v>54</v>
      </c>
      <c r="B31" s="174"/>
      <c r="C31" s="174"/>
      <c r="D31" s="174"/>
      <c r="E31" s="175"/>
    </row>
    <row r="32" spans="1:5" ht="18.75" customHeight="1" thickBot="1" x14ac:dyDescent="0.3">
      <c r="A32" s="32" t="s">
        <v>55</v>
      </c>
      <c r="B32" s="190" t="s">
        <v>56</v>
      </c>
      <c r="C32" s="188"/>
      <c r="D32" s="188"/>
      <c r="E32" s="189"/>
    </row>
    <row r="33" spans="1:5" ht="31.5" customHeight="1" thickBot="1" x14ac:dyDescent="0.3">
      <c r="A33" s="26" t="s">
        <v>57</v>
      </c>
      <c r="B33" s="191" t="s">
        <v>58</v>
      </c>
      <c r="C33" s="192"/>
      <c r="D33" s="192"/>
      <c r="E33" s="193"/>
    </row>
    <row r="34" spans="1:5" ht="15.75" thickBot="1" x14ac:dyDescent="0.3">
      <c r="A34" s="26" t="s">
        <v>59</v>
      </c>
      <c r="B34" s="167" t="s">
        <v>60</v>
      </c>
      <c r="C34" s="168"/>
      <c r="D34" s="168"/>
      <c r="E34" s="169"/>
    </row>
    <row r="35" spans="1:5" ht="12.75" customHeight="1" x14ac:dyDescent="0.25">
      <c r="A35" s="159"/>
      <c r="B35" s="33">
        <v>2019</v>
      </c>
      <c r="C35" s="33">
        <v>2020</v>
      </c>
      <c r="D35" s="33">
        <v>2021</v>
      </c>
      <c r="E35" s="33">
        <v>2022</v>
      </c>
    </row>
    <row r="36" spans="1:5" ht="9" customHeight="1" thickBot="1" x14ac:dyDescent="0.3">
      <c r="A36" s="160"/>
      <c r="B36" s="34" t="s">
        <v>32</v>
      </c>
      <c r="C36" s="34" t="s">
        <v>33</v>
      </c>
      <c r="D36" s="34" t="s">
        <v>33</v>
      </c>
      <c r="E36" s="34" t="s">
        <v>33</v>
      </c>
    </row>
    <row r="37" spans="1:5" ht="15.75" thickBot="1" x14ac:dyDescent="0.3">
      <c r="A37" s="26" t="s">
        <v>61</v>
      </c>
      <c r="B37" s="35">
        <v>14</v>
      </c>
      <c r="C37" s="35">
        <v>15</v>
      </c>
      <c r="D37" s="35">
        <v>15</v>
      </c>
      <c r="E37" s="35">
        <v>15</v>
      </c>
    </row>
    <row r="38" spans="1:5" ht="15.75" thickBot="1" x14ac:dyDescent="0.3">
      <c r="A38" s="26" t="s">
        <v>62</v>
      </c>
      <c r="B38" s="35">
        <f>B67</f>
        <v>199000</v>
      </c>
      <c r="C38" s="35">
        <f>C67</f>
        <v>200000</v>
      </c>
      <c r="D38" s="35">
        <f t="shared" ref="D38:E38" si="0">D67</f>
        <v>205000</v>
      </c>
      <c r="E38" s="35">
        <f t="shared" si="0"/>
        <v>206000</v>
      </c>
    </row>
    <row r="39" spans="1:5" ht="15.75" thickBot="1" x14ac:dyDescent="0.3">
      <c r="A39" s="26" t="s">
        <v>63</v>
      </c>
      <c r="B39" s="35">
        <f>B38/B37</f>
        <v>14214.285714285714</v>
      </c>
      <c r="C39" s="35">
        <f t="shared" ref="C39:E39" si="1">C38/C37</f>
        <v>13333.333333333334</v>
      </c>
      <c r="D39" s="35">
        <f t="shared" si="1"/>
        <v>13666.666666666666</v>
      </c>
      <c r="E39" s="35">
        <f t="shared" si="1"/>
        <v>13733.333333333334</v>
      </c>
    </row>
    <row r="40" spans="1:5" ht="15.75" thickBot="1" x14ac:dyDescent="0.3">
      <c r="A40" s="26" t="s">
        <v>64</v>
      </c>
      <c r="B40" s="36" t="s">
        <v>65</v>
      </c>
      <c r="C40" s="37">
        <f>C37/B37-1</f>
        <v>7.1428571428571397E-2</v>
      </c>
      <c r="D40" s="37">
        <f t="shared" ref="D40:E42" si="2">D37/C37-1</f>
        <v>0</v>
      </c>
      <c r="E40" s="37">
        <f t="shared" si="2"/>
        <v>0</v>
      </c>
    </row>
    <row r="41" spans="1:5" ht="15.75" thickBot="1" x14ac:dyDescent="0.3">
      <c r="A41" s="26" t="s">
        <v>66</v>
      </c>
      <c r="B41" s="36" t="s">
        <v>65</v>
      </c>
      <c r="C41" s="37">
        <f>C38/B38-1</f>
        <v>5.0251256281406143E-3</v>
      </c>
      <c r="D41" s="37">
        <f t="shared" si="2"/>
        <v>2.4999999999999911E-2</v>
      </c>
      <c r="E41" s="37">
        <f t="shared" si="2"/>
        <v>4.8780487804878092E-3</v>
      </c>
    </row>
    <row r="42" spans="1:5" ht="15.75" thickBot="1" x14ac:dyDescent="0.3">
      <c r="A42" s="26" t="s">
        <v>67</v>
      </c>
      <c r="B42" s="36" t="s">
        <v>65</v>
      </c>
      <c r="C42" s="37">
        <f>C39/B39-1</f>
        <v>-6.1976549413735316E-2</v>
      </c>
      <c r="D42" s="37">
        <f t="shared" si="2"/>
        <v>2.4999999999999911E-2</v>
      </c>
      <c r="E42" s="37">
        <f t="shared" si="2"/>
        <v>4.8780487804878092E-3</v>
      </c>
    </row>
    <row r="43" spans="1:5" ht="15.75" thickBot="1" x14ac:dyDescent="0.3">
      <c r="A43" s="170" t="s">
        <v>68</v>
      </c>
      <c r="B43" s="171"/>
      <c r="C43" s="171"/>
      <c r="D43" s="171"/>
      <c r="E43" s="172"/>
    </row>
    <row r="44" spans="1:5" ht="12.75" customHeight="1" x14ac:dyDescent="0.25">
      <c r="A44" s="159"/>
      <c r="B44" s="33">
        <v>2019</v>
      </c>
      <c r="C44" s="33">
        <v>2020</v>
      </c>
      <c r="D44" s="33">
        <v>2021</v>
      </c>
      <c r="E44" s="33">
        <v>2022</v>
      </c>
    </row>
    <row r="45" spans="1:5" ht="9" customHeight="1" thickBot="1" x14ac:dyDescent="0.3">
      <c r="A45" s="160"/>
      <c r="B45" s="34" t="s">
        <v>32</v>
      </c>
      <c r="C45" s="34" t="s">
        <v>33</v>
      </c>
      <c r="D45" s="34" t="s">
        <v>33</v>
      </c>
      <c r="E45" s="34" t="s">
        <v>33</v>
      </c>
    </row>
    <row r="46" spans="1:5" ht="15.75" thickBot="1" x14ac:dyDescent="0.3">
      <c r="A46" s="39" t="s">
        <v>69</v>
      </c>
      <c r="B46" s="40">
        <f>B47+B48</f>
        <v>70000</v>
      </c>
      <c r="C46" s="40">
        <f>C47+C48</f>
        <v>82000</v>
      </c>
      <c r="D46" s="40">
        <f t="shared" ref="D46:E46" si="3">D47+D48</f>
        <v>82000</v>
      </c>
      <c r="E46" s="40">
        <f t="shared" si="3"/>
        <v>82000</v>
      </c>
    </row>
    <row r="47" spans="1:5" ht="15.75" thickBot="1" x14ac:dyDescent="0.3">
      <c r="A47" s="41" t="s">
        <v>70</v>
      </c>
      <c r="B47" s="42">
        <v>70000</v>
      </c>
      <c r="C47" s="43">
        <v>82000</v>
      </c>
      <c r="D47" s="43">
        <v>82000</v>
      </c>
      <c r="E47" s="43">
        <v>82000</v>
      </c>
    </row>
    <row r="48" spans="1:5" ht="15.75" thickBot="1" x14ac:dyDescent="0.3">
      <c r="A48" s="41" t="s">
        <v>71</v>
      </c>
      <c r="B48" s="43"/>
      <c r="C48" s="43"/>
      <c r="D48" s="43"/>
      <c r="E48" s="43"/>
    </row>
    <row r="49" spans="1:5" ht="24.75" thickBot="1" x14ac:dyDescent="0.3">
      <c r="A49" s="39" t="s">
        <v>72</v>
      </c>
      <c r="B49" s="40">
        <f>B50+B51</f>
        <v>12000</v>
      </c>
      <c r="C49" s="40">
        <f>C50+C51</f>
        <v>12600</v>
      </c>
      <c r="D49" s="40">
        <f t="shared" ref="D49:E49" si="4">D50+D51</f>
        <v>12600</v>
      </c>
      <c r="E49" s="40">
        <f t="shared" si="4"/>
        <v>12600</v>
      </c>
    </row>
    <row r="50" spans="1:5" ht="15.75" thickBot="1" x14ac:dyDescent="0.3">
      <c r="A50" s="41" t="s">
        <v>70</v>
      </c>
      <c r="B50" s="42">
        <v>12000</v>
      </c>
      <c r="C50" s="40">
        <v>12600</v>
      </c>
      <c r="D50" s="40">
        <v>12600</v>
      </c>
      <c r="E50" s="40">
        <v>12600</v>
      </c>
    </row>
    <row r="51" spans="1:5" ht="15.75" thickBot="1" x14ac:dyDescent="0.3">
      <c r="A51" s="41" t="s">
        <v>71</v>
      </c>
      <c r="B51" s="43"/>
      <c r="C51" s="40"/>
      <c r="D51" s="40"/>
      <c r="E51" s="40"/>
    </row>
    <row r="52" spans="1:5" ht="15.75" thickBot="1" x14ac:dyDescent="0.3">
      <c r="A52" s="39" t="s">
        <v>73</v>
      </c>
      <c r="B52" s="43">
        <f>B53+B54</f>
        <v>110640</v>
      </c>
      <c r="C52" s="40">
        <f>C53+C54</f>
        <v>99040</v>
      </c>
      <c r="D52" s="40">
        <f t="shared" ref="D52:E52" si="5">D53+D54</f>
        <v>104040</v>
      </c>
      <c r="E52" s="40">
        <f t="shared" si="5"/>
        <v>105040</v>
      </c>
    </row>
    <row r="53" spans="1:5" ht="15.75" thickBot="1" x14ac:dyDescent="0.3">
      <c r="A53" s="41" t="s">
        <v>70</v>
      </c>
      <c r="B53" s="42">
        <v>110640</v>
      </c>
      <c r="C53" s="40">
        <v>99040</v>
      </c>
      <c r="D53" s="44">
        <v>104040</v>
      </c>
      <c r="E53" s="44">
        <v>105040</v>
      </c>
    </row>
    <row r="54" spans="1:5" ht="15.75" thickBot="1" x14ac:dyDescent="0.3">
      <c r="A54" s="41" t="s">
        <v>71</v>
      </c>
      <c r="B54" s="43"/>
      <c r="C54" s="40"/>
      <c r="D54" s="40"/>
      <c r="E54" s="40"/>
    </row>
    <row r="55" spans="1:5" ht="15.75" thickBot="1" x14ac:dyDescent="0.3">
      <c r="A55" s="39" t="s">
        <v>74</v>
      </c>
      <c r="B55" s="43"/>
      <c r="C55" s="40"/>
      <c r="D55" s="40"/>
      <c r="E55" s="40"/>
    </row>
    <row r="56" spans="1:5" ht="15.75" thickBot="1" x14ac:dyDescent="0.3">
      <c r="A56" s="41" t="s">
        <v>70</v>
      </c>
      <c r="B56" s="43"/>
      <c r="C56" s="40"/>
      <c r="D56" s="40"/>
      <c r="E56" s="40"/>
    </row>
    <row r="57" spans="1:5" ht="15.75" thickBot="1" x14ac:dyDescent="0.3">
      <c r="A57" s="41" t="s">
        <v>71</v>
      </c>
      <c r="B57" s="43"/>
      <c r="C57" s="40"/>
      <c r="D57" s="40"/>
      <c r="E57" s="40"/>
    </row>
    <row r="58" spans="1:5" ht="15.75" thickBot="1" x14ac:dyDescent="0.3">
      <c r="A58" s="39" t="s">
        <v>75</v>
      </c>
      <c r="B58" s="43"/>
      <c r="C58" s="40"/>
      <c r="D58" s="40"/>
      <c r="E58" s="40"/>
    </row>
    <row r="59" spans="1:5" ht="15.75" thickBot="1" x14ac:dyDescent="0.3">
      <c r="A59" s="41" t="s">
        <v>70</v>
      </c>
      <c r="B59" s="43"/>
      <c r="C59" s="40"/>
      <c r="D59" s="40"/>
      <c r="E59" s="40"/>
    </row>
    <row r="60" spans="1:5" ht="15.75" thickBot="1" x14ac:dyDescent="0.3">
      <c r="A60" s="41" t="s">
        <v>71</v>
      </c>
      <c r="B60" s="43"/>
      <c r="C60" s="40"/>
      <c r="D60" s="40"/>
      <c r="E60" s="40"/>
    </row>
    <row r="61" spans="1:5" ht="15.75" thickBot="1" x14ac:dyDescent="0.3">
      <c r="A61" s="39" t="s">
        <v>76</v>
      </c>
      <c r="B61" s="43">
        <f>B62+B63</f>
        <v>6000</v>
      </c>
      <c r="C61" s="40">
        <f t="shared" ref="C61:E61" si="6">C62+C63</f>
        <v>6000</v>
      </c>
      <c r="D61" s="40">
        <f t="shared" si="6"/>
        <v>6000</v>
      </c>
      <c r="E61" s="40">
        <f t="shared" si="6"/>
        <v>6000</v>
      </c>
    </row>
    <row r="62" spans="1:5" ht="15.75" thickBot="1" x14ac:dyDescent="0.3">
      <c r="A62" s="41" t="s">
        <v>70</v>
      </c>
      <c r="B62" s="42">
        <v>6000</v>
      </c>
      <c r="C62" s="42">
        <v>6000</v>
      </c>
      <c r="D62" s="42">
        <v>6000</v>
      </c>
      <c r="E62" s="42">
        <v>6000</v>
      </c>
    </row>
    <row r="63" spans="1:5" ht="15.75" thickBot="1" x14ac:dyDescent="0.3">
      <c r="A63" s="41" t="s">
        <v>71</v>
      </c>
      <c r="B63" s="43"/>
      <c r="C63" s="40"/>
      <c r="D63" s="40"/>
      <c r="E63" s="40"/>
    </row>
    <row r="64" spans="1:5" ht="24.75" thickBot="1" x14ac:dyDescent="0.3">
      <c r="A64" s="39" t="s">
        <v>77</v>
      </c>
      <c r="B64" s="43">
        <f>B65+B66</f>
        <v>360</v>
      </c>
      <c r="C64" s="43">
        <f t="shared" ref="C64:E64" si="7">C65+C66</f>
        <v>360</v>
      </c>
      <c r="D64" s="43">
        <f t="shared" si="7"/>
        <v>360</v>
      </c>
      <c r="E64" s="43">
        <f t="shared" si="7"/>
        <v>360</v>
      </c>
    </row>
    <row r="65" spans="1:5" ht="15.75" thickBot="1" x14ac:dyDescent="0.3">
      <c r="A65" s="41" t="s">
        <v>70</v>
      </c>
      <c r="B65" s="43">
        <v>360</v>
      </c>
      <c r="C65" s="43">
        <v>360</v>
      </c>
      <c r="D65" s="43">
        <v>360</v>
      </c>
      <c r="E65" s="43">
        <v>360</v>
      </c>
    </row>
    <row r="66" spans="1:5" ht="15.75" thickBot="1" x14ac:dyDescent="0.3">
      <c r="A66" s="41" t="s">
        <v>71</v>
      </c>
      <c r="B66" s="43"/>
      <c r="C66" s="46"/>
      <c r="D66" s="47"/>
      <c r="E66" s="47"/>
    </row>
    <row r="67" spans="1:5" ht="15.75" thickBot="1" x14ac:dyDescent="0.3">
      <c r="A67" s="48" t="s">
        <v>78</v>
      </c>
      <c r="B67" s="43">
        <f>B64+B61+B58+B55+B52+B49+B46</f>
        <v>199000</v>
      </c>
      <c r="C67" s="43">
        <f>C64+C61+C58+C55+C52+C49+C46</f>
        <v>200000</v>
      </c>
      <c r="D67" s="43">
        <f t="shared" ref="D67:E67" si="8">D64+D61+D58+D55+D52+D49+D46</f>
        <v>205000</v>
      </c>
      <c r="E67" s="43">
        <f t="shared" si="8"/>
        <v>206000</v>
      </c>
    </row>
    <row r="68" spans="1:5" ht="15.75" thickBot="1" x14ac:dyDescent="0.3">
      <c r="A68" s="49" t="s">
        <v>79</v>
      </c>
      <c r="B68" s="50">
        <f>IF(B67-B38=0,0,"Error")</f>
        <v>0</v>
      </c>
      <c r="C68" s="50">
        <f>IF(C67-C38=0,0,"Error")</f>
        <v>0</v>
      </c>
      <c r="D68" s="50">
        <f>IF(D67-D38=0,0,"Error")</f>
        <v>0</v>
      </c>
      <c r="E68" s="50">
        <f>IF(E67-E38=0,0,"Error")</f>
        <v>0</v>
      </c>
    </row>
    <row r="69" spans="1:5" ht="15.75" hidden="1" thickBot="1" x14ac:dyDescent="0.3">
      <c r="A69" s="51" t="s">
        <v>80</v>
      </c>
      <c r="B69" s="187"/>
      <c r="C69" s="188"/>
      <c r="D69" s="188"/>
      <c r="E69" s="189"/>
    </row>
    <row r="70" spans="1:5" ht="26.25" hidden="1" customHeight="1" thickBot="1" x14ac:dyDescent="0.3">
      <c r="A70" s="26" t="s">
        <v>57</v>
      </c>
      <c r="B70" s="164"/>
      <c r="C70" s="165"/>
      <c r="D70" s="165"/>
      <c r="E70" s="166"/>
    </row>
    <row r="71" spans="1:5" ht="15.75" hidden="1" thickBot="1" x14ac:dyDescent="0.3">
      <c r="A71" s="26" t="s">
        <v>59</v>
      </c>
      <c r="B71" s="167"/>
      <c r="C71" s="168"/>
      <c r="D71" s="168"/>
      <c r="E71" s="169"/>
    </row>
    <row r="72" spans="1:5" ht="12.75" hidden="1" customHeight="1" x14ac:dyDescent="0.3">
      <c r="A72" s="159"/>
      <c r="B72" s="33">
        <v>2018</v>
      </c>
      <c r="C72" s="33">
        <v>2019</v>
      </c>
      <c r="D72" s="33">
        <v>2020</v>
      </c>
      <c r="E72" s="33">
        <v>2021</v>
      </c>
    </row>
    <row r="73" spans="1:5" ht="9" hidden="1" customHeight="1" thickBot="1" x14ac:dyDescent="0.3">
      <c r="A73" s="160"/>
      <c r="B73" s="34" t="s">
        <v>32</v>
      </c>
      <c r="C73" s="34" t="s">
        <v>33</v>
      </c>
      <c r="D73" s="34" t="s">
        <v>33</v>
      </c>
      <c r="E73" s="34" t="s">
        <v>33</v>
      </c>
    </row>
    <row r="74" spans="1:5" ht="15.75" hidden="1" thickBot="1" x14ac:dyDescent="0.3">
      <c r="A74" s="26" t="s">
        <v>61</v>
      </c>
      <c r="B74" s="26"/>
      <c r="C74" s="26"/>
      <c r="D74" s="26"/>
      <c r="E74" s="26"/>
    </row>
    <row r="75" spans="1:5" ht="15.75" hidden="1" thickBot="1" x14ac:dyDescent="0.3">
      <c r="A75" s="26" t="s">
        <v>62</v>
      </c>
      <c r="B75" s="35">
        <f>B104</f>
        <v>0</v>
      </c>
      <c r="C75" s="35">
        <f t="shared" ref="C75:E75" si="9">C104</f>
        <v>0</v>
      </c>
      <c r="D75" s="35">
        <f t="shared" si="9"/>
        <v>0</v>
      </c>
      <c r="E75" s="35">
        <f t="shared" si="9"/>
        <v>0</v>
      </c>
    </row>
    <row r="76" spans="1:5" ht="15.75" hidden="1" thickBot="1" x14ac:dyDescent="0.3">
      <c r="A76" s="26" t="s">
        <v>63</v>
      </c>
      <c r="B76" s="35" t="e">
        <f>B75/B74</f>
        <v>#DIV/0!</v>
      </c>
      <c r="C76" s="35" t="e">
        <f>C75/C74</f>
        <v>#DIV/0!</v>
      </c>
      <c r="D76" s="35" t="e">
        <f>D75/D74</f>
        <v>#DIV/0!</v>
      </c>
      <c r="E76" s="35" t="e">
        <f>E75/E74</f>
        <v>#DIV/0!</v>
      </c>
    </row>
    <row r="77" spans="1:5" ht="15.75" hidden="1" thickBot="1" x14ac:dyDescent="0.3">
      <c r="A77" s="26" t="s">
        <v>64</v>
      </c>
      <c r="B77" s="36"/>
      <c r="C77" s="37" t="e">
        <f>C74/B74-1</f>
        <v>#DIV/0!</v>
      </c>
      <c r="D77" s="37" t="e">
        <f>D74/C74-1</f>
        <v>#DIV/0!</v>
      </c>
      <c r="E77" s="37" t="e">
        <f>E74/D74-1</f>
        <v>#DIV/0!</v>
      </c>
    </row>
    <row r="78" spans="1:5" ht="15.75" hidden="1" thickBot="1" x14ac:dyDescent="0.3">
      <c r="A78" s="26" t="s">
        <v>66</v>
      </c>
      <c r="B78" s="36"/>
      <c r="C78" s="37" t="e">
        <f>C75/B75-1</f>
        <v>#DIV/0!</v>
      </c>
      <c r="D78" s="37" t="e">
        <f t="shared" ref="D78:E79" si="10">D75/C75-1</f>
        <v>#DIV/0!</v>
      </c>
      <c r="E78" s="37" t="e">
        <f t="shared" si="10"/>
        <v>#DIV/0!</v>
      </c>
    </row>
    <row r="79" spans="1:5" ht="15.75" hidden="1" thickBot="1" x14ac:dyDescent="0.3">
      <c r="A79" s="26" t="s">
        <v>67</v>
      </c>
      <c r="B79" s="36"/>
      <c r="C79" s="37" t="e">
        <f>C76/B76-1</f>
        <v>#DIV/0!</v>
      </c>
      <c r="D79" s="37" t="e">
        <f t="shared" si="10"/>
        <v>#DIV/0!</v>
      </c>
      <c r="E79" s="37" t="e">
        <f t="shared" si="10"/>
        <v>#DIV/0!</v>
      </c>
    </row>
    <row r="80" spans="1:5" ht="24.75" hidden="1" customHeight="1" thickBot="1" x14ac:dyDescent="0.3">
      <c r="A80" s="170" t="s">
        <v>81</v>
      </c>
      <c r="B80" s="171"/>
      <c r="C80" s="171"/>
      <c r="D80" s="171"/>
      <c r="E80" s="172"/>
    </row>
    <row r="81" spans="1:5" ht="12.75" hidden="1" customHeight="1" x14ac:dyDescent="0.3">
      <c r="A81" s="159"/>
      <c r="B81" s="33">
        <v>2018</v>
      </c>
      <c r="C81" s="33">
        <v>2019</v>
      </c>
      <c r="D81" s="33">
        <v>2020</v>
      </c>
      <c r="E81" s="33">
        <v>2021</v>
      </c>
    </row>
    <row r="82" spans="1:5" ht="9" hidden="1" customHeight="1" thickBot="1" x14ac:dyDescent="0.3">
      <c r="A82" s="160"/>
      <c r="B82" s="34" t="s">
        <v>32</v>
      </c>
      <c r="C82" s="34" t="s">
        <v>33</v>
      </c>
      <c r="D82" s="34" t="s">
        <v>33</v>
      </c>
      <c r="E82" s="34" t="s">
        <v>33</v>
      </c>
    </row>
    <row r="83" spans="1:5" ht="24.75" hidden="1" customHeight="1" thickBot="1" x14ac:dyDescent="0.3">
      <c r="A83" s="39" t="s">
        <v>69</v>
      </c>
      <c r="B83" s="40"/>
      <c r="C83" s="40"/>
      <c r="D83" s="40"/>
      <c r="E83" s="40"/>
    </row>
    <row r="84" spans="1:5" ht="38.25" hidden="1" customHeight="1" thickBot="1" x14ac:dyDescent="0.3">
      <c r="A84" s="41" t="s">
        <v>70</v>
      </c>
      <c r="B84" s="43"/>
      <c r="C84" s="52"/>
      <c r="D84" s="52"/>
      <c r="E84" s="52"/>
    </row>
    <row r="85" spans="1:5" ht="24.75" hidden="1" customHeight="1" thickBot="1" x14ac:dyDescent="0.3">
      <c r="A85" s="41" t="s">
        <v>71</v>
      </c>
      <c r="B85" s="43"/>
      <c r="C85" s="52"/>
      <c r="D85" s="52"/>
      <c r="E85" s="52"/>
    </row>
    <row r="86" spans="1:5" ht="24.75" hidden="1" customHeight="1" thickBot="1" x14ac:dyDescent="0.3">
      <c r="A86" s="39" t="s">
        <v>72</v>
      </c>
      <c r="B86" s="40"/>
      <c r="C86" s="40"/>
      <c r="D86" s="40"/>
      <c r="E86" s="40"/>
    </row>
    <row r="87" spans="1:5" ht="15.75" hidden="1" thickBot="1" x14ac:dyDescent="0.3">
      <c r="A87" s="41" t="s">
        <v>70</v>
      </c>
      <c r="B87" s="43"/>
      <c r="C87" s="40"/>
      <c r="D87" s="40"/>
      <c r="E87" s="40"/>
    </row>
    <row r="88" spans="1:5" ht="15.75" hidden="1" thickBot="1" x14ac:dyDescent="0.3">
      <c r="A88" s="41" t="s">
        <v>71</v>
      </c>
      <c r="B88" s="43"/>
      <c r="C88" s="40"/>
      <c r="D88" s="40"/>
      <c r="E88" s="40"/>
    </row>
    <row r="89" spans="1:5" ht="24.75" hidden="1" customHeight="1" thickBot="1" x14ac:dyDescent="0.3">
      <c r="A89" s="39" t="s">
        <v>73</v>
      </c>
      <c r="B89" s="43">
        <v>0</v>
      </c>
      <c r="C89" s="40">
        <v>0</v>
      </c>
      <c r="D89" s="40">
        <v>0</v>
      </c>
      <c r="E89" s="40">
        <v>0</v>
      </c>
    </row>
    <row r="90" spans="1:5" ht="15.75" hidden="1" thickBot="1" x14ac:dyDescent="0.3">
      <c r="A90" s="41" t="s">
        <v>70</v>
      </c>
      <c r="B90" s="43"/>
      <c r="C90" s="40"/>
      <c r="D90" s="40"/>
      <c r="E90" s="40"/>
    </row>
    <row r="91" spans="1:5" ht="15.75" hidden="1" thickBot="1" x14ac:dyDescent="0.3">
      <c r="A91" s="41" t="s">
        <v>71</v>
      </c>
      <c r="B91" s="43"/>
      <c r="C91" s="40"/>
      <c r="D91" s="40"/>
      <c r="E91" s="40"/>
    </row>
    <row r="92" spans="1:5" ht="15.75" hidden="1" thickBot="1" x14ac:dyDescent="0.3">
      <c r="A92" s="39" t="s">
        <v>74</v>
      </c>
      <c r="B92" s="43"/>
      <c r="C92" s="40"/>
      <c r="D92" s="40"/>
      <c r="E92" s="40"/>
    </row>
    <row r="93" spans="1:5" ht="15.75" hidden="1" thickBot="1" x14ac:dyDescent="0.3">
      <c r="A93" s="41" t="s">
        <v>70</v>
      </c>
      <c r="B93" s="43"/>
      <c r="C93" s="40"/>
      <c r="D93" s="40"/>
      <c r="E93" s="40"/>
    </row>
    <row r="94" spans="1:5" ht="15.75" hidden="1" thickBot="1" x14ac:dyDescent="0.3">
      <c r="A94" s="41" t="s">
        <v>71</v>
      </c>
      <c r="B94" s="43"/>
      <c r="C94" s="40"/>
      <c r="D94" s="40"/>
      <c r="E94" s="40"/>
    </row>
    <row r="95" spans="1:5" ht="15.75" hidden="1" thickBot="1" x14ac:dyDescent="0.3">
      <c r="A95" s="39" t="s">
        <v>75</v>
      </c>
      <c r="B95" s="43"/>
      <c r="C95" s="40"/>
      <c r="D95" s="40"/>
      <c r="E95" s="40"/>
    </row>
    <row r="96" spans="1:5" ht="15.75" hidden="1" thickBot="1" x14ac:dyDescent="0.3">
      <c r="A96" s="41" t="s">
        <v>70</v>
      </c>
      <c r="B96" s="43"/>
      <c r="C96" s="40"/>
      <c r="D96" s="40"/>
      <c r="E96" s="40"/>
    </row>
    <row r="97" spans="1:5" ht="15.75" hidden="1" thickBot="1" x14ac:dyDescent="0.3">
      <c r="A97" s="41" t="s">
        <v>71</v>
      </c>
      <c r="B97" s="43"/>
      <c r="C97" s="40"/>
      <c r="D97" s="40"/>
      <c r="E97" s="40"/>
    </row>
    <row r="98" spans="1:5" ht="15.75" hidden="1" thickBot="1" x14ac:dyDescent="0.3">
      <c r="A98" s="39" t="s">
        <v>76</v>
      </c>
      <c r="B98" s="43"/>
      <c r="C98" s="40"/>
      <c r="D98" s="40"/>
      <c r="E98" s="40"/>
    </row>
    <row r="99" spans="1:5" ht="15.75" hidden="1" thickBot="1" x14ac:dyDescent="0.3">
      <c r="A99" s="41" t="s">
        <v>70</v>
      </c>
      <c r="B99" s="43"/>
      <c r="C99" s="40"/>
      <c r="D99" s="40"/>
      <c r="E99" s="40"/>
    </row>
    <row r="100" spans="1:5" ht="15.75" hidden="1" thickBot="1" x14ac:dyDescent="0.3">
      <c r="A100" s="41" t="s">
        <v>71</v>
      </c>
      <c r="B100" s="43"/>
      <c r="C100" s="40"/>
      <c r="D100" s="40"/>
      <c r="E100" s="40"/>
    </row>
    <row r="101" spans="1:5" ht="24.75" hidden="1" thickBot="1" x14ac:dyDescent="0.3">
      <c r="A101" s="39" t="s">
        <v>77</v>
      </c>
      <c r="B101" s="43"/>
      <c r="C101" s="40"/>
      <c r="D101" s="40"/>
      <c r="E101" s="40"/>
    </row>
    <row r="102" spans="1:5" ht="15.75" hidden="1" thickBot="1" x14ac:dyDescent="0.3">
      <c r="A102" s="41" t="s">
        <v>70</v>
      </c>
      <c r="B102" s="43"/>
      <c r="C102" s="40"/>
      <c r="D102" s="40"/>
      <c r="E102" s="40"/>
    </row>
    <row r="103" spans="1:5" ht="15.75" hidden="1" thickBot="1" x14ac:dyDescent="0.3">
      <c r="A103" s="41" t="s">
        <v>71</v>
      </c>
      <c r="B103" s="43"/>
      <c r="C103" s="40"/>
      <c r="D103" s="40"/>
      <c r="E103" s="40"/>
    </row>
    <row r="104" spans="1:5" ht="15.75" hidden="1" thickBot="1" x14ac:dyDescent="0.3">
      <c r="A104" s="53" t="s">
        <v>82</v>
      </c>
      <c r="B104" s="43">
        <f>B101+B98+B95+B92+B89+B86+B83</f>
        <v>0</v>
      </c>
      <c r="C104" s="43">
        <f t="shared" ref="C104:E104" si="11">C101+C98+C95+C92+C89+C86+C83</f>
        <v>0</v>
      </c>
      <c r="D104" s="43">
        <f t="shared" si="11"/>
        <v>0</v>
      </c>
      <c r="E104" s="43">
        <f t="shared" si="11"/>
        <v>0</v>
      </c>
    </row>
    <row r="105" spans="1:5" ht="17.25" hidden="1" customHeight="1" thickBot="1" x14ac:dyDescent="0.3">
      <c r="A105" s="49" t="s">
        <v>79</v>
      </c>
      <c r="B105" s="50">
        <f>IF(B104-B75=0,0,"Error")</f>
        <v>0</v>
      </c>
      <c r="C105" s="50">
        <f>IF(C104-C75=0,0,"Error")</f>
        <v>0</v>
      </c>
      <c r="D105" s="50">
        <f>IF(D104-D75=0,0,"Error")</f>
        <v>0</v>
      </c>
      <c r="E105" s="50">
        <f>IF(E104-E75=0,0,"Error")</f>
        <v>0</v>
      </c>
    </row>
    <row r="106" spans="1:5" ht="15.75" hidden="1" thickBot="1" x14ac:dyDescent="0.3">
      <c r="A106" s="51" t="s">
        <v>83</v>
      </c>
      <c r="B106" s="187"/>
      <c r="C106" s="188"/>
      <c r="D106" s="188"/>
      <c r="E106" s="189"/>
    </row>
    <row r="107" spans="1:5" ht="26.25" hidden="1" customHeight="1" thickBot="1" x14ac:dyDescent="0.3">
      <c r="A107" s="26" t="s">
        <v>57</v>
      </c>
      <c r="B107" s="164"/>
      <c r="C107" s="165"/>
      <c r="D107" s="165"/>
      <c r="E107" s="166"/>
    </row>
    <row r="108" spans="1:5" ht="15.75" hidden="1" thickBot="1" x14ac:dyDescent="0.3">
      <c r="A108" s="26" t="s">
        <v>59</v>
      </c>
      <c r="B108" s="167"/>
      <c r="C108" s="168"/>
      <c r="D108" s="168"/>
      <c r="E108" s="169"/>
    </row>
    <row r="109" spans="1:5" ht="12.75" hidden="1" customHeight="1" x14ac:dyDescent="0.3">
      <c r="A109" s="159"/>
      <c r="B109" s="33">
        <v>2018</v>
      </c>
      <c r="C109" s="33">
        <v>2019</v>
      </c>
      <c r="D109" s="33">
        <v>2020</v>
      </c>
      <c r="E109" s="33">
        <v>2021</v>
      </c>
    </row>
    <row r="110" spans="1:5" ht="9" hidden="1" customHeight="1" thickBot="1" x14ac:dyDescent="0.3">
      <c r="A110" s="160"/>
      <c r="B110" s="34" t="s">
        <v>32</v>
      </c>
      <c r="C110" s="34" t="s">
        <v>33</v>
      </c>
      <c r="D110" s="34" t="s">
        <v>33</v>
      </c>
      <c r="E110" s="34" t="s">
        <v>33</v>
      </c>
    </row>
    <row r="111" spans="1:5" ht="15.75" hidden="1" thickBot="1" x14ac:dyDescent="0.3">
      <c r="A111" s="26" t="s">
        <v>61</v>
      </c>
      <c r="B111" s="54"/>
      <c r="C111" s="54"/>
      <c r="D111" s="54"/>
      <c r="E111" s="54"/>
    </row>
    <row r="112" spans="1:5" ht="15.75" hidden="1" thickBot="1" x14ac:dyDescent="0.3">
      <c r="A112" s="26" t="s">
        <v>62</v>
      </c>
      <c r="B112" s="35">
        <f>B141</f>
        <v>0</v>
      </c>
      <c r="C112" s="35">
        <f t="shared" ref="C112:E112" si="12">C141</f>
        <v>0</v>
      </c>
      <c r="D112" s="35">
        <f t="shared" si="12"/>
        <v>0</v>
      </c>
      <c r="E112" s="35">
        <f t="shared" si="12"/>
        <v>0</v>
      </c>
    </row>
    <row r="113" spans="1:5" ht="15.75" hidden="1" thickBot="1" x14ac:dyDescent="0.3">
      <c r="A113" s="26" t="s">
        <v>63</v>
      </c>
      <c r="B113" s="35" t="e">
        <f>B112/B111</f>
        <v>#DIV/0!</v>
      </c>
      <c r="C113" s="35" t="e">
        <f>C112/C111</f>
        <v>#DIV/0!</v>
      </c>
      <c r="D113" s="35" t="e">
        <f>D112/D111</f>
        <v>#DIV/0!</v>
      </c>
      <c r="E113" s="35" t="e">
        <f>E112/E111</f>
        <v>#DIV/0!</v>
      </c>
    </row>
    <row r="114" spans="1:5" ht="15.75" hidden="1" thickBot="1" x14ac:dyDescent="0.3">
      <c r="A114" s="26" t="s">
        <v>64</v>
      </c>
      <c r="B114" s="36"/>
      <c r="C114" s="37" t="e">
        <f>C111/B111-1</f>
        <v>#DIV/0!</v>
      </c>
      <c r="D114" s="37" t="e">
        <f>D111/C111-1</f>
        <v>#DIV/0!</v>
      </c>
      <c r="E114" s="37" t="e">
        <f>E111/D111-1</f>
        <v>#DIV/0!</v>
      </c>
    </row>
    <row r="115" spans="1:5" ht="15.75" hidden="1" thickBot="1" x14ac:dyDescent="0.3">
      <c r="A115" s="26" t="s">
        <v>66</v>
      </c>
      <c r="B115" s="36"/>
      <c r="C115" s="37" t="e">
        <f>C112/B112-1</f>
        <v>#DIV/0!</v>
      </c>
      <c r="D115" s="37" t="e">
        <f t="shared" ref="D115:E116" si="13">D112/C112-1</f>
        <v>#DIV/0!</v>
      </c>
      <c r="E115" s="37" t="e">
        <f t="shared" si="13"/>
        <v>#DIV/0!</v>
      </c>
    </row>
    <row r="116" spans="1:5" ht="15.75" hidden="1" thickBot="1" x14ac:dyDescent="0.3">
      <c r="A116" s="26" t="s">
        <v>67</v>
      </c>
      <c r="B116" s="36"/>
      <c r="C116" s="37" t="e">
        <f>C113/B113-1</f>
        <v>#DIV/0!</v>
      </c>
      <c r="D116" s="37" t="e">
        <f t="shared" si="13"/>
        <v>#DIV/0!</v>
      </c>
      <c r="E116" s="37" t="e">
        <f t="shared" si="13"/>
        <v>#DIV/0!</v>
      </c>
    </row>
    <row r="117" spans="1:5" ht="24.75" hidden="1" customHeight="1" thickBot="1" x14ac:dyDescent="0.3">
      <c r="A117" s="170" t="s">
        <v>81</v>
      </c>
      <c r="B117" s="171"/>
      <c r="C117" s="171"/>
      <c r="D117" s="171"/>
      <c r="E117" s="172"/>
    </row>
    <row r="118" spans="1:5" ht="12.75" hidden="1" customHeight="1" x14ac:dyDescent="0.3">
      <c r="A118" s="159"/>
      <c r="B118" s="33">
        <v>2018</v>
      </c>
      <c r="C118" s="33">
        <v>2019</v>
      </c>
      <c r="D118" s="33">
        <v>2020</v>
      </c>
      <c r="E118" s="33">
        <v>2021</v>
      </c>
    </row>
    <row r="119" spans="1:5" ht="9" hidden="1" customHeight="1" thickBot="1" x14ac:dyDescent="0.3">
      <c r="A119" s="160"/>
      <c r="B119" s="34" t="s">
        <v>32</v>
      </c>
      <c r="C119" s="34" t="s">
        <v>33</v>
      </c>
      <c r="D119" s="34" t="s">
        <v>33</v>
      </c>
      <c r="E119" s="34" t="s">
        <v>33</v>
      </c>
    </row>
    <row r="120" spans="1:5" ht="24.75" hidden="1" customHeight="1" thickBot="1" x14ac:dyDescent="0.3">
      <c r="A120" s="39" t="s">
        <v>69</v>
      </c>
      <c r="B120" s="40"/>
      <c r="C120" s="40"/>
      <c r="D120" s="40"/>
      <c r="E120" s="40"/>
    </row>
    <row r="121" spans="1:5" ht="15.75" hidden="1" thickBot="1" x14ac:dyDescent="0.3">
      <c r="A121" s="41" t="s">
        <v>70</v>
      </c>
      <c r="B121" s="43"/>
      <c r="C121" s="52"/>
      <c r="D121" s="52"/>
      <c r="E121" s="52"/>
    </row>
    <row r="122" spans="1:5" ht="15.75" hidden="1" thickBot="1" x14ac:dyDescent="0.3">
      <c r="A122" s="41" t="s">
        <v>71</v>
      </c>
      <c r="B122" s="43"/>
      <c r="C122" s="52"/>
      <c r="D122" s="52"/>
      <c r="E122" s="52"/>
    </row>
    <row r="123" spans="1:5" ht="24.75" hidden="1" customHeight="1" thickBot="1" x14ac:dyDescent="0.3">
      <c r="A123" s="39" t="s">
        <v>72</v>
      </c>
      <c r="B123" s="40"/>
      <c r="C123" s="40"/>
      <c r="D123" s="40"/>
      <c r="E123" s="40"/>
    </row>
    <row r="124" spans="1:5" ht="15.75" hidden="1" thickBot="1" x14ac:dyDescent="0.3">
      <c r="A124" s="41" t="s">
        <v>70</v>
      </c>
      <c r="B124" s="43"/>
      <c r="C124" s="40"/>
      <c r="D124" s="40"/>
      <c r="E124" s="40"/>
    </row>
    <row r="125" spans="1:5" ht="15.75" hidden="1" thickBot="1" x14ac:dyDescent="0.3">
      <c r="A125" s="41" t="s">
        <v>71</v>
      </c>
      <c r="B125" s="43"/>
      <c r="C125" s="40"/>
      <c r="D125" s="40"/>
      <c r="E125" s="40"/>
    </row>
    <row r="126" spans="1:5" ht="24.75" hidden="1" customHeight="1" thickBot="1" x14ac:dyDescent="0.3">
      <c r="A126" s="39" t="s">
        <v>73</v>
      </c>
      <c r="B126" s="55">
        <v>0</v>
      </c>
      <c r="C126" s="56">
        <v>0</v>
      </c>
      <c r="D126" s="56">
        <v>0</v>
      </c>
      <c r="E126" s="56">
        <v>0</v>
      </c>
    </row>
    <row r="127" spans="1:5" ht="15.75" hidden="1" thickBot="1" x14ac:dyDescent="0.3">
      <c r="A127" s="41" t="s">
        <v>70</v>
      </c>
      <c r="B127" s="43"/>
      <c r="C127" s="40"/>
      <c r="D127" s="40"/>
      <c r="E127" s="40"/>
    </row>
    <row r="128" spans="1:5" ht="15.75" hidden="1" thickBot="1" x14ac:dyDescent="0.3">
      <c r="A128" s="41" t="s">
        <v>71</v>
      </c>
      <c r="B128" s="43"/>
      <c r="C128" s="40"/>
      <c r="D128" s="40"/>
      <c r="E128" s="40"/>
    </row>
    <row r="129" spans="1:5" ht="15.75" hidden="1" thickBot="1" x14ac:dyDescent="0.3">
      <c r="A129" s="39" t="s">
        <v>74</v>
      </c>
      <c r="B129" s="43"/>
      <c r="C129" s="40"/>
      <c r="D129" s="40"/>
      <c r="E129" s="40"/>
    </row>
    <row r="130" spans="1:5" ht="15.75" hidden="1" thickBot="1" x14ac:dyDescent="0.3">
      <c r="A130" s="41" t="s">
        <v>70</v>
      </c>
      <c r="B130" s="43"/>
      <c r="C130" s="40"/>
      <c r="D130" s="40"/>
      <c r="E130" s="40"/>
    </row>
    <row r="131" spans="1:5" ht="15.75" hidden="1" thickBot="1" x14ac:dyDescent="0.3">
      <c r="A131" s="41" t="s">
        <v>71</v>
      </c>
      <c r="B131" s="43"/>
      <c r="C131" s="40"/>
      <c r="D131" s="40"/>
      <c r="E131" s="40"/>
    </row>
    <row r="132" spans="1:5" ht="15.75" hidden="1" thickBot="1" x14ac:dyDescent="0.3">
      <c r="A132" s="39" t="s">
        <v>75</v>
      </c>
      <c r="B132" s="43"/>
      <c r="C132" s="40"/>
      <c r="D132" s="40"/>
      <c r="E132" s="40"/>
    </row>
    <row r="133" spans="1:5" ht="15.75" hidden="1" thickBot="1" x14ac:dyDescent="0.3">
      <c r="A133" s="41" t="s">
        <v>70</v>
      </c>
      <c r="B133" s="43"/>
      <c r="C133" s="40"/>
      <c r="D133" s="40"/>
      <c r="E133" s="40"/>
    </row>
    <row r="134" spans="1:5" ht="15" hidden="1" customHeight="1" thickBot="1" x14ac:dyDescent="0.3">
      <c r="A134" s="41" t="s">
        <v>71</v>
      </c>
      <c r="B134" s="43"/>
      <c r="C134" s="40"/>
      <c r="D134" s="40"/>
      <c r="E134" s="40"/>
    </row>
    <row r="135" spans="1:5" ht="15.75" hidden="1" thickBot="1" x14ac:dyDescent="0.3">
      <c r="A135" s="39" t="s">
        <v>76</v>
      </c>
      <c r="B135" s="43">
        <v>0</v>
      </c>
      <c r="C135" s="40">
        <v>0</v>
      </c>
      <c r="D135" s="40">
        <v>0</v>
      </c>
      <c r="E135" s="40">
        <v>0</v>
      </c>
    </row>
    <row r="136" spans="1:5" ht="15.75" hidden="1" thickBot="1" x14ac:dyDescent="0.3">
      <c r="A136" s="41" t="s">
        <v>70</v>
      </c>
      <c r="B136" s="43"/>
      <c r="C136" s="40"/>
      <c r="D136" s="40"/>
      <c r="E136" s="40"/>
    </row>
    <row r="137" spans="1:5" ht="15.75" hidden="1" thickBot="1" x14ac:dyDescent="0.3">
      <c r="A137" s="41" t="s">
        <v>71</v>
      </c>
      <c r="B137" s="43"/>
      <c r="C137" s="40"/>
      <c r="D137" s="40"/>
      <c r="E137" s="40"/>
    </row>
    <row r="138" spans="1:5" ht="24.75" hidden="1" thickBot="1" x14ac:dyDescent="0.3">
      <c r="A138" s="39" t="s">
        <v>77</v>
      </c>
      <c r="B138" s="43"/>
      <c r="C138" s="40"/>
      <c r="D138" s="40"/>
      <c r="E138" s="40"/>
    </row>
    <row r="139" spans="1:5" ht="15.75" hidden="1" thickBot="1" x14ac:dyDescent="0.3">
      <c r="A139" s="41" t="s">
        <v>70</v>
      </c>
      <c r="B139" s="43"/>
      <c r="C139" s="40"/>
      <c r="D139" s="40"/>
      <c r="E139" s="40"/>
    </row>
    <row r="140" spans="1:5" ht="15.75" hidden="1" thickBot="1" x14ac:dyDescent="0.3">
      <c r="A140" s="41" t="s">
        <v>71</v>
      </c>
      <c r="B140" s="43"/>
      <c r="C140" s="40"/>
      <c r="D140" s="40"/>
      <c r="E140" s="40"/>
    </row>
    <row r="141" spans="1:5" ht="15.75" hidden="1" thickBot="1" x14ac:dyDescent="0.3">
      <c r="A141" s="53" t="s">
        <v>82</v>
      </c>
      <c r="B141" s="43">
        <f>B138+B135+B132+B129+B126+B123+B120</f>
        <v>0</v>
      </c>
      <c r="C141" s="43">
        <f t="shared" ref="C141:E141" si="14">C138+C135+C132+C129+C126+C123+C120</f>
        <v>0</v>
      </c>
      <c r="D141" s="43">
        <f t="shared" si="14"/>
        <v>0</v>
      </c>
      <c r="E141" s="43">
        <f t="shared" si="14"/>
        <v>0</v>
      </c>
    </row>
    <row r="142" spans="1:5" ht="17.25" hidden="1" customHeight="1" thickBot="1" x14ac:dyDescent="0.3">
      <c r="A142" s="49" t="s">
        <v>79</v>
      </c>
      <c r="B142" s="50">
        <f>IF(B141-B112=0,0,"Error")</f>
        <v>0</v>
      </c>
      <c r="C142" s="50">
        <f>IF(C141-C112=0,0,"Error")</f>
        <v>0</v>
      </c>
      <c r="D142" s="50">
        <f>IF(D141-D112=0,0,"Error")</f>
        <v>0</v>
      </c>
      <c r="E142" s="50">
        <f>IF(E141-E112=0,0,"Error")</f>
        <v>0</v>
      </c>
    </row>
    <row r="143" spans="1:5" ht="18.75" customHeight="1" thickBot="1" x14ac:dyDescent="0.3">
      <c r="A143" s="32" t="s">
        <v>457</v>
      </c>
      <c r="B143" s="190" t="s">
        <v>84</v>
      </c>
      <c r="C143" s="188"/>
      <c r="D143" s="188"/>
      <c r="E143" s="189"/>
    </row>
    <row r="144" spans="1:5" ht="31.5" customHeight="1" thickBot="1" x14ac:dyDescent="0.3">
      <c r="A144" s="26" t="s">
        <v>57</v>
      </c>
      <c r="B144" s="191" t="s">
        <v>85</v>
      </c>
      <c r="C144" s="192"/>
      <c r="D144" s="192"/>
      <c r="E144" s="193"/>
    </row>
    <row r="145" spans="1:5" ht="15.75" thickBot="1" x14ac:dyDescent="0.3">
      <c r="A145" s="26" t="s">
        <v>59</v>
      </c>
      <c r="B145" s="167"/>
      <c r="C145" s="168"/>
      <c r="D145" s="168"/>
      <c r="E145" s="169"/>
    </row>
    <row r="146" spans="1:5" ht="12.75" customHeight="1" x14ac:dyDescent="0.25">
      <c r="A146" s="159"/>
      <c r="B146" s="33">
        <v>2019</v>
      </c>
      <c r="C146" s="33">
        <v>2020</v>
      </c>
      <c r="D146" s="33">
        <v>2021</v>
      </c>
      <c r="E146" s="33">
        <v>2022</v>
      </c>
    </row>
    <row r="147" spans="1:5" ht="9" customHeight="1" thickBot="1" x14ac:dyDescent="0.3">
      <c r="A147" s="160"/>
      <c r="B147" s="34" t="s">
        <v>32</v>
      </c>
      <c r="C147" s="34" t="s">
        <v>33</v>
      </c>
      <c r="D147" s="34" t="s">
        <v>33</v>
      </c>
      <c r="E147" s="34" t="s">
        <v>33</v>
      </c>
    </row>
    <row r="148" spans="1:5" ht="15.75" thickBot="1" x14ac:dyDescent="0.3">
      <c r="A148" s="26" t="s">
        <v>61</v>
      </c>
      <c r="B148" s="35"/>
      <c r="C148" s="35">
        <v>15</v>
      </c>
      <c r="D148" s="35">
        <v>15</v>
      </c>
      <c r="E148" s="35">
        <v>15</v>
      </c>
    </row>
    <row r="149" spans="1:5" ht="15.75" thickBot="1" x14ac:dyDescent="0.3">
      <c r="A149" s="26" t="s">
        <v>62</v>
      </c>
      <c r="B149" s="35"/>
      <c r="C149" s="35">
        <v>20000</v>
      </c>
      <c r="D149" s="35">
        <v>20000</v>
      </c>
      <c r="E149" s="35">
        <v>20000</v>
      </c>
    </row>
    <row r="150" spans="1:5" ht="15.75" thickBot="1" x14ac:dyDescent="0.3">
      <c r="A150" s="26" t="s">
        <v>63</v>
      </c>
      <c r="B150" s="35" t="e">
        <f>B149/B148</f>
        <v>#DIV/0!</v>
      </c>
      <c r="C150" s="35">
        <f t="shared" ref="C150:E150" si="15">C149/C148</f>
        <v>1333.3333333333333</v>
      </c>
      <c r="D150" s="35">
        <f t="shared" si="15"/>
        <v>1333.3333333333333</v>
      </c>
      <c r="E150" s="35">
        <f t="shared" si="15"/>
        <v>1333.3333333333333</v>
      </c>
    </row>
    <row r="151" spans="1:5" ht="15.75" thickBot="1" x14ac:dyDescent="0.3">
      <c r="A151" s="26" t="s">
        <v>64</v>
      </c>
      <c r="B151" s="36" t="s">
        <v>65</v>
      </c>
      <c r="C151" s="37" t="e">
        <f>C148/B148-1</f>
        <v>#DIV/0!</v>
      </c>
      <c r="D151" s="37">
        <f t="shared" ref="D151:E153" si="16">D148/C148-1</f>
        <v>0</v>
      </c>
      <c r="E151" s="37">
        <f t="shared" si="16"/>
        <v>0</v>
      </c>
    </row>
    <row r="152" spans="1:5" ht="15.75" thickBot="1" x14ac:dyDescent="0.3">
      <c r="A152" s="26" t="s">
        <v>66</v>
      </c>
      <c r="B152" s="36" t="s">
        <v>65</v>
      </c>
      <c r="C152" s="37" t="e">
        <f>C149/B149-1</f>
        <v>#DIV/0!</v>
      </c>
      <c r="D152" s="37">
        <f t="shared" si="16"/>
        <v>0</v>
      </c>
      <c r="E152" s="37">
        <f t="shared" si="16"/>
        <v>0</v>
      </c>
    </row>
    <row r="153" spans="1:5" ht="15.75" thickBot="1" x14ac:dyDescent="0.3">
      <c r="A153" s="26" t="s">
        <v>67</v>
      </c>
      <c r="B153" s="36" t="s">
        <v>65</v>
      </c>
      <c r="C153" s="37" t="e">
        <f>C150/B150-1</f>
        <v>#DIV/0!</v>
      </c>
      <c r="D153" s="37">
        <f t="shared" si="16"/>
        <v>0</v>
      </c>
      <c r="E153" s="37">
        <f t="shared" si="16"/>
        <v>0</v>
      </c>
    </row>
    <row r="154" spans="1:5" ht="15.75" thickBot="1" x14ac:dyDescent="0.3">
      <c r="A154" s="170" t="s">
        <v>403</v>
      </c>
      <c r="B154" s="171"/>
      <c r="C154" s="171"/>
      <c r="D154" s="171"/>
      <c r="E154" s="172"/>
    </row>
    <row r="155" spans="1:5" ht="12.75" customHeight="1" x14ac:dyDescent="0.25">
      <c r="A155" s="159"/>
      <c r="B155" s="33">
        <v>2019</v>
      </c>
      <c r="C155" s="33">
        <v>2020</v>
      </c>
      <c r="D155" s="33">
        <v>2021</v>
      </c>
      <c r="E155" s="33">
        <v>2022</v>
      </c>
    </row>
    <row r="156" spans="1:5" ht="9" customHeight="1" thickBot="1" x14ac:dyDescent="0.3">
      <c r="A156" s="160"/>
      <c r="B156" s="34" t="s">
        <v>32</v>
      </c>
      <c r="C156" s="34" t="s">
        <v>33</v>
      </c>
      <c r="D156" s="34" t="s">
        <v>33</v>
      </c>
      <c r="E156" s="34" t="s">
        <v>33</v>
      </c>
    </row>
    <row r="157" spans="1:5" ht="15.75" thickBot="1" x14ac:dyDescent="0.3">
      <c r="A157" s="39" t="s">
        <v>69</v>
      </c>
      <c r="B157" s="40">
        <f>B158+B159</f>
        <v>0</v>
      </c>
      <c r="C157" s="40">
        <f>C158+C159</f>
        <v>0</v>
      </c>
      <c r="D157" s="40">
        <f t="shared" ref="D157:E157" si="17">D158+D159</f>
        <v>0</v>
      </c>
      <c r="E157" s="40">
        <f t="shared" si="17"/>
        <v>0</v>
      </c>
    </row>
    <row r="158" spans="1:5" ht="15.75" thickBot="1" x14ac:dyDescent="0.3">
      <c r="A158" s="41" t="s">
        <v>70</v>
      </c>
      <c r="B158" s="42"/>
      <c r="C158" s="43"/>
      <c r="D158" s="43"/>
      <c r="E158" s="43"/>
    </row>
    <row r="159" spans="1:5" ht="15.75" thickBot="1" x14ac:dyDescent="0.3">
      <c r="A159" s="41" t="s">
        <v>71</v>
      </c>
      <c r="B159" s="43"/>
      <c r="C159" s="43"/>
      <c r="D159" s="43"/>
      <c r="E159" s="43"/>
    </row>
    <row r="160" spans="1:5" ht="24.75" thickBot="1" x14ac:dyDescent="0.3">
      <c r="A160" s="39" t="s">
        <v>72</v>
      </c>
      <c r="B160" s="40">
        <f>B161+B162</f>
        <v>0</v>
      </c>
      <c r="C160" s="40">
        <f>C161+C162</f>
        <v>0</v>
      </c>
      <c r="D160" s="40">
        <f t="shared" ref="D160:E160" si="18">D161+D162</f>
        <v>0</v>
      </c>
      <c r="E160" s="40">
        <f t="shared" si="18"/>
        <v>0</v>
      </c>
    </row>
    <row r="161" spans="1:5" ht="15.75" thickBot="1" x14ac:dyDescent="0.3">
      <c r="A161" s="41" t="s">
        <v>70</v>
      </c>
      <c r="B161" s="42"/>
      <c r="C161" s="40"/>
      <c r="D161" s="40"/>
      <c r="E161" s="40"/>
    </row>
    <row r="162" spans="1:5" ht="15.75" thickBot="1" x14ac:dyDescent="0.3">
      <c r="A162" s="41" t="s">
        <v>71</v>
      </c>
      <c r="B162" s="43"/>
      <c r="C162" s="40"/>
      <c r="D162" s="40"/>
      <c r="E162" s="40"/>
    </row>
    <row r="163" spans="1:5" ht="15.75" thickBot="1" x14ac:dyDescent="0.3">
      <c r="A163" s="39" t="s">
        <v>73</v>
      </c>
      <c r="B163" s="43">
        <f>B164+B165</f>
        <v>0</v>
      </c>
      <c r="C163" s="40">
        <f>C164+C165</f>
        <v>20000</v>
      </c>
      <c r="D163" s="40">
        <f t="shared" ref="D163:E163" si="19">D164+D165</f>
        <v>20000</v>
      </c>
      <c r="E163" s="40">
        <f t="shared" si="19"/>
        <v>20000</v>
      </c>
    </row>
    <row r="164" spans="1:5" ht="15.75" thickBot="1" x14ac:dyDescent="0.3">
      <c r="A164" s="41" t="s">
        <v>70</v>
      </c>
      <c r="B164" s="42"/>
      <c r="C164" s="40">
        <v>20000</v>
      </c>
      <c r="D164" s="44">
        <v>20000</v>
      </c>
      <c r="E164" s="44">
        <v>20000</v>
      </c>
    </row>
    <row r="165" spans="1:5" ht="15.75" thickBot="1" x14ac:dyDescent="0.3">
      <c r="A165" s="41" t="s">
        <v>71</v>
      </c>
      <c r="B165" s="43"/>
      <c r="C165" s="40"/>
      <c r="D165" s="40"/>
      <c r="E165" s="40"/>
    </row>
    <row r="166" spans="1:5" ht="15.75" thickBot="1" x14ac:dyDescent="0.3">
      <c r="A166" s="39" t="s">
        <v>74</v>
      </c>
      <c r="B166" s="43"/>
      <c r="C166" s="40"/>
      <c r="D166" s="40"/>
      <c r="E166" s="40"/>
    </row>
    <row r="167" spans="1:5" ht="15.75" thickBot="1" x14ac:dyDescent="0.3">
      <c r="A167" s="41" t="s">
        <v>70</v>
      </c>
      <c r="B167" s="43"/>
      <c r="C167" s="40"/>
      <c r="D167" s="40"/>
      <c r="E167" s="40"/>
    </row>
    <row r="168" spans="1:5" ht="15.75" thickBot="1" x14ac:dyDescent="0.3">
      <c r="A168" s="41" t="s">
        <v>71</v>
      </c>
      <c r="B168" s="43"/>
      <c r="C168" s="40"/>
      <c r="D168" s="40"/>
      <c r="E168" s="40"/>
    </row>
    <row r="169" spans="1:5" ht="15.75" thickBot="1" x14ac:dyDescent="0.3">
      <c r="A169" s="39" t="s">
        <v>75</v>
      </c>
      <c r="B169" s="43"/>
      <c r="C169" s="40"/>
      <c r="D169" s="40"/>
      <c r="E169" s="40"/>
    </row>
    <row r="170" spans="1:5" ht="15.75" thickBot="1" x14ac:dyDescent="0.3">
      <c r="A170" s="41" t="s">
        <v>70</v>
      </c>
      <c r="B170" s="43"/>
      <c r="C170" s="40"/>
      <c r="D170" s="40"/>
      <c r="E170" s="40"/>
    </row>
    <row r="171" spans="1:5" ht="15.75" thickBot="1" x14ac:dyDescent="0.3">
      <c r="A171" s="41" t="s">
        <v>71</v>
      </c>
      <c r="B171" s="43"/>
      <c r="C171" s="40"/>
      <c r="D171" s="40"/>
      <c r="E171" s="40"/>
    </row>
    <row r="172" spans="1:5" ht="15.75" thickBot="1" x14ac:dyDescent="0.3">
      <c r="A172" s="39" t="s">
        <v>76</v>
      </c>
      <c r="B172" s="43">
        <f>B173+B174</f>
        <v>0</v>
      </c>
      <c r="C172" s="40">
        <f t="shared" ref="C172:E172" si="20">C173+C174</f>
        <v>0</v>
      </c>
      <c r="D172" s="40">
        <f t="shared" si="20"/>
        <v>0</v>
      </c>
      <c r="E172" s="40">
        <f t="shared" si="20"/>
        <v>0</v>
      </c>
    </row>
    <row r="173" spans="1:5" ht="15.75" thickBot="1" x14ac:dyDescent="0.3">
      <c r="A173" s="41" t="s">
        <v>70</v>
      </c>
      <c r="B173" s="42"/>
      <c r="C173" s="42"/>
      <c r="D173" s="42"/>
      <c r="E173" s="42"/>
    </row>
    <row r="174" spans="1:5" ht="15.75" thickBot="1" x14ac:dyDescent="0.3">
      <c r="A174" s="41" t="s">
        <v>71</v>
      </c>
      <c r="B174" s="43"/>
      <c r="C174" s="40"/>
      <c r="D174" s="40"/>
      <c r="E174" s="40"/>
    </row>
    <row r="175" spans="1:5" ht="24.75" thickBot="1" x14ac:dyDescent="0.3">
      <c r="A175" s="39" t="s">
        <v>77</v>
      </c>
      <c r="B175" s="43">
        <f>B176+B177</f>
        <v>0</v>
      </c>
      <c r="C175" s="43">
        <f t="shared" ref="C175:E175" si="21">C176+C177</f>
        <v>0</v>
      </c>
      <c r="D175" s="43">
        <f t="shared" si="21"/>
        <v>0</v>
      </c>
      <c r="E175" s="43">
        <f t="shared" si="21"/>
        <v>0</v>
      </c>
    </row>
    <row r="176" spans="1:5" ht="15.75" thickBot="1" x14ac:dyDescent="0.3">
      <c r="A176" s="41" t="s">
        <v>70</v>
      </c>
      <c r="B176" s="43"/>
      <c r="C176" s="43"/>
      <c r="D176" s="43"/>
      <c r="E176" s="43"/>
    </row>
    <row r="177" spans="1:5" ht="15.75" thickBot="1" x14ac:dyDescent="0.3">
      <c r="A177" s="41" t="s">
        <v>71</v>
      </c>
      <c r="B177" s="43"/>
      <c r="C177" s="46"/>
      <c r="D177" s="47"/>
      <c r="E177" s="47"/>
    </row>
    <row r="178" spans="1:5" ht="15.75" thickBot="1" x14ac:dyDescent="0.3">
      <c r="A178" s="48" t="s">
        <v>78</v>
      </c>
      <c r="B178" s="43">
        <f>B175+B172+B169+B166+B163+B160+B157</f>
        <v>0</v>
      </c>
      <c r="C178" s="43">
        <f>C175+C172+C169+C166+C163+C160+C157</f>
        <v>20000</v>
      </c>
      <c r="D178" s="43">
        <f t="shared" ref="D178:E178" si="22">D175+D172+D169+D166+D163+D160+D157</f>
        <v>20000</v>
      </c>
      <c r="E178" s="43">
        <f t="shared" si="22"/>
        <v>20000</v>
      </c>
    </row>
    <row r="179" spans="1:5" ht="15.75" thickBot="1" x14ac:dyDescent="0.3">
      <c r="A179" s="49" t="s">
        <v>79</v>
      </c>
      <c r="B179" s="50">
        <f>IF(B178-B149=0,0,"Error")</f>
        <v>0</v>
      </c>
      <c r="C179" s="50">
        <f>IF(C178-C149=0,0,"Error")</f>
        <v>0</v>
      </c>
      <c r="D179" s="50">
        <f>IF(D178-D149=0,0,"Error")</f>
        <v>0</v>
      </c>
      <c r="E179" s="50">
        <f>IF(E178-E149=0,0,"Error")</f>
        <v>0</v>
      </c>
    </row>
    <row r="180" spans="1:5" ht="15.75" thickBot="1" x14ac:dyDescent="0.3">
      <c r="A180" s="173" t="s">
        <v>86</v>
      </c>
      <c r="B180" s="174"/>
      <c r="C180" s="174"/>
      <c r="D180" s="174"/>
      <c r="E180" s="175"/>
    </row>
    <row r="181" spans="1:5" ht="15.75" thickBot="1" x14ac:dyDescent="0.3">
      <c r="A181" s="173" t="s">
        <v>87</v>
      </c>
      <c r="B181" s="174"/>
      <c r="C181" s="174"/>
      <c r="D181" s="174"/>
      <c r="E181" s="175"/>
    </row>
    <row r="182" spans="1:5" ht="15.75" thickBot="1" x14ac:dyDescent="0.3">
      <c r="A182" s="32" t="s">
        <v>88</v>
      </c>
      <c r="B182" s="182"/>
      <c r="C182" s="183"/>
      <c r="D182" s="183"/>
      <c r="E182" s="184"/>
    </row>
    <row r="183" spans="1:5" ht="30.75" customHeight="1" thickBot="1" x14ac:dyDescent="0.3">
      <c r="A183" s="32" t="s">
        <v>89</v>
      </c>
      <c r="B183" s="57" t="s">
        <v>92</v>
      </c>
      <c r="C183" s="58" t="s">
        <v>90</v>
      </c>
      <c r="D183" s="185" t="s">
        <v>91</v>
      </c>
      <c r="E183" s="186"/>
    </row>
    <row r="184" spans="1:5" ht="15.75" thickBot="1" x14ac:dyDescent="0.3">
      <c r="A184" s="59"/>
      <c r="B184" s="161"/>
      <c r="C184" s="162"/>
      <c r="D184" s="162"/>
      <c r="E184" s="163"/>
    </row>
    <row r="185" spans="1:5" ht="17.25" customHeight="1" thickBot="1" x14ac:dyDescent="0.3">
      <c r="A185" s="26" t="s">
        <v>57</v>
      </c>
      <c r="B185" s="164" t="s">
        <v>92</v>
      </c>
      <c r="C185" s="165"/>
      <c r="D185" s="165"/>
      <c r="E185" s="166"/>
    </row>
    <row r="186" spans="1:5" ht="15.75" thickBot="1" x14ac:dyDescent="0.3">
      <c r="A186" s="26" t="s">
        <v>59</v>
      </c>
      <c r="B186" s="167" t="s">
        <v>93</v>
      </c>
      <c r="C186" s="168"/>
      <c r="D186" s="168"/>
      <c r="E186" s="169"/>
    </row>
    <row r="187" spans="1:5" ht="12.75" customHeight="1" x14ac:dyDescent="0.25">
      <c r="A187" s="159"/>
      <c r="B187" s="33">
        <v>2019</v>
      </c>
      <c r="C187" s="33">
        <v>2020</v>
      </c>
      <c r="D187" s="33">
        <v>2021</v>
      </c>
      <c r="E187" s="33">
        <v>2022</v>
      </c>
    </row>
    <row r="188" spans="1:5" ht="9" customHeight="1" thickBot="1" x14ac:dyDescent="0.3">
      <c r="A188" s="160"/>
      <c r="B188" s="34" t="s">
        <v>32</v>
      </c>
      <c r="C188" s="34" t="s">
        <v>33</v>
      </c>
      <c r="D188" s="34" t="s">
        <v>33</v>
      </c>
      <c r="E188" s="34" t="s">
        <v>33</v>
      </c>
    </row>
    <row r="189" spans="1:5" ht="15.75" thickBot="1" x14ac:dyDescent="0.3">
      <c r="A189" s="26" t="s">
        <v>61</v>
      </c>
      <c r="B189" s="35">
        <v>1</v>
      </c>
      <c r="C189" s="35">
        <v>1</v>
      </c>
      <c r="D189" s="35">
        <v>1</v>
      </c>
      <c r="E189" s="35">
        <v>1</v>
      </c>
    </row>
    <row r="190" spans="1:5" ht="15.75" thickBot="1" x14ac:dyDescent="0.3">
      <c r="A190" s="26" t="s">
        <v>62</v>
      </c>
      <c r="B190" s="35">
        <v>5000</v>
      </c>
      <c r="C190" s="35">
        <v>1000</v>
      </c>
      <c r="D190" s="35">
        <v>1000</v>
      </c>
      <c r="E190" s="35">
        <v>1000</v>
      </c>
    </row>
    <row r="191" spans="1:5" ht="15.75" thickBot="1" x14ac:dyDescent="0.3">
      <c r="A191" s="26" t="s">
        <v>63</v>
      </c>
      <c r="B191" s="35">
        <f>B190/B189</f>
        <v>5000</v>
      </c>
      <c r="C191" s="35">
        <f t="shared" ref="C191:E191" si="23">C190/C189</f>
        <v>1000</v>
      </c>
      <c r="D191" s="35">
        <f t="shared" si="23"/>
        <v>1000</v>
      </c>
      <c r="E191" s="35">
        <f t="shared" si="23"/>
        <v>1000</v>
      </c>
    </row>
    <row r="192" spans="1:5" ht="15.75" thickBot="1" x14ac:dyDescent="0.3">
      <c r="A192" s="26" t="s">
        <v>64</v>
      </c>
      <c r="B192" s="36" t="s">
        <v>65</v>
      </c>
      <c r="C192" s="37">
        <f>C189/B189-1</f>
        <v>0</v>
      </c>
      <c r="D192" s="37">
        <f t="shared" ref="D192:E194" si="24">D189/C189-1</f>
        <v>0</v>
      </c>
      <c r="E192" s="37">
        <f t="shared" si="24"/>
        <v>0</v>
      </c>
    </row>
    <row r="193" spans="1:5" ht="15.75" thickBot="1" x14ac:dyDescent="0.3">
      <c r="A193" s="26" t="s">
        <v>66</v>
      </c>
      <c r="B193" s="36" t="s">
        <v>65</v>
      </c>
      <c r="C193" s="37">
        <f>C190/B190-1</f>
        <v>-0.8</v>
      </c>
      <c r="D193" s="37">
        <f t="shared" si="24"/>
        <v>0</v>
      </c>
      <c r="E193" s="37">
        <f t="shared" si="24"/>
        <v>0</v>
      </c>
    </row>
    <row r="194" spans="1:5" ht="15.75" thickBot="1" x14ac:dyDescent="0.3">
      <c r="A194" s="26" t="s">
        <v>67</v>
      </c>
      <c r="B194" s="36" t="s">
        <v>65</v>
      </c>
      <c r="C194" s="37">
        <f>C191/B191-1</f>
        <v>-0.8</v>
      </c>
      <c r="D194" s="37">
        <f t="shared" si="24"/>
        <v>0</v>
      </c>
      <c r="E194" s="37">
        <f t="shared" si="24"/>
        <v>0</v>
      </c>
    </row>
    <row r="195" spans="1:5" ht="15.75" customHeight="1" thickBot="1" x14ac:dyDescent="0.3">
      <c r="A195" s="170" t="s">
        <v>94</v>
      </c>
      <c r="B195" s="171"/>
      <c r="C195" s="171"/>
      <c r="D195" s="171"/>
      <c r="E195" s="172"/>
    </row>
    <row r="196" spans="1:5" ht="12.75" customHeight="1" x14ac:dyDescent="0.25">
      <c r="A196" s="159"/>
      <c r="B196" s="33">
        <v>2018</v>
      </c>
      <c r="C196" s="33">
        <v>2019</v>
      </c>
      <c r="D196" s="33">
        <v>2020</v>
      </c>
      <c r="E196" s="33">
        <v>2021</v>
      </c>
    </row>
    <row r="197" spans="1:5" ht="9" customHeight="1" thickBot="1" x14ac:dyDescent="0.3">
      <c r="A197" s="160"/>
      <c r="B197" s="34" t="s">
        <v>32</v>
      </c>
      <c r="C197" s="34" t="s">
        <v>33</v>
      </c>
      <c r="D197" s="34" t="s">
        <v>33</v>
      </c>
      <c r="E197" s="34" t="s">
        <v>33</v>
      </c>
    </row>
    <row r="198" spans="1:5" ht="15.75" thickBot="1" x14ac:dyDescent="0.3">
      <c r="A198" s="39" t="s">
        <v>95</v>
      </c>
      <c r="B198" s="40">
        <f>B199+B200+B201+B202</f>
        <v>0</v>
      </c>
      <c r="C198" s="40">
        <f t="shared" ref="C198:E198" si="25">C199+C200+C201+C202</f>
        <v>0</v>
      </c>
      <c r="D198" s="40">
        <f t="shared" si="25"/>
        <v>0</v>
      </c>
      <c r="E198" s="40">
        <f t="shared" si="25"/>
        <v>0</v>
      </c>
    </row>
    <row r="199" spans="1:5" ht="15.75" thickBot="1" x14ac:dyDescent="0.3">
      <c r="A199" s="41" t="s">
        <v>70</v>
      </c>
      <c r="B199" s="40"/>
      <c r="C199" s="40"/>
      <c r="D199" s="40"/>
      <c r="E199" s="40"/>
    </row>
    <row r="200" spans="1:5" ht="15.75" thickBot="1" x14ac:dyDescent="0.3">
      <c r="A200" s="41" t="s">
        <v>96</v>
      </c>
      <c r="B200" s="40"/>
      <c r="C200" s="40"/>
      <c r="D200" s="40"/>
      <c r="E200" s="40"/>
    </row>
    <row r="201" spans="1:5" ht="15.75" thickBot="1" x14ac:dyDescent="0.3">
      <c r="A201" s="41" t="s">
        <v>97</v>
      </c>
      <c r="B201" s="40"/>
      <c r="C201" s="40"/>
      <c r="D201" s="40"/>
      <c r="E201" s="40"/>
    </row>
    <row r="202" spans="1:5" ht="15.75" thickBot="1" x14ac:dyDescent="0.3">
      <c r="A202" s="41" t="s">
        <v>98</v>
      </c>
      <c r="B202" s="40"/>
      <c r="C202" s="40"/>
      <c r="D202" s="40"/>
      <c r="E202" s="40"/>
    </row>
    <row r="203" spans="1:5" ht="15.75" thickBot="1" x14ac:dyDescent="0.3">
      <c r="A203" s="39" t="s">
        <v>99</v>
      </c>
      <c r="B203" s="43">
        <f>B204+B205+B206+B207</f>
        <v>5000</v>
      </c>
      <c r="C203" s="43">
        <f t="shared" ref="C203:E203" si="26">C204+C205+C206+C207</f>
        <v>1000</v>
      </c>
      <c r="D203" s="43">
        <f t="shared" si="26"/>
        <v>1000</v>
      </c>
      <c r="E203" s="43">
        <f t="shared" si="26"/>
        <v>1000</v>
      </c>
    </row>
    <row r="204" spans="1:5" ht="15.75" thickBot="1" x14ac:dyDescent="0.3">
      <c r="A204" s="41" t="s">
        <v>70</v>
      </c>
      <c r="B204" s="43">
        <v>5000</v>
      </c>
      <c r="C204" s="40">
        <v>1000</v>
      </c>
      <c r="D204" s="40">
        <v>1000</v>
      </c>
      <c r="E204" s="40">
        <v>1000</v>
      </c>
    </row>
    <row r="205" spans="1:5" ht="15.75" thickBot="1" x14ac:dyDescent="0.3">
      <c r="A205" s="41" t="s">
        <v>96</v>
      </c>
      <c r="B205" s="43"/>
      <c r="C205" s="40"/>
      <c r="D205" s="40"/>
      <c r="E205" s="40"/>
    </row>
    <row r="206" spans="1:5" ht="15.75" thickBot="1" x14ac:dyDescent="0.3">
      <c r="A206" s="41" t="s">
        <v>97</v>
      </c>
      <c r="B206" s="43"/>
      <c r="C206" s="40"/>
      <c r="D206" s="40"/>
      <c r="E206" s="40"/>
    </row>
    <row r="207" spans="1:5" ht="15.75" thickBot="1" x14ac:dyDescent="0.3">
      <c r="A207" s="41" t="s">
        <v>98</v>
      </c>
      <c r="B207" s="43"/>
      <c r="C207" s="40"/>
      <c r="D207" s="40"/>
      <c r="E207" s="40"/>
    </row>
    <row r="208" spans="1:5" ht="15.75" thickBot="1" x14ac:dyDescent="0.3">
      <c r="A208" s="60" t="s">
        <v>78</v>
      </c>
      <c r="B208" s="43">
        <f>B198+B203</f>
        <v>5000</v>
      </c>
      <c r="C208" s="43">
        <f t="shared" ref="C208:E208" si="27">C198+C203</f>
        <v>1000</v>
      </c>
      <c r="D208" s="43">
        <f t="shared" si="27"/>
        <v>1000</v>
      </c>
      <c r="E208" s="43">
        <f t="shared" si="27"/>
        <v>1000</v>
      </c>
    </row>
    <row r="209" spans="1:5" ht="34.5" thickBot="1" x14ac:dyDescent="0.3">
      <c r="A209" s="32" t="s">
        <v>100</v>
      </c>
      <c r="B209" s="32" t="s">
        <v>101</v>
      </c>
      <c r="C209" s="58" t="s">
        <v>90</v>
      </c>
      <c r="D209" s="161" t="s">
        <v>102</v>
      </c>
      <c r="E209" s="163"/>
    </row>
    <row r="210" spans="1:5" ht="17.25" customHeight="1" thickBot="1" x14ac:dyDescent="0.3">
      <c r="A210" s="26" t="s">
        <v>57</v>
      </c>
      <c r="B210" s="164" t="s">
        <v>103</v>
      </c>
      <c r="C210" s="165"/>
      <c r="D210" s="165"/>
      <c r="E210" s="166"/>
    </row>
    <row r="211" spans="1:5" ht="15.75" thickBot="1" x14ac:dyDescent="0.3">
      <c r="A211" s="26" t="s">
        <v>59</v>
      </c>
      <c r="B211" s="167" t="s">
        <v>104</v>
      </c>
      <c r="C211" s="168"/>
      <c r="D211" s="168"/>
      <c r="E211" s="169"/>
    </row>
    <row r="212" spans="1:5" ht="12.75" customHeight="1" x14ac:dyDescent="0.25">
      <c r="A212" s="159"/>
      <c r="B212" s="33">
        <v>2019</v>
      </c>
      <c r="C212" s="33">
        <v>2020</v>
      </c>
      <c r="D212" s="33">
        <v>2021</v>
      </c>
      <c r="E212" s="33">
        <v>2022</v>
      </c>
    </row>
    <row r="213" spans="1:5" ht="9" customHeight="1" thickBot="1" x14ac:dyDescent="0.3">
      <c r="A213" s="160"/>
      <c r="B213" s="34" t="s">
        <v>32</v>
      </c>
      <c r="C213" s="34" t="s">
        <v>33</v>
      </c>
      <c r="D213" s="34" t="s">
        <v>33</v>
      </c>
      <c r="E213" s="34" t="s">
        <v>33</v>
      </c>
    </row>
    <row r="214" spans="1:5" ht="15.75" thickBot="1" x14ac:dyDescent="0.3">
      <c r="A214" s="26" t="s">
        <v>61</v>
      </c>
      <c r="B214" s="36">
        <v>70</v>
      </c>
      <c r="C214" s="36">
        <v>50</v>
      </c>
      <c r="D214" s="36">
        <v>50</v>
      </c>
      <c r="E214" s="36">
        <v>50</v>
      </c>
    </row>
    <row r="215" spans="1:5" ht="15.75" thickBot="1" x14ac:dyDescent="0.3">
      <c r="A215" s="26" t="s">
        <v>62</v>
      </c>
      <c r="B215" s="35">
        <v>6040</v>
      </c>
      <c r="C215" s="35">
        <v>5000</v>
      </c>
      <c r="D215" s="35">
        <v>5000</v>
      </c>
      <c r="E215" s="35">
        <v>5000</v>
      </c>
    </row>
    <row r="216" spans="1:5" ht="15.75" thickBot="1" x14ac:dyDescent="0.3">
      <c r="A216" s="26" t="s">
        <v>63</v>
      </c>
      <c r="B216" s="35">
        <f>B215/B214</f>
        <v>86.285714285714292</v>
      </c>
      <c r="C216" s="35">
        <f t="shared" ref="C216:E216" si="28">C215/C214</f>
        <v>100</v>
      </c>
      <c r="D216" s="35">
        <f t="shared" si="28"/>
        <v>100</v>
      </c>
      <c r="E216" s="35">
        <f t="shared" si="28"/>
        <v>100</v>
      </c>
    </row>
    <row r="217" spans="1:5" ht="15.75" thickBot="1" x14ac:dyDescent="0.3">
      <c r="A217" s="26" t="s">
        <v>64</v>
      </c>
      <c r="B217" s="36" t="s">
        <v>65</v>
      </c>
      <c r="C217" s="37">
        <f>C214/B214-1</f>
        <v>-0.2857142857142857</v>
      </c>
      <c r="D217" s="37">
        <f t="shared" ref="D217:E219" si="29">D214/C214-1</f>
        <v>0</v>
      </c>
      <c r="E217" s="37">
        <f t="shared" si="29"/>
        <v>0</v>
      </c>
    </row>
    <row r="218" spans="1:5" ht="15.75" thickBot="1" x14ac:dyDescent="0.3">
      <c r="A218" s="26" t="s">
        <v>66</v>
      </c>
      <c r="B218" s="36" t="s">
        <v>65</v>
      </c>
      <c r="C218" s="37">
        <f>C215/B215-1</f>
        <v>-0.17218543046357615</v>
      </c>
      <c r="D218" s="37">
        <f t="shared" si="29"/>
        <v>0</v>
      </c>
      <c r="E218" s="37">
        <f t="shared" si="29"/>
        <v>0</v>
      </c>
    </row>
    <row r="219" spans="1:5" ht="15.75" thickBot="1" x14ac:dyDescent="0.3">
      <c r="A219" s="26" t="s">
        <v>67</v>
      </c>
      <c r="B219" s="36" t="s">
        <v>65</v>
      </c>
      <c r="C219" s="37">
        <f>C216/B216-1</f>
        <v>0.1589403973509933</v>
      </c>
      <c r="D219" s="37">
        <f t="shared" si="29"/>
        <v>0</v>
      </c>
      <c r="E219" s="37">
        <f t="shared" si="29"/>
        <v>0</v>
      </c>
    </row>
    <row r="220" spans="1:5" ht="15.75" customHeight="1" thickBot="1" x14ac:dyDescent="0.3">
      <c r="A220" s="170" t="s">
        <v>105</v>
      </c>
      <c r="B220" s="171"/>
      <c r="C220" s="171"/>
      <c r="D220" s="171"/>
      <c r="E220" s="172"/>
    </row>
    <row r="221" spans="1:5" ht="12.75" customHeight="1" x14ac:dyDescent="0.25">
      <c r="A221" s="159"/>
      <c r="B221" s="33">
        <v>2019</v>
      </c>
      <c r="C221" s="33">
        <v>2020</v>
      </c>
      <c r="D221" s="33">
        <v>2021</v>
      </c>
      <c r="E221" s="33">
        <v>2022</v>
      </c>
    </row>
    <row r="222" spans="1:5" ht="9" customHeight="1" thickBot="1" x14ac:dyDescent="0.3">
      <c r="A222" s="160"/>
      <c r="B222" s="34" t="s">
        <v>32</v>
      </c>
      <c r="C222" s="34" t="s">
        <v>33</v>
      </c>
      <c r="D222" s="34" t="s">
        <v>33</v>
      </c>
      <c r="E222" s="34" t="s">
        <v>33</v>
      </c>
    </row>
    <row r="223" spans="1:5" ht="15.75" thickBot="1" x14ac:dyDescent="0.3">
      <c r="A223" s="39" t="s">
        <v>95</v>
      </c>
      <c r="B223" s="40">
        <f>B224+B225+B226+B227</f>
        <v>0</v>
      </c>
      <c r="C223" s="40">
        <f t="shared" ref="C223:E223" si="30">C224+C225+C226+C227</f>
        <v>0</v>
      </c>
      <c r="D223" s="40">
        <f t="shared" si="30"/>
        <v>0</v>
      </c>
      <c r="E223" s="40">
        <f t="shared" si="30"/>
        <v>0</v>
      </c>
    </row>
    <row r="224" spans="1:5" ht="15.75" thickBot="1" x14ac:dyDescent="0.3">
      <c r="A224" s="41" t="s">
        <v>70</v>
      </c>
      <c r="B224" s="40"/>
      <c r="C224" s="40"/>
      <c r="D224" s="40"/>
      <c r="E224" s="40"/>
    </row>
    <row r="225" spans="1:5" ht="15.75" thickBot="1" x14ac:dyDescent="0.3">
      <c r="A225" s="41" t="s">
        <v>96</v>
      </c>
      <c r="B225" s="40"/>
      <c r="C225" s="40"/>
      <c r="D225" s="40"/>
      <c r="E225" s="40"/>
    </row>
    <row r="226" spans="1:5" ht="15.75" thickBot="1" x14ac:dyDescent="0.3">
      <c r="A226" s="41" t="s">
        <v>97</v>
      </c>
      <c r="B226" s="40"/>
      <c r="C226" s="40"/>
      <c r="D226" s="40"/>
      <c r="E226" s="40"/>
    </row>
    <row r="227" spans="1:5" ht="15.75" thickBot="1" x14ac:dyDescent="0.3">
      <c r="A227" s="41" t="s">
        <v>98</v>
      </c>
      <c r="B227" s="40"/>
      <c r="C227" s="40"/>
      <c r="D227" s="40"/>
      <c r="E227" s="40"/>
    </row>
    <row r="228" spans="1:5" ht="15.75" thickBot="1" x14ac:dyDescent="0.3">
      <c r="A228" s="39" t="s">
        <v>99</v>
      </c>
      <c r="B228" s="43">
        <f>B229+B230+B231+B232</f>
        <v>6040</v>
      </c>
      <c r="C228" s="43">
        <f t="shared" ref="C228:E228" si="31">C229+C230+C231+C232</f>
        <v>5000</v>
      </c>
      <c r="D228" s="43">
        <f t="shared" si="31"/>
        <v>5000</v>
      </c>
      <c r="E228" s="43">
        <f t="shared" si="31"/>
        <v>5000</v>
      </c>
    </row>
    <row r="229" spans="1:5" ht="15.75" thickBot="1" x14ac:dyDescent="0.3">
      <c r="A229" s="41" t="s">
        <v>70</v>
      </c>
      <c r="B229" s="43">
        <v>6040</v>
      </c>
      <c r="C229" s="44">
        <v>5000</v>
      </c>
      <c r="D229" s="40">
        <v>5000</v>
      </c>
      <c r="E229" s="40">
        <v>5000</v>
      </c>
    </row>
    <row r="230" spans="1:5" ht="15.75" thickBot="1" x14ac:dyDescent="0.3">
      <c r="A230" s="41" t="s">
        <v>96</v>
      </c>
      <c r="B230" s="43"/>
      <c r="C230" s="40"/>
      <c r="D230" s="40"/>
      <c r="E230" s="40"/>
    </row>
    <row r="231" spans="1:5" ht="15.75" thickBot="1" x14ac:dyDescent="0.3">
      <c r="A231" s="41" t="s">
        <v>97</v>
      </c>
      <c r="B231" s="43"/>
      <c r="C231" s="40"/>
      <c r="D231" s="40"/>
      <c r="E231" s="40"/>
    </row>
    <row r="232" spans="1:5" ht="15.75" thickBot="1" x14ac:dyDescent="0.3">
      <c r="A232" s="41" t="s">
        <v>98</v>
      </c>
      <c r="B232" s="43"/>
      <c r="C232" s="40"/>
      <c r="D232" s="40"/>
      <c r="E232" s="40"/>
    </row>
    <row r="233" spans="1:5" ht="15.75" thickBot="1" x14ac:dyDescent="0.3">
      <c r="A233" s="60" t="s">
        <v>106</v>
      </c>
      <c r="B233" s="43">
        <f>B223+B228</f>
        <v>6040</v>
      </c>
      <c r="C233" s="43">
        <f t="shared" ref="C233:E233" si="32">C223+C228</f>
        <v>5000</v>
      </c>
      <c r="D233" s="43">
        <f t="shared" si="32"/>
        <v>5000</v>
      </c>
      <c r="E233" s="43">
        <f t="shared" si="32"/>
        <v>5000</v>
      </c>
    </row>
    <row r="234" spans="1:5" ht="34.5" hidden="1" customHeight="1" thickBot="1" x14ac:dyDescent="0.3">
      <c r="A234" s="32" t="s">
        <v>107</v>
      </c>
      <c r="B234" s="61"/>
      <c r="C234" s="62" t="s">
        <v>90</v>
      </c>
      <c r="D234" s="63"/>
      <c r="E234" s="64"/>
    </row>
    <row r="235" spans="1:5" ht="17.25" hidden="1" customHeight="1" thickBot="1" x14ac:dyDescent="0.3">
      <c r="A235" s="26" t="s">
        <v>57</v>
      </c>
      <c r="B235" s="164"/>
      <c r="C235" s="165"/>
      <c r="D235" s="165"/>
      <c r="E235" s="166"/>
    </row>
    <row r="236" spans="1:5" ht="15.75" hidden="1" customHeight="1" thickBot="1" x14ac:dyDescent="0.3">
      <c r="A236" s="26" t="s">
        <v>59</v>
      </c>
      <c r="B236" s="167"/>
      <c r="C236" s="168"/>
      <c r="D236" s="168"/>
      <c r="E236" s="169"/>
    </row>
    <row r="237" spans="1:5" ht="12.75" hidden="1" customHeight="1" x14ac:dyDescent="0.3">
      <c r="A237" s="159"/>
      <c r="B237" s="33">
        <v>2018</v>
      </c>
      <c r="C237" s="33">
        <v>2019</v>
      </c>
      <c r="D237" s="33">
        <v>2020</v>
      </c>
      <c r="E237" s="33">
        <v>2021</v>
      </c>
    </row>
    <row r="238" spans="1:5" ht="9" hidden="1" customHeight="1" thickBot="1" x14ac:dyDescent="0.3">
      <c r="A238" s="160"/>
      <c r="B238" s="34" t="s">
        <v>32</v>
      </c>
      <c r="C238" s="34" t="s">
        <v>33</v>
      </c>
      <c r="D238" s="34" t="s">
        <v>33</v>
      </c>
      <c r="E238" s="34" t="s">
        <v>33</v>
      </c>
    </row>
    <row r="239" spans="1:5" ht="15.75" hidden="1" customHeight="1" thickBot="1" x14ac:dyDescent="0.3">
      <c r="A239" s="26" t="s">
        <v>61</v>
      </c>
      <c r="B239" s="26"/>
      <c r="C239" s="26"/>
      <c r="D239" s="26"/>
      <c r="E239" s="26"/>
    </row>
    <row r="240" spans="1:5" ht="15.75" hidden="1" customHeight="1" thickBot="1" x14ac:dyDescent="0.3">
      <c r="A240" s="26" t="s">
        <v>62</v>
      </c>
      <c r="B240" s="35">
        <f>B258</f>
        <v>0</v>
      </c>
      <c r="C240" s="35">
        <f t="shared" ref="C240:E240" si="33">C258</f>
        <v>0</v>
      </c>
      <c r="D240" s="35">
        <f t="shared" si="33"/>
        <v>0</v>
      </c>
      <c r="E240" s="35">
        <f t="shared" si="33"/>
        <v>0</v>
      </c>
    </row>
    <row r="241" spans="1:5" ht="15.75" hidden="1" customHeight="1" thickBot="1" x14ac:dyDescent="0.3">
      <c r="A241" s="26" t="s">
        <v>63</v>
      </c>
      <c r="B241" s="35" t="e">
        <f>B240/B239</f>
        <v>#DIV/0!</v>
      </c>
      <c r="C241" s="35" t="e">
        <f t="shared" ref="C241:E241" si="34">C240/C239</f>
        <v>#DIV/0!</v>
      </c>
      <c r="D241" s="35" t="e">
        <f t="shared" si="34"/>
        <v>#DIV/0!</v>
      </c>
      <c r="E241" s="35" t="e">
        <f t="shared" si="34"/>
        <v>#DIV/0!</v>
      </c>
    </row>
    <row r="242" spans="1:5" ht="15.75" hidden="1" customHeight="1" thickBot="1" x14ac:dyDescent="0.3">
      <c r="A242" s="26" t="s">
        <v>64</v>
      </c>
      <c r="B242" s="36" t="s">
        <v>65</v>
      </c>
      <c r="C242" s="37" t="e">
        <f>C239/B239-1</f>
        <v>#DIV/0!</v>
      </c>
      <c r="D242" s="37" t="e">
        <f t="shared" ref="D242:E244" si="35">D239/C239-1</f>
        <v>#DIV/0!</v>
      </c>
      <c r="E242" s="37" t="e">
        <f t="shared" si="35"/>
        <v>#DIV/0!</v>
      </c>
    </row>
    <row r="243" spans="1:5" ht="15.75" hidden="1" customHeight="1" thickBot="1" x14ac:dyDescent="0.3">
      <c r="A243" s="26" t="s">
        <v>66</v>
      </c>
      <c r="B243" s="36" t="s">
        <v>65</v>
      </c>
      <c r="C243" s="37" t="e">
        <f>C240/B240-1</f>
        <v>#DIV/0!</v>
      </c>
      <c r="D243" s="37" t="e">
        <f t="shared" si="35"/>
        <v>#DIV/0!</v>
      </c>
      <c r="E243" s="37" t="e">
        <f t="shared" si="35"/>
        <v>#DIV/0!</v>
      </c>
    </row>
    <row r="244" spans="1:5" ht="15.75" hidden="1" customHeight="1" thickBot="1" x14ac:dyDescent="0.3">
      <c r="A244" s="26" t="s">
        <v>67</v>
      </c>
      <c r="B244" s="36" t="s">
        <v>65</v>
      </c>
      <c r="C244" s="37" t="e">
        <f>C241/B241-1</f>
        <v>#DIV/0!</v>
      </c>
      <c r="D244" s="37" t="e">
        <f t="shared" si="35"/>
        <v>#DIV/0!</v>
      </c>
      <c r="E244" s="37" t="e">
        <f t="shared" si="35"/>
        <v>#DIV/0!</v>
      </c>
    </row>
    <row r="245" spans="1:5" ht="15.75" hidden="1" customHeight="1" thickBot="1" x14ac:dyDescent="0.3">
      <c r="A245" s="170" t="s">
        <v>108</v>
      </c>
      <c r="B245" s="171"/>
      <c r="C245" s="171"/>
      <c r="D245" s="171"/>
      <c r="E245" s="172"/>
    </row>
    <row r="246" spans="1:5" ht="12.75" hidden="1" customHeight="1" x14ac:dyDescent="0.3">
      <c r="A246" s="159"/>
      <c r="B246" s="33">
        <v>2018</v>
      </c>
      <c r="C246" s="33">
        <v>2019</v>
      </c>
      <c r="D246" s="33">
        <v>2020</v>
      </c>
      <c r="E246" s="33">
        <v>2021</v>
      </c>
    </row>
    <row r="247" spans="1:5" ht="9" hidden="1" customHeight="1" thickBot="1" x14ac:dyDescent="0.3">
      <c r="A247" s="160"/>
      <c r="B247" s="34" t="s">
        <v>32</v>
      </c>
      <c r="C247" s="34" t="s">
        <v>33</v>
      </c>
      <c r="D247" s="34" t="s">
        <v>33</v>
      </c>
      <c r="E247" s="34" t="s">
        <v>33</v>
      </c>
    </row>
    <row r="248" spans="1:5" ht="15.75" hidden="1" customHeight="1" thickBot="1" x14ac:dyDescent="0.3">
      <c r="A248" s="39" t="s">
        <v>95</v>
      </c>
      <c r="B248" s="40">
        <f>B249+B250+B251+B252</f>
        <v>0</v>
      </c>
      <c r="C248" s="40">
        <f t="shared" ref="C248:E248" si="36">C249+C250+C251+C252</f>
        <v>0</v>
      </c>
      <c r="D248" s="40">
        <f t="shared" si="36"/>
        <v>0</v>
      </c>
      <c r="E248" s="40">
        <f t="shared" si="36"/>
        <v>0</v>
      </c>
    </row>
    <row r="249" spans="1:5" ht="15.75" hidden="1" customHeight="1" thickBot="1" x14ac:dyDescent="0.3">
      <c r="A249" s="41" t="s">
        <v>70</v>
      </c>
      <c r="B249" s="40"/>
      <c r="C249" s="40"/>
      <c r="D249" s="40"/>
      <c r="E249" s="40"/>
    </row>
    <row r="250" spans="1:5" ht="15.75" hidden="1" customHeight="1" thickBot="1" x14ac:dyDescent="0.3">
      <c r="A250" s="41" t="s">
        <v>96</v>
      </c>
      <c r="B250" s="40"/>
      <c r="C250" s="40"/>
      <c r="D250" s="40"/>
      <c r="E250" s="40"/>
    </row>
    <row r="251" spans="1:5" ht="15.75" hidden="1" customHeight="1" thickBot="1" x14ac:dyDescent="0.3">
      <c r="A251" s="41" t="s">
        <v>97</v>
      </c>
      <c r="B251" s="40"/>
      <c r="C251" s="40"/>
      <c r="D251" s="40"/>
      <c r="E251" s="40"/>
    </row>
    <row r="252" spans="1:5" ht="15.75" hidden="1" customHeight="1" thickBot="1" x14ac:dyDescent="0.3">
      <c r="A252" s="41" t="s">
        <v>98</v>
      </c>
      <c r="B252" s="40"/>
      <c r="C252" s="40"/>
      <c r="D252" s="40"/>
      <c r="E252" s="40"/>
    </row>
    <row r="253" spans="1:5" ht="15.75" hidden="1" customHeight="1" thickBot="1" x14ac:dyDescent="0.3">
      <c r="A253" s="39" t="s">
        <v>99</v>
      </c>
      <c r="B253" s="43">
        <f>B254+B255+B256+B257</f>
        <v>0</v>
      </c>
      <c r="C253" s="43">
        <f t="shared" ref="C253:E253" si="37">C254+C255+C256+C257</f>
        <v>0</v>
      </c>
      <c r="D253" s="43">
        <f t="shared" si="37"/>
        <v>0</v>
      </c>
      <c r="E253" s="43">
        <f t="shared" si="37"/>
        <v>0</v>
      </c>
    </row>
    <row r="254" spans="1:5" ht="15.75" hidden="1" customHeight="1" thickBot="1" x14ac:dyDescent="0.3">
      <c r="A254" s="41" t="s">
        <v>70</v>
      </c>
      <c r="B254" s="43"/>
      <c r="C254" s="40"/>
      <c r="D254" s="40"/>
      <c r="E254" s="40"/>
    </row>
    <row r="255" spans="1:5" ht="15.75" hidden="1" customHeight="1" thickBot="1" x14ac:dyDescent="0.3">
      <c r="A255" s="41" t="s">
        <v>96</v>
      </c>
      <c r="B255" s="43"/>
      <c r="C255" s="40"/>
      <c r="D255" s="40"/>
      <c r="E255" s="40"/>
    </row>
    <row r="256" spans="1:5" ht="15.75" hidden="1" customHeight="1" thickBot="1" x14ac:dyDescent="0.3">
      <c r="A256" s="41" t="s">
        <v>97</v>
      </c>
      <c r="B256" s="43"/>
      <c r="C256" s="40"/>
      <c r="D256" s="40"/>
      <c r="E256" s="40"/>
    </row>
    <row r="257" spans="1:5" ht="15.75" hidden="1" customHeight="1" thickBot="1" x14ac:dyDescent="0.3">
      <c r="A257" s="41" t="s">
        <v>98</v>
      </c>
      <c r="B257" s="43"/>
      <c r="C257" s="40"/>
      <c r="D257" s="40"/>
      <c r="E257" s="40"/>
    </row>
    <row r="258" spans="1:5" ht="15.75" hidden="1" customHeight="1" thickBot="1" x14ac:dyDescent="0.3">
      <c r="A258" s="48" t="s">
        <v>109</v>
      </c>
      <c r="B258" s="43">
        <f>B248+B253</f>
        <v>0</v>
      </c>
      <c r="C258" s="43">
        <f t="shared" ref="C258:E258" si="38">C248+C253</f>
        <v>0</v>
      </c>
      <c r="D258" s="43">
        <f t="shared" si="38"/>
        <v>0</v>
      </c>
      <c r="E258" s="43">
        <f t="shared" si="38"/>
        <v>0</v>
      </c>
    </row>
    <row r="259" spans="1:5" ht="25.5" customHeight="1" thickBot="1" x14ac:dyDescent="0.3">
      <c r="A259" s="65" t="s">
        <v>110</v>
      </c>
      <c r="B259" s="161"/>
      <c r="C259" s="162"/>
      <c r="D259" s="162"/>
      <c r="E259" s="163"/>
    </row>
    <row r="260" spans="1:5" ht="34.5" thickBot="1" x14ac:dyDescent="0.3">
      <c r="A260" s="32" t="s">
        <v>111</v>
      </c>
      <c r="B260" s="61"/>
      <c r="C260" s="62" t="s">
        <v>90</v>
      </c>
      <c r="D260" s="63"/>
      <c r="E260" s="64"/>
    </row>
    <row r="261" spans="1:5" ht="17.25" customHeight="1" thickBot="1" x14ac:dyDescent="0.3">
      <c r="A261" s="26" t="s">
        <v>57</v>
      </c>
      <c r="B261" s="164"/>
      <c r="C261" s="165"/>
      <c r="D261" s="165"/>
      <c r="E261" s="166"/>
    </row>
    <row r="262" spans="1:5" ht="15.75" thickBot="1" x14ac:dyDescent="0.3">
      <c r="A262" s="26" t="s">
        <v>59</v>
      </c>
      <c r="B262" s="179"/>
      <c r="C262" s="180"/>
      <c r="D262" s="180"/>
      <c r="E262" s="181"/>
    </row>
    <row r="263" spans="1:5" ht="12.75" customHeight="1" x14ac:dyDescent="0.25">
      <c r="A263" s="159"/>
      <c r="B263" s="33">
        <v>2019</v>
      </c>
      <c r="C263" s="33">
        <v>2020</v>
      </c>
      <c r="D263" s="33">
        <v>2021</v>
      </c>
      <c r="E263" s="33">
        <v>2022</v>
      </c>
    </row>
    <row r="264" spans="1:5" ht="9" customHeight="1" thickBot="1" x14ac:dyDescent="0.3">
      <c r="A264" s="160"/>
      <c r="B264" s="34" t="s">
        <v>32</v>
      </c>
      <c r="C264" s="34" t="s">
        <v>33</v>
      </c>
      <c r="D264" s="34" t="s">
        <v>33</v>
      </c>
      <c r="E264" s="34" t="s">
        <v>33</v>
      </c>
    </row>
    <row r="265" spans="1:5" ht="15.75" thickBot="1" x14ac:dyDescent="0.3">
      <c r="A265" s="26" t="s">
        <v>61</v>
      </c>
      <c r="B265" s="36">
        <v>0</v>
      </c>
      <c r="C265" s="36">
        <v>0</v>
      </c>
      <c r="D265" s="36">
        <v>0</v>
      </c>
      <c r="E265" s="36">
        <v>0</v>
      </c>
    </row>
    <row r="266" spans="1:5" ht="15.75" thickBot="1" x14ac:dyDescent="0.3">
      <c r="A266" s="26" t="s">
        <v>62</v>
      </c>
      <c r="B266" s="35">
        <f>B284</f>
        <v>0</v>
      </c>
      <c r="C266" s="35">
        <f t="shared" ref="C266:E266" si="39">C284</f>
        <v>0</v>
      </c>
      <c r="D266" s="35">
        <f t="shared" si="39"/>
        <v>0</v>
      </c>
      <c r="E266" s="35">
        <f t="shared" si="39"/>
        <v>0</v>
      </c>
    </row>
    <row r="267" spans="1:5" ht="15.75" thickBot="1" x14ac:dyDescent="0.3">
      <c r="A267" s="26" t="s">
        <v>63</v>
      </c>
      <c r="B267" s="35" t="e">
        <f>B266/B265</f>
        <v>#DIV/0!</v>
      </c>
      <c r="C267" s="35" t="e">
        <f t="shared" ref="C267:E267" si="40">C266/C265</f>
        <v>#DIV/0!</v>
      </c>
      <c r="D267" s="35" t="e">
        <f t="shared" si="40"/>
        <v>#DIV/0!</v>
      </c>
      <c r="E267" s="35" t="e">
        <f t="shared" si="40"/>
        <v>#DIV/0!</v>
      </c>
    </row>
    <row r="268" spans="1:5" ht="15.75" thickBot="1" x14ac:dyDescent="0.3">
      <c r="A268" s="26" t="s">
        <v>64</v>
      </c>
      <c r="B268" s="36" t="s">
        <v>65</v>
      </c>
      <c r="C268" s="37" t="e">
        <f>C265/B265-1</f>
        <v>#DIV/0!</v>
      </c>
      <c r="D268" s="37" t="e">
        <f t="shared" ref="D268:E270" si="41">D265/C265-1</f>
        <v>#DIV/0!</v>
      </c>
      <c r="E268" s="37" t="e">
        <f t="shared" si="41"/>
        <v>#DIV/0!</v>
      </c>
    </row>
    <row r="269" spans="1:5" ht="15.75" thickBot="1" x14ac:dyDescent="0.3">
      <c r="A269" s="26" t="s">
        <v>66</v>
      </c>
      <c r="B269" s="36" t="s">
        <v>65</v>
      </c>
      <c r="C269" s="37" t="e">
        <f>C266/B266-1</f>
        <v>#DIV/0!</v>
      </c>
      <c r="D269" s="37" t="e">
        <f t="shared" si="41"/>
        <v>#DIV/0!</v>
      </c>
      <c r="E269" s="37" t="e">
        <f t="shared" si="41"/>
        <v>#DIV/0!</v>
      </c>
    </row>
    <row r="270" spans="1:5" ht="15.75" thickBot="1" x14ac:dyDescent="0.3">
      <c r="A270" s="26" t="s">
        <v>67</v>
      </c>
      <c r="B270" s="36" t="s">
        <v>65</v>
      </c>
      <c r="C270" s="37" t="e">
        <f>C267/B267-1</f>
        <v>#DIV/0!</v>
      </c>
      <c r="D270" s="37" t="e">
        <f t="shared" si="41"/>
        <v>#DIV/0!</v>
      </c>
      <c r="E270" s="37" t="e">
        <f t="shared" si="41"/>
        <v>#DIV/0!</v>
      </c>
    </row>
    <row r="271" spans="1:5" ht="15.75" customHeight="1" thickBot="1" x14ac:dyDescent="0.3">
      <c r="A271" s="170" t="s">
        <v>112</v>
      </c>
      <c r="B271" s="171"/>
      <c r="C271" s="171"/>
      <c r="D271" s="171"/>
      <c r="E271" s="172"/>
    </row>
    <row r="272" spans="1:5" ht="12.75" customHeight="1" x14ac:dyDescent="0.25">
      <c r="A272" s="159"/>
      <c r="B272" s="33">
        <v>2019</v>
      </c>
      <c r="C272" s="33">
        <v>2020</v>
      </c>
      <c r="D272" s="33">
        <v>2021</v>
      </c>
      <c r="E272" s="33">
        <v>2022</v>
      </c>
    </row>
    <row r="273" spans="1:5" ht="9" customHeight="1" thickBot="1" x14ac:dyDescent="0.3">
      <c r="A273" s="160"/>
      <c r="B273" s="34" t="s">
        <v>32</v>
      </c>
      <c r="C273" s="34" t="s">
        <v>33</v>
      </c>
      <c r="D273" s="34" t="s">
        <v>33</v>
      </c>
      <c r="E273" s="34" t="s">
        <v>33</v>
      </c>
    </row>
    <row r="274" spans="1:5" ht="15.75" thickBot="1" x14ac:dyDescent="0.3">
      <c r="A274" s="39" t="s">
        <v>95</v>
      </c>
      <c r="B274" s="40">
        <f>B275+B276+B277+B278</f>
        <v>0</v>
      </c>
      <c r="C274" s="40">
        <f t="shared" ref="C274:E274" si="42">C275+C276+C277+C278</f>
        <v>0</v>
      </c>
      <c r="D274" s="40">
        <f t="shared" si="42"/>
        <v>0</v>
      </c>
      <c r="E274" s="40">
        <f t="shared" si="42"/>
        <v>0</v>
      </c>
    </row>
    <row r="275" spans="1:5" ht="15.75" thickBot="1" x14ac:dyDescent="0.3">
      <c r="A275" s="41" t="s">
        <v>70</v>
      </c>
      <c r="B275" s="40"/>
      <c r="C275" s="40"/>
      <c r="D275" s="40"/>
      <c r="E275" s="40"/>
    </row>
    <row r="276" spans="1:5" ht="15.75" customHeight="1" thickBot="1" x14ac:dyDescent="0.3">
      <c r="A276" s="41" t="s">
        <v>96</v>
      </c>
      <c r="B276" s="40"/>
      <c r="C276" s="40"/>
      <c r="D276" s="40"/>
      <c r="E276" s="40"/>
    </row>
    <row r="277" spans="1:5" ht="15.75" thickBot="1" x14ac:dyDescent="0.3">
      <c r="A277" s="41" t="s">
        <v>97</v>
      </c>
      <c r="B277" s="40"/>
      <c r="C277" s="40"/>
      <c r="D277" s="40"/>
      <c r="E277" s="40"/>
    </row>
    <row r="278" spans="1:5" ht="15.75" thickBot="1" x14ac:dyDescent="0.3">
      <c r="A278" s="41" t="s">
        <v>98</v>
      </c>
      <c r="B278" s="40"/>
      <c r="C278" s="40"/>
      <c r="D278" s="40"/>
      <c r="E278" s="40"/>
    </row>
    <row r="279" spans="1:5" ht="15.75" thickBot="1" x14ac:dyDescent="0.3">
      <c r="A279" s="39" t="s">
        <v>99</v>
      </c>
      <c r="B279" s="43">
        <f>B280+B281+B282+B283</f>
        <v>0</v>
      </c>
      <c r="C279" s="43">
        <f t="shared" ref="C279:E279" si="43">C280+C281+C282+C283</f>
        <v>0</v>
      </c>
      <c r="D279" s="43">
        <f t="shared" si="43"/>
        <v>0</v>
      </c>
      <c r="E279" s="43">
        <f t="shared" si="43"/>
        <v>0</v>
      </c>
    </row>
    <row r="280" spans="1:5" ht="15.75" thickBot="1" x14ac:dyDescent="0.3">
      <c r="A280" s="41" t="s">
        <v>70</v>
      </c>
      <c r="B280" s="43"/>
      <c r="C280" s="43">
        <v>0</v>
      </c>
      <c r="D280" s="43">
        <v>0</v>
      </c>
      <c r="E280" s="43"/>
    </row>
    <row r="281" spans="1:5" ht="15.75" thickBot="1" x14ac:dyDescent="0.3">
      <c r="A281" s="41" t="s">
        <v>96</v>
      </c>
      <c r="B281" s="43"/>
      <c r="C281" s="43"/>
      <c r="D281" s="43"/>
      <c r="E281" s="43"/>
    </row>
    <row r="282" spans="1:5" ht="15.75" thickBot="1" x14ac:dyDescent="0.3">
      <c r="A282" s="41" t="s">
        <v>97</v>
      </c>
      <c r="B282" s="43"/>
      <c r="C282" s="43"/>
      <c r="D282" s="43"/>
      <c r="E282" s="43"/>
    </row>
    <row r="283" spans="1:5" ht="15.75" thickBot="1" x14ac:dyDescent="0.3">
      <c r="A283" s="41" t="s">
        <v>98</v>
      </c>
      <c r="B283" s="43"/>
      <c r="C283" s="43"/>
      <c r="D283" s="43"/>
      <c r="E283" s="43"/>
    </row>
    <row r="284" spans="1:5" ht="15.75" thickBot="1" x14ac:dyDescent="0.3">
      <c r="A284" s="48" t="s">
        <v>82</v>
      </c>
      <c r="B284" s="43">
        <f>B274+B279</f>
        <v>0</v>
      </c>
      <c r="C284" s="43">
        <f t="shared" ref="C284:E284" si="44">C274+C279</f>
        <v>0</v>
      </c>
      <c r="D284" s="43">
        <f t="shared" si="44"/>
        <v>0</v>
      </c>
      <c r="E284" s="43">
        <f t="shared" si="44"/>
        <v>0</v>
      </c>
    </row>
    <row r="285" spans="1:5" ht="15.75" thickBot="1" x14ac:dyDescent="0.3">
      <c r="A285" s="173" t="s">
        <v>113</v>
      </c>
      <c r="B285" s="174"/>
      <c r="C285" s="174"/>
      <c r="D285" s="174"/>
      <c r="E285" s="175"/>
    </row>
    <row r="286" spans="1:5" ht="15.75" customHeight="1" thickBot="1" x14ac:dyDescent="0.3">
      <c r="A286" s="173" t="s">
        <v>114</v>
      </c>
      <c r="B286" s="174"/>
      <c r="C286" s="174"/>
      <c r="D286" s="174"/>
      <c r="E286" s="175"/>
    </row>
    <row r="287" spans="1:5" ht="15.75" thickBot="1" x14ac:dyDescent="0.3">
      <c r="A287" s="32" t="s">
        <v>88</v>
      </c>
      <c r="B287" s="176"/>
      <c r="C287" s="177"/>
      <c r="D287" s="177"/>
      <c r="E287" s="178"/>
    </row>
    <row r="288" spans="1:5" ht="30.75" customHeight="1" thickBot="1" x14ac:dyDescent="0.3">
      <c r="A288" s="32" t="s">
        <v>89</v>
      </c>
      <c r="B288" s="32"/>
      <c r="C288" s="58" t="s">
        <v>90</v>
      </c>
      <c r="D288" s="161"/>
      <c r="E288" s="163"/>
    </row>
    <row r="289" spans="1:5" ht="15.75" thickBot="1" x14ac:dyDescent="0.3">
      <c r="A289" s="59"/>
      <c r="B289" s="161"/>
      <c r="C289" s="162"/>
      <c r="D289" s="162"/>
      <c r="E289" s="163"/>
    </row>
    <row r="290" spans="1:5" ht="17.25" customHeight="1" thickBot="1" x14ac:dyDescent="0.3">
      <c r="A290" s="26" t="s">
        <v>57</v>
      </c>
      <c r="B290" s="164"/>
      <c r="C290" s="165"/>
      <c r="D290" s="165"/>
      <c r="E290" s="166"/>
    </row>
    <row r="291" spans="1:5" ht="15.75" thickBot="1" x14ac:dyDescent="0.3">
      <c r="A291" s="26" t="s">
        <v>59</v>
      </c>
      <c r="B291" s="167"/>
      <c r="C291" s="168"/>
      <c r="D291" s="168"/>
      <c r="E291" s="169"/>
    </row>
    <row r="292" spans="1:5" ht="12.75" customHeight="1" x14ac:dyDescent="0.25">
      <c r="A292" s="159"/>
      <c r="B292" s="33">
        <v>2019</v>
      </c>
      <c r="C292" s="33">
        <v>2020</v>
      </c>
      <c r="D292" s="33">
        <v>2021</v>
      </c>
      <c r="E292" s="33">
        <v>2022</v>
      </c>
    </row>
    <row r="293" spans="1:5" ht="9" customHeight="1" thickBot="1" x14ac:dyDescent="0.3">
      <c r="A293" s="160"/>
      <c r="B293" s="34" t="s">
        <v>32</v>
      </c>
      <c r="C293" s="34" t="s">
        <v>33</v>
      </c>
      <c r="D293" s="34" t="s">
        <v>33</v>
      </c>
      <c r="E293" s="34" t="s">
        <v>33</v>
      </c>
    </row>
    <row r="294" spans="1:5" ht="15.75" thickBot="1" x14ac:dyDescent="0.3">
      <c r="A294" s="26" t="s">
        <v>61</v>
      </c>
      <c r="B294" s="35"/>
      <c r="C294" s="35"/>
      <c r="D294" s="35"/>
      <c r="E294" s="35"/>
    </row>
    <row r="295" spans="1:5" ht="15.75" thickBot="1" x14ac:dyDescent="0.3">
      <c r="A295" s="26" t="s">
        <v>62</v>
      </c>
      <c r="B295" s="35">
        <f>B358-B320</f>
        <v>0</v>
      </c>
      <c r="C295" s="35">
        <f t="shared" ref="C295:D295" si="45">C358-C320</f>
        <v>0</v>
      </c>
      <c r="D295" s="35">
        <f t="shared" si="45"/>
        <v>0</v>
      </c>
      <c r="E295" s="35">
        <f>E313</f>
        <v>0</v>
      </c>
    </row>
    <row r="296" spans="1:5" ht="15.75" thickBot="1" x14ac:dyDescent="0.3">
      <c r="A296" s="26" t="s">
        <v>63</v>
      </c>
      <c r="B296" s="35" t="e">
        <f>B295/B294</f>
        <v>#DIV/0!</v>
      </c>
      <c r="C296" s="35" t="e">
        <f t="shared" ref="C296:E296" si="46">C295/C294</f>
        <v>#DIV/0!</v>
      </c>
      <c r="D296" s="35" t="e">
        <f t="shared" si="46"/>
        <v>#DIV/0!</v>
      </c>
      <c r="E296" s="35" t="e">
        <f t="shared" si="46"/>
        <v>#DIV/0!</v>
      </c>
    </row>
    <row r="297" spans="1:5" ht="15.75" thickBot="1" x14ac:dyDescent="0.3">
      <c r="A297" s="26" t="s">
        <v>64</v>
      </c>
      <c r="B297" s="36" t="s">
        <v>65</v>
      </c>
      <c r="C297" s="37" t="e">
        <f>C294/B294-1</f>
        <v>#DIV/0!</v>
      </c>
      <c r="D297" s="37" t="e">
        <f t="shared" ref="D297:E299" si="47">D294/C294-1</f>
        <v>#DIV/0!</v>
      </c>
      <c r="E297" s="37" t="e">
        <f t="shared" si="47"/>
        <v>#DIV/0!</v>
      </c>
    </row>
    <row r="298" spans="1:5" ht="15.75" thickBot="1" x14ac:dyDescent="0.3">
      <c r="A298" s="26" t="s">
        <v>66</v>
      </c>
      <c r="B298" s="36" t="s">
        <v>65</v>
      </c>
      <c r="C298" s="37" t="e">
        <f>C295/B295-1</f>
        <v>#DIV/0!</v>
      </c>
      <c r="D298" s="37" t="e">
        <f t="shared" si="47"/>
        <v>#DIV/0!</v>
      </c>
      <c r="E298" s="37" t="e">
        <f t="shared" si="47"/>
        <v>#DIV/0!</v>
      </c>
    </row>
    <row r="299" spans="1:5" ht="15.75" thickBot="1" x14ac:dyDescent="0.3">
      <c r="A299" s="26" t="s">
        <v>67</v>
      </c>
      <c r="B299" s="36" t="s">
        <v>65</v>
      </c>
      <c r="C299" s="37" t="e">
        <f>C296/B296-1</f>
        <v>#DIV/0!</v>
      </c>
      <c r="D299" s="37" t="e">
        <f t="shared" si="47"/>
        <v>#DIV/0!</v>
      </c>
      <c r="E299" s="37" t="e">
        <f t="shared" si="47"/>
        <v>#DIV/0!</v>
      </c>
    </row>
    <row r="300" spans="1:5" ht="15.75" customHeight="1" thickBot="1" x14ac:dyDescent="0.3">
      <c r="A300" s="170" t="s">
        <v>94</v>
      </c>
      <c r="B300" s="171"/>
      <c r="C300" s="171"/>
      <c r="D300" s="171"/>
      <c r="E300" s="172"/>
    </row>
    <row r="301" spans="1:5" ht="12.75" customHeight="1" x14ac:dyDescent="0.25">
      <c r="A301" s="159"/>
      <c r="B301" s="33">
        <v>2019</v>
      </c>
      <c r="C301" s="33">
        <v>2020</v>
      </c>
      <c r="D301" s="33">
        <v>2021</v>
      </c>
      <c r="E301" s="33">
        <v>2022</v>
      </c>
    </row>
    <row r="302" spans="1:5" ht="9" customHeight="1" thickBot="1" x14ac:dyDescent="0.3">
      <c r="A302" s="160"/>
      <c r="B302" s="34" t="s">
        <v>32</v>
      </c>
      <c r="C302" s="34" t="s">
        <v>33</v>
      </c>
      <c r="D302" s="34" t="s">
        <v>33</v>
      </c>
      <c r="E302" s="34" t="s">
        <v>33</v>
      </c>
    </row>
    <row r="303" spans="1:5" ht="15.75" thickBot="1" x14ac:dyDescent="0.3">
      <c r="A303" s="39" t="s">
        <v>95</v>
      </c>
      <c r="B303" s="40">
        <f>B304+B305+B306+B307</f>
        <v>0</v>
      </c>
      <c r="C303" s="40">
        <f t="shared" ref="C303:E303" si="48">C304+C305+C306+C307</f>
        <v>0</v>
      </c>
      <c r="D303" s="40">
        <f t="shared" si="48"/>
        <v>0</v>
      </c>
      <c r="E303" s="40">
        <f t="shared" si="48"/>
        <v>0</v>
      </c>
    </row>
    <row r="304" spans="1:5" ht="15.75" thickBot="1" x14ac:dyDescent="0.3">
      <c r="A304" s="41" t="s">
        <v>70</v>
      </c>
      <c r="B304" s="40"/>
      <c r="C304" s="40"/>
      <c r="D304" s="40"/>
      <c r="E304" s="40"/>
    </row>
    <row r="305" spans="1:5" ht="15.75" thickBot="1" x14ac:dyDescent="0.3">
      <c r="A305" s="41" t="s">
        <v>96</v>
      </c>
      <c r="B305" s="40"/>
      <c r="C305" s="40"/>
      <c r="D305" s="40"/>
      <c r="E305" s="40"/>
    </row>
    <row r="306" spans="1:5" ht="15.75" thickBot="1" x14ac:dyDescent="0.3">
      <c r="A306" s="41" t="s">
        <v>97</v>
      </c>
      <c r="B306" s="40"/>
      <c r="C306" s="40"/>
      <c r="D306" s="40"/>
      <c r="E306" s="40"/>
    </row>
    <row r="307" spans="1:5" ht="15.75" thickBot="1" x14ac:dyDescent="0.3">
      <c r="A307" s="41" t="s">
        <v>98</v>
      </c>
      <c r="B307" s="40"/>
      <c r="C307" s="40"/>
      <c r="D307" s="40"/>
      <c r="E307" s="40"/>
    </row>
    <row r="308" spans="1:5" ht="15.75" thickBot="1" x14ac:dyDescent="0.3">
      <c r="A308" s="39" t="s">
        <v>99</v>
      </c>
      <c r="B308" s="43">
        <f>B309+B310+B311+B312</f>
        <v>0</v>
      </c>
      <c r="C308" s="43">
        <f t="shared" ref="C308:E308" si="49">C309+C310+C311+C312</f>
        <v>0</v>
      </c>
      <c r="D308" s="43">
        <f t="shared" si="49"/>
        <v>0</v>
      </c>
      <c r="E308" s="43">
        <f t="shared" si="49"/>
        <v>0</v>
      </c>
    </row>
    <row r="309" spans="1:5" ht="15.75" thickBot="1" x14ac:dyDescent="0.3">
      <c r="A309" s="41" t="s">
        <v>70</v>
      </c>
      <c r="B309" s="43"/>
      <c r="C309" s="40"/>
      <c r="D309" s="40"/>
      <c r="E309" s="40">
        <v>0</v>
      </c>
    </row>
    <row r="310" spans="1:5" ht="15.75" thickBot="1" x14ac:dyDescent="0.3">
      <c r="A310" s="41" t="s">
        <v>96</v>
      </c>
      <c r="B310" s="43"/>
      <c r="C310" s="40"/>
      <c r="D310" s="40"/>
      <c r="E310" s="40"/>
    </row>
    <row r="311" spans="1:5" ht="15.75" thickBot="1" x14ac:dyDescent="0.3">
      <c r="A311" s="41" t="s">
        <v>97</v>
      </c>
      <c r="B311" s="43"/>
      <c r="C311" s="40"/>
      <c r="D311" s="40"/>
      <c r="E311" s="40"/>
    </row>
    <row r="312" spans="1:5" ht="15.75" thickBot="1" x14ac:dyDescent="0.3">
      <c r="A312" s="41" t="s">
        <v>98</v>
      </c>
      <c r="B312" s="43"/>
      <c r="C312" s="40"/>
      <c r="D312" s="40"/>
      <c r="E312" s="40"/>
    </row>
    <row r="313" spans="1:5" ht="15.75" thickBot="1" x14ac:dyDescent="0.3">
      <c r="A313" s="60" t="s">
        <v>78</v>
      </c>
      <c r="B313" s="43">
        <f>B303+B308</f>
        <v>0</v>
      </c>
      <c r="C313" s="43">
        <f t="shared" ref="C313:E313" si="50">C303+C308</f>
        <v>0</v>
      </c>
      <c r="D313" s="43">
        <f t="shared" si="50"/>
        <v>0</v>
      </c>
      <c r="E313" s="43">
        <f t="shared" si="50"/>
        <v>0</v>
      </c>
    </row>
    <row r="314" spans="1:5" ht="34.5" thickBot="1" x14ac:dyDescent="0.3">
      <c r="A314" s="32" t="s">
        <v>100</v>
      </c>
      <c r="B314" s="32"/>
      <c r="C314" s="58" t="s">
        <v>90</v>
      </c>
      <c r="D314" s="162"/>
      <c r="E314" s="163"/>
    </row>
    <row r="315" spans="1:5" ht="17.25" customHeight="1" thickBot="1" x14ac:dyDescent="0.3">
      <c r="A315" s="26" t="s">
        <v>57</v>
      </c>
      <c r="B315" s="164"/>
      <c r="C315" s="165"/>
      <c r="D315" s="165"/>
      <c r="E315" s="166"/>
    </row>
    <row r="316" spans="1:5" ht="15.75" thickBot="1" x14ac:dyDescent="0.3">
      <c r="A316" s="26" t="s">
        <v>59</v>
      </c>
      <c r="B316" s="167"/>
      <c r="C316" s="168"/>
      <c r="D316" s="168"/>
      <c r="E316" s="169"/>
    </row>
    <row r="317" spans="1:5" ht="12.75" customHeight="1" x14ac:dyDescent="0.25">
      <c r="A317" s="159"/>
      <c r="B317" s="33">
        <v>2019</v>
      </c>
      <c r="C317" s="33">
        <v>2020</v>
      </c>
      <c r="D317" s="33">
        <v>2021</v>
      </c>
      <c r="E317" s="33">
        <v>2022</v>
      </c>
    </row>
    <row r="318" spans="1:5" ht="9" customHeight="1" thickBot="1" x14ac:dyDescent="0.3">
      <c r="A318" s="160"/>
      <c r="B318" s="34" t="s">
        <v>32</v>
      </c>
      <c r="C318" s="34" t="s">
        <v>33</v>
      </c>
      <c r="D318" s="34" t="s">
        <v>33</v>
      </c>
      <c r="E318" s="34" t="s">
        <v>33</v>
      </c>
    </row>
    <row r="319" spans="1:5" ht="15.75" thickBot="1" x14ac:dyDescent="0.3">
      <c r="A319" s="26" t="s">
        <v>61</v>
      </c>
      <c r="B319" s="26"/>
      <c r="C319" s="26"/>
      <c r="D319" s="26"/>
      <c r="E319" s="26"/>
    </row>
    <row r="320" spans="1:5" ht="15.75" thickBot="1" x14ac:dyDescent="0.3">
      <c r="A320" s="26" t="s">
        <v>62</v>
      </c>
      <c r="B320" s="35"/>
      <c r="C320" s="35"/>
      <c r="D320" s="35"/>
      <c r="E320" s="35"/>
    </row>
    <row r="321" spans="1:5" ht="15.75" thickBot="1" x14ac:dyDescent="0.3">
      <c r="A321" s="26" t="s">
        <v>63</v>
      </c>
      <c r="B321" s="35" t="e">
        <f>B320/B319</f>
        <v>#DIV/0!</v>
      </c>
      <c r="C321" s="35" t="e">
        <f t="shared" ref="C321:E321" si="51">C320/C319</f>
        <v>#DIV/0!</v>
      </c>
      <c r="D321" s="35" t="e">
        <f t="shared" si="51"/>
        <v>#DIV/0!</v>
      </c>
      <c r="E321" s="35" t="e">
        <f t="shared" si="51"/>
        <v>#DIV/0!</v>
      </c>
    </row>
    <row r="322" spans="1:5" ht="15.75" thickBot="1" x14ac:dyDescent="0.3">
      <c r="A322" s="26" t="s">
        <v>64</v>
      </c>
      <c r="B322" s="36" t="s">
        <v>65</v>
      </c>
      <c r="C322" s="37" t="e">
        <f>C319/B319-1</f>
        <v>#DIV/0!</v>
      </c>
      <c r="D322" s="37" t="e">
        <f t="shared" ref="D322:E324" si="52">D319/C319-1</f>
        <v>#DIV/0!</v>
      </c>
      <c r="E322" s="37" t="e">
        <f t="shared" si="52"/>
        <v>#DIV/0!</v>
      </c>
    </row>
    <row r="323" spans="1:5" ht="15.75" thickBot="1" x14ac:dyDescent="0.3">
      <c r="A323" s="26" t="s">
        <v>66</v>
      </c>
      <c r="B323" s="36" t="s">
        <v>65</v>
      </c>
      <c r="C323" s="37" t="e">
        <f>C320/B320-1</f>
        <v>#DIV/0!</v>
      </c>
      <c r="D323" s="37" t="e">
        <f t="shared" si="52"/>
        <v>#DIV/0!</v>
      </c>
      <c r="E323" s="37" t="e">
        <f t="shared" si="52"/>
        <v>#DIV/0!</v>
      </c>
    </row>
    <row r="324" spans="1:5" ht="15.75" thickBot="1" x14ac:dyDescent="0.3">
      <c r="A324" s="26" t="s">
        <v>67</v>
      </c>
      <c r="B324" s="36" t="s">
        <v>65</v>
      </c>
      <c r="C324" s="37" t="e">
        <f>C321/B321-1</f>
        <v>#DIV/0!</v>
      </c>
      <c r="D324" s="37" t="e">
        <f t="shared" si="52"/>
        <v>#DIV/0!</v>
      </c>
      <c r="E324" s="37" t="e">
        <f t="shared" si="52"/>
        <v>#DIV/0!</v>
      </c>
    </row>
    <row r="325" spans="1:5" ht="15.75" thickBot="1" x14ac:dyDescent="0.3">
      <c r="A325" s="170" t="s">
        <v>105</v>
      </c>
      <c r="B325" s="171"/>
      <c r="C325" s="171"/>
      <c r="D325" s="171"/>
      <c r="E325" s="172"/>
    </row>
    <row r="326" spans="1:5" ht="12.75" customHeight="1" x14ac:dyDescent="0.25">
      <c r="A326" s="159"/>
      <c r="B326" s="33">
        <v>2019</v>
      </c>
      <c r="C326" s="33">
        <v>2020</v>
      </c>
      <c r="D326" s="33">
        <v>2021</v>
      </c>
      <c r="E326" s="33">
        <v>2022</v>
      </c>
    </row>
    <row r="327" spans="1:5" ht="9" customHeight="1" thickBot="1" x14ac:dyDescent="0.3">
      <c r="A327" s="160"/>
      <c r="B327" s="34" t="s">
        <v>32</v>
      </c>
      <c r="C327" s="34" t="s">
        <v>33</v>
      </c>
      <c r="D327" s="34" t="s">
        <v>33</v>
      </c>
      <c r="E327" s="34" t="s">
        <v>33</v>
      </c>
    </row>
    <row r="328" spans="1:5" ht="15.75" thickBot="1" x14ac:dyDescent="0.3">
      <c r="A328" s="39" t="s">
        <v>95</v>
      </c>
      <c r="B328" s="40">
        <f>B329+B330+B331+B332</f>
        <v>0</v>
      </c>
      <c r="C328" s="40">
        <f t="shared" ref="C328:E328" si="53">C329+C330+C331+C332</f>
        <v>0</v>
      </c>
      <c r="D328" s="40">
        <f t="shared" si="53"/>
        <v>0</v>
      </c>
      <c r="E328" s="40">
        <f t="shared" si="53"/>
        <v>0</v>
      </c>
    </row>
    <row r="329" spans="1:5" ht="15.75" thickBot="1" x14ac:dyDescent="0.3">
      <c r="A329" s="41" t="s">
        <v>70</v>
      </c>
      <c r="B329" s="40"/>
      <c r="C329" s="40"/>
      <c r="D329" s="40"/>
      <c r="E329" s="40"/>
    </row>
    <row r="330" spans="1:5" ht="15.75" thickBot="1" x14ac:dyDescent="0.3">
      <c r="A330" s="41" t="s">
        <v>96</v>
      </c>
      <c r="B330" s="40"/>
      <c r="C330" s="40"/>
      <c r="D330" s="40"/>
      <c r="E330" s="40"/>
    </row>
    <row r="331" spans="1:5" ht="15.75" thickBot="1" x14ac:dyDescent="0.3">
      <c r="A331" s="41" t="s">
        <v>97</v>
      </c>
      <c r="B331" s="40"/>
      <c r="C331" s="40"/>
      <c r="D331" s="40"/>
      <c r="E331" s="40"/>
    </row>
    <row r="332" spans="1:5" ht="15.75" thickBot="1" x14ac:dyDescent="0.3">
      <c r="A332" s="41" t="s">
        <v>98</v>
      </c>
      <c r="B332" s="40"/>
      <c r="C332" s="40"/>
      <c r="D332" s="40"/>
      <c r="E332" s="40"/>
    </row>
    <row r="333" spans="1:5" ht="15.75" thickBot="1" x14ac:dyDescent="0.3">
      <c r="A333" s="39" t="s">
        <v>99</v>
      </c>
      <c r="B333" s="43">
        <f>B334+B335+B336+B337</f>
        <v>0</v>
      </c>
      <c r="C333" s="43">
        <f t="shared" ref="C333:E333" si="54">C334+C335+C336+C337</f>
        <v>0</v>
      </c>
      <c r="D333" s="43">
        <f t="shared" si="54"/>
        <v>0</v>
      </c>
      <c r="E333" s="43">
        <f t="shared" si="54"/>
        <v>0</v>
      </c>
    </row>
    <row r="334" spans="1:5" ht="15.75" thickBot="1" x14ac:dyDescent="0.3">
      <c r="A334" s="41" t="s">
        <v>70</v>
      </c>
      <c r="B334" s="43"/>
      <c r="C334" s="40"/>
      <c r="D334" s="40"/>
      <c r="E334" s="40"/>
    </row>
    <row r="335" spans="1:5" ht="15.75" thickBot="1" x14ac:dyDescent="0.3">
      <c r="A335" s="41" t="s">
        <v>96</v>
      </c>
      <c r="B335" s="43"/>
      <c r="C335" s="40"/>
      <c r="D335" s="40"/>
      <c r="E335" s="40"/>
    </row>
    <row r="336" spans="1:5" ht="15.75" thickBot="1" x14ac:dyDescent="0.3">
      <c r="A336" s="41" t="s">
        <v>97</v>
      </c>
      <c r="B336" s="43"/>
      <c r="C336" s="40"/>
      <c r="D336" s="40"/>
      <c r="E336" s="40"/>
    </row>
    <row r="337" spans="1:5" ht="15.75" thickBot="1" x14ac:dyDescent="0.3">
      <c r="A337" s="41" t="s">
        <v>98</v>
      </c>
      <c r="B337" s="43"/>
      <c r="C337" s="40"/>
      <c r="D337" s="40"/>
      <c r="E337" s="40"/>
    </row>
    <row r="338" spans="1:5" ht="15.75" thickBot="1" x14ac:dyDescent="0.3">
      <c r="A338" s="60" t="s">
        <v>106</v>
      </c>
      <c r="B338" s="43">
        <f>B328+B333</f>
        <v>0</v>
      </c>
      <c r="C338" s="43">
        <f t="shared" ref="C338:E338" si="55">C328+C333</f>
        <v>0</v>
      </c>
      <c r="D338" s="43">
        <f t="shared" si="55"/>
        <v>0</v>
      </c>
      <c r="E338" s="43">
        <f t="shared" si="55"/>
        <v>0</v>
      </c>
    </row>
    <row r="339" spans="1:5" ht="34.5" thickBot="1" x14ac:dyDescent="0.3">
      <c r="A339" s="32" t="s">
        <v>107</v>
      </c>
      <c r="B339" s="61"/>
      <c r="C339" s="62" t="s">
        <v>90</v>
      </c>
      <c r="D339" s="63"/>
      <c r="E339" s="64"/>
    </row>
    <row r="340" spans="1:5" ht="17.25" customHeight="1" thickBot="1" x14ac:dyDescent="0.3">
      <c r="A340" s="26" t="s">
        <v>57</v>
      </c>
      <c r="B340" s="164"/>
      <c r="C340" s="165"/>
      <c r="D340" s="165"/>
      <c r="E340" s="166"/>
    </row>
    <row r="341" spans="1:5" ht="15.75" thickBot="1" x14ac:dyDescent="0.3">
      <c r="A341" s="26" t="s">
        <v>59</v>
      </c>
      <c r="B341" s="167"/>
      <c r="C341" s="168"/>
      <c r="D341" s="168"/>
      <c r="E341" s="169"/>
    </row>
    <row r="342" spans="1:5" ht="12.75" customHeight="1" x14ac:dyDescent="0.25">
      <c r="A342" s="159"/>
      <c r="B342" s="33">
        <v>2019</v>
      </c>
      <c r="C342" s="33">
        <v>2020</v>
      </c>
      <c r="D342" s="33">
        <v>2021</v>
      </c>
      <c r="E342" s="33">
        <v>2022</v>
      </c>
    </row>
    <row r="343" spans="1:5" ht="9" customHeight="1" thickBot="1" x14ac:dyDescent="0.3">
      <c r="A343" s="160"/>
      <c r="B343" s="34" t="s">
        <v>32</v>
      </c>
      <c r="C343" s="34" t="s">
        <v>33</v>
      </c>
      <c r="D343" s="34" t="s">
        <v>33</v>
      </c>
      <c r="E343" s="34" t="s">
        <v>33</v>
      </c>
    </row>
    <row r="344" spans="1:5" ht="15.75" thickBot="1" x14ac:dyDescent="0.3">
      <c r="A344" s="26" t="s">
        <v>61</v>
      </c>
      <c r="B344" s="26"/>
      <c r="C344" s="26"/>
      <c r="D344" s="26"/>
      <c r="E344" s="26"/>
    </row>
    <row r="345" spans="1:5" ht="15.75" thickBot="1" x14ac:dyDescent="0.3">
      <c r="A345" s="26" t="s">
        <v>62</v>
      </c>
      <c r="B345" s="35">
        <f>B363</f>
        <v>0</v>
      </c>
      <c r="C345" s="35">
        <f t="shared" ref="C345:E345" si="56">C363</f>
        <v>0</v>
      </c>
      <c r="D345" s="35">
        <f t="shared" si="56"/>
        <v>0</v>
      </c>
      <c r="E345" s="35">
        <f t="shared" si="56"/>
        <v>0</v>
      </c>
    </row>
    <row r="346" spans="1:5" ht="15.75" thickBot="1" x14ac:dyDescent="0.3">
      <c r="A346" s="26" t="s">
        <v>63</v>
      </c>
      <c r="B346" s="35" t="e">
        <f>B345/B344</f>
        <v>#DIV/0!</v>
      </c>
      <c r="C346" s="35" t="e">
        <f t="shared" ref="C346:E346" si="57">C345/C344</f>
        <v>#DIV/0!</v>
      </c>
      <c r="D346" s="35" t="e">
        <f t="shared" si="57"/>
        <v>#DIV/0!</v>
      </c>
      <c r="E346" s="35" t="e">
        <f t="shared" si="57"/>
        <v>#DIV/0!</v>
      </c>
    </row>
    <row r="347" spans="1:5" ht="15.75" thickBot="1" x14ac:dyDescent="0.3">
      <c r="A347" s="26" t="s">
        <v>64</v>
      </c>
      <c r="B347" s="36" t="s">
        <v>65</v>
      </c>
      <c r="C347" s="37" t="e">
        <f>C344/B344-1</f>
        <v>#DIV/0!</v>
      </c>
      <c r="D347" s="37" t="e">
        <f t="shared" ref="D347:E349" si="58">D344/C344-1</f>
        <v>#DIV/0!</v>
      </c>
      <c r="E347" s="37" t="e">
        <f t="shared" si="58"/>
        <v>#DIV/0!</v>
      </c>
    </row>
    <row r="348" spans="1:5" ht="15.75" thickBot="1" x14ac:dyDescent="0.3">
      <c r="A348" s="26" t="s">
        <v>66</v>
      </c>
      <c r="B348" s="36" t="s">
        <v>65</v>
      </c>
      <c r="C348" s="37" t="e">
        <f>C345/B345-1</f>
        <v>#DIV/0!</v>
      </c>
      <c r="D348" s="37" t="e">
        <f t="shared" si="58"/>
        <v>#DIV/0!</v>
      </c>
      <c r="E348" s="37" t="e">
        <f t="shared" si="58"/>
        <v>#DIV/0!</v>
      </c>
    </row>
    <row r="349" spans="1:5" ht="15.75" thickBot="1" x14ac:dyDescent="0.3">
      <c r="A349" s="26" t="s">
        <v>67</v>
      </c>
      <c r="B349" s="36" t="s">
        <v>65</v>
      </c>
      <c r="C349" s="37" t="e">
        <f>C346/B346-1</f>
        <v>#DIV/0!</v>
      </c>
      <c r="D349" s="37" t="e">
        <f t="shared" si="58"/>
        <v>#DIV/0!</v>
      </c>
      <c r="E349" s="37" t="e">
        <f t="shared" si="58"/>
        <v>#DIV/0!</v>
      </c>
    </row>
    <row r="350" spans="1:5" ht="15.75" thickBot="1" x14ac:dyDescent="0.3">
      <c r="A350" s="170" t="s">
        <v>115</v>
      </c>
      <c r="B350" s="171"/>
      <c r="C350" s="171"/>
      <c r="D350" s="171"/>
      <c r="E350" s="172"/>
    </row>
    <row r="351" spans="1:5" ht="12.75" customHeight="1" x14ac:dyDescent="0.25">
      <c r="A351" s="159"/>
      <c r="B351" s="33">
        <v>2018</v>
      </c>
      <c r="C351" s="33">
        <v>2019</v>
      </c>
      <c r="D351" s="33">
        <v>2020</v>
      </c>
      <c r="E351" s="33">
        <v>2021</v>
      </c>
    </row>
    <row r="352" spans="1:5" ht="9" customHeight="1" thickBot="1" x14ac:dyDescent="0.3">
      <c r="A352" s="160"/>
      <c r="B352" s="34" t="s">
        <v>32</v>
      </c>
      <c r="C352" s="34" t="s">
        <v>33</v>
      </c>
      <c r="D352" s="34" t="s">
        <v>33</v>
      </c>
      <c r="E352" s="34" t="s">
        <v>33</v>
      </c>
    </row>
    <row r="353" spans="1:5" ht="15.75" thickBot="1" x14ac:dyDescent="0.3">
      <c r="A353" s="39" t="s">
        <v>95</v>
      </c>
      <c r="B353" s="40">
        <f>B354+B355+B356+B357</f>
        <v>0</v>
      </c>
      <c r="C353" s="40">
        <f t="shared" ref="C353:E353" si="59">C354+C355+C356+C357</f>
        <v>0</v>
      </c>
      <c r="D353" s="40">
        <f t="shared" si="59"/>
        <v>0</v>
      </c>
      <c r="E353" s="40">
        <f t="shared" si="59"/>
        <v>0</v>
      </c>
    </row>
    <row r="354" spans="1:5" ht="15.75" thickBot="1" x14ac:dyDescent="0.3">
      <c r="A354" s="41" t="s">
        <v>70</v>
      </c>
      <c r="B354" s="40"/>
      <c r="C354" s="40"/>
      <c r="D354" s="40"/>
      <c r="E354" s="40"/>
    </row>
    <row r="355" spans="1:5" ht="15.75" thickBot="1" x14ac:dyDescent="0.3">
      <c r="A355" s="41" t="s">
        <v>96</v>
      </c>
      <c r="B355" s="40"/>
      <c r="C355" s="40"/>
      <c r="D355" s="40"/>
      <c r="E355" s="40"/>
    </row>
    <row r="356" spans="1:5" ht="15.75" thickBot="1" x14ac:dyDescent="0.3">
      <c r="A356" s="41" t="s">
        <v>97</v>
      </c>
      <c r="B356" s="40"/>
      <c r="C356" s="40"/>
      <c r="D356" s="40"/>
      <c r="E356" s="40"/>
    </row>
    <row r="357" spans="1:5" ht="15.75" thickBot="1" x14ac:dyDescent="0.3">
      <c r="A357" s="41" t="s">
        <v>98</v>
      </c>
      <c r="B357" s="40"/>
      <c r="C357" s="40"/>
      <c r="D357" s="40"/>
      <c r="E357" s="40"/>
    </row>
    <row r="358" spans="1:5" ht="15.75" thickBot="1" x14ac:dyDescent="0.3">
      <c r="A358" s="39" t="s">
        <v>99</v>
      </c>
      <c r="B358" s="43">
        <f>B359+B360+B361+B362</f>
        <v>0</v>
      </c>
      <c r="C358" s="43">
        <f t="shared" ref="C358:E358" si="60">C359+C360+C361+C362</f>
        <v>0</v>
      </c>
      <c r="D358" s="43">
        <f t="shared" si="60"/>
        <v>0</v>
      </c>
      <c r="E358" s="43">
        <f t="shared" si="60"/>
        <v>0</v>
      </c>
    </row>
    <row r="359" spans="1:5" ht="15.75" thickBot="1" x14ac:dyDescent="0.3">
      <c r="A359" s="41" t="s">
        <v>70</v>
      </c>
      <c r="B359" s="43"/>
      <c r="C359" s="40"/>
      <c r="D359" s="40"/>
      <c r="E359" s="40"/>
    </row>
    <row r="360" spans="1:5" ht="15.75" thickBot="1" x14ac:dyDescent="0.3">
      <c r="A360" s="41" t="s">
        <v>96</v>
      </c>
      <c r="B360" s="43"/>
      <c r="C360" s="40"/>
      <c r="D360" s="40"/>
      <c r="E360" s="40"/>
    </row>
    <row r="361" spans="1:5" ht="15.75" thickBot="1" x14ac:dyDescent="0.3">
      <c r="A361" s="41" t="s">
        <v>97</v>
      </c>
      <c r="B361" s="43"/>
      <c r="C361" s="40"/>
      <c r="D361" s="40"/>
      <c r="E361" s="40"/>
    </row>
    <row r="362" spans="1:5" ht="15.75" thickBot="1" x14ac:dyDescent="0.3">
      <c r="A362" s="41" t="s">
        <v>98</v>
      </c>
      <c r="B362" s="43"/>
      <c r="C362" s="40"/>
      <c r="D362" s="40"/>
      <c r="E362" s="40"/>
    </row>
    <row r="363" spans="1:5" ht="15.75" thickBot="1" x14ac:dyDescent="0.3">
      <c r="A363" s="48" t="s">
        <v>116</v>
      </c>
      <c r="B363" s="43">
        <f>B353+B358</f>
        <v>0</v>
      </c>
      <c r="C363" s="43">
        <f t="shared" ref="C363:E363" si="61">C353+C358</f>
        <v>0</v>
      </c>
      <c r="D363" s="43">
        <f t="shared" si="61"/>
        <v>0</v>
      </c>
      <c r="E363" s="43">
        <f t="shared" si="61"/>
        <v>0</v>
      </c>
    </row>
    <row r="364" spans="1:5" ht="25.5" customHeight="1" thickBot="1" x14ac:dyDescent="0.3">
      <c r="A364" s="65" t="s">
        <v>110</v>
      </c>
      <c r="B364" s="161"/>
      <c r="C364" s="162"/>
      <c r="D364" s="162"/>
      <c r="E364" s="163"/>
    </row>
    <row r="365" spans="1:5" ht="34.5" thickBot="1" x14ac:dyDescent="0.3">
      <c r="A365" s="32" t="s">
        <v>107</v>
      </c>
      <c r="B365" s="61"/>
      <c r="C365" s="62" t="s">
        <v>90</v>
      </c>
      <c r="D365" s="63"/>
      <c r="E365" s="64"/>
    </row>
    <row r="366" spans="1:5" ht="17.25" customHeight="1" thickBot="1" x14ac:dyDescent="0.3">
      <c r="A366" s="26" t="s">
        <v>57</v>
      </c>
      <c r="B366" s="164"/>
      <c r="C366" s="165"/>
      <c r="D366" s="165"/>
      <c r="E366" s="166"/>
    </row>
    <row r="367" spans="1:5" ht="15.75" thickBot="1" x14ac:dyDescent="0.3">
      <c r="A367" s="26" t="s">
        <v>59</v>
      </c>
      <c r="B367" s="167"/>
      <c r="C367" s="168"/>
      <c r="D367" s="168"/>
      <c r="E367" s="169"/>
    </row>
    <row r="368" spans="1:5" ht="12.75" customHeight="1" x14ac:dyDescent="0.25">
      <c r="A368" s="159"/>
      <c r="B368" s="33">
        <v>2019</v>
      </c>
      <c r="C368" s="33">
        <v>2020</v>
      </c>
      <c r="D368" s="33">
        <v>2021</v>
      </c>
      <c r="E368" s="33">
        <v>2022</v>
      </c>
    </row>
    <row r="369" spans="1:5" ht="9" customHeight="1" thickBot="1" x14ac:dyDescent="0.3">
      <c r="A369" s="160"/>
      <c r="B369" s="34" t="s">
        <v>32</v>
      </c>
      <c r="C369" s="34" t="s">
        <v>33</v>
      </c>
      <c r="D369" s="34" t="s">
        <v>33</v>
      </c>
      <c r="E369" s="34" t="s">
        <v>33</v>
      </c>
    </row>
    <row r="370" spans="1:5" ht="15.75" thickBot="1" x14ac:dyDescent="0.3">
      <c r="A370" s="26" t="s">
        <v>61</v>
      </c>
      <c r="B370" s="26"/>
      <c r="C370" s="26"/>
      <c r="D370" s="26"/>
      <c r="E370" s="26"/>
    </row>
    <row r="371" spans="1:5" ht="15.75" thickBot="1" x14ac:dyDescent="0.3">
      <c r="A371" s="26" t="s">
        <v>62</v>
      </c>
      <c r="B371" s="35">
        <f>B389</f>
        <v>0</v>
      </c>
      <c r="C371" s="35">
        <f t="shared" ref="C371:E371" si="62">C389</f>
        <v>0</v>
      </c>
      <c r="D371" s="35">
        <f t="shared" si="62"/>
        <v>0</v>
      </c>
      <c r="E371" s="35">
        <f t="shared" si="62"/>
        <v>0</v>
      </c>
    </row>
    <row r="372" spans="1:5" ht="15.75" thickBot="1" x14ac:dyDescent="0.3">
      <c r="A372" s="26" t="s">
        <v>63</v>
      </c>
      <c r="B372" s="35" t="e">
        <f>B371/B370</f>
        <v>#DIV/0!</v>
      </c>
      <c r="C372" s="35" t="e">
        <f t="shared" ref="C372:E372" si="63">C371/C370</f>
        <v>#DIV/0!</v>
      </c>
      <c r="D372" s="35" t="e">
        <f t="shared" si="63"/>
        <v>#DIV/0!</v>
      </c>
      <c r="E372" s="35" t="e">
        <f t="shared" si="63"/>
        <v>#DIV/0!</v>
      </c>
    </row>
    <row r="373" spans="1:5" ht="15.75" thickBot="1" x14ac:dyDescent="0.3">
      <c r="A373" s="26" t="s">
        <v>64</v>
      </c>
      <c r="B373" s="36" t="s">
        <v>65</v>
      </c>
      <c r="C373" s="37" t="e">
        <f>C370/B370-1</f>
        <v>#DIV/0!</v>
      </c>
      <c r="D373" s="37" t="e">
        <f t="shared" ref="D373:E375" si="64">D370/C370-1</f>
        <v>#DIV/0!</v>
      </c>
      <c r="E373" s="37" t="e">
        <f t="shared" si="64"/>
        <v>#DIV/0!</v>
      </c>
    </row>
    <row r="374" spans="1:5" ht="15.75" thickBot="1" x14ac:dyDescent="0.3">
      <c r="A374" s="26" t="s">
        <v>66</v>
      </c>
      <c r="B374" s="36" t="s">
        <v>65</v>
      </c>
      <c r="C374" s="37" t="e">
        <f>C371/B371-1</f>
        <v>#DIV/0!</v>
      </c>
      <c r="D374" s="37" t="e">
        <f t="shared" si="64"/>
        <v>#DIV/0!</v>
      </c>
      <c r="E374" s="37" t="e">
        <f t="shared" si="64"/>
        <v>#DIV/0!</v>
      </c>
    </row>
    <row r="375" spans="1:5" ht="15.75" thickBot="1" x14ac:dyDescent="0.3">
      <c r="A375" s="26" t="s">
        <v>67</v>
      </c>
      <c r="B375" s="36" t="s">
        <v>65</v>
      </c>
      <c r="C375" s="37" t="e">
        <f>C372/B372-1</f>
        <v>#DIV/0!</v>
      </c>
      <c r="D375" s="37" t="e">
        <f t="shared" si="64"/>
        <v>#DIV/0!</v>
      </c>
      <c r="E375" s="37" t="e">
        <f t="shared" si="64"/>
        <v>#DIV/0!</v>
      </c>
    </row>
    <row r="376" spans="1:5" ht="15.75" thickBot="1" x14ac:dyDescent="0.3">
      <c r="A376" s="170" t="s">
        <v>112</v>
      </c>
      <c r="B376" s="171"/>
      <c r="C376" s="171"/>
      <c r="D376" s="171"/>
      <c r="E376" s="172"/>
    </row>
    <row r="377" spans="1:5" ht="12.75" customHeight="1" x14ac:dyDescent="0.25">
      <c r="A377" s="159"/>
      <c r="B377" s="33">
        <v>2019</v>
      </c>
      <c r="C377" s="33">
        <v>2020</v>
      </c>
      <c r="D377" s="33">
        <v>2021</v>
      </c>
      <c r="E377" s="33">
        <v>2022</v>
      </c>
    </row>
    <row r="378" spans="1:5" ht="9" customHeight="1" thickBot="1" x14ac:dyDescent="0.3">
      <c r="A378" s="160"/>
      <c r="B378" s="34" t="s">
        <v>32</v>
      </c>
      <c r="C378" s="34" t="s">
        <v>33</v>
      </c>
      <c r="D378" s="34" t="s">
        <v>33</v>
      </c>
      <c r="E378" s="34" t="s">
        <v>33</v>
      </c>
    </row>
    <row r="379" spans="1:5" ht="15.75" thickBot="1" x14ac:dyDescent="0.3">
      <c r="A379" s="39" t="s">
        <v>95</v>
      </c>
      <c r="B379" s="40">
        <f>B380+B381+B382+B383</f>
        <v>0</v>
      </c>
      <c r="C379" s="40">
        <f t="shared" ref="C379:E379" si="65">C380+C381+C382+C383</f>
        <v>0</v>
      </c>
      <c r="D379" s="40">
        <f t="shared" si="65"/>
        <v>0</v>
      </c>
      <c r="E379" s="40">
        <f t="shared" si="65"/>
        <v>0</v>
      </c>
    </row>
    <row r="380" spans="1:5" ht="15.75" thickBot="1" x14ac:dyDescent="0.3">
      <c r="A380" s="41" t="s">
        <v>70</v>
      </c>
      <c r="B380" s="40"/>
      <c r="C380" s="40"/>
      <c r="D380" s="40"/>
      <c r="E380" s="40"/>
    </row>
    <row r="381" spans="1:5" ht="15.75" thickBot="1" x14ac:dyDescent="0.3">
      <c r="A381" s="41" t="s">
        <v>96</v>
      </c>
      <c r="B381" s="40"/>
      <c r="C381" s="40"/>
      <c r="D381" s="40"/>
      <c r="E381" s="40"/>
    </row>
    <row r="382" spans="1:5" ht="15.75" thickBot="1" x14ac:dyDescent="0.3">
      <c r="A382" s="41" t="s">
        <v>97</v>
      </c>
      <c r="B382" s="40"/>
      <c r="C382" s="40"/>
      <c r="D382" s="40"/>
      <c r="E382" s="40"/>
    </row>
    <row r="383" spans="1:5" ht="15.75" thickBot="1" x14ac:dyDescent="0.3">
      <c r="A383" s="41" t="s">
        <v>98</v>
      </c>
      <c r="B383" s="40"/>
      <c r="C383" s="40"/>
      <c r="D383" s="40"/>
      <c r="E383" s="40"/>
    </row>
    <row r="384" spans="1:5" ht="15.75" thickBot="1" x14ac:dyDescent="0.3">
      <c r="A384" s="39" t="s">
        <v>99</v>
      </c>
      <c r="B384" s="43">
        <f>B385+B386+B387+B388</f>
        <v>0</v>
      </c>
      <c r="C384" s="43">
        <f t="shared" ref="C384:E384" si="66">C385+C386+C387+C388</f>
        <v>0</v>
      </c>
      <c r="D384" s="43">
        <f t="shared" si="66"/>
        <v>0</v>
      </c>
      <c r="E384" s="43">
        <f t="shared" si="66"/>
        <v>0</v>
      </c>
    </row>
    <row r="385" spans="1:5" ht="15.75" thickBot="1" x14ac:dyDescent="0.3">
      <c r="A385" s="41" t="s">
        <v>70</v>
      </c>
      <c r="B385" s="43"/>
      <c r="C385" s="43"/>
      <c r="D385" s="43"/>
      <c r="E385" s="43"/>
    </row>
    <row r="386" spans="1:5" ht="15.75" thickBot="1" x14ac:dyDescent="0.3">
      <c r="A386" s="41" t="s">
        <v>96</v>
      </c>
      <c r="B386" s="43"/>
      <c r="C386" s="43"/>
      <c r="D386" s="43"/>
      <c r="E386" s="43"/>
    </row>
    <row r="387" spans="1:5" ht="15.75" thickBot="1" x14ac:dyDescent="0.3">
      <c r="A387" s="41" t="s">
        <v>97</v>
      </c>
      <c r="B387" s="43"/>
      <c r="C387" s="43"/>
      <c r="D387" s="43"/>
      <c r="E387" s="43"/>
    </row>
    <row r="388" spans="1:5" ht="15.75" thickBot="1" x14ac:dyDescent="0.3">
      <c r="A388" s="41" t="s">
        <v>98</v>
      </c>
      <c r="B388" s="43"/>
      <c r="C388" s="43"/>
      <c r="D388" s="43"/>
      <c r="E388" s="43"/>
    </row>
    <row r="389" spans="1:5" ht="15.75" thickBot="1" x14ac:dyDescent="0.3">
      <c r="A389" s="48" t="s">
        <v>82</v>
      </c>
      <c r="B389" s="43">
        <f>B379+B384</f>
        <v>0</v>
      </c>
      <c r="C389" s="43">
        <f t="shared" ref="C389:E389" si="67">C379+C384</f>
        <v>0</v>
      </c>
      <c r="D389" s="43">
        <f t="shared" si="67"/>
        <v>0</v>
      </c>
      <c r="E389" s="43">
        <f t="shared" si="67"/>
        <v>0</v>
      </c>
    </row>
    <row r="390" spans="1:5" ht="15.75" thickBot="1" x14ac:dyDescent="0.3">
      <c r="A390" s="66"/>
      <c r="B390" s="67"/>
      <c r="C390" s="67"/>
      <c r="D390" s="67"/>
      <c r="E390" s="67"/>
    </row>
    <row r="391" spans="1:5" ht="27" customHeight="1" thickBot="1" x14ac:dyDescent="0.3">
      <c r="A391" s="20" t="s">
        <v>117</v>
      </c>
      <c r="B391" s="68">
        <f>B266+B190+B75+B38+B215+B112+B371+B345+B320+B295+B240+B149</f>
        <v>210040</v>
      </c>
      <c r="C391" s="68">
        <f>C266+C190+C75+C38+C215+C112+C371+C345+C320+C295+C240+C149</f>
        <v>226000</v>
      </c>
      <c r="D391" s="68">
        <f t="shared" ref="D391:E391" si="68">D266+D190+D75+D38+D215+D112+D371+D345+D320+D295+D240+D149</f>
        <v>231000</v>
      </c>
      <c r="E391" s="68">
        <f t="shared" si="68"/>
        <v>232000</v>
      </c>
    </row>
    <row r="392" spans="1:5" ht="24.75" thickBot="1" x14ac:dyDescent="0.3">
      <c r="A392" s="20" t="s">
        <v>118</v>
      </c>
      <c r="B392" s="68">
        <f>+B284+B258+B141+B104+B67+B389+B363+B338+B313+B233+B208+B178</f>
        <v>210040</v>
      </c>
      <c r="C392" s="68">
        <f>+C284+C258+C141+C104+C67+C389+C363+C338+C313+C233+C208+C178</f>
        <v>226000</v>
      </c>
      <c r="D392" s="68">
        <f t="shared" ref="D392:E392" si="69">+D284+D258+D141+D104+D67+D389+D363+D338+D313+D233+D208+D178</f>
        <v>231000</v>
      </c>
      <c r="E392" s="68">
        <f t="shared" si="69"/>
        <v>232000</v>
      </c>
    </row>
    <row r="393" spans="1:5" ht="15.75" thickBot="1" x14ac:dyDescent="0.3">
      <c r="A393" s="39" t="s">
        <v>69</v>
      </c>
      <c r="B393" s="69">
        <f>B394+B395</f>
        <v>70000</v>
      </c>
      <c r="C393" s="69">
        <f t="shared" ref="C393:E393" si="70">C394+C395</f>
        <v>82000</v>
      </c>
      <c r="D393" s="69">
        <f t="shared" si="70"/>
        <v>82000</v>
      </c>
      <c r="E393" s="69">
        <f t="shared" si="70"/>
        <v>82000</v>
      </c>
    </row>
    <row r="394" spans="1:5" ht="15.75" thickBot="1" x14ac:dyDescent="0.3">
      <c r="A394" s="41" t="s">
        <v>70</v>
      </c>
      <c r="B394" s="43">
        <f t="shared" ref="B394:E395" si="71">B47+B84+B121</f>
        <v>70000</v>
      </c>
      <c r="C394" s="43">
        <f t="shared" si="71"/>
        <v>82000</v>
      </c>
      <c r="D394" s="43">
        <f t="shared" si="71"/>
        <v>82000</v>
      </c>
      <c r="E394" s="43">
        <f t="shared" si="71"/>
        <v>82000</v>
      </c>
    </row>
    <row r="395" spans="1:5" ht="15.75" thickBot="1" x14ac:dyDescent="0.3">
      <c r="A395" s="41" t="s">
        <v>119</v>
      </c>
      <c r="B395" s="43">
        <f t="shared" si="71"/>
        <v>0</v>
      </c>
      <c r="C395" s="43">
        <f t="shared" si="71"/>
        <v>0</v>
      </c>
      <c r="D395" s="43">
        <f t="shared" si="71"/>
        <v>0</v>
      </c>
      <c r="E395" s="43">
        <f t="shared" si="71"/>
        <v>0</v>
      </c>
    </row>
    <row r="396" spans="1:5" ht="24.75" thickBot="1" x14ac:dyDescent="0.3">
      <c r="A396" s="39" t="s">
        <v>72</v>
      </c>
      <c r="B396" s="69">
        <f>B397+B398</f>
        <v>12000</v>
      </c>
      <c r="C396" s="69">
        <f t="shared" ref="C396:E396" si="72">C397+C398</f>
        <v>12600</v>
      </c>
      <c r="D396" s="69">
        <f t="shared" si="72"/>
        <v>12600</v>
      </c>
      <c r="E396" s="69">
        <f t="shared" si="72"/>
        <v>12600</v>
      </c>
    </row>
    <row r="397" spans="1:5" ht="15.75" thickBot="1" x14ac:dyDescent="0.3">
      <c r="A397" s="41" t="s">
        <v>70</v>
      </c>
      <c r="B397" s="40">
        <f>B50+B87+B124</f>
        <v>12000</v>
      </c>
      <c r="C397" s="40">
        <f>C50+C87+C124</f>
        <v>12600</v>
      </c>
      <c r="D397" s="40">
        <f>D50+D87+D124</f>
        <v>12600</v>
      </c>
      <c r="E397" s="40">
        <f>E50+E87+E124</f>
        <v>12600</v>
      </c>
    </row>
    <row r="398" spans="1:5" ht="15.75" thickBot="1" x14ac:dyDescent="0.3">
      <c r="A398" s="41" t="s">
        <v>119</v>
      </c>
      <c r="B398" s="43">
        <f>B51+B88+B122</f>
        <v>0</v>
      </c>
      <c r="C398" s="43">
        <f>C51+C88+C122</f>
        <v>0</v>
      </c>
      <c r="D398" s="43">
        <f>D51+D88+D122</f>
        <v>0</v>
      </c>
      <c r="E398" s="43">
        <f>E51+E88+E122</f>
        <v>0</v>
      </c>
    </row>
    <row r="399" spans="1:5" ht="15.75" thickBot="1" x14ac:dyDescent="0.3">
      <c r="A399" s="39" t="s">
        <v>73</v>
      </c>
      <c r="B399" s="69">
        <f>B400+B401</f>
        <v>110640</v>
      </c>
      <c r="C399" s="69">
        <f t="shared" ref="C399:E399" si="73">C400+C401</f>
        <v>119040</v>
      </c>
      <c r="D399" s="69">
        <f t="shared" si="73"/>
        <v>124040</v>
      </c>
      <c r="E399" s="69">
        <f t="shared" si="73"/>
        <v>125040</v>
      </c>
    </row>
    <row r="400" spans="1:5" ht="15.75" thickBot="1" x14ac:dyDescent="0.3">
      <c r="A400" s="41" t="s">
        <v>70</v>
      </c>
      <c r="B400" s="43">
        <f>B53+B90+B127</f>
        <v>110640</v>
      </c>
      <c r="C400" s="43">
        <f>C53+C90+C127+C149</f>
        <v>119040</v>
      </c>
      <c r="D400" s="43">
        <f t="shared" ref="D400:E400" si="74">D53+D90+D127+D149</f>
        <v>124040</v>
      </c>
      <c r="E400" s="43">
        <f t="shared" si="74"/>
        <v>125040</v>
      </c>
    </row>
    <row r="401" spans="1:5" ht="15.75" thickBot="1" x14ac:dyDescent="0.3">
      <c r="A401" s="41" t="s">
        <v>119</v>
      </c>
      <c r="B401" s="43">
        <f>B54+B91+B128</f>
        <v>0</v>
      </c>
      <c r="C401" s="43">
        <f>C54+C91+C128</f>
        <v>0</v>
      </c>
      <c r="D401" s="43">
        <f>D54+D91+D128</f>
        <v>0</v>
      </c>
      <c r="E401" s="43">
        <f>E54+E91+E128</f>
        <v>0</v>
      </c>
    </row>
    <row r="402" spans="1:5" ht="15.75" thickBot="1" x14ac:dyDescent="0.3">
      <c r="A402" s="39" t="s">
        <v>74</v>
      </c>
      <c r="B402" s="69">
        <f>B403+B404</f>
        <v>0</v>
      </c>
      <c r="C402" s="69">
        <f t="shared" ref="C402:E402" si="75">C403+C404</f>
        <v>0</v>
      </c>
      <c r="D402" s="69">
        <f t="shared" si="75"/>
        <v>0</v>
      </c>
      <c r="E402" s="69">
        <f t="shared" si="75"/>
        <v>0</v>
      </c>
    </row>
    <row r="403" spans="1:5" ht="15.75" thickBot="1" x14ac:dyDescent="0.3">
      <c r="A403" s="41" t="s">
        <v>70</v>
      </c>
      <c r="B403" s="40">
        <f t="shared" ref="B403:E404" si="76">B56+B93+B130</f>
        <v>0</v>
      </c>
      <c r="C403" s="40">
        <f t="shared" si="76"/>
        <v>0</v>
      </c>
      <c r="D403" s="40">
        <f t="shared" si="76"/>
        <v>0</v>
      </c>
      <c r="E403" s="40">
        <f t="shared" si="76"/>
        <v>0</v>
      </c>
    </row>
    <row r="404" spans="1:5" ht="15.75" thickBot="1" x14ac:dyDescent="0.3">
      <c r="A404" s="41" t="s">
        <v>119</v>
      </c>
      <c r="B404" s="43">
        <f t="shared" si="76"/>
        <v>0</v>
      </c>
      <c r="C404" s="43">
        <f t="shared" si="76"/>
        <v>0</v>
      </c>
      <c r="D404" s="43">
        <f t="shared" si="76"/>
        <v>0</v>
      </c>
      <c r="E404" s="43">
        <f t="shared" si="76"/>
        <v>0</v>
      </c>
    </row>
    <row r="405" spans="1:5" ht="15.75" thickBot="1" x14ac:dyDescent="0.3">
      <c r="A405" s="39" t="s">
        <v>75</v>
      </c>
      <c r="B405" s="69">
        <f>B406+B407</f>
        <v>0</v>
      </c>
      <c r="C405" s="69">
        <f t="shared" ref="C405:E405" si="77">C406+C407</f>
        <v>0</v>
      </c>
      <c r="D405" s="69">
        <f t="shared" si="77"/>
        <v>0</v>
      </c>
      <c r="E405" s="69">
        <f t="shared" si="77"/>
        <v>0</v>
      </c>
    </row>
    <row r="406" spans="1:5" ht="15.75" thickBot="1" x14ac:dyDescent="0.3">
      <c r="A406" s="41" t="s">
        <v>70</v>
      </c>
      <c r="B406" s="40">
        <f t="shared" ref="B406:E407" si="78">B59+B96+B133</f>
        <v>0</v>
      </c>
      <c r="C406" s="40">
        <f t="shared" si="78"/>
        <v>0</v>
      </c>
      <c r="D406" s="40">
        <f t="shared" si="78"/>
        <v>0</v>
      </c>
      <c r="E406" s="40">
        <f t="shared" si="78"/>
        <v>0</v>
      </c>
    </row>
    <row r="407" spans="1:5" ht="15.75" thickBot="1" x14ac:dyDescent="0.3">
      <c r="A407" s="41" t="s">
        <v>119</v>
      </c>
      <c r="B407" s="43">
        <f t="shared" si="78"/>
        <v>0</v>
      </c>
      <c r="C407" s="43">
        <f t="shared" si="78"/>
        <v>0</v>
      </c>
      <c r="D407" s="43">
        <f t="shared" si="78"/>
        <v>0</v>
      </c>
      <c r="E407" s="43">
        <f t="shared" si="78"/>
        <v>0</v>
      </c>
    </row>
    <row r="408" spans="1:5" ht="15.75" thickBot="1" x14ac:dyDescent="0.3">
      <c r="A408" s="39" t="s">
        <v>76</v>
      </c>
      <c r="B408" s="69">
        <f>B409+B410</f>
        <v>6000</v>
      </c>
      <c r="C408" s="69">
        <f>C409+C410</f>
        <v>6000</v>
      </c>
      <c r="D408" s="69">
        <f t="shared" ref="D408:E408" si="79">D409+D410</f>
        <v>6000</v>
      </c>
      <c r="E408" s="69">
        <f t="shared" si="79"/>
        <v>6000</v>
      </c>
    </row>
    <row r="409" spans="1:5" ht="15.75" thickBot="1" x14ac:dyDescent="0.3">
      <c r="A409" s="41" t="s">
        <v>70</v>
      </c>
      <c r="B409" s="40">
        <f>B62+B99+B136</f>
        <v>6000</v>
      </c>
      <c r="C409" s="40">
        <f t="shared" ref="C409:E409" si="80">C62+C99+C136</f>
        <v>6000</v>
      </c>
      <c r="D409" s="40">
        <f t="shared" si="80"/>
        <v>6000</v>
      </c>
      <c r="E409" s="40">
        <f t="shared" si="80"/>
        <v>6000</v>
      </c>
    </row>
    <row r="410" spans="1:5" ht="15.75" thickBot="1" x14ac:dyDescent="0.3">
      <c r="A410" s="41" t="s">
        <v>119</v>
      </c>
      <c r="B410" s="43">
        <f>B63+B100+B137</f>
        <v>0</v>
      </c>
      <c r="C410" s="43">
        <f>C63+C100+C137</f>
        <v>0</v>
      </c>
      <c r="D410" s="43">
        <f>D63+D100+D137</f>
        <v>0</v>
      </c>
      <c r="E410" s="43">
        <f>E63+E100+E137</f>
        <v>0</v>
      </c>
    </row>
    <row r="411" spans="1:5" ht="24.75" thickBot="1" x14ac:dyDescent="0.3">
      <c r="A411" s="39" t="s">
        <v>77</v>
      </c>
      <c r="B411" s="69">
        <f>B101+B64</f>
        <v>360</v>
      </c>
      <c r="C411" s="69">
        <f>C101+C64</f>
        <v>360</v>
      </c>
      <c r="D411" s="69">
        <f>D101+D64</f>
        <v>360</v>
      </c>
      <c r="E411" s="69">
        <f>E101+E64</f>
        <v>360</v>
      </c>
    </row>
    <row r="412" spans="1:5" ht="15.75" thickBot="1" x14ac:dyDescent="0.3">
      <c r="A412" s="41" t="s">
        <v>70</v>
      </c>
      <c r="B412" s="40">
        <f>B65+B102+B139</f>
        <v>360</v>
      </c>
      <c r="C412" s="40">
        <f t="shared" ref="C412:E412" si="81">C65+C102+C139</f>
        <v>360</v>
      </c>
      <c r="D412" s="40">
        <f t="shared" si="81"/>
        <v>360</v>
      </c>
      <c r="E412" s="40">
        <f t="shared" si="81"/>
        <v>360</v>
      </c>
    </row>
    <row r="413" spans="1:5" ht="15.75" thickBot="1" x14ac:dyDescent="0.3">
      <c r="A413" s="41" t="s">
        <v>119</v>
      </c>
      <c r="B413" s="43">
        <f>B66+B103+B140</f>
        <v>0</v>
      </c>
      <c r="C413" s="43">
        <f>C66+C103+C140</f>
        <v>0</v>
      </c>
      <c r="D413" s="43">
        <f>D66+D103+D140</f>
        <v>0</v>
      </c>
      <c r="E413" s="43">
        <f>E66+E103+E140</f>
        <v>0</v>
      </c>
    </row>
    <row r="414" spans="1:5" ht="15.75" thickBot="1" x14ac:dyDescent="0.3">
      <c r="A414" s="39" t="s">
        <v>120</v>
      </c>
      <c r="B414" s="69">
        <f>B415+B416+B417+B418</f>
        <v>0</v>
      </c>
      <c r="C414" s="69">
        <f t="shared" ref="C414:E414" si="82">C415+C416+C417+C418</f>
        <v>0</v>
      </c>
      <c r="D414" s="69">
        <f t="shared" si="82"/>
        <v>0</v>
      </c>
      <c r="E414" s="69">
        <f t="shared" si="82"/>
        <v>0</v>
      </c>
    </row>
    <row r="415" spans="1:5" ht="15.75" thickBot="1" x14ac:dyDescent="0.3">
      <c r="A415" s="41" t="s">
        <v>70</v>
      </c>
      <c r="B415" s="40">
        <f t="shared" ref="B415:E418" si="83">B199+B224+B249+B275+B304+B329+B354+B380</f>
        <v>0</v>
      </c>
      <c r="C415" s="40">
        <f t="shared" si="83"/>
        <v>0</v>
      </c>
      <c r="D415" s="40">
        <f t="shared" si="83"/>
        <v>0</v>
      </c>
      <c r="E415" s="40">
        <f t="shared" si="83"/>
        <v>0</v>
      </c>
    </row>
    <row r="416" spans="1:5" ht="15.75" thickBot="1" x14ac:dyDescent="0.3">
      <c r="A416" s="41" t="s">
        <v>121</v>
      </c>
      <c r="B416" s="40">
        <f t="shared" si="83"/>
        <v>0</v>
      </c>
      <c r="C416" s="40">
        <f t="shared" si="83"/>
        <v>0</v>
      </c>
      <c r="D416" s="40">
        <f t="shared" si="83"/>
        <v>0</v>
      </c>
      <c r="E416" s="40">
        <f t="shared" si="83"/>
        <v>0</v>
      </c>
    </row>
    <row r="417" spans="1:5" ht="15.75" thickBot="1" x14ac:dyDescent="0.3">
      <c r="A417" s="41" t="s">
        <v>97</v>
      </c>
      <c r="B417" s="40">
        <f t="shared" si="83"/>
        <v>0</v>
      </c>
      <c r="C417" s="40">
        <f t="shared" si="83"/>
        <v>0</v>
      </c>
      <c r="D417" s="40">
        <f t="shared" si="83"/>
        <v>0</v>
      </c>
      <c r="E417" s="40">
        <f t="shared" si="83"/>
        <v>0</v>
      </c>
    </row>
    <row r="418" spans="1:5" ht="15.75" thickBot="1" x14ac:dyDescent="0.3">
      <c r="A418" s="41" t="s">
        <v>98</v>
      </c>
      <c r="B418" s="40">
        <f t="shared" si="83"/>
        <v>0</v>
      </c>
      <c r="C418" s="40">
        <f t="shared" si="83"/>
        <v>0</v>
      </c>
      <c r="D418" s="40">
        <f t="shared" si="83"/>
        <v>0</v>
      </c>
      <c r="E418" s="40">
        <f t="shared" si="83"/>
        <v>0</v>
      </c>
    </row>
    <row r="419" spans="1:5" ht="15.75" thickBot="1" x14ac:dyDescent="0.3">
      <c r="A419" s="39" t="s">
        <v>122</v>
      </c>
      <c r="B419" s="69">
        <f>B420+B421+B422+B423</f>
        <v>11040</v>
      </c>
      <c r="C419" s="69">
        <f t="shared" ref="C419:E419" si="84">C420+C421+C422+C423</f>
        <v>6000</v>
      </c>
      <c r="D419" s="69">
        <f t="shared" si="84"/>
        <v>6000</v>
      </c>
      <c r="E419" s="69">
        <f t="shared" si="84"/>
        <v>6000</v>
      </c>
    </row>
    <row r="420" spans="1:5" ht="15.75" thickBot="1" x14ac:dyDescent="0.3">
      <c r="A420" s="41" t="s">
        <v>70</v>
      </c>
      <c r="B420" s="40">
        <f t="shared" ref="B420:E423" si="85">B204+B229+B254+B280+B309+B334+B359+B385</f>
        <v>11040</v>
      </c>
      <c r="C420" s="40">
        <f>C204+C229+C254+C280+C309+C334+C359+C385</f>
        <v>6000</v>
      </c>
      <c r="D420" s="40">
        <f t="shared" si="85"/>
        <v>6000</v>
      </c>
      <c r="E420" s="40">
        <f t="shared" si="85"/>
        <v>6000</v>
      </c>
    </row>
    <row r="421" spans="1:5" ht="15.75" thickBot="1" x14ac:dyDescent="0.3">
      <c r="A421" s="41" t="s">
        <v>121</v>
      </c>
      <c r="B421" s="40">
        <f t="shared" si="85"/>
        <v>0</v>
      </c>
      <c r="C421" s="40">
        <f t="shared" si="85"/>
        <v>0</v>
      </c>
      <c r="D421" s="40">
        <f t="shared" si="85"/>
        <v>0</v>
      </c>
      <c r="E421" s="40">
        <f t="shared" si="85"/>
        <v>0</v>
      </c>
    </row>
    <row r="422" spans="1:5" ht="15.75" thickBot="1" x14ac:dyDescent="0.3">
      <c r="A422" s="41" t="s">
        <v>97</v>
      </c>
      <c r="B422" s="40">
        <f t="shared" si="85"/>
        <v>0</v>
      </c>
      <c r="C422" s="40">
        <f t="shared" si="85"/>
        <v>0</v>
      </c>
      <c r="D422" s="40">
        <f t="shared" si="85"/>
        <v>0</v>
      </c>
      <c r="E422" s="40">
        <f t="shared" si="85"/>
        <v>0</v>
      </c>
    </row>
    <row r="423" spans="1:5" ht="15.75" thickBot="1" x14ac:dyDescent="0.3">
      <c r="A423" s="41" t="s">
        <v>98</v>
      </c>
      <c r="B423" s="40">
        <f t="shared" si="85"/>
        <v>0</v>
      </c>
      <c r="C423" s="40">
        <f t="shared" si="85"/>
        <v>0</v>
      </c>
      <c r="D423" s="40">
        <f t="shared" si="85"/>
        <v>0</v>
      </c>
      <c r="E423" s="40">
        <f t="shared" si="85"/>
        <v>0</v>
      </c>
    </row>
    <row r="424" spans="1:5" ht="15.75" thickBot="1" x14ac:dyDescent="0.3">
      <c r="A424" s="49" t="s">
        <v>79</v>
      </c>
      <c r="B424" s="50">
        <f>IF(B392-B391=0,0,"Error")</f>
        <v>0</v>
      </c>
      <c r="C424" s="50">
        <f>IF(C392-C391=0,0,"Error")</f>
        <v>0</v>
      </c>
      <c r="D424" s="50">
        <f>IF(D392-D391=0,0,"Error")</f>
        <v>0</v>
      </c>
      <c r="E424" s="50">
        <f>IF(E392-E391=0,0,"Error")</f>
        <v>0</v>
      </c>
    </row>
  </sheetData>
  <mergeCells count="92">
    <mergeCell ref="A8:E8"/>
    <mergeCell ref="A1:E1"/>
    <mergeCell ref="A2:E2"/>
    <mergeCell ref="A3:E3"/>
    <mergeCell ref="B5:E5"/>
    <mergeCell ref="B6:E6"/>
    <mergeCell ref="B7:E7"/>
    <mergeCell ref="A118:A119"/>
    <mergeCell ref="B143:E143"/>
    <mergeCell ref="B144:E144"/>
    <mergeCell ref="A43:E43"/>
    <mergeCell ref="A9:E11"/>
    <mergeCell ref="B12:E12"/>
    <mergeCell ref="A13:A14"/>
    <mergeCell ref="B21:E21"/>
    <mergeCell ref="A22:E22"/>
    <mergeCell ref="A30:E30"/>
    <mergeCell ref="A31:E31"/>
    <mergeCell ref="B32:E32"/>
    <mergeCell ref="B33:E33"/>
    <mergeCell ref="B34:E34"/>
    <mergeCell ref="A35:A36"/>
    <mergeCell ref="A117:E117"/>
    <mergeCell ref="A44:A45"/>
    <mergeCell ref="B69:E69"/>
    <mergeCell ref="B70:E70"/>
    <mergeCell ref="B71:E71"/>
    <mergeCell ref="A72:A73"/>
    <mergeCell ref="A80:E80"/>
    <mergeCell ref="A81:A82"/>
    <mergeCell ref="B106:E106"/>
    <mergeCell ref="B107:E107"/>
    <mergeCell ref="B108:E108"/>
    <mergeCell ref="A109:A110"/>
    <mergeCell ref="B145:E145"/>
    <mergeCell ref="A146:A147"/>
    <mergeCell ref="B210:E210"/>
    <mergeCell ref="A155:A156"/>
    <mergeCell ref="A180:E180"/>
    <mergeCell ref="A181:E181"/>
    <mergeCell ref="B182:E182"/>
    <mergeCell ref="D183:E183"/>
    <mergeCell ref="B186:E186"/>
    <mergeCell ref="A187:A188"/>
    <mergeCell ref="A195:E195"/>
    <mergeCell ref="A196:A197"/>
    <mergeCell ref="D209:E209"/>
    <mergeCell ref="B184:E184"/>
    <mergeCell ref="B185:E185"/>
    <mergeCell ref="A154:E154"/>
    <mergeCell ref="B262:E262"/>
    <mergeCell ref="B211:E211"/>
    <mergeCell ref="A212:A213"/>
    <mergeCell ref="A220:E220"/>
    <mergeCell ref="A221:A222"/>
    <mergeCell ref="B235:E235"/>
    <mergeCell ref="B236:E236"/>
    <mergeCell ref="A237:A238"/>
    <mergeCell ref="A245:E245"/>
    <mergeCell ref="A246:A247"/>
    <mergeCell ref="B259:E259"/>
    <mergeCell ref="B261:E261"/>
    <mergeCell ref="A292:A293"/>
    <mergeCell ref="A263:A264"/>
    <mergeCell ref="A271:E271"/>
    <mergeCell ref="A272:A273"/>
    <mergeCell ref="A285:E285"/>
    <mergeCell ref="A286:E286"/>
    <mergeCell ref="B287:E287"/>
    <mergeCell ref="D288:E288"/>
    <mergeCell ref="B289:E289"/>
    <mergeCell ref="B290:E290"/>
    <mergeCell ref="B291:E291"/>
    <mergeCell ref="A350:E350"/>
    <mergeCell ref="A300:E300"/>
    <mergeCell ref="A301:A302"/>
    <mergeCell ref="D314:E314"/>
    <mergeCell ref="B315:E315"/>
    <mergeCell ref="B316:E316"/>
    <mergeCell ref="A317:A318"/>
    <mergeCell ref="A325:E325"/>
    <mergeCell ref="A326:A327"/>
    <mergeCell ref="B340:E340"/>
    <mergeCell ref="B341:E341"/>
    <mergeCell ref="A342:A343"/>
    <mergeCell ref="A377:A378"/>
    <mergeCell ref="A351:A352"/>
    <mergeCell ref="B364:E364"/>
    <mergeCell ref="B366:E366"/>
    <mergeCell ref="B367:E367"/>
    <mergeCell ref="A368:A369"/>
    <mergeCell ref="A376:E376"/>
  </mergeCells>
  <pageMargins left="0.7" right="0.7" top="0.75" bottom="0.75" header="0.3" footer="0.3"/>
  <pageSetup scale="5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11"/>
  <sheetViews>
    <sheetView topLeftCell="A1273" zoomScale="140" zoomScaleNormal="140" workbookViewId="0">
      <selection activeCell="I1304" sqref="I1304"/>
    </sheetView>
  </sheetViews>
  <sheetFormatPr defaultRowHeight="15" x14ac:dyDescent="0.25"/>
  <cols>
    <col min="1" max="1" width="33.7109375" customWidth="1"/>
    <col min="2" max="4" width="11.7109375" customWidth="1"/>
    <col min="5" max="5" width="15.7109375" customWidth="1"/>
  </cols>
  <sheetData>
    <row r="1" spans="1:6" x14ac:dyDescent="0.25">
      <c r="A1" s="268" t="s">
        <v>2</v>
      </c>
      <c r="B1" s="268"/>
      <c r="C1" s="268"/>
      <c r="D1" s="268"/>
      <c r="E1" s="268"/>
    </row>
    <row r="3" spans="1:6" ht="18" customHeight="1" x14ac:dyDescent="0.25">
      <c r="A3" s="268" t="s">
        <v>123</v>
      </c>
      <c r="B3" s="268"/>
      <c r="C3" s="268"/>
      <c r="D3" s="268"/>
      <c r="E3" s="268"/>
      <c r="F3" s="136"/>
    </row>
    <row r="4" spans="1:6" ht="18" customHeight="1" x14ac:dyDescent="0.25">
      <c r="A4" s="211" t="s">
        <v>23</v>
      </c>
      <c r="B4" s="211"/>
      <c r="C4" s="211"/>
      <c r="D4" s="211"/>
      <c r="E4" s="211"/>
      <c r="F4" s="5"/>
    </row>
    <row r="5" spans="1:6" ht="15.75" thickBot="1" x14ac:dyDescent="0.3"/>
    <row r="6" spans="1:6" ht="15.75" thickBot="1" x14ac:dyDescent="0.3">
      <c r="A6" s="6" t="s">
        <v>24</v>
      </c>
      <c r="B6" s="212" t="s">
        <v>13</v>
      </c>
      <c r="C6" s="212"/>
      <c r="D6" s="212"/>
      <c r="E6" s="212"/>
    </row>
    <row r="7" spans="1:6" ht="15.75" thickBot="1" x14ac:dyDescent="0.3">
      <c r="A7" s="6" t="s">
        <v>8</v>
      </c>
      <c r="B7" s="153" t="s">
        <v>14</v>
      </c>
      <c r="C7" s="154"/>
      <c r="D7" s="154"/>
      <c r="E7" s="155"/>
    </row>
    <row r="8" spans="1:6" ht="15.75" thickBot="1" x14ac:dyDescent="0.3">
      <c r="A8" s="6" t="s">
        <v>26</v>
      </c>
      <c r="B8" s="214" t="s">
        <v>27</v>
      </c>
      <c r="C8" s="215"/>
      <c r="D8" s="215"/>
      <c r="E8" s="216"/>
    </row>
    <row r="9" spans="1:6" ht="15.75" thickBot="1" x14ac:dyDescent="0.3">
      <c r="A9" s="206" t="s">
        <v>9</v>
      </c>
      <c r="B9" s="207"/>
      <c r="C9" s="207"/>
      <c r="D9" s="207"/>
      <c r="E9" s="208"/>
    </row>
    <row r="10" spans="1:6" ht="15.75" customHeight="1" x14ac:dyDescent="0.25">
      <c r="A10" s="249" t="s">
        <v>124</v>
      </c>
      <c r="B10" s="250"/>
      <c r="C10" s="250"/>
      <c r="D10" s="250"/>
      <c r="E10" s="251"/>
    </row>
    <row r="11" spans="1:6" ht="36.75" customHeight="1" x14ac:dyDescent="0.25">
      <c r="A11" s="252"/>
      <c r="B11" s="253"/>
      <c r="C11" s="253"/>
      <c r="D11" s="253"/>
      <c r="E11" s="254"/>
    </row>
    <row r="12" spans="1:6" ht="38.25" customHeight="1" thickBot="1" x14ac:dyDescent="0.3">
      <c r="A12" s="255"/>
      <c r="B12" s="256"/>
      <c r="C12" s="256"/>
      <c r="D12" s="256"/>
      <c r="E12" s="257"/>
    </row>
    <row r="13" spans="1:6" ht="29.25" customHeight="1" thickBot="1" x14ac:dyDescent="0.3">
      <c r="A13" s="7" t="s">
        <v>29</v>
      </c>
      <c r="B13" s="258" t="s">
        <v>125</v>
      </c>
      <c r="C13" s="259"/>
      <c r="D13" s="259"/>
      <c r="E13" s="260"/>
    </row>
    <row r="14" spans="1:6" ht="23.25" customHeight="1" x14ac:dyDescent="0.25">
      <c r="A14" s="159" t="s">
        <v>31</v>
      </c>
      <c r="B14" s="8">
        <v>2019</v>
      </c>
      <c r="C14" s="8">
        <v>2020</v>
      </c>
      <c r="D14" s="8">
        <v>2021</v>
      </c>
      <c r="E14" s="8">
        <v>2022</v>
      </c>
    </row>
    <row r="15" spans="1:6" ht="15.75" thickBot="1" x14ac:dyDescent="0.3">
      <c r="A15" s="261"/>
      <c r="B15" s="70" t="s">
        <v>32</v>
      </c>
      <c r="C15" s="70" t="s">
        <v>33</v>
      </c>
      <c r="D15" s="70" t="s">
        <v>33</v>
      </c>
      <c r="E15" s="70" t="s">
        <v>33</v>
      </c>
    </row>
    <row r="16" spans="1:6" ht="15.75" thickBot="1" x14ac:dyDescent="0.3">
      <c r="A16" s="71" t="s">
        <v>126</v>
      </c>
      <c r="B16" s="12">
        <v>0.13</v>
      </c>
      <c r="C16" s="12">
        <v>0.15</v>
      </c>
      <c r="D16" s="12">
        <v>0.17</v>
      </c>
      <c r="E16" s="12">
        <v>0.17</v>
      </c>
    </row>
    <row r="17" spans="1:5" ht="35.25" thickBot="1" x14ac:dyDescent="0.3">
      <c r="A17" s="72" t="s">
        <v>127</v>
      </c>
      <c r="B17" s="73" t="s">
        <v>128</v>
      </c>
      <c r="C17" s="73" t="s">
        <v>129</v>
      </c>
      <c r="D17" s="73" t="s">
        <v>130</v>
      </c>
      <c r="E17" s="73" t="s">
        <v>130</v>
      </c>
    </row>
    <row r="18" spans="1:5" ht="15.75" thickBot="1" x14ac:dyDescent="0.3">
      <c r="A18" s="71" t="s">
        <v>131</v>
      </c>
      <c r="B18" s="16" t="s">
        <v>132</v>
      </c>
      <c r="C18" s="16">
        <v>0.19</v>
      </c>
      <c r="D18" s="12">
        <v>0.2</v>
      </c>
      <c r="E18" s="12">
        <v>0.2</v>
      </c>
    </row>
    <row r="19" spans="1:5" ht="25.5" customHeight="1" thickBot="1" x14ac:dyDescent="0.3">
      <c r="A19" s="74" t="s">
        <v>133</v>
      </c>
      <c r="B19" s="10">
        <v>0.47</v>
      </c>
      <c r="C19" s="10">
        <v>0.55000000000000004</v>
      </c>
      <c r="D19" s="16">
        <v>0.6</v>
      </c>
      <c r="E19" s="12">
        <v>0.6</v>
      </c>
    </row>
    <row r="20" spans="1:5" ht="25.5" customHeight="1" thickBot="1" x14ac:dyDescent="0.3">
      <c r="A20" s="74"/>
      <c r="B20" s="10"/>
      <c r="C20" s="10"/>
      <c r="D20" s="10"/>
      <c r="E20" s="12"/>
    </row>
    <row r="21" spans="1:5" ht="15.75" thickBot="1" x14ac:dyDescent="0.3">
      <c r="A21" s="71" t="s">
        <v>134</v>
      </c>
      <c r="B21" s="75">
        <v>0.4</v>
      </c>
      <c r="C21" s="75">
        <v>0.55000000000000004</v>
      </c>
      <c r="D21" s="12">
        <v>0.59</v>
      </c>
      <c r="E21" s="12">
        <v>0.59</v>
      </c>
    </row>
    <row r="22" spans="1:5" ht="35.25" customHeight="1" thickBot="1" x14ac:dyDescent="0.3">
      <c r="A22" s="20" t="s">
        <v>41</v>
      </c>
      <c r="B22" s="262" t="s">
        <v>135</v>
      </c>
      <c r="C22" s="263"/>
      <c r="D22" s="263"/>
      <c r="E22" s="264"/>
    </row>
    <row r="23" spans="1:5" ht="23.25" customHeight="1" thickBot="1" x14ac:dyDescent="0.3">
      <c r="A23" s="265" t="s">
        <v>43</v>
      </c>
      <c r="B23" s="165"/>
      <c r="C23" s="165"/>
      <c r="D23" s="165"/>
      <c r="E23" s="166"/>
    </row>
    <row r="24" spans="1:5" ht="15.75" thickBot="1" x14ac:dyDescent="0.3">
      <c r="A24" s="76" t="s">
        <v>136</v>
      </c>
      <c r="B24" s="77"/>
      <c r="C24" s="12" t="s">
        <v>137</v>
      </c>
      <c r="D24" s="12" t="s">
        <v>137</v>
      </c>
      <c r="E24" s="12" t="s">
        <v>137</v>
      </c>
    </row>
    <row r="25" spans="1:5" ht="33.75" thickBot="1" x14ac:dyDescent="0.3">
      <c r="A25" s="78" t="s">
        <v>138</v>
      </c>
      <c r="B25" s="79"/>
      <c r="C25" s="80" t="s">
        <v>46</v>
      </c>
      <c r="D25" s="80" t="s">
        <v>46</v>
      </c>
      <c r="E25" s="80" t="s">
        <v>46</v>
      </c>
    </row>
    <row r="26" spans="1:5" ht="23.25" thickBot="1" x14ac:dyDescent="0.3">
      <c r="A26" s="78" t="s">
        <v>139</v>
      </c>
      <c r="B26" s="81"/>
      <c r="C26" s="81"/>
      <c r="D26" s="81"/>
      <c r="E26" s="81"/>
    </row>
    <row r="27" spans="1:5" ht="33.75" thickBot="1" x14ac:dyDescent="0.3">
      <c r="A27" s="78" t="s">
        <v>140</v>
      </c>
      <c r="B27" s="82"/>
      <c r="C27" s="82"/>
      <c r="D27" s="82"/>
      <c r="E27" s="80"/>
    </row>
    <row r="28" spans="1:5" ht="33.75" thickBot="1" x14ac:dyDescent="0.3">
      <c r="A28" s="83" t="s">
        <v>141</v>
      </c>
      <c r="B28" s="84"/>
      <c r="C28" s="84"/>
      <c r="D28" s="84"/>
      <c r="E28" s="80"/>
    </row>
    <row r="29" spans="1:5" ht="15.75" thickBot="1" x14ac:dyDescent="0.3">
      <c r="A29" s="266" t="s">
        <v>53</v>
      </c>
      <c r="B29" s="204"/>
      <c r="C29" s="204"/>
      <c r="D29" s="204"/>
      <c r="E29" s="267"/>
    </row>
    <row r="30" spans="1:5" ht="15.75" thickBot="1" x14ac:dyDescent="0.3">
      <c r="A30" s="173" t="s">
        <v>54</v>
      </c>
      <c r="B30" s="174"/>
      <c r="C30" s="174"/>
      <c r="D30" s="174"/>
      <c r="E30" s="175"/>
    </row>
    <row r="31" spans="1:5" ht="33" customHeight="1" thickBot="1" x14ac:dyDescent="0.3">
      <c r="A31" s="32" t="s">
        <v>142</v>
      </c>
      <c r="B31" s="248" t="s">
        <v>143</v>
      </c>
      <c r="C31" s="198"/>
      <c r="D31" s="198"/>
      <c r="E31" s="199"/>
    </row>
    <row r="32" spans="1:5" ht="31.5" customHeight="1" thickBot="1" x14ac:dyDescent="0.3">
      <c r="A32" s="26" t="s">
        <v>57</v>
      </c>
      <c r="B32" s="191" t="s">
        <v>144</v>
      </c>
      <c r="C32" s="192"/>
      <c r="D32" s="192"/>
      <c r="E32" s="193"/>
    </row>
    <row r="33" spans="1:5" ht="15.75" thickBot="1" x14ac:dyDescent="0.3">
      <c r="A33" s="26" t="s">
        <v>59</v>
      </c>
      <c r="B33" s="167" t="s">
        <v>145</v>
      </c>
      <c r="C33" s="168"/>
      <c r="D33" s="168"/>
      <c r="E33" s="169"/>
    </row>
    <row r="34" spans="1:5" ht="12.75" customHeight="1" x14ac:dyDescent="0.25">
      <c r="A34" s="159"/>
      <c r="B34" s="33">
        <v>2019</v>
      </c>
      <c r="C34" s="33">
        <v>2020</v>
      </c>
      <c r="D34" s="33">
        <v>2021</v>
      </c>
      <c r="E34" s="33">
        <v>2022</v>
      </c>
    </row>
    <row r="35" spans="1:5" ht="11.25" customHeight="1" thickBot="1" x14ac:dyDescent="0.3">
      <c r="A35" s="160"/>
      <c r="B35" s="34" t="s">
        <v>32</v>
      </c>
      <c r="C35" s="34" t="s">
        <v>33</v>
      </c>
      <c r="D35" s="34" t="s">
        <v>33</v>
      </c>
      <c r="E35" s="34" t="s">
        <v>33</v>
      </c>
    </row>
    <row r="36" spans="1:5" ht="15.75" thickBot="1" x14ac:dyDescent="0.3">
      <c r="A36" s="26" t="s">
        <v>61</v>
      </c>
      <c r="B36" s="35">
        <v>60</v>
      </c>
      <c r="C36" s="35">
        <v>74</v>
      </c>
      <c r="D36" s="35">
        <v>74</v>
      </c>
      <c r="E36" s="35">
        <v>74</v>
      </c>
    </row>
    <row r="37" spans="1:5" ht="15.75" thickBot="1" x14ac:dyDescent="0.3">
      <c r="A37" s="26" t="s">
        <v>62</v>
      </c>
      <c r="B37" s="35">
        <v>58550</v>
      </c>
      <c r="C37" s="35">
        <f>C66</f>
        <v>72500</v>
      </c>
      <c r="D37" s="35">
        <f>D66</f>
        <v>72500</v>
      </c>
      <c r="E37" s="35">
        <f>E66</f>
        <v>72500</v>
      </c>
    </row>
    <row r="38" spans="1:5" ht="15.75" thickBot="1" x14ac:dyDescent="0.3">
      <c r="A38" s="26" t="s">
        <v>63</v>
      </c>
      <c r="B38" s="35">
        <f>B37/B36</f>
        <v>975.83333333333337</v>
      </c>
      <c r="C38" s="35">
        <f>C37/C36</f>
        <v>979.72972972972968</v>
      </c>
      <c r="D38" s="35">
        <f>D37/D36</f>
        <v>979.72972972972968</v>
      </c>
      <c r="E38" s="35">
        <f>E37/E36</f>
        <v>979.72972972972968</v>
      </c>
    </row>
    <row r="39" spans="1:5" ht="15.75" thickBot="1" x14ac:dyDescent="0.3">
      <c r="A39" s="26" t="s">
        <v>64</v>
      </c>
      <c r="B39" s="36" t="s">
        <v>65</v>
      </c>
      <c r="C39" s="37">
        <f t="shared" ref="C39:E41" si="0">C36/B36-1</f>
        <v>0.23333333333333339</v>
      </c>
      <c r="D39" s="37">
        <f t="shared" si="0"/>
        <v>0</v>
      </c>
      <c r="E39" s="37">
        <f t="shared" si="0"/>
        <v>0</v>
      </c>
    </row>
    <row r="40" spans="1:5" ht="15.75" thickBot="1" x14ac:dyDescent="0.3">
      <c r="A40" s="26" t="s">
        <v>66</v>
      </c>
      <c r="B40" s="36" t="s">
        <v>65</v>
      </c>
      <c r="C40" s="37">
        <f t="shared" si="0"/>
        <v>0.23825789923142615</v>
      </c>
      <c r="D40" s="37">
        <f t="shared" si="0"/>
        <v>0</v>
      </c>
      <c r="E40" s="37">
        <f t="shared" si="0"/>
        <v>0</v>
      </c>
    </row>
    <row r="41" spans="1:5" ht="15.75" thickBot="1" x14ac:dyDescent="0.3">
      <c r="A41" s="26" t="s">
        <v>67</v>
      </c>
      <c r="B41" s="36" t="s">
        <v>65</v>
      </c>
      <c r="C41" s="37">
        <f>C38/B38-1</f>
        <v>3.9928912687237084E-3</v>
      </c>
      <c r="D41" s="37">
        <f t="shared" si="0"/>
        <v>0</v>
      </c>
      <c r="E41" s="37">
        <f t="shared" si="0"/>
        <v>0</v>
      </c>
    </row>
    <row r="42" spans="1:5" ht="15.75" thickBot="1" x14ac:dyDescent="0.3">
      <c r="A42" s="170" t="s">
        <v>68</v>
      </c>
      <c r="B42" s="171"/>
      <c r="C42" s="171"/>
      <c r="D42" s="171"/>
      <c r="E42" s="172"/>
    </row>
    <row r="43" spans="1:5" ht="12.75" customHeight="1" x14ac:dyDescent="0.25">
      <c r="A43" s="159"/>
      <c r="B43" s="33">
        <v>2019</v>
      </c>
      <c r="C43" s="33">
        <v>2020</v>
      </c>
      <c r="D43" s="33">
        <v>2021</v>
      </c>
      <c r="E43" s="33">
        <v>2022</v>
      </c>
    </row>
    <row r="44" spans="1:5" ht="9" customHeight="1" thickBot="1" x14ac:dyDescent="0.3">
      <c r="A44" s="160"/>
      <c r="B44" s="34" t="s">
        <v>32</v>
      </c>
      <c r="C44" s="34" t="s">
        <v>33</v>
      </c>
      <c r="D44" s="34" t="s">
        <v>33</v>
      </c>
      <c r="E44" s="34" t="s">
        <v>33</v>
      </c>
    </row>
    <row r="45" spans="1:5" ht="15.75" thickBot="1" x14ac:dyDescent="0.3">
      <c r="A45" s="39" t="s">
        <v>69</v>
      </c>
      <c r="B45" s="40">
        <f>B46</f>
        <v>8100</v>
      </c>
      <c r="C45" s="40">
        <f>C46</f>
        <v>28000</v>
      </c>
      <c r="D45" s="40">
        <f t="shared" ref="D45:E45" si="1">D46</f>
        <v>28000</v>
      </c>
      <c r="E45" s="40">
        <f t="shared" si="1"/>
        <v>28000</v>
      </c>
    </row>
    <row r="46" spans="1:5" ht="15.75" thickBot="1" x14ac:dyDescent="0.3">
      <c r="A46" s="41" t="s">
        <v>70</v>
      </c>
      <c r="B46" s="43">
        <v>8100</v>
      </c>
      <c r="C46" s="40">
        <v>28000</v>
      </c>
      <c r="D46" s="40">
        <v>28000</v>
      </c>
      <c r="E46" s="40">
        <v>28000</v>
      </c>
    </row>
    <row r="47" spans="1:5" ht="15.75" thickBot="1" x14ac:dyDescent="0.3">
      <c r="A47" s="41" t="s">
        <v>71</v>
      </c>
      <c r="B47" s="43"/>
      <c r="C47" s="52"/>
      <c r="D47" s="52"/>
      <c r="E47" s="52"/>
    </row>
    <row r="48" spans="1:5" ht="15.75" thickBot="1" x14ac:dyDescent="0.3">
      <c r="A48" s="39" t="s">
        <v>72</v>
      </c>
      <c r="B48" s="40">
        <f>B49</f>
        <v>3100</v>
      </c>
      <c r="C48" s="40">
        <f>C49</f>
        <v>4500</v>
      </c>
      <c r="D48" s="40">
        <f t="shared" ref="D48:E48" si="2">D49</f>
        <v>4500</v>
      </c>
      <c r="E48" s="40">
        <f t="shared" si="2"/>
        <v>4500</v>
      </c>
    </row>
    <row r="49" spans="1:5" ht="15.75" thickBot="1" x14ac:dyDescent="0.3">
      <c r="A49" s="41" t="s">
        <v>70</v>
      </c>
      <c r="B49" s="43">
        <v>3100</v>
      </c>
      <c r="C49" s="40">
        <v>4500</v>
      </c>
      <c r="D49" s="40">
        <v>4500</v>
      </c>
      <c r="E49" s="40">
        <v>4500</v>
      </c>
    </row>
    <row r="50" spans="1:5" ht="15.75" thickBot="1" x14ac:dyDescent="0.3">
      <c r="A50" s="41" t="s">
        <v>71</v>
      </c>
      <c r="B50" s="43"/>
      <c r="C50" s="40"/>
      <c r="D50" s="40"/>
      <c r="E50" s="40"/>
    </row>
    <row r="51" spans="1:5" ht="15.75" thickBot="1" x14ac:dyDescent="0.3">
      <c r="A51" s="39" t="s">
        <v>73</v>
      </c>
      <c r="B51" s="43">
        <f>B52</f>
        <v>47350</v>
      </c>
      <c r="C51" s="40">
        <f>C52</f>
        <v>40000</v>
      </c>
      <c r="D51" s="40">
        <f t="shared" ref="D51:E51" si="3">D52</f>
        <v>40000</v>
      </c>
      <c r="E51" s="40">
        <f t="shared" si="3"/>
        <v>40000</v>
      </c>
    </row>
    <row r="52" spans="1:5" ht="15.75" thickBot="1" x14ac:dyDescent="0.3">
      <c r="A52" s="41" t="s">
        <v>70</v>
      </c>
      <c r="B52" s="43">
        <v>47350</v>
      </c>
      <c r="C52" s="40">
        <v>40000</v>
      </c>
      <c r="D52" s="40">
        <v>40000</v>
      </c>
      <c r="E52" s="40">
        <v>40000</v>
      </c>
    </row>
    <row r="53" spans="1:5" ht="15.75" thickBot="1" x14ac:dyDescent="0.3">
      <c r="A53" s="41" t="s">
        <v>71</v>
      </c>
      <c r="B53" s="43"/>
      <c r="C53" s="40"/>
      <c r="D53" s="40"/>
      <c r="E53" s="40"/>
    </row>
    <row r="54" spans="1:5" ht="15.75" thickBot="1" x14ac:dyDescent="0.3">
      <c r="A54" s="39" t="s">
        <v>74</v>
      </c>
      <c r="B54" s="43"/>
      <c r="C54" s="40"/>
      <c r="D54" s="40"/>
      <c r="E54" s="40"/>
    </row>
    <row r="55" spans="1:5" ht="15.75" thickBot="1" x14ac:dyDescent="0.3">
      <c r="A55" s="41" t="s">
        <v>70</v>
      </c>
      <c r="B55" s="43"/>
      <c r="C55" s="40"/>
      <c r="D55" s="40"/>
      <c r="E55" s="40"/>
    </row>
    <row r="56" spans="1:5" ht="15.75" thickBot="1" x14ac:dyDescent="0.3">
      <c r="A56" s="41" t="s">
        <v>71</v>
      </c>
      <c r="B56" s="43"/>
      <c r="C56" s="40"/>
      <c r="D56" s="40"/>
      <c r="E56" s="40"/>
    </row>
    <row r="57" spans="1:5" ht="15.75" thickBot="1" x14ac:dyDescent="0.3">
      <c r="A57" s="39" t="s">
        <v>75</v>
      </c>
      <c r="B57" s="43"/>
      <c r="C57" s="40"/>
      <c r="D57" s="40"/>
      <c r="E57" s="40"/>
    </row>
    <row r="58" spans="1:5" ht="15.75" thickBot="1" x14ac:dyDescent="0.3">
      <c r="A58" s="41" t="s">
        <v>70</v>
      </c>
      <c r="B58" s="43"/>
      <c r="C58" s="40"/>
      <c r="D58" s="40"/>
      <c r="E58" s="40"/>
    </row>
    <row r="59" spans="1:5" ht="15.75" thickBot="1" x14ac:dyDescent="0.3">
      <c r="A59" s="41" t="s">
        <v>71</v>
      </c>
      <c r="B59" s="43"/>
      <c r="C59" s="40"/>
      <c r="D59" s="40"/>
      <c r="E59" s="40"/>
    </row>
    <row r="60" spans="1:5" ht="15.75" thickBot="1" x14ac:dyDescent="0.3">
      <c r="A60" s="39" t="s">
        <v>76</v>
      </c>
      <c r="B60" s="43"/>
      <c r="C60" s="40"/>
      <c r="D60" s="40"/>
      <c r="E60" s="40"/>
    </row>
    <row r="61" spans="1:5" ht="15.75" thickBot="1" x14ac:dyDescent="0.3">
      <c r="A61" s="41" t="s">
        <v>70</v>
      </c>
      <c r="B61" s="43"/>
      <c r="C61" s="40"/>
      <c r="D61" s="40"/>
      <c r="E61" s="40"/>
    </row>
    <row r="62" spans="1:5" ht="15.75" thickBot="1" x14ac:dyDescent="0.3">
      <c r="A62" s="41" t="s">
        <v>71</v>
      </c>
      <c r="B62" s="43"/>
      <c r="C62" s="40"/>
      <c r="D62" s="40"/>
      <c r="E62" s="40"/>
    </row>
    <row r="63" spans="1:5" ht="15.75" thickBot="1" x14ac:dyDescent="0.3">
      <c r="A63" s="39" t="s">
        <v>77</v>
      </c>
      <c r="B63" s="43">
        <v>0</v>
      </c>
      <c r="C63" s="40">
        <v>0</v>
      </c>
      <c r="D63" s="40">
        <f>C63*1.03*0.99</f>
        <v>0</v>
      </c>
      <c r="E63" s="40">
        <f>D63*1.03*0.99</f>
        <v>0</v>
      </c>
    </row>
    <row r="64" spans="1:5" ht="15.75" thickBot="1" x14ac:dyDescent="0.3">
      <c r="A64" s="41" t="s">
        <v>70</v>
      </c>
      <c r="B64" s="43"/>
      <c r="C64" s="47"/>
      <c r="D64" s="47"/>
      <c r="E64" s="47"/>
    </row>
    <row r="65" spans="1:5" ht="15.75" thickBot="1" x14ac:dyDescent="0.3">
      <c r="A65" s="41" t="s">
        <v>71</v>
      </c>
      <c r="B65" s="43"/>
      <c r="C65" s="46"/>
      <c r="D65" s="47"/>
      <c r="E65" s="47"/>
    </row>
    <row r="66" spans="1:5" ht="15.75" thickBot="1" x14ac:dyDescent="0.3">
      <c r="A66" s="48" t="s">
        <v>78</v>
      </c>
      <c r="B66" s="43">
        <f>B63+B60+B57+B54+B51+B48+B45</f>
        <v>58550</v>
      </c>
      <c r="C66" s="43">
        <f>C63+C60+C57+C54+C51+C48+C45</f>
        <v>72500</v>
      </c>
      <c r="D66" s="43">
        <f>D63+D60+D57+D54+D51+D48+D45</f>
        <v>72500</v>
      </c>
      <c r="E66" s="43">
        <f t="shared" ref="E66" si="4">E63+E60+E57+E54+E51+E48+E45</f>
        <v>72500</v>
      </c>
    </row>
    <row r="67" spans="1:5" ht="15.75" thickBot="1" x14ac:dyDescent="0.3">
      <c r="A67" s="49" t="s">
        <v>79</v>
      </c>
      <c r="B67" s="50">
        <f>IF(B66-B37=0,0,"Error")</f>
        <v>0</v>
      </c>
      <c r="C67" s="50">
        <f>IF(C66-C37=0,0,"Error")</f>
        <v>0</v>
      </c>
      <c r="D67" s="50">
        <f>IF(D66-D37=0,0,"Error")</f>
        <v>0</v>
      </c>
      <c r="E67" s="50">
        <f>IF(E66-E37=0,0,)</f>
        <v>0</v>
      </c>
    </row>
    <row r="68" spans="1:5" ht="33" customHeight="1" thickBot="1" x14ac:dyDescent="0.3">
      <c r="A68" s="32" t="s">
        <v>458</v>
      </c>
      <c r="B68" s="248" t="s">
        <v>146</v>
      </c>
      <c r="C68" s="198"/>
      <c r="D68" s="198"/>
      <c r="E68" s="199"/>
    </row>
    <row r="69" spans="1:5" ht="31.5" customHeight="1" thickBot="1" x14ac:dyDescent="0.3">
      <c r="A69" s="26" t="s">
        <v>57</v>
      </c>
      <c r="B69" s="191" t="s">
        <v>147</v>
      </c>
      <c r="C69" s="192"/>
      <c r="D69" s="192"/>
      <c r="E69" s="193"/>
    </row>
    <row r="70" spans="1:5" ht="15.75" thickBot="1" x14ac:dyDescent="0.3">
      <c r="A70" s="26" t="s">
        <v>59</v>
      </c>
      <c r="B70" s="167" t="s">
        <v>148</v>
      </c>
      <c r="C70" s="168"/>
      <c r="D70" s="168"/>
      <c r="E70" s="169"/>
    </row>
    <row r="71" spans="1:5" ht="12.75" customHeight="1" x14ac:dyDescent="0.25">
      <c r="A71" s="159"/>
      <c r="B71" s="33">
        <v>2019</v>
      </c>
      <c r="C71" s="33">
        <v>2020</v>
      </c>
      <c r="D71" s="33">
        <v>2021</v>
      </c>
      <c r="E71" s="33">
        <v>2022</v>
      </c>
    </row>
    <row r="72" spans="1:5" ht="9" customHeight="1" thickBot="1" x14ac:dyDescent="0.3">
      <c r="A72" s="160"/>
      <c r="B72" s="34" t="s">
        <v>32</v>
      </c>
      <c r="C72" s="34" t="s">
        <v>33</v>
      </c>
      <c r="D72" s="34" t="s">
        <v>33</v>
      </c>
      <c r="E72" s="34" t="s">
        <v>33</v>
      </c>
    </row>
    <row r="73" spans="1:5" ht="15.75" thickBot="1" x14ac:dyDescent="0.3">
      <c r="A73" s="26" t="s">
        <v>61</v>
      </c>
      <c r="B73" s="35"/>
      <c r="C73" s="35">
        <v>40</v>
      </c>
      <c r="D73" s="35">
        <v>40</v>
      </c>
      <c r="E73" s="35">
        <v>40</v>
      </c>
    </row>
    <row r="74" spans="1:5" ht="15.75" thickBot="1" x14ac:dyDescent="0.3">
      <c r="A74" s="26" t="s">
        <v>62</v>
      </c>
      <c r="B74" s="35"/>
      <c r="C74" s="35">
        <v>10000</v>
      </c>
      <c r="D74" s="35">
        <v>10000</v>
      </c>
      <c r="E74" s="35">
        <v>10000</v>
      </c>
    </row>
    <row r="75" spans="1:5" ht="15.75" thickBot="1" x14ac:dyDescent="0.3">
      <c r="A75" s="26" t="s">
        <v>63</v>
      </c>
      <c r="B75" s="35" t="e">
        <f>B74/B73</f>
        <v>#DIV/0!</v>
      </c>
      <c r="C75" s="35">
        <f>C74/C73</f>
        <v>250</v>
      </c>
      <c r="D75" s="35">
        <f>D74/D73</f>
        <v>250</v>
      </c>
      <c r="E75" s="35">
        <f>E74/E73</f>
        <v>250</v>
      </c>
    </row>
    <row r="76" spans="1:5" ht="15.75" thickBot="1" x14ac:dyDescent="0.3">
      <c r="A76" s="26" t="s">
        <v>64</v>
      </c>
      <c r="B76" s="36" t="s">
        <v>65</v>
      </c>
      <c r="C76" s="37" t="e">
        <f t="shared" ref="C76:E78" si="5">C73/B73-1</f>
        <v>#DIV/0!</v>
      </c>
      <c r="D76" s="37">
        <f t="shared" si="5"/>
        <v>0</v>
      </c>
      <c r="E76" s="37">
        <f t="shared" si="5"/>
        <v>0</v>
      </c>
    </row>
    <row r="77" spans="1:5" ht="15.75" thickBot="1" x14ac:dyDescent="0.3">
      <c r="A77" s="26" t="s">
        <v>66</v>
      </c>
      <c r="B77" s="36" t="s">
        <v>65</v>
      </c>
      <c r="C77" s="37" t="e">
        <f t="shared" si="5"/>
        <v>#DIV/0!</v>
      </c>
      <c r="D77" s="37">
        <f t="shared" si="5"/>
        <v>0</v>
      </c>
      <c r="E77" s="37">
        <f t="shared" si="5"/>
        <v>0</v>
      </c>
    </row>
    <row r="78" spans="1:5" ht="15.75" thickBot="1" x14ac:dyDescent="0.3">
      <c r="A78" s="26" t="s">
        <v>67</v>
      </c>
      <c r="B78" s="36" t="s">
        <v>65</v>
      </c>
      <c r="C78" s="37" t="e">
        <f>C75/B75-1</f>
        <v>#DIV/0!</v>
      </c>
      <c r="D78" s="37">
        <f t="shared" si="5"/>
        <v>0</v>
      </c>
      <c r="E78" s="37">
        <f t="shared" si="5"/>
        <v>0</v>
      </c>
    </row>
    <row r="79" spans="1:5" ht="15.75" thickBot="1" x14ac:dyDescent="0.3">
      <c r="A79" s="170" t="s">
        <v>403</v>
      </c>
      <c r="B79" s="171"/>
      <c r="C79" s="171"/>
      <c r="D79" s="171"/>
      <c r="E79" s="172"/>
    </row>
    <row r="80" spans="1:5" ht="12.75" customHeight="1" x14ac:dyDescent="0.25">
      <c r="A80" s="159"/>
      <c r="B80" s="33">
        <v>2019</v>
      </c>
      <c r="C80" s="33">
        <v>2020</v>
      </c>
      <c r="D80" s="33">
        <v>2021</v>
      </c>
      <c r="E80" s="33">
        <v>2022</v>
      </c>
    </row>
    <row r="81" spans="1:5" ht="9" customHeight="1" thickBot="1" x14ac:dyDescent="0.3">
      <c r="A81" s="160"/>
      <c r="B81" s="34" t="s">
        <v>32</v>
      </c>
      <c r="C81" s="34" t="s">
        <v>33</v>
      </c>
      <c r="D81" s="34" t="s">
        <v>33</v>
      </c>
      <c r="E81" s="34" t="s">
        <v>33</v>
      </c>
    </row>
    <row r="82" spans="1:5" ht="15.75" thickBot="1" x14ac:dyDescent="0.3">
      <c r="A82" s="39" t="s">
        <v>69</v>
      </c>
      <c r="B82" s="40">
        <f>B83</f>
        <v>0</v>
      </c>
      <c r="C82" s="40">
        <f>C83</f>
        <v>0</v>
      </c>
      <c r="D82" s="40">
        <f t="shared" ref="D82:E82" si="6">D83</f>
        <v>0</v>
      </c>
      <c r="E82" s="40">
        <f t="shared" si="6"/>
        <v>0</v>
      </c>
    </row>
    <row r="83" spans="1:5" ht="15.75" thickBot="1" x14ac:dyDescent="0.3">
      <c r="A83" s="41" t="s">
        <v>70</v>
      </c>
      <c r="B83" s="43"/>
      <c r="C83" s="40"/>
      <c r="D83" s="40"/>
      <c r="E83" s="40"/>
    </row>
    <row r="84" spans="1:5" ht="15.75" thickBot="1" x14ac:dyDescent="0.3">
      <c r="A84" s="41" t="s">
        <v>71</v>
      </c>
      <c r="B84" s="43"/>
      <c r="C84" s="52"/>
      <c r="D84" s="52"/>
      <c r="E84" s="52"/>
    </row>
    <row r="85" spans="1:5" ht="15.75" thickBot="1" x14ac:dyDescent="0.3">
      <c r="A85" s="39" t="s">
        <v>72</v>
      </c>
      <c r="B85" s="40">
        <f>B86</f>
        <v>0</v>
      </c>
      <c r="C85" s="40">
        <f>C86</f>
        <v>0</v>
      </c>
      <c r="D85" s="40">
        <f t="shared" ref="D85:E85" si="7">D86</f>
        <v>0</v>
      </c>
      <c r="E85" s="40">
        <f t="shared" si="7"/>
        <v>0</v>
      </c>
    </row>
    <row r="86" spans="1:5" ht="15.75" thickBot="1" x14ac:dyDescent="0.3">
      <c r="A86" s="41" t="s">
        <v>70</v>
      </c>
      <c r="B86" s="43"/>
      <c r="C86" s="40"/>
      <c r="D86" s="40"/>
      <c r="E86" s="40"/>
    </row>
    <row r="87" spans="1:5" ht="15.75" thickBot="1" x14ac:dyDescent="0.3">
      <c r="A87" s="41" t="s">
        <v>71</v>
      </c>
      <c r="B87" s="43"/>
      <c r="C87" s="40"/>
      <c r="D87" s="40"/>
      <c r="E87" s="40"/>
    </row>
    <row r="88" spans="1:5" ht="15.75" thickBot="1" x14ac:dyDescent="0.3">
      <c r="A88" s="39" t="s">
        <v>73</v>
      </c>
      <c r="B88" s="43">
        <f>B89</f>
        <v>0</v>
      </c>
      <c r="C88" s="40">
        <f>C89</f>
        <v>10000</v>
      </c>
      <c r="D88" s="40">
        <f t="shared" ref="D88:E88" si="8">D89</f>
        <v>10000</v>
      </c>
      <c r="E88" s="40">
        <f t="shared" si="8"/>
        <v>10000</v>
      </c>
    </row>
    <row r="89" spans="1:5" ht="15.75" thickBot="1" x14ac:dyDescent="0.3">
      <c r="A89" s="41" t="s">
        <v>70</v>
      </c>
      <c r="B89" s="43"/>
      <c r="C89" s="40">
        <v>10000</v>
      </c>
      <c r="D89" s="40">
        <v>10000</v>
      </c>
      <c r="E89" s="40">
        <v>10000</v>
      </c>
    </row>
    <row r="90" spans="1:5" ht="15.75" thickBot="1" x14ac:dyDescent="0.3">
      <c r="A90" s="41" t="s">
        <v>71</v>
      </c>
      <c r="B90" s="43"/>
      <c r="C90" s="40"/>
      <c r="D90" s="40"/>
      <c r="E90" s="40"/>
    </row>
    <row r="91" spans="1:5" ht="15.75" thickBot="1" x14ac:dyDescent="0.3">
      <c r="A91" s="39" t="s">
        <v>74</v>
      </c>
      <c r="B91" s="43"/>
      <c r="C91" s="40"/>
      <c r="D91" s="40"/>
      <c r="E91" s="40"/>
    </row>
    <row r="92" spans="1:5" ht="15.75" thickBot="1" x14ac:dyDescent="0.3">
      <c r="A92" s="41" t="s">
        <v>70</v>
      </c>
      <c r="B92" s="43"/>
      <c r="C92" s="40"/>
      <c r="D92" s="40"/>
      <c r="E92" s="40"/>
    </row>
    <row r="93" spans="1:5" ht="15.75" thickBot="1" x14ac:dyDescent="0.3">
      <c r="A93" s="41" t="s">
        <v>71</v>
      </c>
      <c r="B93" s="43"/>
      <c r="C93" s="40"/>
      <c r="D93" s="40"/>
      <c r="E93" s="40"/>
    </row>
    <row r="94" spans="1:5" ht="15.75" thickBot="1" x14ac:dyDescent="0.3">
      <c r="A94" s="39" t="s">
        <v>75</v>
      </c>
      <c r="B94" s="43"/>
      <c r="C94" s="40"/>
      <c r="D94" s="40"/>
      <c r="E94" s="40"/>
    </row>
    <row r="95" spans="1:5" ht="15.75" thickBot="1" x14ac:dyDescent="0.3">
      <c r="A95" s="41" t="s">
        <v>70</v>
      </c>
      <c r="B95" s="43"/>
      <c r="C95" s="40"/>
      <c r="D95" s="40"/>
      <c r="E95" s="40"/>
    </row>
    <row r="96" spans="1:5" ht="15.75" thickBot="1" x14ac:dyDescent="0.3">
      <c r="A96" s="41" t="s">
        <v>71</v>
      </c>
      <c r="B96" s="43"/>
      <c r="C96" s="40"/>
      <c r="D96" s="40"/>
      <c r="E96" s="40"/>
    </row>
    <row r="97" spans="1:5" ht="15.75" thickBot="1" x14ac:dyDescent="0.3">
      <c r="A97" s="39" t="s">
        <v>76</v>
      </c>
      <c r="B97" s="43"/>
      <c r="C97" s="40"/>
      <c r="D97" s="40"/>
      <c r="E97" s="40"/>
    </row>
    <row r="98" spans="1:5" ht="15.75" thickBot="1" x14ac:dyDescent="0.3">
      <c r="A98" s="41" t="s">
        <v>70</v>
      </c>
      <c r="B98" s="43"/>
      <c r="C98" s="40"/>
      <c r="D98" s="40"/>
      <c r="E98" s="40"/>
    </row>
    <row r="99" spans="1:5" ht="15.75" thickBot="1" x14ac:dyDescent="0.3">
      <c r="A99" s="41" t="s">
        <v>71</v>
      </c>
      <c r="B99" s="43"/>
      <c r="C99" s="40"/>
      <c r="D99" s="40"/>
      <c r="E99" s="40"/>
    </row>
    <row r="100" spans="1:5" ht="15.75" thickBot="1" x14ac:dyDescent="0.3">
      <c r="A100" s="39" t="s">
        <v>77</v>
      </c>
      <c r="B100" s="43">
        <v>0</v>
      </c>
      <c r="C100" s="40">
        <v>0</v>
      </c>
      <c r="D100" s="40">
        <f>C100*1.03*0.99</f>
        <v>0</v>
      </c>
      <c r="E100" s="40">
        <f>D100*1.03*0.99</f>
        <v>0</v>
      </c>
    </row>
    <row r="101" spans="1:5" ht="15.75" thickBot="1" x14ac:dyDescent="0.3">
      <c r="A101" s="41" t="s">
        <v>70</v>
      </c>
      <c r="B101" s="43"/>
      <c r="C101" s="47"/>
      <c r="D101" s="47"/>
      <c r="E101" s="47"/>
    </row>
    <row r="102" spans="1:5" ht="15.75" thickBot="1" x14ac:dyDescent="0.3">
      <c r="A102" s="41" t="s">
        <v>71</v>
      </c>
      <c r="B102" s="43"/>
      <c r="C102" s="46"/>
      <c r="D102" s="47"/>
      <c r="E102" s="47"/>
    </row>
    <row r="103" spans="1:5" ht="15.75" thickBot="1" x14ac:dyDescent="0.3">
      <c r="A103" s="48" t="s">
        <v>78</v>
      </c>
      <c r="B103" s="43">
        <f>B100+B97+B94+B91+B88+B85+B82</f>
        <v>0</v>
      </c>
      <c r="C103" s="43">
        <f>C100+C97+C94+C91+C88+C85+C82</f>
        <v>10000</v>
      </c>
      <c r="D103" s="43">
        <f>D100+D97+D94+D91+D88+D85+D82</f>
        <v>10000</v>
      </c>
      <c r="E103" s="43">
        <f t="shared" ref="E103" si="9">E100+E97+E94+E91+E88+E85+E82</f>
        <v>10000</v>
      </c>
    </row>
    <row r="104" spans="1:5" ht="15.75" thickBot="1" x14ac:dyDescent="0.3">
      <c r="A104" s="49" t="s">
        <v>79</v>
      </c>
      <c r="B104" s="50">
        <f>IF(B103-B74=0,0,"Error")</f>
        <v>0</v>
      </c>
      <c r="C104" s="50">
        <f>IF(C103-C74=0,0,"Error")</f>
        <v>0</v>
      </c>
      <c r="D104" s="50">
        <f>IF(D103-D74=0,0,"Error")</f>
        <v>0</v>
      </c>
      <c r="E104" s="50">
        <f>IF(E103-E74=0,0,)</f>
        <v>0</v>
      </c>
    </row>
    <row r="105" spans="1:5" ht="40.5" customHeight="1" thickBot="1" x14ac:dyDescent="0.3">
      <c r="A105" s="51" t="s">
        <v>83</v>
      </c>
      <c r="B105" s="248" t="s">
        <v>149</v>
      </c>
      <c r="C105" s="198"/>
      <c r="D105" s="198"/>
      <c r="E105" s="199"/>
    </row>
    <row r="106" spans="1:5" ht="26.25" customHeight="1" thickBot="1" x14ac:dyDescent="0.3">
      <c r="A106" s="26" t="s">
        <v>57</v>
      </c>
      <c r="B106" s="164" t="s">
        <v>150</v>
      </c>
      <c r="C106" s="165"/>
      <c r="D106" s="165"/>
      <c r="E106" s="166"/>
    </row>
    <row r="107" spans="1:5" ht="15.75" thickBot="1" x14ac:dyDescent="0.3">
      <c r="A107" s="26" t="s">
        <v>59</v>
      </c>
      <c r="B107" s="167" t="s">
        <v>151</v>
      </c>
      <c r="C107" s="168"/>
      <c r="D107" s="168"/>
      <c r="E107" s="169"/>
    </row>
    <row r="108" spans="1:5" ht="12.75" customHeight="1" x14ac:dyDescent="0.25">
      <c r="A108" s="159"/>
      <c r="B108" s="33">
        <v>2019</v>
      </c>
      <c r="C108" s="33">
        <v>2020</v>
      </c>
      <c r="D108" s="33">
        <v>2021</v>
      </c>
      <c r="E108" s="33">
        <v>2022</v>
      </c>
    </row>
    <row r="109" spans="1:5" ht="9" customHeight="1" thickBot="1" x14ac:dyDescent="0.3">
      <c r="A109" s="160"/>
      <c r="B109" s="34" t="s">
        <v>32</v>
      </c>
      <c r="C109" s="34" t="s">
        <v>33</v>
      </c>
      <c r="D109" s="34" t="s">
        <v>33</v>
      </c>
      <c r="E109" s="34" t="s">
        <v>33</v>
      </c>
    </row>
    <row r="110" spans="1:5" ht="15.75" thickBot="1" x14ac:dyDescent="0.3">
      <c r="A110" s="26" t="s">
        <v>61</v>
      </c>
      <c r="B110" s="36">
        <v>5200</v>
      </c>
      <c r="C110" s="36">
        <v>5390</v>
      </c>
      <c r="D110" s="36">
        <v>5590</v>
      </c>
      <c r="E110" s="36">
        <v>5590</v>
      </c>
    </row>
    <row r="111" spans="1:5" ht="15.75" thickBot="1" x14ac:dyDescent="0.3">
      <c r="A111" s="26" t="s">
        <v>62</v>
      </c>
      <c r="B111" s="35">
        <f>B140</f>
        <v>258850</v>
      </c>
      <c r="C111" s="35">
        <f t="shared" ref="C111:E111" si="10">C140</f>
        <v>269500</v>
      </c>
      <c r="D111" s="35">
        <f t="shared" si="10"/>
        <v>279500</v>
      </c>
      <c r="E111" s="35">
        <f t="shared" si="10"/>
        <v>279500</v>
      </c>
    </row>
    <row r="112" spans="1:5" ht="15.75" thickBot="1" x14ac:dyDescent="0.3">
      <c r="A112" s="26" t="s">
        <v>63</v>
      </c>
      <c r="B112" s="35">
        <v>50</v>
      </c>
      <c r="C112" s="35">
        <f>C111/C110</f>
        <v>50</v>
      </c>
      <c r="D112" s="35">
        <f>D111/D110</f>
        <v>50</v>
      </c>
      <c r="E112" s="35">
        <f>E111/E110</f>
        <v>50</v>
      </c>
    </row>
    <row r="113" spans="1:5" ht="15.75" thickBot="1" x14ac:dyDescent="0.3">
      <c r="A113" s="26" t="s">
        <v>64</v>
      </c>
      <c r="B113" s="36"/>
      <c r="C113" s="37">
        <f>C110/B110-1</f>
        <v>3.6538461538461631E-2</v>
      </c>
      <c r="D113" s="37">
        <f>D110/C110-1</f>
        <v>3.7105751391465658E-2</v>
      </c>
      <c r="E113" s="37">
        <f>E110/D110-1</f>
        <v>0</v>
      </c>
    </row>
    <row r="114" spans="1:5" ht="15.75" thickBot="1" x14ac:dyDescent="0.3">
      <c r="A114" s="26" t="s">
        <v>66</v>
      </c>
      <c r="B114" s="36"/>
      <c r="C114" s="37">
        <f>C111/B111-1</f>
        <v>4.1143519412787377E-2</v>
      </c>
      <c r="D114" s="37">
        <f t="shared" ref="D114:E115" si="11">D111/C111-1</f>
        <v>3.7105751391465658E-2</v>
      </c>
      <c r="E114" s="37">
        <f t="shared" si="11"/>
        <v>0</v>
      </c>
    </row>
    <row r="115" spans="1:5" ht="15.75" thickBot="1" x14ac:dyDescent="0.3">
      <c r="A115" s="26" t="s">
        <v>67</v>
      </c>
      <c r="B115" s="36"/>
      <c r="C115" s="37">
        <f>C112/B112-1</f>
        <v>0</v>
      </c>
      <c r="D115" s="37">
        <f t="shared" si="11"/>
        <v>0</v>
      </c>
      <c r="E115" s="37">
        <f t="shared" si="11"/>
        <v>0</v>
      </c>
    </row>
    <row r="116" spans="1:5" ht="24.75" customHeight="1" thickBot="1" x14ac:dyDescent="0.3">
      <c r="A116" s="170" t="s">
        <v>459</v>
      </c>
      <c r="B116" s="171"/>
      <c r="C116" s="171"/>
      <c r="D116" s="171"/>
      <c r="E116" s="172"/>
    </row>
    <row r="117" spans="1:5" ht="12.75" customHeight="1" x14ac:dyDescent="0.25">
      <c r="A117" s="159"/>
      <c r="B117" s="33">
        <v>2019</v>
      </c>
      <c r="C117" s="33">
        <v>2020</v>
      </c>
      <c r="D117" s="33">
        <v>2021</v>
      </c>
      <c r="E117" s="33">
        <v>2022</v>
      </c>
    </row>
    <row r="118" spans="1:5" ht="9" customHeight="1" thickBot="1" x14ac:dyDescent="0.3">
      <c r="A118" s="160"/>
      <c r="B118" s="34" t="s">
        <v>32</v>
      </c>
      <c r="C118" s="34" t="s">
        <v>33</v>
      </c>
      <c r="D118" s="34" t="s">
        <v>33</v>
      </c>
      <c r="E118" s="34" t="s">
        <v>33</v>
      </c>
    </row>
    <row r="119" spans="1:5" ht="18.75" customHeight="1" thickBot="1" x14ac:dyDescent="0.3">
      <c r="A119" s="39" t="s">
        <v>69</v>
      </c>
      <c r="B119" s="43">
        <f>B120</f>
        <v>195800</v>
      </c>
      <c r="C119" s="40">
        <f>C120</f>
        <v>215000</v>
      </c>
      <c r="D119" s="40">
        <f t="shared" ref="D119:E119" si="12">D120</f>
        <v>215000</v>
      </c>
      <c r="E119" s="40">
        <f t="shared" si="12"/>
        <v>215000</v>
      </c>
    </row>
    <row r="120" spans="1:5" ht="18.75" customHeight="1" thickBot="1" x14ac:dyDescent="0.3">
      <c r="A120" s="41" t="s">
        <v>70</v>
      </c>
      <c r="B120" s="43">
        <v>195800</v>
      </c>
      <c r="C120" s="43">
        <v>215000</v>
      </c>
      <c r="D120" s="43">
        <v>215000</v>
      </c>
      <c r="E120" s="43">
        <v>215000</v>
      </c>
    </row>
    <row r="121" spans="1:5" ht="12.75" customHeight="1" thickBot="1" x14ac:dyDescent="0.3">
      <c r="A121" s="41" t="s">
        <v>71</v>
      </c>
      <c r="B121" s="43"/>
      <c r="C121" s="43"/>
      <c r="D121" s="43"/>
      <c r="E121" s="43"/>
    </row>
    <row r="122" spans="1:5" ht="16.5" customHeight="1" thickBot="1" x14ac:dyDescent="0.3">
      <c r="A122" s="39" t="s">
        <v>72</v>
      </c>
      <c r="B122" s="40">
        <f>B123</f>
        <v>32400</v>
      </c>
      <c r="C122" s="40">
        <f>C123</f>
        <v>36000</v>
      </c>
      <c r="D122" s="40">
        <f t="shared" ref="D122:E122" si="13">D123</f>
        <v>36000</v>
      </c>
      <c r="E122" s="40">
        <f t="shared" si="13"/>
        <v>36000</v>
      </c>
    </row>
    <row r="123" spans="1:5" ht="15.75" thickBot="1" x14ac:dyDescent="0.3">
      <c r="A123" s="41" t="s">
        <v>70</v>
      </c>
      <c r="B123" s="43">
        <v>32400</v>
      </c>
      <c r="C123" s="40">
        <v>36000</v>
      </c>
      <c r="D123" s="40">
        <v>36000</v>
      </c>
      <c r="E123" s="40">
        <v>36000</v>
      </c>
    </row>
    <row r="124" spans="1:5" ht="15.75" thickBot="1" x14ac:dyDescent="0.3">
      <c r="A124" s="41" t="s">
        <v>71</v>
      </c>
      <c r="B124" s="43"/>
      <c r="C124" s="40"/>
      <c r="D124" s="40"/>
      <c r="E124" s="40"/>
    </row>
    <row r="125" spans="1:5" ht="24.75" customHeight="1" thickBot="1" x14ac:dyDescent="0.3">
      <c r="A125" s="39" t="s">
        <v>73</v>
      </c>
      <c r="B125" s="43">
        <f>B126</f>
        <v>30650</v>
      </c>
      <c r="C125" s="40">
        <f>C126</f>
        <v>18500</v>
      </c>
      <c r="D125" s="40">
        <f t="shared" ref="D125:E125" si="14">D126</f>
        <v>28500</v>
      </c>
      <c r="E125" s="40">
        <f t="shared" si="14"/>
        <v>28500</v>
      </c>
    </row>
    <row r="126" spans="1:5" ht="15.75" thickBot="1" x14ac:dyDescent="0.3">
      <c r="A126" s="41" t="s">
        <v>70</v>
      </c>
      <c r="B126" s="43">
        <v>30650</v>
      </c>
      <c r="C126" s="40">
        <v>18500</v>
      </c>
      <c r="D126" s="40">
        <v>28500</v>
      </c>
      <c r="E126" s="40">
        <v>28500</v>
      </c>
    </row>
    <row r="127" spans="1:5" ht="15.75" thickBot="1" x14ac:dyDescent="0.3">
      <c r="A127" s="41" t="s">
        <v>71</v>
      </c>
      <c r="B127" s="43"/>
      <c r="C127" s="40"/>
      <c r="D127" s="40"/>
      <c r="E127" s="40"/>
    </row>
    <row r="128" spans="1:5" ht="15.75" thickBot="1" x14ac:dyDescent="0.3">
      <c r="A128" s="39" t="s">
        <v>74</v>
      </c>
      <c r="B128" s="43"/>
      <c r="C128" s="40"/>
      <c r="D128" s="40"/>
      <c r="E128" s="40"/>
    </row>
    <row r="129" spans="1:5" ht="15.75" thickBot="1" x14ac:dyDescent="0.3">
      <c r="A129" s="41" t="s">
        <v>70</v>
      </c>
      <c r="B129" s="43"/>
      <c r="C129" s="40"/>
      <c r="D129" s="40"/>
      <c r="E129" s="40"/>
    </row>
    <row r="130" spans="1:5" ht="15.75" thickBot="1" x14ac:dyDescent="0.3">
      <c r="A130" s="41" t="s">
        <v>71</v>
      </c>
      <c r="B130" s="43"/>
      <c r="C130" s="40"/>
      <c r="D130" s="40"/>
      <c r="E130" s="40"/>
    </row>
    <row r="131" spans="1:5" ht="15.75" thickBot="1" x14ac:dyDescent="0.3">
      <c r="A131" s="39" t="s">
        <v>75</v>
      </c>
      <c r="B131" s="43"/>
      <c r="C131" s="40"/>
      <c r="D131" s="40"/>
      <c r="E131" s="40"/>
    </row>
    <row r="132" spans="1:5" ht="15.75" thickBot="1" x14ac:dyDescent="0.3">
      <c r="A132" s="41" t="s">
        <v>70</v>
      </c>
      <c r="B132" s="43"/>
      <c r="C132" s="40"/>
      <c r="D132" s="40"/>
      <c r="E132" s="40"/>
    </row>
    <row r="133" spans="1:5" ht="15.75" thickBot="1" x14ac:dyDescent="0.3">
      <c r="A133" s="41" t="s">
        <v>71</v>
      </c>
      <c r="B133" s="43"/>
      <c r="C133" s="40"/>
      <c r="D133" s="40"/>
      <c r="E133" s="40"/>
    </row>
    <row r="134" spans="1:5" ht="15.75" thickBot="1" x14ac:dyDescent="0.3">
      <c r="A134" s="39" t="s">
        <v>76</v>
      </c>
      <c r="B134" s="43"/>
      <c r="C134" s="40"/>
      <c r="D134" s="40"/>
      <c r="E134" s="40"/>
    </row>
    <row r="135" spans="1:5" ht="15.75" thickBot="1" x14ac:dyDescent="0.3">
      <c r="A135" s="41" t="s">
        <v>70</v>
      </c>
      <c r="B135" s="43"/>
      <c r="C135" s="40"/>
      <c r="D135" s="40"/>
      <c r="E135" s="40"/>
    </row>
    <row r="136" spans="1:5" ht="15.75" thickBot="1" x14ac:dyDescent="0.3">
      <c r="A136" s="41" t="s">
        <v>71</v>
      </c>
      <c r="B136" s="43"/>
      <c r="C136" s="40"/>
      <c r="D136" s="40"/>
      <c r="E136" s="40"/>
    </row>
    <row r="137" spans="1:5" ht="15.75" thickBot="1" x14ac:dyDescent="0.3">
      <c r="A137" s="39" t="s">
        <v>77</v>
      </c>
      <c r="B137" s="43"/>
      <c r="C137" s="40"/>
      <c r="D137" s="40"/>
      <c r="E137" s="40"/>
    </row>
    <row r="138" spans="1:5" ht="15.75" thickBot="1" x14ac:dyDescent="0.3">
      <c r="A138" s="41" t="s">
        <v>70</v>
      </c>
      <c r="B138" s="43"/>
      <c r="C138" s="40"/>
      <c r="D138" s="40"/>
      <c r="E138" s="40"/>
    </row>
    <row r="139" spans="1:5" ht="15.75" thickBot="1" x14ac:dyDescent="0.3">
      <c r="A139" s="41" t="s">
        <v>71</v>
      </c>
      <c r="B139" s="43"/>
      <c r="C139" s="40"/>
      <c r="D139" s="40"/>
      <c r="E139" s="40"/>
    </row>
    <row r="140" spans="1:5" ht="15.75" thickBot="1" x14ac:dyDescent="0.3">
      <c r="A140" s="53" t="s">
        <v>460</v>
      </c>
      <c r="B140" s="43">
        <f>B137+B134+B131+B128+B125+B122+B119</f>
        <v>258850</v>
      </c>
      <c r="C140" s="43">
        <f t="shared" ref="C140:E140" si="15">C137+C134+C131+C128+C125+C122+C119</f>
        <v>269500</v>
      </c>
      <c r="D140" s="43">
        <f t="shared" si="15"/>
        <v>279500</v>
      </c>
      <c r="E140" s="43">
        <f t="shared" si="15"/>
        <v>279500</v>
      </c>
    </row>
    <row r="141" spans="1:5" ht="17.25" customHeight="1" thickBot="1" x14ac:dyDescent="0.3">
      <c r="A141" s="49" t="s">
        <v>79</v>
      </c>
      <c r="B141" s="50">
        <f>IF(B140-B111=0,0,"Error")</f>
        <v>0</v>
      </c>
      <c r="C141" s="50">
        <f>IF(C140-C111=0,0,"Error")</f>
        <v>0</v>
      </c>
      <c r="D141" s="50">
        <f>IF(D140-D111=0,0,"Error")</f>
        <v>0</v>
      </c>
      <c r="E141" s="50">
        <f>IF(E140-E111=0,0,"Error")</f>
        <v>0</v>
      </c>
    </row>
    <row r="142" spans="1:5" ht="34.5" customHeight="1" thickBot="1" x14ac:dyDescent="0.3">
      <c r="A142" s="51" t="s">
        <v>155</v>
      </c>
      <c r="B142" s="248" t="s">
        <v>152</v>
      </c>
      <c r="C142" s="198"/>
      <c r="D142" s="198"/>
      <c r="E142" s="199"/>
    </row>
    <row r="143" spans="1:5" ht="40.5" customHeight="1" thickBot="1" x14ac:dyDescent="0.3">
      <c r="A143" s="26" t="s">
        <v>57</v>
      </c>
      <c r="B143" s="164" t="s">
        <v>153</v>
      </c>
      <c r="C143" s="165"/>
      <c r="D143" s="165"/>
      <c r="E143" s="166"/>
    </row>
    <row r="144" spans="1:5" ht="17.25" customHeight="1" thickBot="1" x14ac:dyDescent="0.3">
      <c r="A144" s="26" t="s">
        <v>59</v>
      </c>
      <c r="B144" s="167" t="s">
        <v>154</v>
      </c>
      <c r="C144" s="168"/>
      <c r="D144" s="168"/>
      <c r="E144" s="169"/>
    </row>
    <row r="145" spans="1:5" ht="17.25" customHeight="1" x14ac:dyDescent="0.25">
      <c r="A145" s="159"/>
      <c r="B145" s="33">
        <v>2019</v>
      </c>
      <c r="C145" s="33">
        <v>2020</v>
      </c>
      <c r="D145" s="33">
        <v>2021</v>
      </c>
      <c r="E145" s="33">
        <v>2022</v>
      </c>
    </row>
    <row r="146" spans="1:5" ht="17.25" customHeight="1" thickBot="1" x14ac:dyDescent="0.3">
      <c r="A146" s="160"/>
      <c r="B146" s="34" t="s">
        <v>32</v>
      </c>
      <c r="C146" s="34" t="s">
        <v>33</v>
      </c>
      <c r="D146" s="34" t="s">
        <v>33</v>
      </c>
      <c r="E146" s="34" t="s">
        <v>33</v>
      </c>
    </row>
    <row r="147" spans="1:5" ht="17.25" customHeight="1" thickBot="1" x14ac:dyDescent="0.3">
      <c r="A147" s="26" t="s">
        <v>61</v>
      </c>
      <c r="B147" s="36">
        <v>19</v>
      </c>
      <c r="C147" s="36">
        <v>19</v>
      </c>
      <c r="D147" s="36">
        <v>19</v>
      </c>
      <c r="E147" s="36">
        <v>19</v>
      </c>
    </row>
    <row r="148" spans="1:5" ht="17.25" customHeight="1" thickBot="1" x14ac:dyDescent="0.3">
      <c r="A148" s="26" t="s">
        <v>62</v>
      </c>
      <c r="B148" s="35">
        <f>B177</f>
        <v>67255</v>
      </c>
      <c r="C148" s="35">
        <f t="shared" ref="C148:E148" si="16">C177</f>
        <v>67255</v>
      </c>
      <c r="D148" s="35">
        <f t="shared" si="16"/>
        <v>67255</v>
      </c>
      <c r="E148" s="35">
        <f t="shared" si="16"/>
        <v>67255</v>
      </c>
    </row>
    <row r="149" spans="1:5" ht="17.25" customHeight="1" thickBot="1" x14ac:dyDescent="0.3">
      <c r="A149" s="26" t="s">
        <v>63</v>
      </c>
      <c r="B149" s="35">
        <f>B148/B147</f>
        <v>3539.7368421052633</v>
      </c>
      <c r="C149" s="35">
        <f>C148/C147</f>
        <v>3539.7368421052633</v>
      </c>
      <c r="D149" s="35">
        <f>D148/D147</f>
        <v>3539.7368421052633</v>
      </c>
      <c r="E149" s="35">
        <f>E148/E147</f>
        <v>3539.7368421052633</v>
      </c>
    </row>
    <row r="150" spans="1:5" ht="17.25" customHeight="1" thickBot="1" x14ac:dyDescent="0.3">
      <c r="A150" s="26" t="s">
        <v>64</v>
      </c>
      <c r="B150" s="36"/>
      <c r="C150" s="37">
        <f>C147/B147-1</f>
        <v>0</v>
      </c>
      <c r="D150" s="37">
        <f>D147/C147-1</f>
        <v>0</v>
      </c>
      <c r="E150" s="37">
        <f>E147/D147-1</f>
        <v>0</v>
      </c>
    </row>
    <row r="151" spans="1:5" ht="17.25" customHeight="1" thickBot="1" x14ac:dyDescent="0.3">
      <c r="A151" s="26" t="s">
        <v>66</v>
      </c>
      <c r="B151" s="36"/>
      <c r="C151" s="37">
        <f>C148/B148-1</f>
        <v>0</v>
      </c>
      <c r="D151" s="37">
        <f t="shared" ref="D151:E152" si="17">D148/C148-1</f>
        <v>0</v>
      </c>
      <c r="E151" s="37">
        <f t="shared" si="17"/>
        <v>0</v>
      </c>
    </row>
    <row r="152" spans="1:5" ht="17.25" customHeight="1" thickBot="1" x14ac:dyDescent="0.3">
      <c r="A152" s="26" t="s">
        <v>67</v>
      </c>
      <c r="B152" s="36"/>
      <c r="C152" s="37">
        <f>C149/B149-1</f>
        <v>0</v>
      </c>
      <c r="D152" s="37">
        <f t="shared" si="17"/>
        <v>0</v>
      </c>
      <c r="E152" s="37">
        <f t="shared" si="17"/>
        <v>0</v>
      </c>
    </row>
    <row r="153" spans="1:5" ht="17.25" customHeight="1" thickBot="1" x14ac:dyDescent="0.3">
      <c r="A153" s="170" t="s">
        <v>461</v>
      </c>
      <c r="B153" s="171"/>
      <c r="C153" s="171"/>
      <c r="D153" s="171"/>
      <c r="E153" s="172"/>
    </row>
    <row r="154" spans="1:5" ht="17.25" customHeight="1" x14ac:dyDescent="0.25">
      <c r="A154" s="159"/>
      <c r="B154" s="33">
        <v>2019</v>
      </c>
      <c r="C154" s="33">
        <v>2020</v>
      </c>
      <c r="D154" s="33">
        <v>2021</v>
      </c>
      <c r="E154" s="33">
        <v>2022</v>
      </c>
    </row>
    <row r="155" spans="1:5" ht="17.25" customHeight="1" thickBot="1" x14ac:dyDescent="0.3">
      <c r="A155" s="160"/>
      <c r="B155" s="34" t="s">
        <v>32</v>
      </c>
      <c r="C155" s="34" t="s">
        <v>33</v>
      </c>
      <c r="D155" s="34" t="s">
        <v>33</v>
      </c>
      <c r="E155" s="34" t="s">
        <v>33</v>
      </c>
    </row>
    <row r="156" spans="1:5" ht="17.25" customHeight="1" thickBot="1" x14ac:dyDescent="0.3">
      <c r="A156" s="39" t="s">
        <v>69</v>
      </c>
      <c r="B156" s="43">
        <f>B157</f>
        <v>46215</v>
      </c>
      <c r="C156" s="40">
        <f>C157</f>
        <v>46215</v>
      </c>
      <c r="D156" s="40">
        <f t="shared" ref="D156:E156" si="18">D157</f>
        <v>46215</v>
      </c>
      <c r="E156" s="40">
        <f t="shared" si="18"/>
        <v>46215</v>
      </c>
    </row>
    <row r="157" spans="1:5" ht="17.25" customHeight="1" thickBot="1" x14ac:dyDescent="0.3">
      <c r="A157" s="41" t="s">
        <v>70</v>
      </c>
      <c r="B157" s="43">
        <v>46215</v>
      </c>
      <c r="C157" s="43">
        <v>46215</v>
      </c>
      <c r="D157" s="43">
        <v>46215</v>
      </c>
      <c r="E157" s="43">
        <v>46215</v>
      </c>
    </row>
    <row r="158" spans="1:5" ht="17.25" customHeight="1" thickBot="1" x14ac:dyDescent="0.3">
      <c r="A158" s="41" t="s">
        <v>71</v>
      </c>
      <c r="B158" s="43"/>
      <c r="C158" s="43"/>
      <c r="D158" s="43"/>
      <c r="E158" s="43"/>
    </row>
    <row r="159" spans="1:5" ht="17.25" customHeight="1" thickBot="1" x14ac:dyDescent="0.3">
      <c r="A159" s="39" t="s">
        <v>72</v>
      </c>
      <c r="B159" s="40">
        <f>B160</f>
        <v>8190</v>
      </c>
      <c r="C159" s="40">
        <f>C160</f>
        <v>8190</v>
      </c>
      <c r="D159" s="40">
        <f t="shared" ref="D159:E159" si="19">D160</f>
        <v>8190</v>
      </c>
      <c r="E159" s="40">
        <f t="shared" si="19"/>
        <v>8190</v>
      </c>
    </row>
    <row r="160" spans="1:5" ht="17.25" customHeight="1" thickBot="1" x14ac:dyDescent="0.3">
      <c r="A160" s="41" t="s">
        <v>70</v>
      </c>
      <c r="B160" s="40">
        <v>8190</v>
      </c>
      <c r="C160" s="40">
        <v>8190</v>
      </c>
      <c r="D160" s="40">
        <v>8190</v>
      </c>
      <c r="E160" s="40">
        <v>8190</v>
      </c>
    </row>
    <row r="161" spans="1:5" ht="17.25" customHeight="1" thickBot="1" x14ac:dyDescent="0.3">
      <c r="A161" s="41" t="s">
        <v>71</v>
      </c>
      <c r="B161" s="43"/>
      <c r="C161" s="40"/>
      <c r="D161" s="40"/>
      <c r="E161" s="40"/>
    </row>
    <row r="162" spans="1:5" ht="17.25" customHeight="1" thickBot="1" x14ac:dyDescent="0.3">
      <c r="A162" s="39" t="s">
        <v>73</v>
      </c>
      <c r="B162" s="43">
        <f>B163</f>
        <v>5850</v>
      </c>
      <c r="C162" s="40">
        <f>C163</f>
        <v>5850</v>
      </c>
      <c r="D162" s="40">
        <f t="shared" ref="D162:E162" si="20">D163</f>
        <v>5850</v>
      </c>
      <c r="E162" s="40">
        <f t="shared" si="20"/>
        <v>5850</v>
      </c>
    </row>
    <row r="163" spans="1:5" ht="17.25" customHeight="1" thickBot="1" x14ac:dyDescent="0.3">
      <c r="A163" s="41" t="s">
        <v>70</v>
      </c>
      <c r="B163" s="43">
        <v>5850</v>
      </c>
      <c r="C163" s="43">
        <v>5850</v>
      </c>
      <c r="D163" s="43">
        <v>5850</v>
      </c>
      <c r="E163" s="43">
        <v>5850</v>
      </c>
    </row>
    <row r="164" spans="1:5" ht="17.25" customHeight="1" thickBot="1" x14ac:dyDescent="0.3">
      <c r="A164" s="41" t="s">
        <v>71</v>
      </c>
      <c r="B164" s="43"/>
      <c r="C164" s="40"/>
      <c r="D164" s="40"/>
      <c r="E164" s="40"/>
    </row>
    <row r="165" spans="1:5" ht="17.25" customHeight="1" thickBot="1" x14ac:dyDescent="0.3">
      <c r="A165" s="39" t="s">
        <v>74</v>
      </c>
      <c r="B165" s="43"/>
      <c r="C165" s="40"/>
      <c r="D165" s="40"/>
      <c r="E165" s="40"/>
    </row>
    <row r="166" spans="1:5" ht="17.25" customHeight="1" thickBot="1" x14ac:dyDescent="0.3">
      <c r="A166" s="41" t="s">
        <v>70</v>
      </c>
      <c r="B166" s="43"/>
      <c r="C166" s="40"/>
      <c r="D166" s="40"/>
      <c r="E166" s="40"/>
    </row>
    <row r="167" spans="1:5" ht="17.25" customHeight="1" thickBot="1" x14ac:dyDescent="0.3">
      <c r="A167" s="41" t="s">
        <v>71</v>
      </c>
      <c r="B167" s="43"/>
      <c r="C167" s="40"/>
      <c r="D167" s="40"/>
      <c r="E167" s="40"/>
    </row>
    <row r="168" spans="1:5" ht="17.25" customHeight="1" thickBot="1" x14ac:dyDescent="0.3">
      <c r="A168" s="39" t="s">
        <v>75</v>
      </c>
      <c r="B168" s="43">
        <f>B169</f>
        <v>7000</v>
      </c>
      <c r="C168" s="43">
        <f t="shared" ref="C168:E168" si="21">C169</f>
        <v>7000</v>
      </c>
      <c r="D168" s="43">
        <f t="shared" si="21"/>
        <v>7000</v>
      </c>
      <c r="E168" s="43">
        <f t="shared" si="21"/>
        <v>7000</v>
      </c>
    </row>
    <row r="169" spans="1:5" ht="17.25" customHeight="1" thickBot="1" x14ac:dyDescent="0.3">
      <c r="A169" s="41" t="s">
        <v>70</v>
      </c>
      <c r="B169" s="43">
        <v>7000</v>
      </c>
      <c r="C169" s="40">
        <v>7000</v>
      </c>
      <c r="D169" s="40">
        <v>7000</v>
      </c>
      <c r="E169" s="40">
        <v>7000</v>
      </c>
    </row>
    <row r="170" spans="1:5" ht="17.25" customHeight="1" thickBot="1" x14ac:dyDescent="0.3">
      <c r="A170" s="41" t="s">
        <v>71</v>
      </c>
      <c r="B170" s="43"/>
      <c r="C170" s="40"/>
      <c r="D170" s="40"/>
      <c r="E170" s="40"/>
    </row>
    <row r="171" spans="1:5" ht="17.25" customHeight="1" thickBot="1" x14ac:dyDescent="0.3">
      <c r="A171" s="39" t="s">
        <v>76</v>
      </c>
      <c r="B171" s="43"/>
      <c r="C171" s="40"/>
      <c r="D171" s="40"/>
      <c r="E171" s="40"/>
    </row>
    <row r="172" spans="1:5" ht="17.25" customHeight="1" thickBot="1" x14ac:dyDescent="0.3">
      <c r="A172" s="41" t="s">
        <v>70</v>
      </c>
      <c r="B172" s="43"/>
      <c r="C172" s="40"/>
      <c r="D172" s="40"/>
      <c r="E172" s="40"/>
    </row>
    <row r="173" spans="1:5" ht="17.25" customHeight="1" thickBot="1" x14ac:dyDescent="0.3">
      <c r="A173" s="41" t="s">
        <v>71</v>
      </c>
      <c r="B173" s="43"/>
      <c r="C173" s="40"/>
      <c r="D173" s="40"/>
      <c r="E173" s="40"/>
    </row>
    <row r="174" spans="1:5" ht="17.25" customHeight="1" thickBot="1" x14ac:dyDescent="0.3">
      <c r="A174" s="39" t="s">
        <v>77</v>
      </c>
      <c r="B174" s="43"/>
      <c r="C174" s="40"/>
      <c r="D174" s="40"/>
      <c r="E174" s="40"/>
    </row>
    <row r="175" spans="1:5" ht="17.25" customHeight="1" thickBot="1" x14ac:dyDescent="0.3">
      <c r="A175" s="41" t="s">
        <v>70</v>
      </c>
      <c r="B175" s="43"/>
      <c r="C175" s="40"/>
      <c r="D175" s="40"/>
      <c r="E175" s="40"/>
    </row>
    <row r="176" spans="1:5" ht="17.25" customHeight="1" thickBot="1" x14ac:dyDescent="0.3">
      <c r="A176" s="41" t="s">
        <v>71</v>
      </c>
      <c r="B176" s="43"/>
      <c r="C176" s="40"/>
      <c r="D176" s="40"/>
      <c r="E176" s="40"/>
    </row>
    <row r="177" spans="1:5" ht="17.25" customHeight="1" thickBot="1" x14ac:dyDescent="0.3">
      <c r="A177" s="53" t="s">
        <v>370</v>
      </c>
      <c r="B177" s="43">
        <f>B174+B171+B168+B165+B162+B159+B156</f>
        <v>67255</v>
      </c>
      <c r="C177" s="43">
        <f>C174+C171+C168+C165+C162+C159+C156</f>
        <v>67255</v>
      </c>
      <c r="D177" s="43">
        <f t="shared" ref="D177:E177" si="22">D174+D171+D168+D165+D162+D159+D156</f>
        <v>67255</v>
      </c>
      <c r="E177" s="43">
        <f t="shared" si="22"/>
        <v>67255</v>
      </c>
    </row>
    <row r="178" spans="1:5" ht="17.25" customHeight="1" thickBot="1" x14ac:dyDescent="0.3">
      <c r="A178" s="49" t="s">
        <v>79</v>
      </c>
      <c r="B178" s="50">
        <f>IF(B177-B148=0,0,"Error")</f>
        <v>0</v>
      </c>
      <c r="C178" s="50">
        <f>IF(C177-C148=0,0,"Error")</f>
        <v>0</v>
      </c>
      <c r="D178" s="50">
        <f>IF(D177-D148=0,0,"Error")</f>
        <v>0</v>
      </c>
      <c r="E178" s="50">
        <f>IF(E177-E148=0,0,"Error")</f>
        <v>0</v>
      </c>
    </row>
    <row r="179" spans="1:5" ht="15.75" thickBot="1" x14ac:dyDescent="0.3">
      <c r="A179" s="51" t="s">
        <v>462</v>
      </c>
      <c r="B179" s="187" t="s">
        <v>156</v>
      </c>
      <c r="C179" s="188"/>
      <c r="D179" s="188"/>
      <c r="E179" s="189"/>
    </row>
    <row r="180" spans="1:5" ht="26.25" customHeight="1" thickBot="1" x14ac:dyDescent="0.3">
      <c r="A180" s="26" t="s">
        <v>57</v>
      </c>
      <c r="B180" s="164" t="s">
        <v>157</v>
      </c>
      <c r="C180" s="165"/>
      <c r="D180" s="165"/>
      <c r="E180" s="166"/>
    </row>
    <row r="181" spans="1:5" ht="15.75" thickBot="1" x14ac:dyDescent="0.3">
      <c r="A181" s="26" t="s">
        <v>59</v>
      </c>
      <c r="B181" s="167" t="s">
        <v>158</v>
      </c>
      <c r="C181" s="168"/>
      <c r="D181" s="168"/>
      <c r="E181" s="169"/>
    </row>
    <row r="182" spans="1:5" ht="12.75" customHeight="1" x14ac:dyDescent="0.25">
      <c r="A182" s="159"/>
      <c r="B182" s="33">
        <v>2019</v>
      </c>
      <c r="C182" s="33">
        <v>2020</v>
      </c>
      <c r="D182" s="33">
        <v>2021</v>
      </c>
      <c r="E182" s="33">
        <v>2022</v>
      </c>
    </row>
    <row r="183" spans="1:5" ht="9" customHeight="1" thickBot="1" x14ac:dyDescent="0.3">
      <c r="A183" s="160"/>
      <c r="B183" s="34" t="s">
        <v>32</v>
      </c>
      <c r="C183" s="34" t="s">
        <v>33</v>
      </c>
      <c r="D183" s="34" t="s">
        <v>33</v>
      </c>
      <c r="E183" s="34" t="s">
        <v>33</v>
      </c>
    </row>
    <row r="184" spans="1:5" ht="15.75" thickBot="1" x14ac:dyDescent="0.3">
      <c r="A184" s="26" t="s">
        <v>61</v>
      </c>
      <c r="B184" s="54">
        <v>480</v>
      </c>
      <c r="C184" s="54">
        <v>480</v>
      </c>
      <c r="D184" s="54">
        <v>500</v>
      </c>
      <c r="E184" s="54">
        <v>550</v>
      </c>
    </row>
    <row r="185" spans="1:5" ht="15.75" thickBot="1" x14ac:dyDescent="0.3">
      <c r="A185" s="26" t="s">
        <v>62</v>
      </c>
      <c r="B185" s="35">
        <f>B214</f>
        <v>73645</v>
      </c>
      <c r="C185" s="35">
        <f t="shared" ref="C185:E185" si="23">C214</f>
        <v>95745</v>
      </c>
      <c r="D185" s="35">
        <f t="shared" si="23"/>
        <v>95745</v>
      </c>
      <c r="E185" s="35">
        <f t="shared" si="23"/>
        <v>96745</v>
      </c>
    </row>
    <row r="186" spans="1:5" ht="15.75" thickBot="1" x14ac:dyDescent="0.3">
      <c r="A186" s="26" t="s">
        <v>63</v>
      </c>
      <c r="B186" s="35">
        <f>B185/B184</f>
        <v>153.42708333333334</v>
      </c>
      <c r="C186" s="35">
        <f>C185/C184</f>
        <v>199.46875</v>
      </c>
      <c r="D186" s="35">
        <f>D185/D184</f>
        <v>191.49</v>
      </c>
      <c r="E186" s="35">
        <f>E185/E184</f>
        <v>175.9</v>
      </c>
    </row>
    <row r="187" spans="1:5" ht="15.75" thickBot="1" x14ac:dyDescent="0.3">
      <c r="A187" s="26" t="s">
        <v>64</v>
      </c>
      <c r="B187" s="36"/>
      <c r="C187" s="37">
        <f>C184/B184-1</f>
        <v>0</v>
      </c>
      <c r="D187" s="37">
        <f>D184/C184-1</f>
        <v>4.1666666666666741E-2</v>
      </c>
      <c r="E187" s="37">
        <f>E184/D184-1</f>
        <v>0.10000000000000009</v>
      </c>
    </row>
    <row r="188" spans="1:5" ht="15.75" thickBot="1" x14ac:dyDescent="0.3">
      <c r="A188" s="26" t="s">
        <v>66</v>
      </c>
      <c r="B188" s="36"/>
      <c r="C188" s="37">
        <f>C185/B185-1</f>
        <v>0.30008826125330978</v>
      </c>
      <c r="D188" s="37">
        <f t="shared" ref="D188:E189" si="24">D185/C185-1</f>
        <v>0</v>
      </c>
      <c r="E188" s="37">
        <f t="shared" si="24"/>
        <v>1.0444409629745577E-2</v>
      </c>
    </row>
    <row r="189" spans="1:5" ht="15.75" thickBot="1" x14ac:dyDescent="0.3">
      <c r="A189" s="26" t="s">
        <v>67</v>
      </c>
      <c r="B189" s="36"/>
      <c r="C189" s="37">
        <f>C186/B186-1</f>
        <v>0.30008826125330978</v>
      </c>
      <c r="D189" s="37">
        <f t="shared" si="24"/>
        <v>-3.9999999999999925E-2</v>
      </c>
      <c r="E189" s="37">
        <f t="shared" si="24"/>
        <v>-8.1414173063867556E-2</v>
      </c>
    </row>
    <row r="190" spans="1:5" ht="24.75" customHeight="1" thickBot="1" x14ac:dyDescent="0.3">
      <c r="A190" s="170" t="s">
        <v>463</v>
      </c>
      <c r="B190" s="171"/>
      <c r="C190" s="171"/>
      <c r="D190" s="171"/>
      <c r="E190" s="172"/>
    </row>
    <row r="191" spans="1:5" ht="12.75" customHeight="1" x14ac:dyDescent="0.25">
      <c r="A191" s="159"/>
      <c r="B191" s="33">
        <v>2019</v>
      </c>
      <c r="C191" s="33">
        <v>2020</v>
      </c>
      <c r="D191" s="33">
        <v>2021</v>
      </c>
      <c r="E191" s="33">
        <v>2022</v>
      </c>
    </row>
    <row r="192" spans="1:5" ht="9" customHeight="1" thickBot="1" x14ac:dyDescent="0.3">
      <c r="A192" s="160"/>
      <c r="B192" s="34" t="s">
        <v>32</v>
      </c>
      <c r="C192" s="34" t="s">
        <v>33</v>
      </c>
      <c r="D192" s="34" t="s">
        <v>33</v>
      </c>
      <c r="E192" s="34" t="s">
        <v>33</v>
      </c>
    </row>
    <row r="193" spans="1:7" ht="24.75" customHeight="1" thickBot="1" x14ac:dyDescent="0.3">
      <c r="A193" s="39" t="s">
        <v>69</v>
      </c>
      <c r="B193" s="40">
        <f>B194</f>
        <v>56485.000000000007</v>
      </c>
      <c r="C193" s="40">
        <f t="shared" ref="C193:E193" si="25">C194</f>
        <v>75785</v>
      </c>
      <c r="D193" s="40">
        <f t="shared" si="25"/>
        <v>75785</v>
      </c>
      <c r="E193" s="40">
        <f t="shared" si="25"/>
        <v>75785</v>
      </c>
    </row>
    <row r="194" spans="1:7" ht="15.75" thickBot="1" x14ac:dyDescent="0.3">
      <c r="A194" s="41" t="s">
        <v>70</v>
      </c>
      <c r="B194" s="43">
        <f>102700*0.55</f>
        <v>56485.000000000007</v>
      </c>
      <c r="C194" s="43">
        <v>75785</v>
      </c>
      <c r="D194" s="43">
        <v>75785</v>
      </c>
      <c r="E194" s="43">
        <v>75785</v>
      </c>
    </row>
    <row r="195" spans="1:7" ht="15.75" thickBot="1" x14ac:dyDescent="0.3">
      <c r="A195" s="41" t="s">
        <v>71</v>
      </c>
      <c r="B195" s="43"/>
      <c r="C195" s="52"/>
      <c r="D195" s="52"/>
      <c r="E195" s="52"/>
    </row>
    <row r="196" spans="1:7" ht="24.75" customHeight="1" thickBot="1" x14ac:dyDescent="0.3">
      <c r="A196" s="39" t="s">
        <v>72</v>
      </c>
      <c r="B196" s="40">
        <f>B197</f>
        <v>10010</v>
      </c>
      <c r="C196" s="40">
        <f t="shared" ref="C196:E196" si="26">C197</f>
        <v>12810</v>
      </c>
      <c r="D196" s="40">
        <f t="shared" si="26"/>
        <v>12810</v>
      </c>
      <c r="E196" s="40">
        <f t="shared" si="26"/>
        <v>12810</v>
      </c>
    </row>
    <row r="197" spans="1:7" ht="15.75" thickBot="1" x14ac:dyDescent="0.3">
      <c r="A197" s="41" t="s">
        <v>70</v>
      </c>
      <c r="B197" s="43">
        <f>18200*0.55</f>
        <v>10010</v>
      </c>
      <c r="C197" s="43">
        <v>12810</v>
      </c>
      <c r="D197" s="43">
        <v>12810</v>
      </c>
      <c r="E197" s="43">
        <v>12810</v>
      </c>
    </row>
    <row r="198" spans="1:7" ht="15.75" thickBot="1" x14ac:dyDescent="0.3">
      <c r="A198" s="41" t="s">
        <v>71</v>
      </c>
      <c r="B198" s="43"/>
      <c r="C198" s="40"/>
      <c r="D198" s="40"/>
      <c r="E198" s="40"/>
    </row>
    <row r="199" spans="1:7" ht="24.75" customHeight="1" thickBot="1" x14ac:dyDescent="0.3">
      <c r="A199" s="39" t="s">
        <v>73</v>
      </c>
      <c r="B199" s="55">
        <f>B200</f>
        <v>7150.0000000000009</v>
      </c>
      <c r="C199" s="55">
        <f t="shared" ref="C199:E199" si="27">C200</f>
        <v>7150.0000000000009</v>
      </c>
      <c r="D199" s="55">
        <f t="shared" si="27"/>
        <v>7150.0000000000009</v>
      </c>
      <c r="E199" s="55">
        <f t="shared" si="27"/>
        <v>8150</v>
      </c>
    </row>
    <row r="200" spans="1:7" ht="15.75" thickBot="1" x14ac:dyDescent="0.3">
      <c r="A200" s="41" t="s">
        <v>70</v>
      </c>
      <c r="B200" s="43">
        <f>13000*0.55</f>
        <v>7150.0000000000009</v>
      </c>
      <c r="C200" s="43">
        <f t="shared" ref="C200:D200" si="28">13000*0.55</f>
        <v>7150.0000000000009</v>
      </c>
      <c r="D200" s="43">
        <f t="shared" si="28"/>
        <v>7150.0000000000009</v>
      </c>
      <c r="E200" s="43">
        <v>8150</v>
      </c>
      <c r="G200" s="85"/>
    </row>
    <row r="201" spans="1:7" ht="15.75" thickBot="1" x14ac:dyDescent="0.3">
      <c r="A201" s="41" t="s">
        <v>71</v>
      </c>
      <c r="B201" s="43"/>
      <c r="C201" s="40"/>
      <c r="D201" s="40"/>
      <c r="E201" s="40"/>
    </row>
    <row r="202" spans="1:7" ht="15.75" thickBot="1" x14ac:dyDescent="0.3">
      <c r="A202" s="39" t="s">
        <v>74</v>
      </c>
      <c r="B202" s="43"/>
      <c r="C202" s="40"/>
      <c r="D202" s="40"/>
      <c r="E202" s="40"/>
    </row>
    <row r="203" spans="1:7" ht="15.75" thickBot="1" x14ac:dyDescent="0.3">
      <c r="A203" s="41" t="s">
        <v>70</v>
      </c>
      <c r="B203" s="43"/>
      <c r="C203" s="40"/>
      <c r="D203" s="40"/>
      <c r="E203" s="40"/>
    </row>
    <row r="204" spans="1:7" ht="15.75" thickBot="1" x14ac:dyDescent="0.3">
      <c r="A204" s="41" t="s">
        <v>71</v>
      </c>
      <c r="B204" s="43"/>
      <c r="C204" s="40"/>
      <c r="D204" s="40"/>
      <c r="E204" s="40"/>
    </row>
    <row r="205" spans="1:7" ht="15.75" thickBot="1" x14ac:dyDescent="0.3">
      <c r="A205" s="39" t="s">
        <v>75</v>
      </c>
      <c r="B205" s="43">
        <f>B206</f>
        <v>0</v>
      </c>
      <c r="C205" s="43">
        <f t="shared" ref="C205:E205" si="29">C206</f>
        <v>0</v>
      </c>
      <c r="D205" s="43">
        <f t="shared" si="29"/>
        <v>0</v>
      </c>
      <c r="E205" s="43">
        <f t="shared" si="29"/>
        <v>0</v>
      </c>
    </row>
    <row r="206" spans="1:7" ht="15.75" thickBot="1" x14ac:dyDescent="0.3">
      <c r="A206" s="41" t="s">
        <v>70</v>
      </c>
      <c r="B206" s="43"/>
      <c r="C206" s="43"/>
      <c r="D206" s="43"/>
      <c r="E206" s="43"/>
    </row>
    <row r="207" spans="1:7" ht="15" customHeight="1" thickBot="1" x14ac:dyDescent="0.3">
      <c r="A207" s="41" t="s">
        <v>71</v>
      </c>
      <c r="B207" s="43"/>
      <c r="C207" s="40"/>
      <c r="D207" s="40"/>
      <c r="E207" s="40"/>
    </row>
    <row r="208" spans="1:7" ht="15.75" thickBot="1" x14ac:dyDescent="0.3">
      <c r="A208" s="39" t="s">
        <v>76</v>
      </c>
      <c r="B208" s="43">
        <v>0</v>
      </c>
      <c r="C208" s="40">
        <v>0</v>
      </c>
      <c r="D208" s="40">
        <v>0</v>
      </c>
      <c r="E208" s="40">
        <v>0</v>
      </c>
    </row>
    <row r="209" spans="1:5" ht="15.75" thickBot="1" x14ac:dyDescent="0.3">
      <c r="A209" s="41" t="s">
        <v>70</v>
      </c>
      <c r="B209" s="43"/>
      <c r="C209" s="40"/>
      <c r="D209" s="40"/>
      <c r="E209" s="40"/>
    </row>
    <row r="210" spans="1:5" ht="15.75" thickBot="1" x14ac:dyDescent="0.3">
      <c r="A210" s="41" t="s">
        <v>71</v>
      </c>
      <c r="B210" s="43"/>
      <c r="C210" s="40"/>
      <c r="D210" s="40"/>
      <c r="E210" s="40"/>
    </row>
    <row r="211" spans="1:5" ht="15.75" thickBot="1" x14ac:dyDescent="0.3">
      <c r="A211" s="39" t="s">
        <v>77</v>
      </c>
      <c r="B211" s="43"/>
      <c r="C211" s="40"/>
      <c r="D211" s="40"/>
      <c r="E211" s="40"/>
    </row>
    <row r="212" spans="1:5" ht="15.75" thickBot="1" x14ac:dyDescent="0.3">
      <c r="A212" s="41" t="s">
        <v>70</v>
      </c>
      <c r="B212" s="43"/>
      <c r="C212" s="40"/>
      <c r="D212" s="40"/>
      <c r="E212" s="40"/>
    </row>
    <row r="213" spans="1:5" ht="15.75" thickBot="1" x14ac:dyDescent="0.3">
      <c r="A213" s="41" t="s">
        <v>71</v>
      </c>
      <c r="B213" s="43"/>
      <c r="C213" s="40"/>
      <c r="D213" s="40"/>
      <c r="E213" s="40"/>
    </row>
    <row r="214" spans="1:5" ht="15.75" thickBot="1" x14ac:dyDescent="0.3">
      <c r="A214" s="53" t="s">
        <v>376</v>
      </c>
      <c r="B214" s="43">
        <f>B211+B208+B205+B202+B199+B196+B193</f>
        <v>73645</v>
      </c>
      <c r="C214" s="43">
        <f t="shared" ref="C214:E214" si="30">C211+C208+C205+C202+C199+C196+C193</f>
        <v>95745</v>
      </c>
      <c r="D214" s="43">
        <f t="shared" si="30"/>
        <v>95745</v>
      </c>
      <c r="E214" s="43">
        <f t="shared" si="30"/>
        <v>96745</v>
      </c>
    </row>
    <row r="215" spans="1:5" ht="17.25" customHeight="1" thickBot="1" x14ac:dyDescent="0.3">
      <c r="A215" s="49" t="s">
        <v>79</v>
      </c>
      <c r="B215" s="50">
        <f>IF(B214-B185=0,0,"Error")</f>
        <v>0</v>
      </c>
      <c r="C215" s="50">
        <f>IF(C214-C185=0,0,"Error")</f>
        <v>0</v>
      </c>
      <c r="D215" s="50">
        <f>IF(D214-D185=0,0,"Error")</f>
        <v>0</v>
      </c>
      <c r="E215" s="50">
        <f>IF(E214-E185=0,0,"Error")</f>
        <v>0</v>
      </c>
    </row>
    <row r="216" spans="1:5" s="86" customFormat="1" ht="15.75" thickBot="1" x14ac:dyDescent="0.3">
      <c r="A216" s="245" t="s">
        <v>86</v>
      </c>
      <c r="B216" s="246"/>
      <c r="C216" s="246"/>
      <c r="D216" s="246"/>
      <c r="E216" s="247"/>
    </row>
    <row r="217" spans="1:5" ht="15.75" thickBot="1" x14ac:dyDescent="0.3">
      <c r="A217" s="173" t="s">
        <v>114</v>
      </c>
      <c r="B217" s="174"/>
      <c r="C217" s="174"/>
      <c r="D217" s="174"/>
      <c r="E217" s="175"/>
    </row>
    <row r="218" spans="1:5" ht="15.75" thickBot="1" x14ac:dyDescent="0.3">
      <c r="A218" s="87" t="s">
        <v>88</v>
      </c>
      <c r="B218" s="229" t="s">
        <v>159</v>
      </c>
      <c r="C218" s="230"/>
      <c r="D218" s="231"/>
      <c r="E218" s="232"/>
    </row>
    <row r="219" spans="1:5" ht="30.75" customHeight="1" thickBot="1" x14ac:dyDescent="0.3">
      <c r="A219" s="137" t="s">
        <v>89</v>
      </c>
      <c r="B219" s="137" t="s">
        <v>160</v>
      </c>
      <c r="C219" s="138" t="s">
        <v>90</v>
      </c>
      <c r="D219" s="238"/>
      <c r="E219" s="239"/>
    </row>
    <row r="220" spans="1:5" ht="15.75" thickBot="1" x14ac:dyDescent="0.3">
      <c r="A220" s="139"/>
      <c r="B220" s="236"/>
      <c r="C220" s="237"/>
      <c r="D220" s="238"/>
      <c r="E220" s="239"/>
    </row>
    <row r="221" spans="1:5" ht="30.75" customHeight="1" thickBot="1" x14ac:dyDescent="0.3">
      <c r="A221" s="140" t="s">
        <v>57</v>
      </c>
      <c r="B221" s="191" t="s">
        <v>161</v>
      </c>
      <c r="C221" s="192"/>
      <c r="D221" s="192"/>
      <c r="E221" s="193"/>
    </row>
    <row r="222" spans="1:5" ht="15.75" thickBot="1" x14ac:dyDescent="0.3">
      <c r="A222" s="140" t="s">
        <v>59</v>
      </c>
      <c r="B222" s="240" t="s">
        <v>162</v>
      </c>
      <c r="C222" s="241"/>
      <c r="D222" s="241"/>
      <c r="E222" s="242"/>
    </row>
    <row r="223" spans="1:5" ht="12.75" customHeight="1" x14ac:dyDescent="0.25">
      <c r="A223" s="243"/>
      <c r="B223" s="141">
        <v>2019</v>
      </c>
      <c r="C223" s="141">
        <v>2020</v>
      </c>
      <c r="D223" s="141">
        <v>2021</v>
      </c>
      <c r="E223" s="141">
        <v>2022</v>
      </c>
    </row>
    <row r="224" spans="1:5" ht="9" customHeight="1" thickBot="1" x14ac:dyDescent="0.3">
      <c r="A224" s="244"/>
      <c r="B224" s="142" t="s">
        <v>32</v>
      </c>
      <c r="C224" s="142" t="s">
        <v>33</v>
      </c>
      <c r="D224" s="142" t="s">
        <v>33</v>
      </c>
      <c r="E224" s="142" t="s">
        <v>33</v>
      </c>
    </row>
    <row r="225" spans="1:5" ht="15.75" thickBot="1" x14ac:dyDescent="0.3">
      <c r="A225" s="140" t="s">
        <v>61</v>
      </c>
      <c r="B225" s="93">
        <v>4</v>
      </c>
      <c r="C225" s="93">
        <v>1</v>
      </c>
      <c r="D225" s="93">
        <v>1.5</v>
      </c>
      <c r="E225" s="93">
        <v>3</v>
      </c>
    </row>
    <row r="226" spans="1:5" ht="15.75" thickBot="1" x14ac:dyDescent="0.3">
      <c r="A226" s="140" t="s">
        <v>62</v>
      </c>
      <c r="B226" s="93">
        <f>B244</f>
        <v>96000</v>
      </c>
      <c r="C226" s="93">
        <f>C244</f>
        <v>19493</v>
      </c>
      <c r="D226" s="93">
        <f>D244</f>
        <v>37300</v>
      </c>
      <c r="E226" s="93">
        <f>E244</f>
        <v>85000</v>
      </c>
    </row>
    <row r="227" spans="1:5" ht="15.75" thickBot="1" x14ac:dyDescent="0.3">
      <c r="A227" s="140" t="s">
        <v>63</v>
      </c>
      <c r="B227" s="93">
        <f>B226/B225</f>
        <v>24000</v>
      </c>
      <c r="C227" s="93">
        <f t="shared" ref="C227:E227" si="31">C226/C225</f>
        <v>19493</v>
      </c>
      <c r="D227" s="93">
        <f t="shared" si="31"/>
        <v>24866.666666666668</v>
      </c>
      <c r="E227" s="93">
        <f t="shared" si="31"/>
        <v>28333.333333333332</v>
      </c>
    </row>
    <row r="228" spans="1:5" ht="15.75" thickBot="1" x14ac:dyDescent="0.3">
      <c r="A228" s="140" t="s">
        <v>64</v>
      </c>
      <c r="B228" s="143"/>
      <c r="C228" s="144">
        <f>C225/B225-1</f>
        <v>-0.75</v>
      </c>
      <c r="D228" s="144">
        <f t="shared" ref="D228:E230" si="32">D225/C225-1</f>
        <v>0.5</v>
      </c>
      <c r="E228" s="144">
        <f t="shared" si="32"/>
        <v>1</v>
      </c>
    </row>
    <row r="229" spans="1:5" ht="15.75" thickBot="1" x14ac:dyDescent="0.3">
      <c r="A229" s="140" t="s">
        <v>66</v>
      </c>
      <c r="B229" s="143" t="s">
        <v>65</v>
      </c>
      <c r="C229" s="144">
        <f>C226/B226-1</f>
        <v>-0.79694791666666664</v>
      </c>
      <c r="D229" s="144">
        <f t="shared" si="32"/>
        <v>0.91350741291745763</v>
      </c>
      <c r="E229" s="144">
        <f t="shared" si="32"/>
        <v>1.2788203753351208</v>
      </c>
    </row>
    <row r="230" spans="1:5" ht="15.75" thickBot="1" x14ac:dyDescent="0.3">
      <c r="A230" s="26" t="s">
        <v>67</v>
      </c>
      <c r="B230" s="36" t="s">
        <v>65</v>
      </c>
      <c r="C230" s="37">
        <f>C227/B227-1</f>
        <v>-0.18779166666666669</v>
      </c>
      <c r="D230" s="37">
        <f t="shared" si="32"/>
        <v>0.27567160861163842</v>
      </c>
      <c r="E230" s="37">
        <f t="shared" si="32"/>
        <v>0.13941018766756019</v>
      </c>
    </row>
    <row r="231" spans="1:5" ht="15.75" thickBot="1" x14ac:dyDescent="0.3">
      <c r="A231" s="170" t="s">
        <v>94</v>
      </c>
      <c r="B231" s="171"/>
      <c r="C231" s="171"/>
      <c r="D231" s="171"/>
      <c r="E231" s="172"/>
    </row>
    <row r="232" spans="1:5" ht="12.75" customHeight="1" x14ac:dyDescent="0.25">
      <c r="A232" s="159"/>
      <c r="B232" s="33">
        <v>2019</v>
      </c>
      <c r="C232" s="33">
        <v>2020</v>
      </c>
      <c r="D232" s="33">
        <v>2021</v>
      </c>
      <c r="E232" s="33">
        <v>2022</v>
      </c>
    </row>
    <row r="233" spans="1:5" ht="9" customHeight="1" thickBot="1" x14ac:dyDescent="0.3">
      <c r="A233" s="160"/>
      <c r="B233" s="34" t="s">
        <v>32</v>
      </c>
      <c r="C233" s="34" t="s">
        <v>33</v>
      </c>
      <c r="D233" s="34" t="s">
        <v>33</v>
      </c>
      <c r="E233" s="34" t="s">
        <v>33</v>
      </c>
    </row>
    <row r="234" spans="1:5" ht="15.75" thickBot="1" x14ac:dyDescent="0.3">
      <c r="A234" s="39" t="s">
        <v>95</v>
      </c>
      <c r="B234" s="40">
        <f>B235+B236+B237+B238</f>
        <v>0</v>
      </c>
      <c r="C234" s="40">
        <f t="shared" ref="C234:E234" si="33">C235+C236+C237+C238</f>
        <v>0</v>
      </c>
      <c r="D234" s="40">
        <f t="shared" si="33"/>
        <v>0</v>
      </c>
      <c r="E234" s="40">
        <f t="shared" si="33"/>
        <v>0</v>
      </c>
    </row>
    <row r="235" spans="1:5" ht="15.75" thickBot="1" x14ac:dyDescent="0.3">
      <c r="A235" s="41" t="s">
        <v>70</v>
      </c>
      <c r="B235" s="40"/>
      <c r="C235" s="40"/>
      <c r="D235" s="40"/>
      <c r="E235" s="40"/>
    </row>
    <row r="236" spans="1:5" ht="15.75" thickBot="1" x14ac:dyDescent="0.3">
      <c r="A236" s="41" t="s">
        <v>96</v>
      </c>
      <c r="B236" s="40"/>
      <c r="C236" s="40"/>
      <c r="D236" s="40"/>
      <c r="E236" s="40"/>
    </row>
    <row r="237" spans="1:5" ht="15.75" thickBot="1" x14ac:dyDescent="0.3">
      <c r="A237" s="41" t="s">
        <v>97</v>
      </c>
      <c r="B237" s="40"/>
      <c r="C237" s="40"/>
      <c r="D237" s="40"/>
      <c r="E237" s="40"/>
    </row>
    <row r="238" spans="1:5" ht="15.75" thickBot="1" x14ac:dyDescent="0.3">
      <c r="A238" s="41" t="s">
        <v>98</v>
      </c>
      <c r="B238" s="40"/>
      <c r="C238" s="40"/>
      <c r="D238" s="40"/>
      <c r="E238" s="40"/>
    </row>
    <row r="239" spans="1:5" ht="15.75" thickBot="1" x14ac:dyDescent="0.3">
      <c r="A239" s="39" t="s">
        <v>99</v>
      </c>
      <c r="B239" s="43">
        <f>B240+B241+B242+B243</f>
        <v>96000</v>
      </c>
      <c r="C239" s="43">
        <f t="shared" ref="C239:E239" si="34">C240+C241+C242+C243</f>
        <v>19493</v>
      </c>
      <c r="D239" s="43">
        <f t="shared" si="34"/>
        <v>37300</v>
      </c>
      <c r="E239" s="43">
        <f t="shared" si="34"/>
        <v>85000</v>
      </c>
    </row>
    <row r="240" spans="1:5" ht="15.75" thickBot="1" x14ac:dyDescent="0.3">
      <c r="A240" s="41" t="s">
        <v>70</v>
      </c>
      <c r="B240" s="43">
        <v>96000</v>
      </c>
      <c r="C240" s="40">
        <f>-8407+27900</f>
        <v>19493</v>
      </c>
      <c r="D240" s="88">
        <f>-35400+72700</f>
        <v>37300</v>
      </c>
      <c r="E240" s="88">
        <v>85000</v>
      </c>
    </row>
    <row r="241" spans="1:5" ht="15.75" thickBot="1" x14ac:dyDescent="0.3">
      <c r="A241" s="41" t="s">
        <v>96</v>
      </c>
      <c r="B241" s="43"/>
      <c r="C241" s="40"/>
      <c r="D241" s="40"/>
      <c r="E241" s="40"/>
    </row>
    <row r="242" spans="1:5" ht="15.75" thickBot="1" x14ac:dyDescent="0.3">
      <c r="A242" s="41" t="s">
        <v>97</v>
      </c>
      <c r="B242" s="43"/>
      <c r="C242" s="40"/>
      <c r="D242" s="40"/>
      <c r="E242" s="40"/>
    </row>
    <row r="243" spans="1:5" ht="15.75" thickBot="1" x14ac:dyDescent="0.3">
      <c r="A243" s="41" t="s">
        <v>98</v>
      </c>
      <c r="B243" s="43"/>
      <c r="C243" s="40"/>
      <c r="D243" s="40"/>
      <c r="E243" s="40"/>
    </row>
    <row r="244" spans="1:5" ht="15.75" thickBot="1" x14ac:dyDescent="0.3">
      <c r="A244" s="60" t="s">
        <v>78</v>
      </c>
      <c r="B244" s="43">
        <f>B234+B239</f>
        <v>96000</v>
      </c>
      <c r="C244" s="43">
        <f t="shared" ref="C244:E244" si="35">C234+C239</f>
        <v>19493</v>
      </c>
      <c r="D244" s="43">
        <f t="shared" si="35"/>
        <v>37300</v>
      </c>
      <c r="E244" s="43">
        <f t="shared" si="35"/>
        <v>85000</v>
      </c>
    </row>
    <row r="245" spans="1:5" ht="34.5" thickBot="1" x14ac:dyDescent="0.3">
      <c r="A245" s="137" t="s">
        <v>163</v>
      </c>
      <c r="B245" s="137" t="s">
        <v>164</v>
      </c>
      <c r="C245" s="138" t="s">
        <v>90</v>
      </c>
      <c r="D245" s="238"/>
      <c r="E245" s="239"/>
    </row>
    <row r="246" spans="1:5" ht="15.75" thickBot="1" x14ac:dyDescent="0.3">
      <c r="A246" s="139"/>
      <c r="B246" s="236"/>
      <c r="C246" s="237"/>
      <c r="D246" s="238"/>
      <c r="E246" s="239"/>
    </row>
    <row r="247" spans="1:5" ht="37.5" customHeight="1" thickBot="1" x14ac:dyDescent="0.3">
      <c r="A247" s="140" t="s">
        <v>57</v>
      </c>
      <c r="B247" s="191" t="s">
        <v>161</v>
      </c>
      <c r="C247" s="192"/>
      <c r="D247" s="192"/>
      <c r="E247" s="193"/>
    </row>
    <row r="248" spans="1:5" ht="15.75" thickBot="1" x14ac:dyDescent="0.3">
      <c r="A248" s="140" t="s">
        <v>59</v>
      </c>
      <c r="B248" s="240" t="s">
        <v>165</v>
      </c>
      <c r="C248" s="241"/>
      <c r="D248" s="241"/>
      <c r="E248" s="242"/>
    </row>
    <row r="249" spans="1:5" ht="12.75" customHeight="1" x14ac:dyDescent="0.25">
      <c r="A249" s="243"/>
      <c r="B249" s="141">
        <v>2019</v>
      </c>
      <c r="C249" s="141">
        <v>2020</v>
      </c>
      <c r="D249" s="141">
        <v>2021</v>
      </c>
      <c r="E249" s="141">
        <v>2022</v>
      </c>
    </row>
    <row r="250" spans="1:5" ht="9" customHeight="1" thickBot="1" x14ac:dyDescent="0.3">
      <c r="A250" s="244"/>
      <c r="B250" s="142" t="s">
        <v>32</v>
      </c>
      <c r="C250" s="142" t="s">
        <v>33</v>
      </c>
      <c r="D250" s="142" t="s">
        <v>33</v>
      </c>
      <c r="E250" s="142" t="s">
        <v>33</v>
      </c>
    </row>
    <row r="251" spans="1:5" ht="15.75" thickBot="1" x14ac:dyDescent="0.3">
      <c r="A251" s="140" t="s">
        <v>61</v>
      </c>
      <c r="B251" s="93">
        <v>1</v>
      </c>
      <c r="C251" s="93">
        <v>0</v>
      </c>
      <c r="D251" s="93">
        <v>0</v>
      </c>
      <c r="E251" s="93">
        <v>0</v>
      </c>
    </row>
    <row r="252" spans="1:5" ht="15.75" thickBot="1" x14ac:dyDescent="0.3">
      <c r="A252" s="140" t="s">
        <v>62</v>
      </c>
      <c r="B252" s="93">
        <f>B270</f>
        <v>4000</v>
      </c>
      <c r="C252" s="93">
        <v>0</v>
      </c>
      <c r="D252" s="93">
        <v>0</v>
      </c>
      <c r="E252" s="93">
        <v>0</v>
      </c>
    </row>
    <row r="253" spans="1:5" ht="15.75" thickBot="1" x14ac:dyDescent="0.3">
      <c r="A253" s="140" t="s">
        <v>63</v>
      </c>
      <c r="B253" s="93">
        <f>B252/B251</f>
        <v>4000</v>
      </c>
      <c r="C253" s="93" t="e">
        <f t="shared" ref="C253:E253" si="36">C252/C251</f>
        <v>#DIV/0!</v>
      </c>
      <c r="D253" s="93" t="e">
        <f t="shared" si="36"/>
        <v>#DIV/0!</v>
      </c>
      <c r="E253" s="93" t="e">
        <f t="shared" si="36"/>
        <v>#DIV/0!</v>
      </c>
    </row>
    <row r="254" spans="1:5" ht="15.75" thickBot="1" x14ac:dyDescent="0.3">
      <c r="A254" s="26" t="s">
        <v>64</v>
      </c>
      <c r="B254" s="36" t="s">
        <v>65</v>
      </c>
      <c r="C254" s="37">
        <f>C251/B251-1</f>
        <v>-1</v>
      </c>
      <c r="D254" s="37" t="e">
        <f t="shared" ref="D254:E256" si="37">D251/C251-1</f>
        <v>#DIV/0!</v>
      </c>
      <c r="E254" s="37" t="e">
        <f t="shared" si="37"/>
        <v>#DIV/0!</v>
      </c>
    </row>
    <row r="255" spans="1:5" ht="15.75" thickBot="1" x14ac:dyDescent="0.3">
      <c r="A255" s="26" t="s">
        <v>66</v>
      </c>
      <c r="B255" s="36" t="s">
        <v>65</v>
      </c>
      <c r="C255" s="37">
        <f>C252/B252-1</f>
        <v>-1</v>
      </c>
      <c r="D255" s="37" t="e">
        <f t="shared" si="37"/>
        <v>#DIV/0!</v>
      </c>
      <c r="E255" s="37" t="e">
        <f t="shared" si="37"/>
        <v>#DIV/0!</v>
      </c>
    </row>
    <row r="256" spans="1:5" ht="15.75" thickBot="1" x14ac:dyDescent="0.3">
      <c r="A256" s="26" t="s">
        <v>67</v>
      </c>
      <c r="B256" s="36" t="s">
        <v>65</v>
      </c>
      <c r="C256" s="37" t="e">
        <f>C253/B253-1</f>
        <v>#DIV/0!</v>
      </c>
      <c r="D256" s="37" t="e">
        <f t="shared" si="37"/>
        <v>#DIV/0!</v>
      </c>
      <c r="E256" s="37" t="e">
        <f t="shared" si="37"/>
        <v>#DIV/0!</v>
      </c>
    </row>
    <row r="257" spans="1:5" ht="15.75" customHeight="1" thickBot="1" x14ac:dyDescent="0.3">
      <c r="A257" s="170" t="s">
        <v>94</v>
      </c>
      <c r="B257" s="171"/>
      <c r="C257" s="171"/>
      <c r="D257" s="171"/>
      <c r="E257" s="172"/>
    </row>
    <row r="258" spans="1:5" ht="12.75" customHeight="1" x14ac:dyDescent="0.25">
      <c r="A258" s="159"/>
      <c r="B258" s="33">
        <v>2019</v>
      </c>
      <c r="C258" s="33">
        <v>2020</v>
      </c>
      <c r="D258" s="33">
        <v>2021</v>
      </c>
      <c r="E258" s="33">
        <v>2022</v>
      </c>
    </row>
    <row r="259" spans="1:5" ht="9" customHeight="1" thickBot="1" x14ac:dyDescent="0.3">
      <c r="A259" s="160"/>
      <c r="B259" s="34" t="s">
        <v>32</v>
      </c>
      <c r="C259" s="34" t="s">
        <v>33</v>
      </c>
      <c r="D259" s="34" t="s">
        <v>33</v>
      </c>
      <c r="E259" s="34" t="s">
        <v>33</v>
      </c>
    </row>
    <row r="260" spans="1:5" ht="15.75" thickBot="1" x14ac:dyDescent="0.3">
      <c r="A260" s="39" t="s">
        <v>95</v>
      </c>
      <c r="B260" s="40">
        <f>B261+B262+B263+B264</f>
        <v>0</v>
      </c>
      <c r="C260" s="40">
        <f t="shared" ref="C260:E260" si="38">C261+C262+C263+C264</f>
        <v>0</v>
      </c>
      <c r="D260" s="40">
        <f t="shared" si="38"/>
        <v>0</v>
      </c>
      <c r="E260" s="40">
        <f t="shared" si="38"/>
        <v>0</v>
      </c>
    </row>
    <row r="261" spans="1:5" ht="15.75" thickBot="1" x14ac:dyDescent="0.3">
      <c r="A261" s="41" t="s">
        <v>70</v>
      </c>
      <c r="B261" s="40"/>
      <c r="C261" s="40"/>
      <c r="D261" s="40"/>
      <c r="E261" s="40"/>
    </row>
    <row r="262" spans="1:5" ht="15.75" thickBot="1" x14ac:dyDescent="0.3">
      <c r="A262" s="41" t="s">
        <v>96</v>
      </c>
      <c r="B262" s="40"/>
      <c r="C262" s="40"/>
      <c r="D262" s="40"/>
      <c r="E262" s="40"/>
    </row>
    <row r="263" spans="1:5" ht="15.75" thickBot="1" x14ac:dyDescent="0.3">
      <c r="A263" s="41" t="s">
        <v>97</v>
      </c>
      <c r="B263" s="40"/>
      <c r="C263" s="40"/>
      <c r="D263" s="40"/>
      <c r="E263" s="40"/>
    </row>
    <row r="264" spans="1:5" ht="15.75" thickBot="1" x14ac:dyDescent="0.3">
      <c r="A264" s="41" t="s">
        <v>98</v>
      </c>
      <c r="B264" s="40"/>
      <c r="C264" s="40"/>
      <c r="D264" s="40"/>
      <c r="E264" s="40"/>
    </row>
    <row r="265" spans="1:5" ht="15.75" thickBot="1" x14ac:dyDescent="0.3">
      <c r="A265" s="39" t="s">
        <v>99</v>
      </c>
      <c r="B265" s="43">
        <f>B266+B267+B268+B269</f>
        <v>4000</v>
      </c>
      <c r="C265" s="43">
        <f t="shared" ref="C265:E265" si="39">C266+C267+C268+C269</f>
        <v>0</v>
      </c>
      <c r="D265" s="43">
        <f t="shared" si="39"/>
        <v>0</v>
      </c>
      <c r="E265" s="43">
        <f t="shared" si="39"/>
        <v>0</v>
      </c>
    </row>
    <row r="266" spans="1:5" ht="15.75" thickBot="1" x14ac:dyDescent="0.3">
      <c r="A266" s="41" t="s">
        <v>70</v>
      </c>
      <c r="B266" s="43">
        <v>4000</v>
      </c>
      <c r="C266" s="40">
        <v>0</v>
      </c>
      <c r="D266" s="40">
        <v>0</v>
      </c>
      <c r="E266" s="40">
        <v>0</v>
      </c>
    </row>
    <row r="267" spans="1:5" ht="15.75" thickBot="1" x14ac:dyDescent="0.3">
      <c r="A267" s="41" t="s">
        <v>96</v>
      </c>
      <c r="B267" s="43"/>
      <c r="C267" s="40"/>
      <c r="D267" s="40"/>
      <c r="E267" s="40"/>
    </row>
    <row r="268" spans="1:5" ht="15.75" thickBot="1" x14ac:dyDescent="0.3">
      <c r="A268" s="41" t="s">
        <v>97</v>
      </c>
      <c r="B268" s="43"/>
      <c r="C268" s="40"/>
      <c r="D268" s="40"/>
      <c r="E268" s="40"/>
    </row>
    <row r="269" spans="1:5" ht="15.75" thickBot="1" x14ac:dyDescent="0.3">
      <c r="A269" s="41" t="s">
        <v>98</v>
      </c>
      <c r="B269" s="43"/>
      <c r="C269" s="40"/>
      <c r="D269" s="40"/>
      <c r="E269" s="40"/>
    </row>
    <row r="270" spans="1:5" ht="15.75" thickBot="1" x14ac:dyDescent="0.3">
      <c r="A270" s="60" t="s">
        <v>78</v>
      </c>
      <c r="B270" s="43">
        <f>B260+B265</f>
        <v>4000</v>
      </c>
      <c r="C270" s="43">
        <f t="shared" ref="C270:E270" si="40">C260+C265</f>
        <v>0</v>
      </c>
      <c r="D270" s="43">
        <f t="shared" si="40"/>
        <v>0</v>
      </c>
      <c r="E270" s="43">
        <f t="shared" si="40"/>
        <v>0</v>
      </c>
    </row>
    <row r="271" spans="1:5" s="86" customFormat="1" ht="15.75" thickBot="1" x14ac:dyDescent="0.3">
      <c r="A271" s="57" t="s">
        <v>88</v>
      </c>
      <c r="B271" s="233" t="s">
        <v>166</v>
      </c>
      <c r="C271" s="234"/>
      <c r="D271" s="234"/>
      <c r="E271" s="235"/>
    </row>
    <row r="272" spans="1:5" ht="45.75" thickBot="1" x14ac:dyDescent="0.3">
      <c r="A272" s="32" t="s">
        <v>142</v>
      </c>
      <c r="B272" s="32" t="s">
        <v>167</v>
      </c>
      <c r="C272" s="58" t="s">
        <v>90</v>
      </c>
      <c r="D272" s="161"/>
      <c r="E272" s="163"/>
    </row>
    <row r="273" spans="1:5" ht="32.25" customHeight="1" thickBot="1" x14ac:dyDescent="0.3">
      <c r="A273" s="26" t="s">
        <v>57</v>
      </c>
      <c r="B273" s="164" t="s">
        <v>168</v>
      </c>
      <c r="C273" s="165"/>
      <c r="D273" s="165"/>
      <c r="E273" s="166"/>
    </row>
    <row r="274" spans="1:5" ht="15.75" thickBot="1" x14ac:dyDescent="0.3">
      <c r="A274" s="26" t="s">
        <v>59</v>
      </c>
      <c r="B274" s="167" t="s">
        <v>169</v>
      </c>
      <c r="C274" s="168"/>
      <c r="D274" s="168"/>
      <c r="E274" s="169"/>
    </row>
    <row r="275" spans="1:5" ht="12.75" customHeight="1" x14ac:dyDescent="0.25">
      <c r="A275" s="159"/>
      <c r="B275" s="33">
        <v>2019</v>
      </c>
      <c r="C275" s="33">
        <v>2020</v>
      </c>
      <c r="D275" s="33">
        <v>2021</v>
      </c>
      <c r="E275" s="33">
        <v>2022</v>
      </c>
    </row>
    <row r="276" spans="1:5" ht="9" customHeight="1" thickBot="1" x14ac:dyDescent="0.3">
      <c r="A276" s="160"/>
      <c r="B276" s="34" t="s">
        <v>32</v>
      </c>
      <c r="C276" s="34" t="s">
        <v>33</v>
      </c>
      <c r="D276" s="34" t="s">
        <v>33</v>
      </c>
      <c r="E276" s="34" t="s">
        <v>33</v>
      </c>
    </row>
    <row r="277" spans="1:5" ht="15.75" thickBot="1" x14ac:dyDescent="0.3">
      <c r="A277" s="26" t="s">
        <v>61</v>
      </c>
      <c r="B277" s="36">
        <v>4</v>
      </c>
      <c r="C277" s="35"/>
      <c r="D277" s="36">
        <v>0</v>
      </c>
      <c r="E277" s="36">
        <v>0</v>
      </c>
    </row>
    <row r="278" spans="1:5" ht="15.75" thickBot="1" x14ac:dyDescent="0.3">
      <c r="A278" s="26" t="s">
        <v>62</v>
      </c>
      <c r="B278" s="35">
        <f>B296</f>
        <v>50000</v>
      </c>
      <c r="C278" s="35">
        <v>0</v>
      </c>
      <c r="D278" s="35">
        <v>0</v>
      </c>
      <c r="E278" s="35">
        <v>0</v>
      </c>
    </row>
    <row r="279" spans="1:5" ht="15.75" thickBot="1" x14ac:dyDescent="0.3">
      <c r="A279" s="26" t="s">
        <v>63</v>
      </c>
      <c r="B279" s="35">
        <f>B278/B277</f>
        <v>12500</v>
      </c>
      <c r="C279" s="35" t="e">
        <f t="shared" ref="C279:E279" si="41">C278/C277</f>
        <v>#DIV/0!</v>
      </c>
      <c r="D279" s="35" t="e">
        <f t="shared" si="41"/>
        <v>#DIV/0!</v>
      </c>
      <c r="E279" s="35" t="e">
        <f t="shared" si="41"/>
        <v>#DIV/0!</v>
      </c>
    </row>
    <row r="280" spans="1:5" ht="15.75" thickBot="1" x14ac:dyDescent="0.3">
      <c r="A280" s="26" t="s">
        <v>64</v>
      </c>
      <c r="B280" s="36" t="s">
        <v>65</v>
      </c>
      <c r="C280" s="37">
        <f>C277/B277-1</f>
        <v>-1</v>
      </c>
      <c r="D280" s="37" t="e">
        <f t="shared" ref="D280:E282" si="42">D277/C277-1</f>
        <v>#DIV/0!</v>
      </c>
      <c r="E280" s="37" t="e">
        <f t="shared" si="42"/>
        <v>#DIV/0!</v>
      </c>
    </row>
    <row r="281" spans="1:5" ht="15.75" thickBot="1" x14ac:dyDescent="0.3">
      <c r="A281" s="26" t="s">
        <v>66</v>
      </c>
      <c r="B281" s="36" t="s">
        <v>65</v>
      </c>
      <c r="C281" s="37">
        <f>C278/B278-1</f>
        <v>-1</v>
      </c>
      <c r="D281" s="37" t="e">
        <f t="shared" si="42"/>
        <v>#DIV/0!</v>
      </c>
      <c r="E281" s="37" t="e">
        <f t="shared" si="42"/>
        <v>#DIV/0!</v>
      </c>
    </row>
    <row r="282" spans="1:5" ht="15.75" thickBot="1" x14ac:dyDescent="0.3">
      <c r="A282" s="26" t="s">
        <v>67</v>
      </c>
      <c r="B282" s="36" t="s">
        <v>65</v>
      </c>
      <c r="C282" s="37" t="e">
        <f>C279/B279-1</f>
        <v>#DIV/0!</v>
      </c>
      <c r="D282" s="37" t="e">
        <f t="shared" si="42"/>
        <v>#DIV/0!</v>
      </c>
      <c r="E282" s="37" t="e">
        <f t="shared" si="42"/>
        <v>#DIV/0!</v>
      </c>
    </row>
    <row r="283" spans="1:5" ht="15.75" thickBot="1" x14ac:dyDescent="0.3">
      <c r="A283" s="170" t="s">
        <v>94</v>
      </c>
      <c r="B283" s="171"/>
      <c r="C283" s="171"/>
      <c r="D283" s="171"/>
      <c r="E283" s="172"/>
    </row>
    <row r="284" spans="1:5" ht="12.75" customHeight="1" x14ac:dyDescent="0.25">
      <c r="A284" s="159"/>
      <c r="B284" s="33">
        <v>2019</v>
      </c>
      <c r="C284" s="33">
        <v>2020</v>
      </c>
      <c r="D284" s="33">
        <v>2021</v>
      </c>
      <c r="E284" s="33">
        <v>2022</v>
      </c>
    </row>
    <row r="285" spans="1:5" ht="9" customHeight="1" thickBot="1" x14ac:dyDescent="0.3">
      <c r="A285" s="160"/>
      <c r="B285" s="34" t="s">
        <v>32</v>
      </c>
      <c r="C285" s="34" t="s">
        <v>33</v>
      </c>
      <c r="D285" s="34" t="s">
        <v>33</v>
      </c>
      <c r="E285" s="34" t="s">
        <v>33</v>
      </c>
    </row>
    <row r="286" spans="1:5" ht="15.75" thickBot="1" x14ac:dyDescent="0.3">
      <c r="A286" s="39" t="s">
        <v>95</v>
      </c>
      <c r="B286" s="40">
        <f>B287+B288+B289+B290</f>
        <v>0</v>
      </c>
      <c r="C286" s="40">
        <f t="shared" ref="C286:E286" si="43">C287+C288+C289+C290</f>
        <v>0</v>
      </c>
      <c r="D286" s="40">
        <f t="shared" si="43"/>
        <v>0</v>
      </c>
      <c r="E286" s="40">
        <f t="shared" si="43"/>
        <v>0</v>
      </c>
    </row>
    <row r="287" spans="1:5" ht="15.75" thickBot="1" x14ac:dyDescent="0.3">
      <c r="A287" s="41" t="s">
        <v>70</v>
      </c>
      <c r="B287" s="40"/>
      <c r="C287" s="40"/>
      <c r="D287" s="40"/>
      <c r="E287" s="40"/>
    </row>
    <row r="288" spans="1:5" ht="15.75" thickBot="1" x14ac:dyDescent="0.3">
      <c r="A288" s="41" t="s">
        <v>96</v>
      </c>
      <c r="B288" s="40"/>
      <c r="C288" s="40"/>
      <c r="D288" s="40"/>
      <c r="E288" s="40"/>
    </row>
    <row r="289" spans="1:5" ht="15.75" thickBot="1" x14ac:dyDescent="0.3">
      <c r="A289" s="41" t="s">
        <v>97</v>
      </c>
      <c r="B289" s="40"/>
      <c r="C289" s="40"/>
      <c r="D289" s="40"/>
      <c r="E289" s="40"/>
    </row>
    <row r="290" spans="1:5" ht="15.75" thickBot="1" x14ac:dyDescent="0.3">
      <c r="A290" s="41" t="s">
        <v>98</v>
      </c>
      <c r="B290" s="40"/>
      <c r="C290" s="40"/>
      <c r="D290" s="40"/>
      <c r="E290" s="40"/>
    </row>
    <row r="291" spans="1:5" ht="15.75" thickBot="1" x14ac:dyDescent="0.3">
      <c r="A291" s="39" t="s">
        <v>99</v>
      </c>
      <c r="B291" s="43">
        <f>B292+B293+B294+B295</f>
        <v>50000</v>
      </c>
      <c r="C291" s="43">
        <f t="shared" ref="C291:E291" si="44">C292+C293+C294+C295</f>
        <v>0</v>
      </c>
      <c r="D291" s="43">
        <f t="shared" si="44"/>
        <v>0</v>
      </c>
      <c r="E291" s="43">
        <f t="shared" si="44"/>
        <v>0</v>
      </c>
    </row>
    <row r="292" spans="1:5" ht="15.75" thickBot="1" x14ac:dyDescent="0.3">
      <c r="A292" s="41" t="s">
        <v>70</v>
      </c>
      <c r="B292" s="43">
        <v>50000</v>
      </c>
      <c r="C292" s="40"/>
      <c r="D292" s="40"/>
      <c r="E292" s="40"/>
    </row>
    <row r="293" spans="1:5" ht="15.75" thickBot="1" x14ac:dyDescent="0.3">
      <c r="A293" s="41" t="s">
        <v>96</v>
      </c>
      <c r="B293" s="43"/>
      <c r="C293" s="40"/>
      <c r="D293" s="40"/>
      <c r="E293" s="40"/>
    </row>
    <row r="294" spans="1:5" ht="15.75" thickBot="1" x14ac:dyDescent="0.3">
      <c r="A294" s="41" t="s">
        <v>97</v>
      </c>
      <c r="B294" s="43"/>
      <c r="C294" s="40"/>
      <c r="D294" s="40"/>
      <c r="E294" s="40"/>
    </row>
    <row r="295" spans="1:5" ht="15.75" thickBot="1" x14ac:dyDescent="0.3">
      <c r="A295" s="41" t="s">
        <v>98</v>
      </c>
      <c r="B295" s="43"/>
      <c r="C295" s="40"/>
      <c r="D295" s="40"/>
      <c r="E295" s="40"/>
    </row>
    <row r="296" spans="1:5" ht="15.75" thickBot="1" x14ac:dyDescent="0.3">
      <c r="A296" s="60" t="s">
        <v>106</v>
      </c>
      <c r="B296" s="43">
        <f>B286+B291</f>
        <v>50000</v>
      </c>
      <c r="C296" s="43">
        <f t="shared" ref="C296:E296" si="45">C286+C291</f>
        <v>0</v>
      </c>
      <c r="D296" s="43">
        <f t="shared" si="45"/>
        <v>0</v>
      </c>
      <c r="E296" s="43">
        <f t="shared" si="45"/>
        <v>0</v>
      </c>
    </row>
    <row r="297" spans="1:5" ht="25.5" customHeight="1" thickBot="1" x14ac:dyDescent="0.3">
      <c r="A297" s="87" t="s">
        <v>88</v>
      </c>
      <c r="B297" s="229" t="s">
        <v>170</v>
      </c>
      <c r="C297" s="230"/>
      <c r="D297" s="231"/>
      <c r="E297" s="232"/>
    </row>
    <row r="298" spans="1:5" ht="34.5" thickBot="1" x14ac:dyDescent="0.3">
      <c r="A298" s="32" t="s">
        <v>142</v>
      </c>
      <c r="B298" s="61" t="s">
        <v>171</v>
      </c>
      <c r="C298" s="62" t="s">
        <v>90</v>
      </c>
      <c r="D298" s="63" t="s">
        <v>172</v>
      </c>
      <c r="E298" s="64"/>
    </row>
    <row r="299" spans="1:5" ht="17.25" customHeight="1" thickBot="1" x14ac:dyDescent="0.3">
      <c r="A299" s="26" t="s">
        <v>57</v>
      </c>
      <c r="B299" s="164" t="s">
        <v>173</v>
      </c>
      <c r="C299" s="165"/>
      <c r="D299" s="165"/>
      <c r="E299" s="166"/>
    </row>
    <row r="300" spans="1:5" ht="15.75" thickBot="1" x14ac:dyDescent="0.3">
      <c r="A300" s="26" t="s">
        <v>59</v>
      </c>
      <c r="B300" s="167" t="s">
        <v>174</v>
      </c>
      <c r="C300" s="168"/>
      <c r="D300" s="168"/>
      <c r="E300" s="169"/>
    </row>
    <row r="301" spans="1:5" ht="12.75" customHeight="1" x14ac:dyDescent="0.25">
      <c r="A301" s="159"/>
      <c r="B301" s="33">
        <v>2019</v>
      </c>
      <c r="C301" s="33">
        <v>2020</v>
      </c>
      <c r="D301" s="33">
        <v>2021</v>
      </c>
      <c r="E301" s="33">
        <v>2022</v>
      </c>
    </row>
    <row r="302" spans="1:5" ht="9" customHeight="1" thickBot="1" x14ac:dyDescent="0.3">
      <c r="A302" s="160"/>
      <c r="B302" s="34" t="s">
        <v>32</v>
      </c>
      <c r="C302" s="34" t="s">
        <v>33</v>
      </c>
      <c r="D302" s="34" t="s">
        <v>33</v>
      </c>
      <c r="E302" s="34" t="s">
        <v>33</v>
      </c>
    </row>
    <row r="303" spans="1:5" ht="15.75" thickBot="1" x14ac:dyDescent="0.3">
      <c r="A303" s="26" t="s">
        <v>61</v>
      </c>
      <c r="B303" s="36">
        <v>1</v>
      </c>
      <c r="C303" s="36">
        <v>1</v>
      </c>
      <c r="D303" s="36">
        <v>0</v>
      </c>
      <c r="E303" s="36">
        <v>0</v>
      </c>
    </row>
    <row r="304" spans="1:5" ht="15.75" thickBot="1" x14ac:dyDescent="0.3">
      <c r="A304" s="26" t="s">
        <v>62</v>
      </c>
      <c r="B304" s="35">
        <f>B322</f>
        <v>50000</v>
      </c>
      <c r="C304" s="35">
        <f>C322</f>
        <v>9700</v>
      </c>
      <c r="D304" s="35">
        <f t="shared" ref="D304:E304" si="46">D322</f>
        <v>0</v>
      </c>
      <c r="E304" s="35">
        <f t="shared" si="46"/>
        <v>0</v>
      </c>
    </row>
    <row r="305" spans="1:5" ht="15.75" thickBot="1" x14ac:dyDescent="0.3">
      <c r="A305" s="26" t="s">
        <v>63</v>
      </c>
      <c r="B305" s="35">
        <f>B304/B303</f>
        <v>50000</v>
      </c>
      <c r="C305" s="35">
        <f t="shared" ref="C305:E305" si="47">C304/C303</f>
        <v>9700</v>
      </c>
      <c r="D305" s="35" t="e">
        <f t="shared" si="47"/>
        <v>#DIV/0!</v>
      </c>
      <c r="E305" s="35" t="e">
        <f t="shared" si="47"/>
        <v>#DIV/0!</v>
      </c>
    </row>
    <row r="306" spans="1:5" ht="15.75" thickBot="1" x14ac:dyDescent="0.3">
      <c r="A306" s="26" t="s">
        <v>64</v>
      </c>
      <c r="B306" s="36" t="s">
        <v>65</v>
      </c>
      <c r="C306" s="37">
        <f>C303/B303-1</f>
        <v>0</v>
      </c>
      <c r="D306" s="37">
        <f t="shared" ref="D306:E308" si="48">D303/C303-1</f>
        <v>-1</v>
      </c>
      <c r="E306" s="37" t="e">
        <f t="shared" si="48"/>
        <v>#DIV/0!</v>
      </c>
    </row>
    <row r="307" spans="1:5" ht="15.75" thickBot="1" x14ac:dyDescent="0.3">
      <c r="A307" s="26" t="s">
        <v>66</v>
      </c>
      <c r="B307" s="36" t="s">
        <v>65</v>
      </c>
      <c r="C307" s="37">
        <f>C304/B304-1</f>
        <v>-0.80600000000000005</v>
      </c>
      <c r="D307" s="37">
        <f t="shared" si="48"/>
        <v>-1</v>
      </c>
      <c r="E307" s="37" t="e">
        <f t="shared" si="48"/>
        <v>#DIV/0!</v>
      </c>
    </row>
    <row r="308" spans="1:5" ht="15.75" thickBot="1" x14ac:dyDescent="0.3">
      <c r="A308" s="26" t="s">
        <v>67</v>
      </c>
      <c r="B308" s="36" t="s">
        <v>65</v>
      </c>
      <c r="C308" s="37">
        <f>C305/B305-1</f>
        <v>-0.80600000000000005</v>
      </c>
      <c r="D308" s="37" t="e">
        <f t="shared" si="48"/>
        <v>#DIV/0!</v>
      </c>
      <c r="E308" s="37" t="e">
        <f t="shared" si="48"/>
        <v>#DIV/0!</v>
      </c>
    </row>
    <row r="309" spans="1:5" ht="15.75" thickBot="1" x14ac:dyDescent="0.3">
      <c r="A309" s="170" t="s">
        <v>108</v>
      </c>
      <c r="B309" s="171"/>
      <c r="C309" s="171"/>
      <c r="D309" s="171"/>
      <c r="E309" s="172"/>
    </row>
    <row r="310" spans="1:5" ht="12.75" customHeight="1" x14ac:dyDescent="0.25">
      <c r="A310" s="159"/>
      <c r="B310" s="33">
        <v>2018</v>
      </c>
      <c r="C310" s="33">
        <v>2019</v>
      </c>
      <c r="D310" s="33">
        <v>2020</v>
      </c>
      <c r="E310" s="33">
        <v>2021</v>
      </c>
    </row>
    <row r="311" spans="1:5" ht="9" customHeight="1" thickBot="1" x14ac:dyDescent="0.3">
      <c r="A311" s="160"/>
      <c r="B311" s="34" t="s">
        <v>32</v>
      </c>
      <c r="C311" s="34" t="s">
        <v>33</v>
      </c>
      <c r="D311" s="34" t="s">
        <v>33</v>
      </c>
      <c r="E311" s="34" t="s">
        <v>33</v>
      </c>
    </row>
    <row r="312" spans="1:5" ht="15.75" thickBot="1" x14ac:dyDescent="0.3">
      <c r="A312" s="39" t="s">
        <v>95</v>
      </c>
      <c r="B312" s="40">
        <f>B313+B314+B315+B316</f>
        <v>0</v>
      </c>
      <c r="C312" s="40">
        <f t="shared" ref="C312:E312" si="49">C313+C314+C315+C316</f>
        <v>0</v>
      </c>
      <c r="D312" s="40">
        <f t="shared" si="49"/>
        <v>0</v>
      </c>
      <c r="E312" s="40">
        <f t="shared" si="49"/>
        <v>0</v>
      </c>
    </row>
    <row r="313" spans="1:5" ht="15.75" thickBot="1" x14ac:dyDescent="0.3">
      <c r="A313" s="41" t="s">
        <v>70</v>
      </c>
      <c r="B313" s="40"/>
      <c r="C313" s="40"/>
      <c r="D313" s="40"/>
      <c r="E313" s="40"/>
    </row>
    <row r="314" spans="1:5" ht="15.75" thickBot="1" x14ac:dyDescent="0.3">
      <c r="A314" s="41" t="s">
        <v>96</v>
      </c>
      <c r="B314" s="40"/>
      <c r="C314" s="40"/>
      <c r="D314" s="40"/>
      <c r="E314" s="40"/>
    </row>
    <row r="315" spans="1:5" ht="15.75" thickBot="1" x14ac:dyDescent="0.3">
      <c r="A315" s="41" t="s">
        <v>97</v>
      </c>
      <c r="B315" s="40"/>
      <c r="C315" s="40"/>
      <c r="D315" s="40"/>
      <c r="E315" s="40"/>
    </row>
    <row r="316" spans="1:5" ht="15.75" thickBot="1" x14ac:dyDescent="0.3">
      <c r="A316" s="41" t="s">
        <v>98</v>
      </c>
      <c r="B316" s="40"/>
      <c r="C316" s="40"/>
      <c r="D316" s="40"/>
      <c r="E316" s="40"/>
    </row>
    <row r="317" spans="1:5" ht="15.75" thickBot="1" x14ac:dyDescent="0.3">
      <c r="A317" s="39" t="s">
        <v>99</v>
      </c>
      <c r="B317" s="43">
        <f>B318+B319+B320+B321</f>
        <v>50000</v>
      </c>
      <c r="C317" s="43">
        <f t="shared" ref="C317:E317" si="50">C318+C319+C320+C321</f>
        <v>9700</v>
      </c>
      <c r="D317" s="43">
        <f t="shared" si="50"/>
        <v>0</v>
      </c>
      <c r="E317" s="43">
        <f t="shared" si="50"/>
        <v>0</v>
      </c>
    </row>
    <row r="318" spans="1:5" ht="15.75" thickBot="1" x14ac:dyDescent="0.3">
      <c r="A318" s="41" t="s">
        <v>70</v>
      </c>
      <c r="B318" s="43">
        <v>50000</v>
      </c>
      <c r="C318" s="40">
        <v>9700</v>
      </c>
      <c r="D318" s="40"/>
      <c r="E318" s="40"/>
    </row>
    <row r="319" spans="1:5" ht="15.75" thickBot="1" x14ac:dyDescent="0.3">
      <c r="A319" s="41" t="s">
        <v>96</v>
      </c>
      <c r="B319" s="43"/>
      <c r="C319" s="40"/>
      <c r="D319" s="40"/>
      <c r="E319" s="40"/>
    </row>
    <row r="320" spans="1:5" ht="15.75" thickBot="1" x14ac:dyDescent="0.3">
      <c r="A320" s="41" t="s">
        <v>97</v>
      </c>
      <c r="B320" s="43"/>
      <c r="C320" s="40"/>
      <c r="D320" s="40"/>
      <c r="E320" s="40"/>
    </row>
    <row r="321" spans="1:5" ht="15.75" thickBot="1" x14ac:dyDescent="0.3">
      <c r="A321" s="41" t="s">
        <v>98</v>
      </c>
      <c r="B321" s="43"/>
      <c r="C321" s="40"/>
      <c r="D321" s="40"/>
      <c r="E321" s="40"/>
    </row>
    <row r="322" spans="1:5" ht="15.75" thickBot="1" x14ac:dyDescent="0.3">
      <c r="A322" s="48" t="s">
        <v>109</v>
      </c>
      <c r="B322" s="43">
        <f>B312+B317</f>
        <v>50000</v>
      </c>
      <c r="C322" s="43">
        <f t="shared" ref="C322:E322" si="51">C312+C317</f>
        <v>9700</v>
      </c>
      <c r="D322" s="43">
        <f t="shared" si="51"/>
        <v>0</v>
      </c>
      <c r="E322" s="43">
        <f t="shared" si="51"/>
        <v>0</v>
      </c>
    </row>
    <row r="323" spans="1:5" ht="15.75" thickBot="1" x14ac:dyDescent="0.3">
      <c r="A323" s="89" t="s">
        <v>110</v>
      </c>
      <c r="B323" s="185" t="s">
        <v>175</v>
      </c>
      <c r="C323" s="228"/>
      <c r="D323" s="228"/>
      <c r="E323" s="186"/>
    </row>
    <row r="324" spans="1:5" ht="34.5" thickBot="1" x14ac:dyDescent="0.3">
      <c r="A324" s="32" t="s">
        <v>142</v>
      </c>
      <c r="B324" s="92" t="s">
        <v>176</v>
      </c>
      <c r="C324" s="62" t="s">
        <v>90</v>
      </c>
      <c r="D324" s="63" t="s">
        <v>177</v>
      </c>
      <c r="E324" s="64"/>
    </row>
    <row r="325" spans="1:5" ht="33.75" customHeight="1" thickBot="1" x14ac:dyDescent="0.3">
      <c r="A325" s="26" t="s">
        <v>57</v>
      </c>
      <c r="B325" s="164" t="s">
        <v>178</v>
      </c>
      <c r="C325" s="165"/>
      <c r="D325" s="165"/>
      <c r="E325" s="166"/>
    </row>
    <row r="326" spans="1:5" ht="30.75" customHeight="1" thickBot="1" x14ac:dyDescent="0.3">
      <c r="A326" s="26" t="s">
        <v>59</v>
      </c>
      <c r="B326" s="164" t="s">
        <v>179</v>
      </c>
      <c r="C326" s="165"/>
      <c r="D326" s="165"/>
      <c r="E326" s="166"/>
    </row>
    <row r="327" spans="1:5" x14ac:dyDescent="0.25">
      <c r="A327" s="159"/>
      <c r="B327" s="33">
        <v>2019</v>
      </c>
      <c r="C327" s="33">
        <v>2020</v>
      </c>
      <c r="D327" s="33">
        <v>2021</v>
      </c>
      <c r="E327" s="33">
        <v>2022</v>
      </c>
    </row>
    <row r="328" spans="1:5" ht="17.25" customHeight="1" thickBot="1" x14ac:dyDescent="0.3">
      <c r="A328" s="160"/>
      <c r="B328" s="34" t="s">
        <v>32</v>
      </c>
      <c r="C328" s="34" t="s">
        <v>33</v>
      </c>
      <c r="D328" s="34" t="s">
        <v>33</v>
      </c>
      <c r="E328" s="34" t="s">
        <v>33</v>
      </c>
    </row>
    <row r="329" spans="1:5" ht="15.75" thickBot="1" x14ac:dyDescent="0.3">
      <c r="A329" s="26" t="s">
        <v>61</v>
      </c>
      <c r="B329" s="36">
        <v>1</v>
      </c>
      <c r="C329" s="36">
        <v>1</v>
      </c>
      <c r="D329" s="36">
        <v>1</v>
      </c>
      <c r="E329" s="36"/>
    </row>
    <row r="330" spans="1:5" ht="12.75" customHeight="1" thickBot="1" x14ac:dyDescent="0.3">
      <c r="A330" s="26" t="s">
        <v>62</v>
      </c>
      <c r="B330" s="35">
        <v>6936</v>
      </c>
      <c r="C330" s="35">
        <f>C348</f>
        <v>7000</v>
      </c>
      <c r="D330" s="35">
        <v>7000</v>
      </c>
      <c r="E330" s="35"/>
    </row>
    <row r="331" spans="1:5" ht="13.5" customHeight="1" thickBot="1" x14ac:dyDescent="0.3">
      <c r="A331" s="26" t="s">
        <v>63</v>
      </c>
      <c r="B331" s="35">
        <f>B330/B329</f>
        <v>6936</v>
      </c>
      <c r="C331" s="35">
        <f t="shared" ref="C331:E331" si="52">C330/C329</f>
        <v>7000</v>
      </c>
      <c r="D331" s="35">
        <f t="shared" si="52"/>
        <v>7000</v>
      </c>
      <c r="E331" s="35" t="e">
        <f t="shared" si="52"/>
        <v>#DIV/0!</v>
      </c>
    </row>
    <row r="332" spans="1:5" ht="15.75" thickBot="1" x14ac:dyDescent="0.3">
      <c r="A332" s="26" t="s">
        <v>64</v>
      </c>
      <c r="B332" s="36" t="s">
        <v>65</v>
      </c>
      <c r="C332" s="37">
        <f>C329/B329-1</f>
        <v>0</v>
      </c>
      <c r="D332" s="37">
        <f t="shared" ref="D332:E334" si="53">D329/C329-1</f>
        <v>0</v>
      </c>
      <c r="E332" s="37">
        <f t="shared" si="53"/>
        <v>-1</v>
      </c>
    </row>
    <row r="333" spans="1:5" ht="15.75" thickBot="1" x14ac:dyDescent="0.3">
      <c r="A333" s="26" t="s">
        <v>66</v>
      </c>
      <c r="B333" s="36" t="s">
        <v>65</v>
      </c>
      <c r="C333" s="37">
        <f>C330/B330-1</f>
        <v>9.2272202998846531E-3</v>
      </c>
      <c r="D333" s="37">
        <f t="shared" si="53"/>
        <v>0</v>
      </c>
      <c r="E333" s="37">
        <f t="shared" si="53"/>
        <v>-1</v>
      </c>
    </row>
    <row r="334" spans="1:5" ht="15.75" thickBot="1" x14ac:dyDescent="0.3">
      <c r="A334" s="26" t="s">
        <v>67</v>
      </c>
      <c r="B334" s="36" t="s">
        <v>65</v>
      </c>
      <c r="C334" s="37">
        <f>C331/B331-1</f>
        <v>9.2272202998846531E-3</v>
      </c>
      <c r="D334" s="37">
        <f t="shared" si="53"/>
        <v>0</v>
      </c>
      <c r="E334" s="37" t="e">
        <f t="shared" si="53"/>
        <v>#DIV/0!</v>
      </c>
    </row>
    <row r="335" spans="1:5" ht="15.75" thickBot="1" x14ac:dyDescent="0.3">
      <c r="A335" s="170" t="s">
        <v>112</v>
      </c>
      <c r="B335" s="171"/>
      <c r="C335" s="171"/>
      <c r="D335" s="171"/>
      <c r="E335" s="172"/>
    </row>
    <row r="336" spans="1:5" x14ac:dyDescent="0.25">
      <c r="A336" s="159"/>
      <c r="B336" s="33">
        <v>2019</v>
      </c>
      <c r="C336" s="33">
        <v>2020</v>
      </c>
      <c r="D336" s="33">
        <v>2021</v>
      </c>
      <c r="E336" s="33">
        <v>2022</v>
      </c>
    </row>
    <row r="337" spans="1:5" ht="15.75" thickBot="1" x14ac:dyDescent="0.3">
      <c r="A337" s="160"/>
      <c r="B337" s="34" t="s">
        <v>32</v>
      </c>
      <c r="C337" s="34" t="s">
        <v>33</v>
      </c>
      <c r="D337" s="34" t="s">
        <v>33</v>
      </c>
      <c r="E337" s="34" t="s">
        <v>33</v>
      </c>
    </row>
    <row r="338" spans="1:5" ht="15.75" thickBot="1" x14ac:dyDescent="0.3">
      <c r="A338" s="39" t="s">
        <v>95</v>
      </c>
      <c r="B338" s="40">
        <f>B339+B340+B341+B342</f>
        <v>0</v>
      </c>
      <c r="C338" s="40">
        <f t="shared" ref="C338:E338" si="54">C339+C340+C341+C342</f>
        <v>0</v>
      </c>
      <c r="D338" s="40">
        <f t="shared" si="54"/>
        <v>0</v>
      </c>
      <c r="E338" s="40">
        <f t="shared" si="54"/>
        <v>0</v>
      </c>
    </row>
    <row r="339" spans="1:5" ht="12.75" customHeight="1" thickBot="1" x14ac:dyDescent="0.3">
      <c r="A339" s="41" t="s">
        <v>70</v>
      </c>
      <c r="B339" s="40"/>
      <c r="C339" s="40"/>
      <c r="D339" s="40"/>
      <c r="E339" s="40"/>
    </row>
    <row r="340" spans="1:5" ht="9" customHeight="1" thickBot="1" x14ac:dyDescent="0.3">
      <c r="A340" s="41" t="s">
        <v>96</v>
      </c>
      <c r="B340" s="40"/>
      <c r="C340" s="40"/>
      <c r="D340" s="40"/>
      <c r="E340" s="40"/>
    </row>
    <row r="341" spans="1:5" ht="15.75" thickBot="1" x14ac:dyDescent="0.3">
      <c r="A341" s="41" t="s">
        <v>97</v>
      </c>
      <c r="B341" s="40"/>
      <c r="C341" s="40"/>
      <c r="D341" s="40"/>
      <c r="E341" s="40"/>
    </row>
    <row r="342" spans="1:5" ht="15.75" thickBot="1" x14ac:dyDescent="0.3">
      <c r="A342" s="41" t="s">
        <v>98</v>
      </c>
      <c r="B342" s="40"/>
      <c r="C342" s="40"/>
      <c r="D342" s="40"/>
      <c r="E342" s="40"/>
    </row>
    <row r="343" spans="1:5" ht="15.75" thickBot="1" x14ac:dyDescent="0.3">
      <c r="A343" s="39" t="s">
        <v>99</v>
      </c>
      <c r="B343" s="43">
        <f>B344+B345+B346+B347</f>
        <v>6936</v>
      </c>
      <c r="C343" s="43">
        <f t="shared" ref="C343:E343" si="55">C344+C345+C346+C347</f>
        <v>7000</v>
      </c>
      <c r="D343" s="43">
        <f t="shared" si="55"/>
        <v>7000</v>
      </c>
      <c r="E343" s="43">
        <f t="shared" si="55"/>
        <v>0</v>
      </c>
    </row>
    <row r="344" spans="1:5" ht="15.75" thickBot="1" x14ac:dyDescent="0.3">
      <c r="A344" s="41" t="s">
        <v>70</v>
      </c>
      <c r="B344" s="43">
        <v>6936</v>
      </c>
      <c r="C344" s="43">
        <v>7000</v>
      </c>
      <c r="D344" s="43">
        <v>7000</v>
      </c>
      <c r="E344" s="43"/>
    </row>
    <row r="345" spans="1:5" ht="15.75" thickBot="1" x14ac:dyDescent="0.3">
      <c r="A345" s="41" t="s">
        <v>96</v>
      </c>
      <c r="B345" s="43"/>
      <c r="C345" s="43"/>
      <c r="D345" s="43"/>
      <c r="E345" s="43"/>
    </row>
    <row r="346" spans="1:5" ht="15.75" thickBot="1" x14ac:dyDescent="0.3">
      <c r="A346" s="41" t="s">
        <v>97</v>
      </c>
      <c r="B346" s="43"/>
      <c r="C346" s="43"/>
      <c r="D346" s="43"/>
      <c r="E346" s="43"/>
    </row>
    <row r="347" spans="1:5" ht="15.75" thickBot="1" x14ac:dyDescent="0.3">
      <c r="A347" s="41" t="s">
        <v>98</v>
      </c>
      <c r="B347" s="43"/>
      <c r="C347" s="43"/>
      <c r="D347" s="43"/>
      <c r="E347" s="43"/>
    </row>
    <row r="348" spans="1:5" ht="15.75" thickBot="1" x14ac:dyDescent="0.3">
      <c r="A348" s="48" t="s">
        <v>82</v>
      </c>
      <c r="B348" s="43">
        <f>B338+B343</f>
        <v>6936</v>
      </c>
      <c r="C348" s="43">
        <f t="shared" ref="C348:E348" si="56">C338+C343</f>
        <v>7000</v>
      </c>
      <c r="D348" s="43">
        <f t="shared" si="56"/>
        <v>7000</v>
      </c>
      <c r="E348" s="43">
        <f t="shared" si="56"/>
        <v>0</v>
      </c>
    </row>
    <row r="349" spans="1:5" ht="15.75" thickBot="1" x14ac:dyDescent="0.3">
      <c r="A349" s="173" t="s">
        <v>113</v>
      </c>
      <c r="B349" s="174"/>
      <c r="C349" s="174"/>
      <c r="D349" s="174"/>
      <c r="E349" s="175"/>
    </row>
    <row r="350" spans="1:5" ht="15.75" thickBot="1" x14ac:dyDescent="0.3">
      <c r="A350" s="173" t="s">
        <v>114</v>
      </c>
      <c r="B350" s="174"/>
      <c r="C350" s="174"/>
      <c r="D350" s="174"/>
      <c r="E350" s="175"/>
    </row>
    <row r="351" spans="1:5" ht="37.5" customHeight="1" thickBot="1" x14ac:dyDescent="0.3">
      <c r="A351" s="90" t="s">
        <v>88</v>
      </c>
      <c r="B351" s="224" t="s">
        <v>180</v>
      </c>
      <c r="C351" s="225"/>
      <c r="D351" s="225"/>
      <c r="E351" s="226"/>
    </row>
    <row r="352" spans="1:5" ht="57" thickBot="1" x14ac:dyDescent="0.3">
      <c r="A352" s="32" t="s">
        <v>89</v>
      </c>
      <c r="B352" s="32" t="s">
        <v>181</v>
      </c>
      <c r="C352" s="58" t="s">
        <v>90</v>
      </c>
      <c r="D352" s="162" t="s">
        <v>182</v>
      </c>
      <c r="E352" s="163"/>
    </row>
    <row r="353" spans="1:5" ht="29.25" customHeight="1" thickBot="1" x14ac:dyDescent="0.3">
      <c r="A353" s="59"/>
      <c r="B353" s="161"/>
      <c r="C353" s="227"/>
      <c r="D353" s="162"/>
      <c r="E353" s="163"/>
    </row>
    <row r="354" spans="1:5" ht="21.75" customHeight="1" thickBot="1" x14ac:dyDescent="0.3">
      <c r="A354" s="26" t="s">
        <v>57</v>
      </c>
      <c r="B354" s="164" t="s">
        <v>183</v>
      </c>
      <c r="C354" s="165"/>
      <c r="D354" s="165"/>
      <c r="E354" s="166"/>
    </row>
    <row r="355" spans="1:5" ht="12.75" customHeight="1" thickBot="1" x14ac:dyDescent="0.3">
      <c r="A355" s="26" t="s">
        <v>59</v>
      </c>
      <c r="B355" s="167" t="s">
        <v>184</v>
      </c>
      <c r="C355" s="168"/>
      <c r="D355" s="168"/>
      <c r="E355" s="169"/>
    </row>
    <row r="356" spans="1:5" ht="9" customHeight="1" x14ac:dyDescent="0.25">
      <c r="A356" s="159"/>
      <c r="B356" s="33">
        <v>2019</v>
      </c>
      <c r="C356" s="33">
        <v>2020</v>
      </c>
      <c r="D356" s="33">
        <v>2021</v>
      </c>
      <c r="E356" s="33">
        <v>2022</v>
      </c>
    </row>
    <row r="357" spans="1:5" ht="15.75" thickBot="1" x14ac:dyDescent="0.3">
      <c r="A357" s="160"/>
      <c r="B357" s="34" t="s">
        <v>32</v>
      </c>
      <c r="C357" s="34" t="s">
        <v>33</v>
      </c>
      <c r="D357" s="34" t="s">
        <v>33</v>
      </c>
      <c r="E357" s="34" t="s">
        <v>33</v>
      </c>
    </row>
    <row r="358" spans="1:5" ht="15.75" thickBot="1" x14ac:dyDescent="0.3">
      <c r="A358" s="26" t="s">
        <v>61</v>
      </c>
      <c r="B358" s="35">
        <v>2</v>
      </c>
      <c r="C358" s="35">
        <v>2</v>
      </c>
      <c r="D358" s="35">
        <v>3</v>
      </c>
      <c r="E358" s="35"/>
    </row>
    <row r="359" spans="1:5" ht="15.75" thickBot="1" x14ac:dyDescent="0.3">
      <c r="A359" s="26" t="s">
        <v>62</v>
      </c>
      <c r="B359" s="35">
        <f>B377</f>
        <v>10000</v>
      </c>
      <c r="C359" s="35">
        <f>C377</f>
        <v>30000</v>
      </c>
      <c r="D359" s="35">
        <f>D377</f>
        <v>50000</v>
      </c>
      <c r="E359" s="35"/>
    </row>
    <row r="360" spans="1:5" ht="15.75" thickBot="1" x14ac:dyDescent="0.3">
      <c r="A360" s="26" t="s">
        <v>63</v>
      </c>
      <c r="B360" s="35">
        <f>B359/B358</f>
        <v>5000</v>
      </c>
      <c r="C360" s="35">
        <f t="shared" ref="C360:E360" si="57">C359/C358</f>
        <v>15000</v>
      </c>
      <c r="D360" s="35">
        <f t="shared" si="57"/>
        <v>16666.666666666668</v>
      </c>
      <c r="E360" s="35" t="e">
        <f t="shared" si="57"/>
        <v>#DIV/0!</v>
      </c>
    </row>
    <row r="361" spans="1:5" ht="15.75" thickBot="1" x14ac:dyDescent="0.3">
      <c r="A361" s="26" t="s">
        <v>64</v>
      </c>
      <c r="B361" s="36" t="s">
        <v>65</v>
      </c>
      <c r="C361" s="37">
        <f>C358/B358-1</f>
        <v>0</v>
      </c>
      <c r="D361" s="37">
        <f t="shared" ref="D361:E363" si="58">D358/C358-1</f>
        <v>0.5</v>
      </c>
      <c r="E361" s="37">
        <f t="shared" si="58"/>
        <v>-1</v>
      </c>
    </row>
    <row r="362" spans="1:5" ht="15.75" thickBot="1" x14ac:dyDescent="0.3">
      <c r="A362" s="26" t="s">
        <v>66</v>
      </c>
      <c r="B362" s="36" t="s">
        <v>65</v>
      </c>
      <c r="C362" s="37">
        <f>C359/B359-1</f>
        <v>2</v>
      </c>
      <c r="D362" s="37">
        <f t="shared" si="58"/>
        <v>0.66666666666666674</v>
      </c>
      <c r="E362" s="37">
        <f t="shared" si="58"/>
        <v>-1</v>
      </c>
    </row>
    <row r="363" spans="1:5" ht="15.75" thickBot="1" x14ac:dyDescent="0.3">
      <c r="A363" s="26" t="s">
        <v>67</v>
      </c>
      <c r="B363" s="36" t="s">
        <v>65</v>
      </c>
      <c r="C363" s="37">
        <f>C360/B360-1</f>
        <v>2</v>
      </c>
      <c r="D363" s="37">
        <f t="shared" si="58"/>
        <v>0.11111111111111116</v>
      </c>
      <c r="E363" s="37" t="e">
        <f t="shared" si="58"/>
        <v>#DIV/0!</v>
      </c>
    </row>
    <row r="364" spans="1:5" ht="12.75" customHeight="1" thickBot="1" x14ac:dyDescent="0.3">
      <c r="A364" s="170" t="s">
        <v>94</v>
      </c>
      <c r="B364" s="171"/>
      <c r="C364" s="171"/>
      <c r="D364" s="171"/>
      <c r="E364" s="172"/>
    </row>
    <row r="365" spans="1:5" ht="9" customHeight="1" x14ac:dyDescent="0.25">
      <c r="A365" s="159"/>
      <c r="B365" s="33">
        <v>2019</v>
      </c>
      <c r="C365" s="33">
        <v>2020</v>
      </c>
      <c r="D365" s="33">
        <v>2021</v>
      </c>
      <c r="E365" s="33">
        <v>2022</v>
      </c>
    </row>
    <row r="366" spans="1:5" ht="15.75" thickBot="1" x14ac:dyDescent="0.3">
      <c r="A366" s="160"/>
      <c r="B366" s="34" t="s">
        <v>32</v>
      </c>
      <c r="C366" s="34" t="s">
        <v>33</v>
      </c>
      <c r="D366" s="34" t="s">
        <v>33</v>
      </c>
      <c r="E366" s="34" t="s">
        <v>33</v>
      </c>
    </row>
    <row r="367" spans="1:5" ht="15.75" thickBot="1" x14ac:dyDescent="0.3">
      <c r="A367" s="39" t="s">
        <v>95</v>
      </c>
      <c r="B367" s="40">
        <f>B368+B369+B370+B371</f>
        <v>0</v>
      </c>
      <c r="C367" s="40">
        <f t="shared" ref="C367:E367" si="59">C368+C369+C370+C371</f>
        <v>0</v>
      </c>
      <c r="D367" s="40">
        <f t="shared" si="59"/>
        <v>0</v>
      </c>
      <c r="E367" s="40">
        <f t="shared" si="59"/>
        <v>0</v>
      </c>
    </row>
    <row r="368" spans="1:5" ht="15.75" thickBot="1" x14ac:dyDescent="0.3">
      <c r="A368" s="41" t="s">
        <v>70</v>
      </c>
      <c r="B368" s="40"/>
      <c r="C368" s="40"/>
      <c r="D368" s="40"/>
      <c r="E368" s="40"/>
    </row>
    <row r="369" spans="1:6" ht="15.75" thickBot="1" x14ac:dyDescent="0.3">
      <c r="A369" s="41" t="s">
        <v>96</v>
      </c>
      <c r="B369" s="40"/>
      <c r="C369" s="40"/>
      <c r="D369" s="40"/>
      <c r="E369" s="40"/>
    </row>
    <row r="370" spans="1:6" ht="15.75" thickBot="1" x14ac:dyDescent="0.3">
      <c r="A370" s="41" t="s">
        <v>97</v>
      </c>
      <c r="B370" s="40"/>
      <c r="C370" s="40"/>
      <c r="D370" s="40"/>
      <c r="E370" s="40"/>
    </row>
    <row r="371" spans="1:6" ht="15.75" thickBot="1" x14ac:dyDescent="0.3">
      <c r="A371" s="41" t="s">
        <v>98</v>
      </c>
      <c r="B371" s="40"/>
      <c r="C371" s="40"/>
      <c r="D371" s="40"/>
      <c r="E371" s="40"/>
    </row>
    <row r="372" spans="1:6" ht="15.75" thickBot="1" x14ac:dyDescent="0.3">
      <c r="A372" s="39" t="s">
        <v>99</v>
      </c>
      <c r="B372" s="43">
        <f>B373+B374+B375+B376</f>
        <v>10000</v>
      </c>
      <c r="C372" s="43">
        <f t="shared" ref="C372:E372" si="60">C373+C374+C375+C376</f>
        <v>30000</v>
      </c>
      <c r="D372" s="43">
        <f t="shared" si="60"/>
        <v>50000</v>
      </c>
      <c r="E372" s="43">
        <f t="shared" si="60"/>
        <v>0</v>
      </c>
    </row>
    <row r="373" spans="1:6" ht="15.75" thickBot="1" x14ac:dyDescent="0.3">
      <c r="A373" s="41" t="s">
        <v>70</v>
      </c>
      <c r="B373" s="43"/>
      <c r="C373" s="40"/>
      <c r="D373" s="40"/>
      <c r="E373" s="40"/>
    </row>
    <row r="374" spans="1:6" ht="15.75" thickBot="1" x14ac:dyDescent="0.3">
      <c r="A374" s="41" t="s">
        <v>96</v>
      </c>
      <c r="B374" s="43">
        <v>10000</v>
      </c>
      <c r="C374" s="40">
        <v>30000</v>
      </c>
      <c r="D374" s="40">
        <v>50000</v>
      </c>
      <c r="E374" s="40"/>
    </row>
    <row r="375" spans="1:6" ht="15.75" thickBot="1" x14ac:dyDescent="0.3">
      <c r="A375" s="41" t="s">
        <v>97</v>
      </c>
      <c r="B375" s="43"/>
      <c r="C375" s="40"/>
      <c r="D375" s="40"/>
      <c r="E375" s="40"/>
      <c r="F375" s="91"/>
    </row>
    <row r="376" spans="1:6" ht="15.75" thickBot="1" x14ac:dyDescent="0.3">
      <c r="A376" s="41" t="s">
        <v>98</v>
      </c>
      <c r="B376" s="43"/>
      <c r="C376" s="40"/>
      <c r="D376" s="40"/>
      <c r="E376" s="40"/>
    </row>
    <row r="377" spans="1:6" ht="15.75" thickBot="1" x14ac:dyDescent="0.3">
      <c r="A377" s="60" t="s">
        <v>78</v>
      </c>
      <c r="B377" s="43">
        <f>B367+B372</f>
        <v>10000</v>
      </c>
      <c r="C377" s="43">
        <f t="shared" ref="C377:E377" si="61">C367+C372</f>
        <v>30000</v>
      </c>
      <c r="D377" s="43">
        <f t="shared" si="61"/>
        <v>50000</v>
      </c>
      <c r="E377" s="43">
        <f t="shared" si="61"/>
        <v>0</v>
      </c>
    </row>
    <row r="378" spans="1:6" ht="34.5" thickBot="1" x14ac:dyDescent="0.3">
      <c r="A378" s="32" t="s">
        <v>100</v>
      </c>
      <c r="B378" s="32" t="s">
        <v>185</v>
      </c>
      <c r="C378" s="58" t="s">
        <v>90</v>
      </c>
      <c r="D378" s="162" t="s">
        <v>186</v>
      </c>
      <c r="E378" s="163"/>
    </row>
    <row r="379" spans="1:6" ht="17.25" customHeight="1" thickBot="1" x14ac:dyDescent="0.3">
      <c r="A379" s="26" t="s">
        <v>57</v>
      </c>
      <c r="B379" s="164" t="s">
        <v>187</v>
      </c>
      <c r="C379" s="165"/>
      <c r="D379" s="165"/>
      <c r="E379" s="166"/>
    </row>
    <row r="380" spans="1:6" ht="15.75" thickBot="1" x14ac:dyDescent="0.3">
      <c r="A380" s="26" t="s">
        <v>59</v>
      </c>
      <c r="B380" s="167" t="s">
        <v>184</v>
      </c>
      <c r="C380" s="168"/>
      <c r="D380" s="168"/>
      <c r="E380" s="169"/>
    </row>
    <row r="381" spans="1:6" ht="12.75" customHeight="1" x14ac:dyDescent="0.25">
      <c r="A381" s="159"/>
      <c r="B381" s="33">
        <v>2019</v>
      </c>
      <c r="C381" s="33">
        <v>2020</v>
      </c>
      <c r="D381" s="33">
        <v>2021</v>
      </c>
      <c r="E381" s="33">
        <v>2022</v>
      </c>
    </row>
    <row r="382" spans="1:6" ht="9" customHeight="1" thickBot="1" x14ac:dyDescent="0.3">
      <c r="A382" s="160"/>
      <c r="B382" s="34" t="s">
        <v>32</v>
      </c>
      <c r="C382" s="34" t="s">
        <v>33</v>
      </c>
      <c r="D382" s="34" t="s">
        <v>33</v>
      </c>
      <c r="E382" s="34" t="s">
        <v>33</v>
      </c>
    </row>
    <row r="383" spans="1:6" ht="15.75" thickBot="1" x14ac:dyDescent="0.3">
      <c r="A383" s="26" t="s">
        <v>61</v>
      </c>
      <c r="B383" s="35">
        <v>2</v>
      </c>
      <c r="C383" s="35">
        <v>3</v>
      </c>
      <c r="D383" s="35">
        <v>4</v>
      </c>
      <c r="E383" s="35"/>
    </row>
    <row r="384" spans="1:6" ht="15.75" thickBot="1" x14ac:dyDescent="0.3">
      <c r="A384" s="26" t="s">
        <v>62</v>
      </c>
      <c r="B384" s="35">
        <f>B402</f>
        <v>1000</v>
      </c>
      <c r="C384" s="35">
        <f t="shared" ref="C384:D384" si="62">C402</f>
        <v>4000</v>
      </c>
      <c r="D384" s="35">
        <f t="shared" si="62"/>
        <v>5000</v>
      </c>
      <c r="E384" s="35"/>
    </row>
    <row r="385" spans="1:5" ht="15.75" thickBot="1" x14ac:dyDescent="0.3">
      <c r="A385" s="26" t="s">
        <v>63</v>
      </c>
      <c r="B385" s="35">
        <f>B384/B383</f>
        <v>500</v>
      </c>
      <c r="C385" s="35">
        <f t="shared" ref="C385:E385" si="63">C384/C383</f>
        <v>1333.3333333333333</v>
      </c>
      <c r="D385" s="35">
        <f t="shared" si="63"/>
        <v>1250</v>
      </c>
      <c r="E385" s="35" t="e">
        <f t="shared" si="63"/>
        <v>#DIV/0!</v>
      </c>
    </row>
    <row r="386" spans="1:5" ht="15.75" thickBot="1" x14ac:dyDescent="0.3">
      <c r="A386" s="26" t="s">
        <v>64</v>
      </c>
      <c r="B386" s="36" t="s">
        <v>65</v>
      </c>
      <c r="C386" s="37">
        <f>C383/B383-1</f>
        <v>0.5</v>
      </c>
      <c r="D386" s="37">
        <f t="shared" ref="D386:E388" si="64">D383/C383-1</f>
        <v>0.33333333333333326</v>
      </c>
      <c r="E386" s="37">
        <f t="shared" si="64"/>
        <v>-1</v>
      </c>
    </row>
    <row r="387" spans="1:5" ht="15.75" thickBot="1" x14ac:dyDescent="0.3">
      <c r="A387" s="26" t="s">
        <v>66</v>
      </c>
      <c r="B387" s="36" t="s">
        <v>65</v>
      </c>
      <c r="C387" s="37">
        <f>C384/B384-1</f>
        <v>3</v>
      </c>
      <c r="D387" s="37">
        <f t="shared" si="64"/>
        <v>0.25</v>
      </c>
      <c r="E387" s="37">
        <f t="shared" si="64"/>
        <v>-1</v>
      </c>
    </row>
    <row r="388" spans="1:5" ht="15.75" thickBot="1" x14ac:dyDescent="0.3">
      <c r="A388" s="26" t="s">
        <v>67</v>
      </c>
      <c r="B388" s="36" t="s">
        <v>65</v>
      </c>
      <c r="C388" s="37">
        <f>C385/B385-1</f>
        <v>1.6666666666666665</v>
      </c>
      <c r="D388" s="37">
        <f t="shared" si="64"/>
        <v>-6.25E-2</v>
      </c>
      <c r="E388" s="37" t="e">
        <f t="shared" si="64"/>
        <v>#DIV/0!</v>
      </c>
    </row>
    <row r="389" spans="1:5" ht="15.75" thickBot="1" x14ac:dyDescent="0.3">
      <c r="A389" s="170" t="s">
        <v>105</v>
      </c>
      <c r="B389" s="171"/>
      <c r="C389" s="171"/>
      <c r="D389" s="171"/>
      <c r="E389" s="172"/>
    </row>
    <row r="390" spans="1:5" ht="12.75" customHeight="1" x14ac:dyDescent="0.25">
      <c r="A390" s="159"/>
      <c r="B390" s="33">
        <v>2019</v>
      </c>
      <c r="C390" s="33">
        <v>2020</v>
      </c>
      <c r="D390" s="33">
        <v>2021</v>
      </c>
      <c r="E390" s="33">
        <v>2022</v>
      </c>
    </row>
    <row r="391" spans="1:5" ht="9" customHeight="1" thickBot="1" x14ac:dyDescent="0.3">
      <c r="A391" s="160"/>
      <c r="B391" s="34" t="s">
        <v>32</v>
      </c>
      <c r="C391" s="34" t="s">
        <v>33</v>
      </c>
      <c r="D391" s="34" t="s">
        <v>33</v>
      </c>
      <c r="E391" s="34" t="s">
        <v>33</v>
      </c>
    </row>
    <row r="392" spans="1:5" ht="15.75" thickBot="1" x14ac:dyDescent="0.3">
      <c r="A392" s="39" t="s">
        <v>95</v>
      </c>
      <c r="B392" s="40">
        <f>B393+B394+B395+B396</f>
        <v>0</v>
      </c>
      <c r="C392" s="40">
        <f t="shared" ref="C392:E392" si="65">C393+C394+C395+C396</f>
        <v>0</v>
      </c>
      <c r="D392" s="40">
        <f t="shared" si="65"/>
        <v>0</v>
      </c>
      <c r="E392" s="40">
        <f t="shared" si="65"/>
        <v>0</v>
      </c>
    </row>
    <row r="393" spans="1:5" ht="15.75" thickBot="1" x14ac:dyDescent="0.3">
      <c r="A393" s="41" t="s">
        <v>70</v>
      </c>
      <c r="B393" s="40"/>
      <c r="C393" s="40"/>
      <c r="D393" s="40"/>
      <c r="E393" s="40"/>
    </row>
    <row r="394" spans="1:5" ht="15.75" thickBot="1" x14ac:dyDescent="0.3">
      <c r="A394" s="41" t="s">
        <v>96</v>
      </c>
      <c r="B394" s="40"/>
      <c r="C394" s="40"/>
      <c r="D394" s="40"/>
      <c r="E394" s="40"/>
    </row>
    <row r="395" spans="1:5" ht="15.75" thickBot="1" x14ac:dyDescent="0.3">
      <c r="A395" s="41" t="s">
        <v>97</v>
      </c>
      <c r="B395" s="40"/>
      <c r="C395" s="40"/>
      <c r="D395" s="40"/>
      <c r="E395" s="40"/>
    </row>
    <row r="396" spans="1:5" ht="15.75" thickBot="1" x14ac:dyDescent="0.3">
      <c r="A396" s="41" t="s">
        <v>98</v>
      </c>
      <c r="B396" s="40"/>
      <c r="C396" s="40"/>
      <c r="D396" s="40"/>
      <c r="E396" s="40"/>
    </row>
    <row r="397" spans="1:5" ht="15.75" thickBot="1" x14ac:dyDescent="0.3">
      <c r="A397" s="39" t="s">
        <v>99</v>
      </c>
      <c r="B397" s="43">
        <f>B398+B399+B400+B401</f>
        <v>1000</v>
      </c>
      <c r="C397" s="43">
        <f t="shared" ref="C397:E397" si="66">C398+C399+C400+C401</f>
        <v>4000</v>
      </c>
      <c r="D397" s="43">
        <f t="shared" si="66"/>
        <v>5000</v>
      </c>
      <c r="E397" s="43">
        <f t="shared" si="66"/>
        <v>0</v>
      </c>
    </row>
    <row r="398" spans="1:5" ht="15.75" thickBot="1" x14ac:dyDescent="0.3">
      <c r="A398" s="41" t="s">
        <v>70</v>
      </c>
      <c r="B398" s="43"/>
      <c r="C398" s="40"/>
      <c r="D398" s="40"/>
      <c r="E398" s="40"/>
    </row>
    <row r="399" spans="1:5" ht="15.75" thickBot="1" x14ac:dyDescent="0.3">
      <c r="A399" s="41" t="s">
        <v>96</v>
      </c>
      <c r="B399" s="43"/>
      <c r="C399" s="40"/>
      <c r="D399" s="40"/>
      <c r="E399" s="40"/>
    </row>
    <row r="400" spans="1:5" ht="15.75" thickBot="1" x14ac:dyDescent="0.3">
      <c r="A400" s="41" t="s">
        <v>97</v>
      </c>
      <c r="B400" s="43"/>
      <c r="C400" s="40"/>
      <c r="D400" s="40"/>
      <c r="E400" s="40"/>
    </row>
    <row r="401" spans="1:5" ht="15.75" thickBot="1" x14ac:dyDescent="0.3">
      <c r="A401" s="41" t="s">
        <v>98</v>
      </c>
      <c r="B401" s="35">
        <v>1000</v>
      </c>
      <c r="C401" s="35">
        <v>4000</v>
      </c>
      <c r="D401" s="35">
        <v>5000</v>
      </c>
      <c r="E401" s="35"/>
    </row>
    <row r="402" spans="1:5" ht="15.75" thickBot="1" x14ac:dyDescent="0.3">
      <c r="A402" s="60" t="s">
        <v>106</v>
      </c>
      <c r="B402" s="43">
        <f>B392+B397</f>
        <v>1000</v>
      </c>
      <c r="C402" s="43">
        <f t="shared" ref="C402:E402" si="67">C392+C397</f>
        <v>4000</v>
      </c>
      <c r="D402" s="43">
        <f t="shared" si="67"/>
        <v>5000</v>
      </c>
      <c r="E402" s="43">
        <f t="shared" si="67"/>
        <v>0</v>
      </c>
    </row>
    <row r="403" spans="1:5" ht="15.75" thickBot="1" x14ac:dyDescent="0.3">
      <c r="A403" s="90" t="s">
        <v>88</v>
      </c>
      <c r="B403" s="220" t="s">
        <v>188</v>
      </c>
      <c r="C403" s="221"/>
      <c r="D403" s="222"/>
      <c r="E403" s="223"/>
    </row>
    <row r="404" spans="1:5" ht="90.75" customHeight="1" thickBot="1" x14ac:dyDescent="0.3">
      <c r="A404" s="32" t="s">
        <v>111</v>
      </c>
      <c r="B404" s="92" t="s">
        <v>189</v>
      </c>
      <c r="C404" s="62" t="s">
        <v>90</v>
      </c>
      <c r="D404" s="63" t="s">
        <v>190</v>
      </c>
      <c r="E404" s="64"/>
    </row>
    <row r="405" spans="1:5" ht="34.5" customHeight="1" thickBot="1" x14ac:dyDescent="0.3">
      <c r="A405" s="26" t="s">
        <v>57</v>
      </c>
      <c r="B405" s="164" t="s">
        <v>191</v>
      </c>
      <c r="C405" s="165"/>
      <c r="D405" s="165"/>
      <c r="E405" s="166"/>
    </row>
    <row r="406" spans="1:5" ht="12.75" customHeight="1" thickBot="1" x14ac:dyDescent="0.3">
      <c r="A406" s="26" t="s">
        <v>59</v>
      </c>
      <c r="B406" s="167" t="s">
        <v>192</v>
      </c>
      <c r="C406" s="168"/>
      <c r="D406" s="168"/>
      <c r="E406" s="169"/>
    </row>
    <row r="407" spans="1:5" ht="9" customHeight="1" x14ac:dyDescent="0.25">
      <c r="A407" s="159"/>
      <c r="B407" s="33">
        <v>2019</v>
      </c>
      <c r="C407" s="33">
        <v>2020</v>
      </c>
      <c r="D407" s="33">
        <v>2021</v>
      </c>
      <c r="E407" s="33">
        <v>2022</v>
      </c>
    </row>
    <row r="408" spans="1:5" ht="15.75" thickBot="1" x14ac:dyDescent="0.3">
      <c r="A408" s="160"/>
      <c r="B408" s="34" t="s">
        <v>32</v>
      </c>
      <c r="C408" s="34" t="s">
        <v>33</v>
      </c>
      <c r="D408" s="34" t="s">
        <v>33</v>
      </c>
      <c r="E408" s="34" t="s">
        <v>33</v>
      </c>
    </row>
    <row r="409" spans="1:5" ht="15.75" thickBot="1" x14ac:dyDescent="0.3">
      <c r="A409" s="26" t="s">
        <v>61</v>
      </c>
      <c r="B409" s="36">
        <v>8</v>
      </c>
      <c r="C409" s="36">
        <v>0</v>
      </c>
      <c r="D409" s="36">
        <v>0</v>
      </c>
      <c r="E409" s="36">
        <v>0</v>
      </c>
    </row>
    <row r="410" spans="1:5" ht="15.75" thickBot="1" x14ac:dyDescent="0.3">
      <c r="A410" s="26" t="s">
        <v>62</v>
      </c>
      <c r="B410" s="35">
        <f>B428</f>
        <v>7000</v>
      </c>
      <c r="C410" s="35">
        <v>0</v>
      </c>
      <c r="D410" s="35">
        <f t="shared" ref="D410:E410" si="68">D428</f>
        <v>0</v>
      </c>
      <c r="E410" s="35">
        <f t="shared" si="68"/>
        <v>0</v>
      </c>
    </row>
    <row r="411" spans="1:5" ht="15.75" thickBot="1" x14ac:dyDescent="0.3">
      <c r="A411" s="26" t="s">
        <v>63</v>
      </c>
      <c r="B411" s="35">
        <f>B410/B409</f>
        <v>875</v>
      </c>
      <c r="C411" s="35" t="e">
        <f t="shared" ref="C411:E411" si="69">C410/C409</f>
        <v>#DIV/0!</v>
      </c>
      <c r="D411" s="35" t="e">
        <f t="shared" si="69"/>
        <v>#DIV/0!</v>
      </c>
      <c r="E411" s="35" t="e">
        <f t="shared" si="69"/>
        <v>#DIV/0!</v>
      </c>
    </row>
    <row r="412" spans="1:5" ht="15.75" thickBot="1" x14ac:dyDescent="0.3">
      <c r="A412" s="26" t="s">
        <v>64</v>
      </c>
      <c r="B412" s="36" t="s">
        <v>65</v>
      </c>
      <c r="C412" s="37">
        <f>C409/B409-1</f>
        <v>-1</v>
      </c>
      <c r="D412" s="37" t="e">
        <f t="shared" ref="D412:E414" si="70">D409/C409-1</f>
        <v>#DIV/0!</v>
      </c>
      <c r="E412" s="37" t="e">
        <f t="shared" si="70"/>
        <v>#DIV/0!</v>
      </c>
    </row>
    <row r="413" spans="1:5" ht="15.75" thickBot="1" x14ac:dyDescent="0.3">
      <c r="A413" s="26" t="s">
        <v>66</v>
      </c>
      <c r="B413" s="36" t="s">
        <v>65</v>
      </c>
      <c r="C413" s="37">
        <f>C410/B410-1</f>
        <v>-1</v>
      </c>
      <c r="D413" s="37" t="e">
        <f t="shared" si="70"/>
        <v>#DIV/0!</v>
      </c>
      <c r="E413" s="37" t="e">
        <f t="shared" si="70"/>
        <v>#DIV/0!</v>
      </c>
    </row>
    <row r="414" spans="1:5" ht="15.75" thickBot="1" x14ac:dyDescent="0.3">
      <c r="A414" s="26" t="s">
        <v>67</v>
      </c>
      <c r="B414" s="36" t="s">
        <v>65</v>
      </c>
      <c r="C414" s="37" t="e">
        <f>C411/B411-1</f>
        <v>#DIV/0!</v>
      </c>
      <c r="D414" s="37" t="e">
        <f t="shared" si="70"/>
        <v>#DIV/0!</v>
      </c>
      <c r="E414" s="37" t="e">
        <f t="shared" si="70"/>
        <v>#DIV/0!</v>
      </c>
    </row>
    <row r="415" spans="1:5" ht="12.75" customHeight="1" thickBot="1" x14ac:dyDescent="0.3">
      <c r="A415" s="170" t="s">
        <v>115</v>
      </c>
      <c r="B415" s="171"/>
      <c r="C415" s="171"/>
      <c r="D415" s="171"/>
      <c r="E415" s="172"/>
    </row>
    <row r="416" spans="1:5" ht="9" customHeight="1" x14ac:dyDescent="0.25">
      <c r="A416" s="159"/>
      <c r="B416" s="33">
        <v>2019</v>
      </c>
      <c r="C416" s="33">
        <v>2020</v>
      </c>
      <c r="D416" s="33">
        <v>2021</v>
      </c>
      <c r="E416" s="33">
        <v>2022</v>
      </c>
    </row>
    <row r="417" spans="1:5" ht="15.75" thickBot="1" x14ac:dyDescent="0.3">
      <c r="A417" s="160"/>
      <c r="B417" s="34" t="s">
        <v>32</v>
      </c>
      <c r="C417" s="34" t="s">
        <v>33</v>
      </c>
      <c r="D417" s="34" t="s">
        <v>33</v>
      </c>
      <c r="E417" s="34" t="s">
        <v>33</v>
      </c>
    </row>
    <row r="418" spans="1:5" ht="15.75" thickBot="1" x14ac:dyDescent="0.3">
      <c r="A418" s="39" t="s">
        <v>95</v>
      </c>
      <c r="B418" s="40">
        <f>B419+B420+B421+B422</f>
        <v>0</v>
      </c>
      <c r="C418" s="40">
        <f t="shared" ref="C418:E418" si="71">C419+C420+C421+C422</f>
        <v>0</v>
      </c>
      <c r="D418" s="40">
        <f t="shared" si="71"/>
        <v>0</v>
      </c>
      <c r="E418" s="40">
        <f t="shared" si="71"/>
        <v>0</v>
      </c>
    </row>
    <row r="419" spans="1:5" ht="15.75" thickBot="1" x14ac:dyDescent="0.3">
      <c r="A419" s="41" t="s">
        <v>70</v>
      </c>
      <c r="B419" s="40"/>
      <c r="C419" s="40"/>
      <c r="D419" s="40"/>
      <c r="E419" s="40"/>
    </row>
    <row r="420" spans="1:5" ht="15.75" thickBot="1" x14ac:dyDescent="0.3">
      <c r="A420" s="41" t="s">
        <v>96</v>
      </c>
      <c r="B420" s="40"/>
      <c r="C420" s="40"/>
      <c r="D420" s="40"/>
      <c r="E420" s="40"/>
    </row>
    <row r="421" spans="1:5" ht="15.75" thickBot="1" x14ac:dyDescent="0.3">
      <c r="A421" s="41" t="s">
        <v>97</v>
      </c>
      <c r="B421" s="40"/>
      <c r="C421" s="40"/>
      <c r="D421" s="40"/>
      <c r="E421" s="40"/>
    </row>
    <row r="422" spans="1:5" ht="15.75" thickBot="1" x14ac:dyDescent="0.3">
      <c r="A422" s="41" t="s">
        <v>98</v>
      </c>
      <c r="B422" s="40"/>
      <c r="C422" s="40"/>
      <c r="D422" s="40"/>
      <c r="E422" s="40"/>
    </row>
    <row r="423" spans="1:5" ht="15.75" thickBot="1" x14ac:dyDescent="0.3">
      <c r="A423" s="39" t="s">
        <v>99</v>
      </c>
      <c r="B423" s="43">
        <f>B424+B425+B426+B427</f>
        <v>7000</v>
      </c>
      <c r="C423" s="43">
        <f t="shared" ref="C423:E423" si="72">C424+C425+C426+C427</f>
        <v>0</v>
      </c>
      <c r="D423" s="43">
        <f t="shared" si="72"/>
        <v>0</v>
      </c>
      <c r="E423" s="43">
        <f t="shared" si="72"/>
        <v>0</v>
      </c>
    </row>
    <row r="424" spans="1:5" ht="15.75" thickBot="1" x14ac:dyDescent="0.3">
      <c r="A424" s="41" t="s">
        <v>70</v>
      </c>
      <c r="B424" s="43"/>
      <c r="C424" s="40"/>
      <c r="D424" s="40"/>
      <c r="E424" s="40"/>
    </row>
    <row r="425" spans="1:5" ht="15.75" thickBot="1" x14ac:dyDescent="0.3">
      <c r="A425" s="41" t="s">
        <v>96</v>
      </c>
      <c r="B425" s="43">
        <v>7000</v>
      </c>
      <c r="C425" s="40">
        <v>0</v>
      </c>
      <c r="D425" s="40"/>
      <c r="E425" s="40"/>
    </row>
    <row r="426" spans="1:5" ht="15.75" thickBot="1" x14ac:dyDescent="0.3">
      <c r="A426" s="41" t="s">
        <v>97</v>
      </c>
      <c r="B426" s="43"/>
      <c r="C426" s="40"/>
      <c r="D426" s="40"/>
      <c r="E426" s="40"/>
    </row>
    <row r="427" spans="1:5" ht="15.75" thickBot="1" x14ac:dyDescent="0.3">
      <c r="A427" s="41" t="s">
        <v>98</v>
      </c>
      <c r="B427" s="43"/>
      <c r="C427" s="40"/>
      <c r="D427" s="40"/>
      <c r="E427" s="40"/>
    </row>
    <row r="428" spans="1:5" ht="15.75" thickBot="1" x14ac:dyDescent="0.3">
      <c r="A428" s="48" t="s">
        <v>116</v>
      </c>
      <c r="B428" s="43">
        <f>B418+B423</f>
        <v>7000</v>
      </c>
      <c r="C428" s="43">
        <f>C418+C423</f>
        <v>0</v>
      </c>
      <c r="D428" s="43">
        <f>D418+D423</f>
        <v>0</v>
      </c>
      <c r="E428" s="43">
        <f>E418+E423</f>
        <v>0</v>
      </c>
    </row>
    <row r="429" spans="1:5" ht="34.5" thickBot="1" x14ac:dyDescent="0.3">
      <c r="A429" s="32" t="s">
        <v>100</v>
      </c>
      <c r="B429" s="92" t="s">
        <v>193</v>
      </c>
      <c r="C429" s="62" t="s">
        <v>90</v>
      </c>
      <c r="D429" s="63" t="s">
        <v>194</v>
      </c>
      <c r="E429" s="64"/>
    </row>
    <row r="430" spans="1:5" ht="34.5" customHeight="1" thickBot="1" x14ac:dyDescent="0.3">
      <c r="A430" s="26" t="s">
        <v>57</v>
      </c>
      <c r="B430" s="164" t="s">
        <v>195</v>
      </c>
      <c r="C430" s="165"/>
      <c r="D430" s="165"/>
      <c r="E430" s="166"/>
    </row>
    <row r="431" spans="1:5" ht="15.75" thickBot="1" x14ac:dyDescent="0.3">
      <c r="A431" s="26" t="s">
        <v>59</v>
      </c>
      <c r="B431" s="167" t="s">
        <v>192</v>
      </c>
      <c r="C431" s="168"/>
      <c r="D431" s="168"/>
      <c r="E431" s="169"/>
    </row>
    <row r="432" spans="1:5" x14ac:dyDescent="0.25">
      <c r="A432" s="159"/>
      <c r="B432" s="33">
        <v>2019</v>
      </c>
      <c r="C432" s="33">
        <v>2020</v>
      </c>
      <c r="D432" s="33">
        <v>2021</v>
      </c>
      <c r="E432" s="33">
        <v>2022</v>
      </c>
    </row>
    <row r="433" spans="1:5" ht="15.75" thickBot="1" x14ac:dyDescent="0.3">
      <c r="A433" s="160"/>
      <c r="B433" s="34" t="s">
        <v>32</v>
      </c>
      <c r="C433" s="34" t="s">
        <v>33</v>
      </c>
      <c r="D433" s="34" t="s">
        <v>33</v>
      </c>
      <c r="E433" s="34" t="s">
        <v>33</v>
      </c>
    </row>
    <row r="434" spans="1:5" ht="15.75" thickBot="1" x14ac:dyDescent="0.3">
      <c r="A434" s="26" t="s">
        <v>61</v>
      </c>
      <c r="B434" s="36">
        <v>8</v>
      </c>
      <c r="C434" s="36">
        <v>2</v>
      </c>
      <c r="D434" s="36">
        <v>0</v>
      </c>
      <c r="E434" s="36">
        <v>0</v>
      </c>
    </row>
    <row r="435" spans="1:5" ht="15.75" thickBot="1" x14ac:dyDescent="0.3">
      <c r="A435" s="26" t="s">
        <v>62</v>
      </c>
      <c r="B435" s="35">
        <f>B453</f>
        <v>4000</v>
      </c>
      <c r="C435" s="35">
        <f>C453</f>
        <v>1000</v>
      </c>
      <c r="D435" s="35">
        <f t="shared" ref="D435:E435" si="73">D453</f>
        <v>0</v>
      </c>
      <c r="E435" s="35">
        <f t="shared" si="73"/>
        <v>0</v>
      </c>
    </row>
    <row r="436" spans="1:5" ht="15.75" thickBot="1" x14ac:dyDescent="0.3">
      <c r="A436" s="26" t="s">
        <v>63</v>
      </c>
      <c r="B436" s="35">
        <f>B435/B434</f>
        <v>500</v>
      </c>
      <c r="C436" s="35">
        <f t="shared" ref="C436:E436" si="74">C435/C434</f>
        <v>500</v>
      </c>
      <c r="D436" s="35" t="e">
        <f t="shared" si="74"/>
        <v>#DIV/0!</v>
      </c>
      <c r="E436" s="35" t="e">
        <f t="shared" si="74"/>
        <v>#DIV/0!</v>
      </c>
    </row>
    <row r="437" spans="1:5" ht="15.75" thickBot="1" x14ac:dyDescent="0.3">
      <c r="A437" s="26" t="s">
        <v>64</v>
      </c>
      <c r="B437" s="36" t="s">
        <v>65</v>
      </c>
      <c r="C437" s="37">
        <f>C434/B434-1</f>
        <v>-0.75</v>
      </c>
      <c r="D437" s="37">
        <f t="shared" ref="D437:E439" si="75">D434/C434-1</f>
        <v>-1</v>
      </c>
      <c r="E437" s="37" t="e">
        <f t="shared" si="75"/>
        <v>#DIV/0!</v>
      </c>
    </row>
    <row r="438" spans="1:5" ht="15.75" thickBot="1" x14ac:dyDescent="0.3">
      <c r="A438" s="26" t="s">
        <v>66</v>
      </c>
      <c r="B438" s="36" t="s">
        <v>65</v>
      </c>
      <c r="C438" s="37">
        <f>C435/B435-1</f>
        <v>-0.75</v>
      </c>
      <c r="D438" s="37">
        <f t="shared" si="75"/>
        <v>-1</v>
      </c>
      <c r="E438" s="37" t="e">
        <f t="shared" si="75"/>
        <v>#DIV/0!</v>
      </c>
    </row>
    <row r="439" spans="1:5" ht="15.75" thickBot="1" x14ac:dyDescent="0.3">
      <c r="A439" s="26" t="s">
        <v>67</v>
      </c>
      <c r="B439" s="36" t="s">
        <v>65</v>
      </c>
      <c r="C439" s="37">
        <f>C436/B436-1</f>
        <v>0</v>
      </c>
      <c r="D439" s="37" t="e">
        <f t="shared" si="75"/>
        <v>#DIV/0!</v>
      </c>
      <c r="E439" s="37" t="e">
        <f t="shared" si="75"/>
        <v>#DIV/0!</v>
      </c>
    </row>
    <row r="440" spans="1:5" ht="15.75" thickBot="1" x14ac:dyDescent="0.3">
      <c r="A440" s="170" t="s">
        <v>112</v>
      </c>
      <c r="B440" s="171"/>
      <c r="C440" s="171"/>
      <c r="D440" s="171"/>
      <c r="E440" s="172"/>
    </row>
    <row r="441" spans="1:5" x14ac:dyDescent="0.25">
      <c r="A441" s="159"/>
      <c r="B441" s="33">
        <v>2018</v>
      </c>
      <c r="C441" s="33">
        <v>2019</v>
      </c>
      <c r="D441" s="33">
        <v>2020</v>
      </c>
      <c r="E441" s="33">
        <v>2021</v>
      </c>
    </row>
    <row r="442" spans="1:5" ht="15.75" thickBot="1" x14ac:dyDescent="0.3">
      <c r="A442" s="160"/>
      <c r="B442" s="34" t="s">
        <v>32</v>
      </c>
      <c r="C442" s="34" t="s">
        <v>33</v>
      </c>
      <c r="D442" s="34" t="s">
        <v>33</v>
      </c>
      <c r="E442" s="34" t="s">
        <v>33</v>
      </c>
    </row>
    <row r="443" spans="1:5" ht="15.75" thickBot="1" x14ac:dyDescent="0.3">
      <c r="A443" s="39" t="s">
        <v>95</v>
      </c>
      <c r="B443" s="40">
        <f>B444+B445+B446+B447</f>
        <v>0</v>
      </c>
      <c r="C443" s="40">
        <f t="shared" ref="C443:E443" si="76">C444+C445+C446+C447</f>
        <v>0</v>
      </c>
      <c r="D443" s="40">
        <f t="shared" si="76"/>
        <v>0</v>
      </c>
      <c r="E443" s="40">
        <f t="shared" si="76"/>
        <v>0</v>
      </c>
    </row>
    <row r="444" spans="1:5" ht="15.75" thickBot="1" x14ac:dyDescent="0.3">
      <c r="A444" s="41" t="s">
        <v>70</v>
      </c>
      <c r="B444" s="40"/>
      <c r="C444" s="40"/>
      <c r="D444" s="40"/>
      <c r="E444" s="40"/>
    </row>
    <row r="445" spans="1:5" ht="15.75" thickBot="1" x14ac:dyDescent="0.3">
      <c r="A445" s="41" t="s">
        <v>96</v>
      </c>
      <c r="B445" s="40"/>
      <c r="C445" s="40"/>
      <c r="D445" s="40"/>
      <c r="E445" s="40"/>
    </row>
    <row r="446" spans="1:5" ht="15.75" thickBot="1" x14ac:dyDescent="0.3">
      <c r="A446" s="41" t="s">
        <v>97</v>
      </c>
      <c r="B446" s="40"/>
      <c r="C446" s="40"/>
      <c r="D446" s="40"/>
      <c r="E446" s="40"/>
    </row>
    <row r="447" spans="1:5" ht="15.75" thickBot="1" x14ac:dyDescent="0.3">
      <c r="A447" s="41" t="s">
        <v>98</v>
      </c>
      <c r="B447" s="40"/>
      <c r="C447" s="40"/>
      <c r="D447" s="40"/>
      <c r="E447" s="40"/>
    </row>
    <row r="448" spans="1:5" ht="15.75" thickBot="1" x14ac:dyDescent="0.3">
      <c r="A448" s="39" t="s">
        <v>99</v>
      </c>
      <c r="B448" s="43">
        <f>B449+B450+B451+B452</f>
        <v>4000</v>
      </c>
      <c r="C448" s="43">
        <f t="shared" ref="C448:E448" si="77">C449+C450+C451+C452</f>
        <v>1000</v>
      </c>
      <c r="D448" s="43">
        <f t="shared" si="77"/>
        <v>0</v>
      </c>
      <c r="E448" s="43">
        <f t="shared" si="77"/>
        <v>0</v>
      </c>
    </row>
    <row r="449" spans="1:5" ht="15.75" thickBot="1" x14ac:dyDescent="0.3">
      <c r="A449" s="41" t="s">
        <v>70</v>
      </c>
      <c r="B449" s="43"/>
      <c r="C449" s="43"/>
      <c r="D449" s="43"/>
      <c r="E449" s="43"/>
    </row>
    <row r="450" spans="1:5" ht="15.75" thickBot="1" x14ac:dyDescent="0.3">
      <c r="A450" s="41" t="s">
        <v>96</v>
      </c>
      <c r="B450" s="43"/>
      <c r="C450" s="43"/>
      <c r="D450" s="43"/>
      <c r="E450" s="43"/>
    </row>
    <row r="451" spans="1:5" ht="15.75" thickBot="1" x14ac:dyDescent="0.3">
      <c r="A451" s="41" t="s">
        <v>97</v>
      </c>
      <c r="B451" s="35">
        <v>4000</v>
      </c>
      <c r="C451" s="35">
        <v>1000</v>
      </c>
      <c r="D451" s="43"/>
      <c r="E451" s="43"/>
    </row>
    <row r="452" spans="1:5" ht="15.75" thickBot="1" x14ac:dyDescent="0.3">
      <c r="A452" s="41" t="s">
        <v>98</v>
      </c>
      <c r="B452" s="43"/>
      <c r="C452" s="43"/>
      <c r="D452" s="43"/>
      <c r="E452" s="43"/>
    </row>
    <row r="453" spans="1:5" ht="15.75" thickBot="1" x14ac:dyDescent="0.3">
      <c r="A453" s="48" t="s">
        <v>82</v>
      </c>
      <c r="B453" s="43">
        <f>B443+B448</f>
        <v>4000</v>
      </c>
      <c r="C453" s="43">
        <f t="shared" ref="C453:E453" si="78">C443+C448</f>
        <v>1000</v>
      </c>
      <c r="D453" s="43">
        <f t="shared" si="78"/>
        <v>0</v>
      </c>
      <c r="E453" s="43">
        <f t="shared" si="78"/>
        <v>0</v>
      </c>
    </row>
    <row r="454" spans="1:5" ht="15.75" thickBot="1" x14ac:dyDescent="0.3">
      <c r="A454" s="90" t="s">
        <v>88</v>
      </c>
      <c r="B454" s="220" t="s">
        <v>196</v>
      </c>
      <c r="C454" s="221"/>
      <c r="D454" s="222"/>
      <c r="E454" s="223"/>
    </row>
    <row r="455" spans="1:5" ht="44.25" customHeight="1" thickBot="1" x14ac:dyDescent="0.3">
      <c r="A455" s="32" t="s">
        <v>142</v>
      </c>
      <c r="B455" s="92" t="s">
        <v>197</v>
      </c>
      <c r="C455" s="62" t="s">
        <v>90</v>
      </c>
      <c r="D455" s="63" t="s">
        <v>198</v>
      </c>
      <c r="E455" s="64"/>
    </row>
    <row r="456" spans="1:5" ht="15.75" thickBot="1" x14ac:dyDescent="0.3">
      <c r="A456" s="26" t="s">
        <v>57</v>
      </c>
      <c r="B456" s="164" t="s">
        <v>199</v>
      </c>
      <c r="C456" s="165"/>
      <c r="D456" s="165"/>
      <c r="E456" s="166"/>
    </row>
    <row r="457" spans="1:5" ht="15.75" thickBot="1" x14ac:dyDescent="0.3">
      <c r="A457" s="26" t="s">
        <v>59</v>
      </c>
      <c r="B457" s="167" t="s">
        <v>200</v>
      </c>
      <c r="C457" s="168"/>
      <c r="D457" s="168"/>
      <c r="E457" s="169"/>
    </row>
    <row r="458" spans="1:5" x14ac:dyDescent="0.25">
      <c r="A458" s="159"/>
      <c r="B458" s="33">
        <v>2019</v>
      </c>
      <c r="C458" s="33">
        <v>2020</v>
      </c>
      <c r="D458" s="33">
        <v>2021</v>
      </c>
      <c r="E458" s="33">
        <v>2022</v>
      </c>
    </row>
    <row r="459" spans="1:5" ht="15.75" thickBot="1" x14ac:dyDescent="0.3">
      <c r="A459" s="160"/>
      <c r="B459" s="34" t="s">
        <v>32</v>
      </c>
      <c r="C459" s="34" t="s">
        <v>33</v>
      </c>
      <c r="D459" s="34" t="s">
        <v>33</v>
      </c>
      <c r="E459" s="34" t="s">
        <v>33</v>
      </c>
    </row>
    <row r="460" spans="1:5" ht="15.75" thickBot="1" x14ac:dyDescent="0.3">
      <c r="A460" s="26" t="s">
        <v>61</v>
      </c>
      <c r="B460" s="36">
        <v>10</v>
      </c>
      <c r="C460" s="36">
        <v>20</v>
      </c>
      <c r="D460" s="36">
        <v>0</v>
      </c>
      <c r="E460" s="36">
        <v>0</v>
      </c>
    </row>
    <row r="461" spans="1:5" ht="15.75" thickBot="1" x14ac:dyDescent="0.3">
      <c r="A461" s="26" t="s">
        <v>62</v>
      </c>
      <c r="B461" s="35">
        <f>B479</f>
        <v>10000</v>
      </c>
      <c r="C461" s="35">
        <f>C479</f>
        <v>25841</v>
      </c>
      <c r="D461" s="35"/>
      <c r="E461" s="35">
        <f t="shared" ref="E461" si="79">E479</f>
        <v>0</v>
      </c>
    </row>
    <row r="462" spans="1:5" ht="15.75" thickBot="1" x14ac:dyDescent="0.3">
      <c r="A462" s="26" t="s">
        <v>63</v>
      </c>
      <c r="B462" s="35">
        <f>B461/B460</f>
        <v>1000</v>
      </c>
      <c r="C462" s="35">
        <f t="shared" ref="C462:E462" si="80">C461/C460</f>
        <v>1292.05</v>
      </c>
      <c r="D462" s="35" t="e">
        <f t="shared" si="80"/>
        <v>#DIV/0!</v>
      </c>
      <c r="E462" s="35" t="e">
        <f t="shared" si="80"/>
        <v>#DIV/0!</v>
      </c>
    </row>
    <row r="463" spans="1:5" ht="15.75" thickBot="1" x14ac:dyDescent="0.3">
      <c r="A463" s="26" t="s">
        <v>64</v>
      </c>
      <c r="B463" s="36" t="s">
        <v>65</v>
      </c>
      <c r="C463" s="37">
        <f>C460/B460-1</f>
        <v>1</v>
      </c>
      <c r="D463" s="37">
        <f t="shared" ref="D463:E465" si="81">D460/C460-1</f>
        <v>-1</v>
      </c>
      <c r="E463" s="37" t="e">
        <f t="shared" si="81"/>
        <v>#DIV/0!</v>
      </c>
    </row>
    <row r="464" spans="1:5" ht="15.75" thickBot="1" x14ac:dyDescent="0.3">
      <c r="A464" s="26" t="s">
        <v>66</v>
      </c>
      <c r="B464" s="36" t="s">
        <v>65</v>
      </c>
      <c r="C464" s="37">
        <f>C461/B461-1</f>
        <v>1.5840999999999998</v>
      </c>
      <c r="D464" s="37">
        <f t="shared" si="81"/>
        <v>-1</v>
      </c>
      <c r="E464" s="37" t="e">
        <f t="shared" si="81"/>
        <v>#DIV/0!</v>
      </c>
    </row>
    <row r="465" spans="1:5" ht="15.75" thickBot="1" x14ac:dyDescent="0.3">
      <c r="A465" s="26" t="s">
        <v>67</v>
      </c>
      <c r="B465" s="36" t="s">
        <v>65</v>
      </c>
      <c r="C465" s="37">
        <f>C462/B462-1</f>
        <v>0.29204999999999992</v>
      </c>
      <c r="D465" s="37" t="e">
        <f t="shared" si="81"/>
        <v>#DIV/0!</v>
      </c>
      <c r="E465" s="37" t="e">
        <f t="shared" si="81"/>
        <v>#DIV/0!</v>
      </c>
    </row>
    <row r="466" spans="1:5" ht="15.75" thickBot="1" x14ac:dyDescent="0.3">
      <c r="A466" s="170" t="s">
        <v>112</v>
      </c>
      <c r="B466" s="171"/>
      <c r="C466" s="171"/>
      <c r="D466" s="171"/>
      <c r="E466" s="172"/>
    </row>
    <row r="467" spans="1:5" x14ac:dyDescent="0.25">
      <c r="A467" s="159"/>
      <c r="B467" s="33">
        <v>2018</v>
      </c>
      <c r="C467" s="33">
        <v>2019</v>
      </c>
      <c r="D467" s="33">
        <v>2020</v>
      </c>
      <c r="E467" s="33">
        <v>2021</v>
      </c>
    </row>
    <row r="468" spans="1:5" ht="15.75" thickBot="1" x14ac:dyDescent="0.3">
      <c r="A468" s="160"/>
      <c r="B468" s="34" t="s">
        <v>32</v>
      </c>
      <c r="C468" s="34" t="s">
        <v>33</v>
      </c>
      <c r="D468" s="34" t="s">
        <v>33</v>
      </c>
      <c r="E468" s="34" t="s">
        <v>33</v>
      </c>
    </row>
    <row r="469" spans="1:5" ht="15.75" thickBot="1" x14ac:dyDescent="0.3">
      <c r="A469" s="39" t="s">
        <v>95</v>
      </c>
      <c r="B469" s="40">
        <f>B470+B471+B472+B473</f>
        <v>0</v>
      </c>
      <c r="C469" s="40">
        <f t="shared" ref="C469:E469" si="82">C470+C471+C472+C473</f>
        <v>0</v>
      </c>
      <c r="D469" s="40">
        <f t="shared" si="82"/>
        <v>0</v>
      </c>
      <c r="E469" s="40">
        <f t="shared" si="82"/>
        <v>0</v>
      </c>
    </row>
    <row r="470" spans="1:5" ht="15.75" thickBot="1" x14ac:dyDescent="0.3">
      <c r="A470" s="41" t="s">
        <v>70</v>
      </c>
      <c r="B470" s="40"/>
      <c r="C470" s="40"/>
      <c r="D470" s="40"/>
      <c r="E470" s="40"/>
    </row>
    <row r="471" spans="1:5" ht="15.75" thickBot="1" x14ac:dyDescent="0.3">
      <c r="A471" s="41" t="s">
        <v>96</v>
      </c>
      <c r="B471" s="40"/>
      <c r="C471" s="40"/>
      <c r="D471" s="40"/>
      <c r="E471" s="40"/>
    </row>
    <row r="472" spans="1:5" ht="15.75" thickBot="1" x14ac:dyDescent="0.3">
      <c r="A472" s="41" t="s">
        <v>97</v>
      </c>
      <c r="B472" s="40"/>
      <c r="C472" s="40"/>
      <c r="D472" s="40"/>
      <c r="E472" s="40"/>
    </row>
    <row r="473" spans="1:5" ht="15.75" thickBot="1" x14ac:dyDescent="0.3">
      <c r="A473" s="41" t="s">
        <v>98</v>
      </c>
      <c r="B473" s="40"/>
      <c r="C473" s="40"/>
      <c r="D473" s="40"/>
      <c r="E473" s="40"/>
    </row>
    <row r="474" spans="1:5" ht="15.75" thickBot="1" x14ac:dyDescent="0.3">
      <c r="A474" s="39" t="s">
        <v>99</v>
      </c>
      <c r="B474" s="43">
        <f>B475+B476+B477+B478</f>
        <v>10000</v>
      </c>
      <c r="C474" s="43">
        <f t="shared" ref="C474:E474" si="83">C475+C476+C477+C478</f>
        <v>25841</v>
      </c>
      <c r="D474" s="43">
        <f t="shared" si="83"/>
        <v>0</v>
      </c>
      <c r="E474" s="43">
        <f t="shared" si="83"/>
        <v>0</v>
      </c>
    </row>
    <row r="475" spans="1:5" ht="15.75" thickBot="1" x14ac:dyDescent="0.3">
      <c r="A475" s="41" t="s">
        <v>70</v>
      </c>
      <c r="B475" s="43"/>
      <c r="C475" s="43"/>
      <c r="D475" s="43"/>
      <c r="E475" s="43"/>
    </row>
    <row r="476" spans="1:5" ht="15.75" thickBot="1" x14ac:dyDescent="0.3">
      <c r="A476" s="41" t="s">
        <v>96</v>
      </c>
      <c r="B476" s="35">
        <v>10000</v>
      </c>
      <c r="C476" s="35">
        <v>25841</v>
      </c>
      <c r="D476" s="35"/>
      <c r="E476" s="43"/>
    </row>
    <row r="477" spans="1:5" ht="15.75" thickBot="1" x14ac:dyDescent="0.3">
      <c r="A477" s="41" t="s">
        <v>97</v>
      </c>
      <c r="B477" s="35"/>
      <c r="C477" s="35"/>
      <c r="D477" s="43"/>
      <c r="E477" s="43"/>
    </row>
    <row r="478" spans="1:5" ht="15.75" thickBot="1" x14ac:dyDescent="0.3">
      <c r="A478" s="41" t="s">
        <v>98</v>
      </c>
      <c r="B478" s="43"/>
      <c r="C478" s="43"/>
      <c r="D478" s="43"/>
      <c r="E478" s="43"/>
    </row>
    <row r="479" spans="1:5" ht="15.75" thickBot="1" x14ac:dyDescent="0.3">
      <c r="A479" s="48" t="s">
        <v>82</v>
      </c>
      <c r="B479" s="43">
        <f>B469+B474</f>
        <v>10000</v>
      </c>
      <c r="C479" s="43">
        <f t="shared" ref="C479:E479" si="84">C469+C474</f>
        <v>25841</v>
      </c>
      <c r="D479" s="43">
        <f t="shared" si="84"/>
        <v>0</v>
      </c>
      <c r="E479" s="43">
        <f t="shared" si="84"/>
        <v>0</v>
      </c>
    </row>
    <row r="480" spans="1:5" ht="37.5" customHeight="1" thickBot="1" x14ac:dyDescent="0.3">
      <c r="A480" s="32" t="s">
        <v>100</v>
      </c>
      <c r="B480" s="92" t="s">
        <v>201</v>
      </c>
      <c r="C480" s="62" t="s">
        <v>90</v>
      </c>
      <c r="D480" s="63" t="s">
        <v>202</v>
      </c>
      <c r="E480" s="64"/>
    </row>
    <row r="481" spans="1:5" ht="22.5" customHeight="1" thickBot="1" x14ac:dyDescent="0.3">
      <c r="A481" s="26" t="s">
        <v>57</v>
      </c>
      <c r="B481" s="164" t="s">
        <v>203</v>
      </c>
      <c r="C481" s="165"/>
      <c r="D481" s="165"/>
      <c r="E481" s="166"/>
    </row>
    <row r="482" spans="1:5" ht="15.75" thickBot="1" x14ac:dyDescent="0.3">
      <c r="A482" s="26" t="s">
        <v>59</v>
      </c>
      <c r="B482" s="167" t="s">
        <v>200</v>
      </c>
      <c r="C482" s="168"/>
      <c r="D482" s="168"/>
      <c r="E482" s="169"/>
    </row>
    <row r="483" spans="1:5" x14ac:dyDescent="0.25">
      <c r="A483" s="159"/>
      <c r="B483" s="33">
        <v>2019</v>
      </c>
      <c r="C483" s="33">
        <v>2020</v>
      </c>
      <c r="D483" s="33">
        <v>2021</v>
      </c>
      <c r="E483" s="33">
        <v>2022</v>
      </c>
    </row>
    <row r="484" spans="1:5" ht="15.75" thickBot="1" x14ac:dyDescent="0.3">
      <c r="A484" s="160"/>
      <c r="B484" s="34" t="s">
        <v>32</v>
      </c>
      <c r="C484" s="34" t="s">
        <v>33</v>
      </c>
      <c r="D484" s="34" t="s">
        <v>33</v>
      </c>
      <c r="E484" s="34" t="s">
        <v>33</v>
      </c>
    </row>
    <row r="485" spans="1:5" ht="15.75" thickBot="1" x14ac:dyDescent="0.3">
      <c r="A485" s="26" t="s">
        <v>61</v>
      </c>
      <c r="B485" s="36">
        <v>10</v>
      </c>
      <c r="C485" s="36"/>
      <c r="D485" s="36"/>
      <c r="E485" s="36">
        <v>0</v>
      </c>
    </row>
    <row r="486" spans="1:5" ht="15.75" thickBot="1" x14ac:dyDescent="0.3">
      <c r="A486" s="26" t="s">
        <v>62</v>
      </c>
      <c r="B486" s="35">
        <f>B504</f>
        <v>10000</v>
      </c>
      <c r="C486" s="35"/>
      <c r="D486" s="35">
        <v>0</v>
      </c>
      <c r="E486" s="35">
        <f t="shared" ref="E486" si="85">E504</f>
        <v>0</v>
      </c>
    </row>
    <row r="487" spans="1:5" ht="15.75" thickBot="1" x14ac:dyDescent="0.3">
      <c r="A487" s="26" t="s">
        <v>63</v>
      </c>
      <c r="B487" s="35">
        <f>B486/B485</f>
        <v>1000</v>
      </c>
      <c r="C487" s="35" t="e">
        <f t="shared" ref="C487:E487" si="86">C486/C485</f>
        <v>#DIV/0!</v>
      </c>
      <c r="D487" s="35" t="e">
        <f t="shared" si="86"/>
        <v>#DIV/0!</v>
      </c>
      <c r="E487" s="35" t="e">
        <f t="shared" si="86"/>
        <v>#DIV/0!</v>
      </c>
    </row>
    <row r="488" spans="1:5" ht="15.75" thickBot="1" x14ac:dyDescent="0.3">
      <c r="A488" s="26" t="s">
        <v>64</v>
      </c>
      <c r="B488" s="36" t="s">
        <v>65</v>
      </c>
      <c r="C488" s="37">
        <f>C485/B485-1</f>
        <v>-1</v>
      </c>
      <c r="D488" s="37" t="e">
        <f t="shared" ref="D488:E490" si="87">D485/C485-1</f>
        <v>#DIV/0!</v>
      </c>
      <c r="E488" s="37" t="e">
        <f t="shared" si="87"/>
        <v>#DIV/0!</v>
      </c>
    </row>
    <row r="489" spans="1:5" ht="15.75" thickBot="1" x14ac:dyDescent="0.3">
      <c r="A489" s="26" t="s">
        <v>66</v>
      </c>
      <c r="B489" s="36" t="s">
        <v>65</v>
      </c>
      <c r="C489" s="37">
        <f>C486/B486-1</f>
        <v>-1</v>
      </c>
      <c r="D489" s="37" t="e">
        <f t="shared" si="87"/>
        <v>#DIV/0!</v>
      </c>
      <c r="E489" s="37" t="e">
        <f t="shared" si="87"/>
        <v>#DIV/0!</v>
      </c>
    </row>
    <row r="490" spans="1:5" ht="15.75" thickBot="1" x14ac:dyDescent="0.3">
      <c r="A490" s="26" t="s">
        <v>67</v>
      </c>
      <c r="B490" s="36" t="s">
        <v>65</v>
      </c>
      <c r="C490" s="37" t="e">
        <f>C487/B487-1</f>
        <v>#DIV/0!</v>
      </c>
      <c r="D490" s="37" t="e">
        <f t="shared" si="87"/>
        <v>#DIV/0!</v>
      </c>
      <c r="E490" s="37" t="e">
        <f t="shared" si="87"/>
        <v>#DIV/0!</v>
      </c>
    </row>
    <row r="491" spans="1:5" ht="15.75" thickBot="1" x14ac:dyDescent="0.3">
      <c r="A491" s="170" t="s">
        <v>112</v>
      </c>
      <c r="B491" s="171"/>
      <c r="C491" s="171"/>
      <c r="D491" s="171"/>
      <c r="E491" s="172"/>
    </row>
    <row r="492" spans="1:5" x14ac:dyDescent="0.25">
      <c r="A492" s="159"/>
      <c r="B492" s="33">
        <v>2019</v>
      </c>
      <c r="C492" s="33">
        <v>2020</v>
      </c>
      <c r="D492" s="33">
        <v>2021</v>
      </c>
      <c r="E492" s="33">
        <v>2022</v>
      </c>
    </row>
    <row r="493" spans="1:5" ht="15.75" thickBot="1" x14ac:dyDescent="0.3">
      <c r="A493" s="160"/>
      <c r="B493" s="34" t="s">
        <v>32</v>
      </c>
      <c r="C493" s="34" t="s">
        <v>33</v>
      </c>
      <c r="D493" s="34" t="s">
        <v>33</v>
      </c>
      <c r="E493" s="34" t="s">
        <v>33</v>
      </c>
    </row>
    <row r="494" spans="1:5" ht="15.75" thickBot="1" x14ac:dyDescent="0.3">
      <c r="A494" s="39" t="s">
        <v>95</v>
      </c>
      <c r="B494" s="40">
        <f>B495+B496+B497+B498</f>
        <v>0</v>
      </c>
      <c r="C494" s="40">
        <f t="shared" ref="C494:E494" si="88">C495+C496+C497+C498</f>
        <v>0</v>
      </c>
      <c r="D494" s="40">
        <f t="shared" si="88"/>
        <v>0</v>
      </c>
      <c r="E494" s="40">
        <f t="shared" si="88"/>
        <v>0</v>
      </c>
    </row>
    <row r="495" spans="1:5" ht="15.75" thickBot="1" x14ac:dyDescent="0.3">
      <c r="A495" s="41" t="s">
        <v>70</v>
      </c>
      <c r="B495" s="40"/>
      <c r="C495" s="40"/>
      <c r="D495" s="40"/>
      <c r="E495" s="40"/>
    </row>
    <row r="496" spans="1:5" ht="15.75" thickBot="1" x14ac:dyDescent="0.3">
      <c r="A496" s="41" t="s">
        <v>96</v>
      </c>
      <c r="B496" s="40"/>
      <c r="C496" s="40"/>
      <c r="D496" s="40"/>
      <c r="E496" s="40"/>
    </row>
    <row r="497" spans="1:5" ht="15.75" thickBot="1" x14ac:dyDescent="0.3">
      <c r="A497" s="41" t="s">
        <v>97</v>
      </c>
      <c r="B497" s="40"/>
      <c r="C497" s="40"/>
      <c r="D497" s="40"/>
      <c r="E497" s="40"/>
    </row>
    <row r="498" spans="1:5" ht="15.75" thickBot="1" x14ac:dyDescent="0.3">
      <c r="A498" s="41" t="s">
        <v>98</v>
      </c>
      <c r="B498" s="40"/>
      <c r="C498" s="40"/>
      <c r="D498" s="40"/>
      <c r="E498" s="40"/>
    </row>
    <row r="499" spans="1:5" ht="15.75" thickBot="1" x14ac:dyDescent="0.3">
      <c r="A499" s="39" t="s">
        <v>99</v>
      </c>
      <c r="B499" s="43">
        <f>B500+B501+B502+B503</f>
        <v>10000</v>
      </c>
      <c r="C499" s="43">
        <f t="shared" ref="C499:E499" si="89">C500+C501+C502+C503</f>
        <v>0</v>
      </c>
      <c r="D499" s="43">
        <f t="shared" si="89"/>
        <v>0</v>
      </c>
      <c r="E499" s="43">
        <f t="shared" si="89"/>
        <v>0</v>
      </c>
    </row>
    <row r="500" spans="1:5" ht="15.75" thickBot="1" x14ac:dyDescent="0.3">
      <c r="A500" s="41" t="s">
        <v>70</v>
      </c>
      <c r="B500" s="43"/>
      <c r="C500" s="43"/>
      <c r="D500" s="43"/>
      <c r="E500" s="43"/>
    </row>
    <row r="501" spans="1:5" ht="15.75" thickBot="1" x14ac:dyDescent="0.3">
      <c r="A501" s="41" t="s">
        <v>96</v>
      </c>
      <c r="B501" s="35"/>
      <c r="C501" s="35"/>
      <c r="D501" s="35"/>
      <c r="E501" s="43"/>
    </row>
    <row r="502" spans="1:5" ht="15.75" thickBot="1" x14ac:dyDescent="0.3">
      <c r="A502" s="41" t="s">
        <v>97</v>
      </c>
      <c r="B502" s="35">
        <v>10000</v>
      </c>
      <c r="C502" s="35"/>
      <c r="D502" s="43"/>
      <c r="E502" s="43"/>
    </row>
    <row r="503" spans="1:5" ht="15.75" thickBot="1" x14ac:dyDescent="0.3">
      <c r="A503" s="41" t="s">
        <v>98</v>
      </c>
      <c r="B503" s="43"/>
      <c r="C503" s="43"/>
      <c r="D503" s="43"/>
      <c r="E503" s="43"/>
    </row>
    <row r="504" spans="1:5" ht="15.75" thickBot="1" x14ac:dyDescent="0.3">
      <c r="A504" s="48" t="s">
        <v>82</v>
      </c>
      <c r="B504" s="43">
        <f>B494+B499</f>
        <v>10000</v>
      </c>
      <c r="C504" s="43">
        <f t="shared" ref="C504:E504" si="90">C494+C499</f>
        <v>0</v>
      </c>
      <c r="D504" s="43">
        <f t="shared" si="90"/>
        <v>0</v>
      </c>
      <c r="E504" s="43">
        <f t="shared" si="90"/>
        <v>0</v>
      </c>
    </row>
    <row r="505" spans="1:5" ht="39.75" customHeight="1" thickBot="1" x14ac:dyDescent="0.3">
      <c r="A505" s="32" t="s">
        <v>204</v>
      </c>
      <c r="B505" s="92" t="s">
        <v>205</v>
      </c>
      <c r="C505" s="62" t="s">
        <v>90</v>
      </c>
      <c r="D505" s="63" t="s">
        <v>206</v>
      </c>
      <c r="E505" s="64"/>
    </row>
    <row r="506" spans="1:5" ht="25.5" customHeight="1" thickBot="1" x14ac:dyDescent="0.3">
      <c r="A506" s="26" t="s">
        <v>57</v>
      </c>
      <c r="B506" s="164" t="s">
        <v>207</v>
      </c>
      <c r="C506" s="165"/>
      <c r="D506" s="165"/>
      <c r="E506" s="166"/>
    </row>
    <row r="507" spans="1:5" ht="15.75" thickBot="1" x14ac:dyDescent="0.3">
      <c r="A507" s="26" t="s">
        <v>59</v>
      </c>
      <c r="B507" s="167" t="s">
        <v>200</v>
      </c>
      <c r="C507" s="168"/>
      <c r="D507" s="168"/>
      <c r="E507" s="169"/>
    </row>
    <row r="508" spans="1:5" x14ac:dyDescent="0.25">
      <c r="A508" s="159"/>
      <c r="B508" s="33">
        <v>2019</v>
      </c>
      <c r="C508" s="33">
        <v>2020</v>
      </c>
      <c r="D508" s="33">
        <v>2021</v>
      </c>
      <c r="E508" s="33">
        <v>2022</v>
      </c>
    </row>
    <row r="509" spans="1:5" ht="15.75" thickBot="1" x14ac:dyDescent="0.3">
      <c r="A509" s="160"/>
      <c r="B509" s="34" t="s">
        <v>32</v>
      </c>
      <c r="C509" s="34" t="s">
        <v>33</v>
      </c>
      <c r="D509" s="34" t="s">
        <v>33</v>
      </c>
      <c r="E509" s="34" t="s">
        <v>33</v>
      </c>
    </row>
    <row r="510" spans="1:5" ht="15.75" thickBot="1" x14ac:dyDescent="0.3">
      <c r="A510" s="26" t="s">
        <v>61</v>
      </c>
      <c r="B510" s="36">
        <v>10</v>
      </c>
      <c r="C510" s="36">
        <v>1</v>
      </c>
      <c r="D510" s="36"/>
      <c r="E510" s="36">
        <v>0</v>
      </c>
    </row>
    <row r="511" spans="1:5" ht="15.75" thickBot="1" x14ac:dyDescent="0.3">
      <c r="A511" s="26" t="s">
        <v>62</v>
      </c>
      <c r="B511" s="35">
        <f>B529</f>
        <v>7000</v>
      </c>
      <c r="C511" s="35">
        <f>C529</f>
        <v>1000</v>
      </c>
      <c r="D511" s="35"/>
      <c r="E511" s="35">
        <f t="shared" ref="E511" si="91">E529</f>
        <v>0</v>
      </c>
    </row>
    <row r="512" spans="1:5" ht="15.75" thickBot="1" x14ac:dyDescent="0.3">
      <c r="A512" s="26" t="s">
        <v>63</v>
      </c>
      <c r="B512" s="35">
        <f>B511/B510</f>
        <v>700</v>
      </c>
      <c r="C512" s="35">
        <f t="shared" ref="C512:E512" si="92">C511/C510</f>
        <v>1000</v>
      </c>
      <c r="D512" s="35" t="e">
        <f t="shared" si="92"/>
        <v>#DIV/0!</v>
      </c>
      <c r="E512" s="35" t="e">
        <f t="shared" si="92"/>
        <v>#DIV/0!</v>
      </c>
    </row>
    <row r="513" spans="1:5" ht="15.75" thickBot="1" x14ac:dyDescent="0.3">
      <c r="A513" s="26" t="s">
        <v>64</v>
      </c>
      <c r="B513" s="36" t="s">
        <v>65</v>
      </c>
      <c r="C513" s="37">
        <f>C510/B510-1</f>
        <v>-0.9</v>
      </c>
      <c r="D513" s="37">
        <f t="shared" ref="D513:E515" si="93">D510/C510-1</f>
        <v>-1</v>
      </c>
      <c r="E513" s="37" t="e">
        <f t="shared" si="93"/>
        <v>#DIV/0!</v>
      </c>
    </row>
    <row r="514" spans="1:5" ht="15.75" thickBot="1" x14ac:dyDescent="0.3">
      <c r="A514" s="26" t="s">
        <v>66</v>
      </c>
      <c r="B514" s="36" t="s">
        <v>65</v>
      </c>
      <c r="C514" s="37">
        <f>C511/B511-1</f>
        <v>-0.85714285714285721</v>
      </c>
      <c r="D514" s="37">
        <f t="shared" si="93"/>
        <v>-1</v>
      </c>
      <c r="E514" s="37" t="e">
        <f t="shared" si="93"/>
        <v>#DIV/0!</v>
      </c>
    </row>
    <row r="515" spans="1:5" ht="15.75" customHeight="1" thickBot="1" x14ac:dyDescent="0.3">
      <c r="A515" s="26" t="s">
        <v>67</v>
      </c>
      <c r="B515" s="36" t="s">
        <v>65</v>
      </c>
      <c r="C515" s="37">
        <f>C512/B512-1</f>
        <v>0.4285714285714286</v>
      </c>
      <c r="D515" s="37" t="e">
        <f t="shared" si="93"/>
        <v>#DIV/0!</v>
      </c>
      <c r="E515" s="37" t="e">
        <f t="shared" si="93"/>
        <v>#DIV/0!</v>
      </c>
    </row>
    <row r="516" spans="1:5" ht="15.75" thickBot="1" x14ac:dyDescent="0.3">
      <c r="A516" s="170" t="s">
        <v>112</v>
      </c>
      <c r="B516" s="171"/>
      <c r="C516" s="171"/>
      <c r="D516" s="171"/>
      <c r="E516" s="172"/>
    </row>
    <row r="517" spans="1:5" x14ac:dyDescent="0.25">
      <c r="A517" s="159"/>
      <c r="B517" s="33">
        <v>2019</v>
      </c>
      <c r="C517" s="33">
        <v>2020</v>
      </c>
      <c r="D517" s="33">
        <v>2021</v>
      </c>
      <c r="E517" s="33">
        <v>2022</v>
      </c>
    </row>
    <row r="518" spans="1:5" ht="15.75" thickBot="1" x14ac:dyDescent="0.3">
      <c r="A518" s="160"/>
      <c r="B518" s="34" t="s">
        <v>32</v>
      </c>
      <c r="C518" s="34" t="s">
        <v>33</v>
      </c>
      <c r="D518" s="34" t="s">
        <v>33</v>
      </c>
      <c r="E518" s="34" t="s">
        <v>33</v>
      </c>
    </row>
    <row r="519" spans="1:5" ht="15.75" thickBot="1" x14ac:dyDescent="0.3">
      <c r="A519" s="39" t="s">
        <v>95</v>
      </c>
      <c r="B519" s="40">
        <f>B520+B521+B522+B523</f>
        <v>0</v>
      </c>
      <c r="C519" s="40">
        <f t="shared" ref="C519:E519" si="94">C520+C521+C522+C523</f>
        <v>0</v>
      </c>
      <c r="D519" s="40">
        <f t="shared" si="94"/>
        <v>0</v>
      </c>
      <c r="E519" s="40">
        <f t="shared" si="94"/>
        <v>0</v>
      </c>
    </row>
    <row r="520" spans="1:5" ht="15.75" thickBot="1" x14ac:dyDescent="0.3">
      <c r="A520" s="41" t="s">
        <v>70</v>
      </c>
      <c r="B520" s="40"/>
      <c r="C520" s="40"/>
      <c r="D520" s="40"/>
      <c r="E520" s="40"/>
    </row>
    <row r="521" spans="1:5" ht="15.75" thickBot="1" x14ac:dyDescent="0.3">
      <c r="A521" s="41" t="s">
        <v>96</v>
      </c>
      <c r="B521" s="40"/>
      <c r="C521" s="40"/>
      <c r="D521" s="40"/>
      <c r="E521" s="40"/>
    </row>
    <row r="522" spans="1:5" ht="15.75" thickBot="1" x14ac:dyDescent="0.3">
      <c r="A522" s="41" t="s">
        <v>97</v>
      </c>
      <c r="B522" s="40"/>
      <c r="C522" s="40"/>
      <c r="D522" s="40"/>
      <c r="E522" s="40"/>
    </row>
    <row r="523" spans="1:5" ht="15.75" thickBot="1" x14ac:dyDescent="0.3">
      <c r="A523" s="41" t="s">
        <v>98</v>
      </c>
      <c r="B523" s="40"/>
      <c r="C523" s="40"/>
      <c r="D523" s="40"/>
      <c r="E523" s="40"/>
    </row>
    <row r="524" spans="1:5" ht="15.75" thickBot="1" x14ac:dyDescent="0.3">
      <c r="A524" s="39" t="s">
        <v>99</v>
      </c>
      <c r="B524" s="43">
        <f>B525+B526+B527+B528</f>
        <v>7000</v>
      </c>
      <c r="C524" s="43">
        <f t="shared" ref="C524:E524" si="95">C525+C526+C527+C528</f>
        <v>1000</v>
      </c>
      <c r="D524" s="43">
        <f t="shared" si="95"/>
        <v>0</v>
      </c>
      <c r="E524" s="43">
        <f t="shared" si="95"/>
        <v>0</v>
      </c>
    </row>
    <row r="525" spans="1:5" ht="15.75" thickBot="1" x14ac:dyDescent="0.3">
      <c r="A525" s="41" t="s">
        <v>70</v>
      </c>
      <c r="B525" s="43"/>
      <c r="C525" s="43"/>
      <c r="D525" s="43"/>
      <c r="E525" s="43"/>
    </row>
    <row r="526" spans="1:5" ht="15.75" thickBot="1" x14ac:dyDescent="0.3">
      <c r="A526" s="41" t="s">
        <v>96</v>
      </c>
      <c r="B526" s="35"/>
      <c r="C526" s="35"/>
      <c r="D526" s="35"/>
      <c r="E526" s="43"/>
    </row>
    <row r="527" spans="1:5" ht="15.75" thickBot="1" x14ac:dyDescent="0.3">
      <c r="A527" s="41" t="s">
        <v>97</v>
      </c>
      <c r="B527" s="35"/>
      <c r="C527" s="35"/>
      <c r="D527" s="43"/>
      <c r="E527" s="43"/>
    </row>
    <row r="528" spans="1:5" ht="15.75" thickBot="1" x14ac:dyDescent="0.3">
      <c r="A528" s="41" t="s">
        <v>98</v>
      </c>
      <c r="B528" s="35">
        <v>7000</v>
      </c>
      <c r="C528" s="35">
        <v>1000</v>
      </c>
      <c r="D528" s="35"/>
      <c r="E528" s="43"/>
    </row>
    <row r="529" spans="1:5" ht="15.75" thickBot="1" x14ac:dyDescent="0.3">
      <c r="A529" s="48" t="s">
        <v>82</v>
      </c>
      <c r="B529" s="43">
        <f>B519+B524</f>
        <v>7000</v>
      </c>
      <c r="C529" s="43">
        <f>C519+C524</f>
        <v>1000</v>
      </c>
      <c r="D529" s="43">
        <f>D519+D524</f>
        <v>0</v>
      </c>
      <c r="E529" s="43">
        <f>E519+E524</f>
        <v>0</v>
      </c>
    </row>
    <row r="530" spans="1:5" ht="39.75" customHeight="1" thickBot="1" x14ac:dyDescent="0.3">
      <c r="A530" s="90" t="s">
        <v>88</v>
      </c>
      <c r="B530" s="220" t="s">
        <v>208</v>
      </c>
      <c r="C530" s="221"/>
      <c r="D530" s="222"/>
      <c r="E530" s="223"/>
    </row>
    <row r="531" spans="1:5" ht="33" customHeight="1" thickBot="1" x14ac:dyDescent="0.3">
      <c r="A531" s="32" t="s">
        <v>142</v>
      </c>
      <c r="B531" s="92" t="s">
        <v>209</v>
      </c>
      <c r="C531" s="62" t="s">
        <v>90</v>
      </c>
      <c r="D531" s="63" t="s">
        <v>210</v>
      </c>
      <c r="E531" s="64"/>
    </row>
    <row r="532" spans="1:5" ht="24.75" customHeight="1" thickBot="1" x14ac:dyDescent="0.3">
      <c r="A532" s="26" t="s">
        <v>57</v>
      </c>
      <c r="B532" s="164" t="s">
        <v>211</v>
      </c>
      <c r="C532" s="165"/>
      <c r="D532" s="165"/>
      <c r="E532" s="166"/>
    </row>
    <row r="533" spans="1:5" ht="25.5" customHeight="1" thickBot="1" x14ac:dyDescent="0.3">
      <c r="A533" s="26" t="s">
        <v>59</v>
      </c>
      <c r="B533" s="167" t="s">
        <v>212</v>
      </c>
      <c r="C533" s="168"/>
      <c r="D533" s="168"/>
      <c r="E533" s="169"/>
    </row>
    <row r="534" spans="1:5" x14ac:dyDescent="0.25">
      <c r="A534" s="159"/>
      <c r="B534" s="33">
        <v>2019</v>
      </c>
      <c r="C534" s="33">
        <v>2020</v>
      </c>
      <c r="D534" s="33">
        <v>2021</v>
      </c>
      <c r="E534" s="33">
        <v>2022</v>
      </c>
    </row>
    <row r="535" spans="1:5" ht="15.75" thickBot="1" x14ac:dyDescent="0.3">
      <c r="A535" s="160"/>
      <c r="B535" s="34" t="s">
        <v>32</v>
      </c>
      <c r="C535" s="34" t="s">
        <v>33</v>
      </c>
      <c r="D535" s="34" t="s">
        <v>33</v>
      </c>
      <c r="E535" s="34" t="s">
        <v>33</v>
      </c>
    </row>
    <row r="536" spans="1:5" ht="15.75" thickBot="1" x14ac:dyDescent="0.3">
      <c r="A536" s="26" t="s">
        <v>61</v>
      </c>
      <c r="B536" s="36">
        <v>1</v>
      </c>
      <c r="C536" s="36">
        <v>0</v>
      </c>
      <c r="D536" s="36">
        <v>0</v>
      </c>
      <c r="E536" s="36">
        <v>0</v>
      </c>
    </row>
    <row r="537" spans="1:5" ht="15.75" thickBot="1" x14ac:dyDescent="0.3">
      <c r="A537" s="26" t="s">
        <v>62</v>
      </c>
      <c r="B537" s="35">
        <v>10000</v>
      </c>
      <c r="C537" s="35">
        <v>0</v>
      </c>
      <c r="D537" s="35">
        <v>0</v>
      </c>
      <c r="E537" s="35">
        <f t="shared" ref="E537" si="96">E555</f>
        <v>0</v>
      </c>
    </row>
    <row r="538" spans="1:5" ht="15.75" thickBot="1" x14ac:dyDescent="0.3">
      <c r="A538" s="26" t="s">
        <v>63</v>
      </c>
      <c r="B538" s="35">
        <f>B537/B536</f>
        <v>10000</v>
      </c>
      <c r="C538" s="35" t="e">
        <f t="shared" ref="C538:E538" si="97">C537/C536</f>
        <v>#DIV/0!</v>
      </c>
      <c r="D538" s="35" t="e">
        <f t="shared" si="97"/>
        <v>#DIV/0!</v>
      </c>
      <c r="E538" s="35" t="e">
        <f t="shared" si="97"/>
        <v>#DIV/0!</v>
      </c>
    </row>
    <row r="539" spans="1:5" ht="15.75" thickBot="1" x14ac:dyDescent="0.3">
      <c r="A539" s="26" t="s">
        <v>64</v>
      </c>
      <c r="B539" s="36" t="s">
        <v>65</v>
      </c>
      <c r="C539" s="37">
        <f t="shared" ref="C539:E541" si="98">C536/B536-1</f>
        <v>-1</v>
      </c>
      <c r="D539" s="37" t="e">
        <f t="shared" si="98"/>
        <v>#DIV/0!</v>
      </c>
      <c r="E539" s="37" t="e">
        <f t="shared" si="98"/>
        <v>#DIV/0!</v>
      </c>
    </row>
    <row r="540" spans="1:5" ht="15.75" customHeight="1" thickBot="1" x14ac:dyDescent="0.3">
      <c r="A540" s="26" t="s">
        <v>66</v>
      </c>
      <c r="B540" s="36" t="s">
        <v>65</v>
      </c>
      <c r="C540" s="37">
        <f t="shared" si="98"/>
        <v>-1</v>
      </c>
      <c r="D540" s="37" t="e">
        <f t="shared" si="98"/>
        <v>#DIV/0!</v>
      </c>
      <c r="E540" s="37" t="e">
        <f t="shared" si="98"/>
        <v>#DIV/0!</v>
      </c>
    </row>
    <row r="541" spans="1:5" ht="15.75" thickBot="1" x14ac:dyDescent="0.3">
      <c r="A541" s="26" t="s">
        <v>67</v>
      </c>
      <c r="B541" s="36" t="s">
        <v>65</v>
      </c>
      <c r="C541" s="37" t="e">
        <f t="shared" si="98"/>
        <v>#DIV/0!</v>
      </c>
      <c r="D541" s="37" t="e">
        <f t="shared" si="98"/>
        <v>#DIV/0!</v>
      </c>
      <c r="E541" s="37" t="e">
        <f t="shared" si="98"/>
        <v>#DIV/0!</v>
      </c>
    </row>
    <row r="542" spans="1:5" ht="15.75" thickBot="1" x14ac:dyDescent="0.3">
      <c r="A542" s="170" t="s">
        <v>112</v>
      </c>
      <c r="B542" s="171"/>
      <c r="C542" s="171"/>
      <c r="D542" s="171"/>
      <c r="E542" s="172"/>
    </row>
    <row r="543" spans="1:5" x14ac:dyDescent="0.25">
      <c r="A543" s="159"/>
      <c r="B543" s="33">
        <v>2019</v>
      </c>
      <c r="C543" s="33">
        <v>2020</v>
      </c>
      <c r="D543" s="33">
        <v>2021</v>
      </c>
      <c r="E543" s="33">
        <v>2022</v>
      </c>
    </row>
    <row r="544" spans="1:5" ht="15.75" thickBot="1" x14ac:dyDescent="0.3">
      <c r="A544" s="160"/>
      <c r="B544" s="34" t="s">
        <v>32</v>
      </c>
      <c r="C544" s="34" t="s">
        <v>33</v>
      </c>
      <c r="D544" s="34" t="s">
        <v>33</v>
      </c>
      <c r="E544" s="34" t="s">
        <v>33</v>
      </c>
    </row>
    <row r="545" spans="1:5" ht="15.75" thickBot="1" x14ac:dyDescent="0.3">
      <c r="A545" s="39" t="s">
        <v>95</v>
      </c>
      <c r="B545" s="40">
        <f>B546+B547+B548+B549</f>
        <v>0</v>
      </c>
      <c r="C545" s="40">
        <f t="shared" ref="C545:E545" si="99">C546+C547+C548+C549</f>
        <v>0</v>
      </c>
      <c r="D545" s="40">
        <f t="shared" si="99"/>
        <v>0</v>
      </c>
      <c r="E545" s="40">
        <f t="shared" si="99"/>
        <v>0</v>
      </c>
    </row>
    <row r="546" spans="1:5" ht="15.75" thickBot="1" x14ac:dyDescent="0.3">
      <c r="A546" s="41" t="s">
        <v>70</v>
      </c>
      <c r="B546" s="40"/>
      <c r="C546" s="40"/>
      <c r="D546" s="40"/>
      <c r="E546" s="40"/>
    </row>
    <row r="547" spans="1:5" ht="15.75" thickBot="1" x14ac:dyDescent="0.3">
      <c r="A547" s="41" t="s">
        <v>96</v>
      </c>
      <c r="B547" s="40"/>
      <c r="C547" s="40"/>
      <c r="D547" s="40"/>
      <c r="E547" s="40"/>
    </row>
    <row r="548" spans="1:5" ht="15.75" thickBot="1" x14ac:dyDescent="0.3">
      <c r="A548" s="41" t="s">
        <v>97</v>
      </c>
      <c r="B548" s="40"/>
      <c r="C548" s="40"/>
      <c r="D548" s="40"/>
      <c r="E548" s="40"/>
    </row>
    <row r="549" spans="1:5" ht="15.75" thickBot="1" x14ac:dyDescent="0.3">
      <c r="A549" s="41" t="s">
        <v>98</v>
      </c>
      <c r="B549" s="40"/>
      <c r="C549" s="40"/>
      <c r="D549" s="40"/>
      <c r="E549" s="40"/>
    </row>
    <row r="550" spans="1:5" ht="15.75" thickBot="1" x14ac:dyDescent="0.3">
      <c r="A550" s="39" t="s">
        <v>99</v>
      </c>
      <c r="B550" s="43">
        <f>B551+B552+B553+B554</f>
        <v>10000</v>
      </c>
      <c r="C550" s="43">
        <f t="shared" ref="C550:E550" si="100">C551+C552+C553+C554</f>
        <v>0</v>
      </c>
      <c r="D550" s="43">
        <f t="shared" si="100"/>
        <v>0</v>
      </c>
      <c r="E550" s="43">
        <f t="shared" si="100"/>
        <v>0</v>
      </c>
    </row>
    <row r="551" spans="1:5" ht="15.75" thickBot="1" x14ac:dyDescent="0.3">
      <c r="A551" s="41" t="s">
        <v>70</v>
      </c>
      <c r="B551" s="43"/>
      <c r="C551" s="43"/>
      <c r="D551" s="43"/>
      <c r="E551" s="43"/>
    </row>
    <row r="552" spans="1:5" ht="15.75" thickBot="1" x14ac:dyDescent="0.3">
      <c r="A552" s="41" t="s">
        <v>96</v>
      </c>
      <c r="B552" s="35">
        <v>10000</v>
      </c>
      <c r="C552" s="35">
        <v>0</v>
      </c>
      <c r="D552" s="35">
        <v>0</v>
      </c>
      <c r="E552" s="43"/>
    </row>
    <row r="553" spans="1:5" ht="15.75" thickBot="1" x14ac:dyDescent="0.3">
      <c r="A553" s="41" t="s">
        <v>97</v>
      </c>
      <c r="B553" s="35"/>
      <c r="C553" s="35"/>
      <c r="D553" s="43"/>
      <c r="E553" s="43"/>
    </row>
    <row r="554" spans="1:5" ht="15.75" thickBot="1" x14ac:dyDescent="0.3">
      <c r="A554" s="41" t="s">
        <v>98</v>
      </c>
      <c r="B554" s="35"/>
      <c r="C554" s="35"/>
      <c r="D554" s="35"/>
      <c r="E554" s="43"/>
    </row>
    <row r="555" spans="1:5" ht="27" customHeight="1" thickBot="1" x14ac:dyDescent="0.3">
      <c r="A555" s="48" t="s">
        <v>82</v>
      </c>
      <c r="B555" s="43">
        <f>B545+B550</f>
        <v>10000</v>
      </c>
      <c r="C555" s="43">
        <f t="shared" ref="C555:E555" si="101">C545+C550</f>
        <v>0</v>
      </c>
      <c r="D555" s="43">
        <f t="shared" si="101"/>
        <v>0</v>
      </c>
      <c r="E555" s="43">
        <f t="shared" si="101"/>
        <v>0</v>
      </c>
    </row>
    <row r="556" spans="1:5" ht="15.75" thickBot="1" x14ac:dyDescent="0.3">
      <c r="A556" s="90" t="s">
        <v>88</v>
      </c>
      <c r="B556" s="220" t="s">
        <v>213</v>
      </c>
      <c r="C556" s="221"/>
      <c r="D556" s="222"/>
      <c r="E556" s="223"/>
    </row>
    <row r="557" spans="1:5" ht="33.75" customHeight="1" thickBot="1" x14ac:dyDescent="0.3">
      <c r="A557" s="32" t="s">
        <v>142</v>
      </c>
      <c r="B557" s="92" t="s">
        <v>214</v>
      </c>
      <c r="C557" s="62" t="s">
        <v>90</v>
      </c>
      <c r="D557" s="63" t="s">
        <v>215</v>
      </c>
      <c r="E557" s="64"/>
    </row>
    <row r="558" spans="1:5" ht="15.75" thickBot="1" x14ac:dyDescent="0.3">
      <c r="A558" s="26" t="s">
        <v>57</v>
      </c>
      <c r="B558" s="164" t="s">
        <v>216</v>
      </c>
      <c r="C558" s="165"/>
      <c r="D558" s="165"/>
      <c r="E558" s="166"/>
    </row>
    <row r="559" spans="1:5" ht="15.75" thickBot="1" x14ac:dyDescent="0.3">
      <c r="A559" s="26" t="s">
        <v>59</v>
      </c>
      <c r="B559" s="167" t="s">
        <v>217</v>
      </c>
      <c r="C559" s="168"/>
      <c r="D559" s="168"/>
      <c r="E559" s="169"/>
    </row>
    <row r="560" spans="1:5" x14ac:dyDescent="0.25">
      <c r="A560" s="159"/>
      <c r="B560" s="33">
        <v>2019</v>
      </c>
      <c r="C560" s="33">
        <v>2020</v>
      </c>
      <c r="D560" s="33">
        <v>2021</v>
      </c>
      <c r="E560" s="33">
        <v>2022</v>
      </c>
    </row>
    <row r="561" spans="1:5" ht="15.75" thickBot="1" x14ac:dyDescent="0.3">
      <c r="A561" s="160"/>
      <c r="B561" s="34" t="s">
        <v>32</v>
      </c>
      <c r="C561" s="34" t="s">
        <v>33</v>
      </c>
      <c r="D561" s="34" t="s">
        <v>33</v>
      </c>
      <c r="E561" s="34" t="s">
        <v>33</v>
      </c>
    </row>
    <row r="562" spans="1:5" ht="15.75" thickBot="1" x14ac:dyDescent="0.3">
      <c r="A562" s="26" t="s">
        <v>61</v>
      </c>
      <c r="B562" s="35">
        <v>5</v>
      </c>
      <c r="C562" s="35">
        <v>40</v>
      </c>
      <c r="D562" s="35">
        <v>25</v>
      </c>
      <c r="E562" s="35">
        <v>0</v>
      </c>
    </row>
    <row r="563" spans="1:5" ht="15.75" thickBot="1" x14ac:dyDescent="0.3">
      <c r="A563" s="26" t="s">
        <v>62</v>
      </c>
      <c r="B563" s="35">
        <f>B581</f>
        <v>30000</v>
      </c>
      <c r="C563" s="35">
        <f>C581</f>
        <v>240000</v>
      </c>
      <c r="D563" s="35">
        <f>D581</f>
        <v>150000</v>
      </c>
      <c r="E563" s="35">
        <v>0</v>
      </c>
    </row>
    <row r="564" spans="1:5" ht="15.75" thickBot="1" x14ac:dyDescent="0.3">
      <c r="A564" s="26" t="s">
        <v>63</v>
      </c>
      <c r="B564" s="35">
        <f>B563/B562</f>
        <v>6000</v>
      </c>
      <c r="C564" s="35">
        <f t="shared" ref="C564:E564" si="102">C563/C562</f>
        <v>6000</v>
      </c>
      <c r="D564" s="35">
        <f t="shared" si="102"/>
        <v>6000</v>
      </c>
      <c r="E564" s="35" t="e">
        <f t="shared" si="102"/>
        <v>#DIV/0!</v>
      </c>
    </row>
    <row r="565" spans="1:5" ht="15.75" customHeight="1" thickBot="1" x14ac:dyDescent="0.3">
      <c r="A565" s="26" t="s">
        <v>64</v>
      </c>
      <c r="B565" s="36" t="s">
        <v>65</v>
      </c>
      <c r="C565" s="37">
        <f t="shared" ref="C565:E567" si="103">C562/B562-1</f>
        <v>7</v>
      </c>
      <c r="D565" s="37">
        <f t="shared" si="103"/>
        <v>-0.375</v>
      </c>
      <c r="E565" s="37">
        <f t="shared" si="103"/>
        <v>-1</v>
      </c>
    </row>
    <row r="566" spans="1:5" ht="15.75" thickBot="1" x14ac:dyDescent="0.3">
      <c r="A566" s="26" t="s">
        <v>66</v>
      </c>
      <c r="B566" s="36" t="s">
        <v>65</v>
      </c>
      <c r="C566" s="37">
        <f t="shared" si="103"/>
        <v>7</v>
      </c>
      <c r="D566" s="37">
        <f t="shared" si="103"/>
        <v>-0.375</v>
      </c>
      <c r="E566" s="37">
        <f t="shared" si="103"/>
        <v>-1</v>
      </c>
    </row>
    <row r="567" spans="1:5" ht="15.75" thickBot="1" x14ac:dyDescent="0.3">
      <c r="A567" s="26" t="s">
        <v>67</v>
      </c>
      <c r="B567" s="36" t="s">
        <v>65</v>
      </c>
      <c r="C567" s="37">
        <f t="shared" si="103"/>
        <v>0</v>
      </c>
      <c r="D567" s="37">
        <f t="shared" si="103"/>
        <v>0</v>
      </c>
      <c r="E567" s="37" t="e">
        <f t="shared" si="103"/>
        <v>#DIV/0!</v>
      </c>
    </row>
    <row r="568" spans="1:5" ht="15.75" thickBot="1" x14ac:dyDescent="0.3">
      <c r="A568" s="170" t="s">
        <v>112</v>
      </c>
      <c r="B568" s="171"/>
      <c r="C568" s="171"/>
      <c r="D568" s="171"/>
      <c r="E568" s="172"/>
    </row>
    <row r="569" spans="1:5" x14ac:dyDescent="0.25">
      <c r="A569" s="159"/>
      <c r="B569" s="33">
        <v>2019</v>
      </c>
      <c r="C569" s="33">
        <v>2020</v>
      </c>
      <c r="D569" s="33">
        <v>2021</v>
      </c>
      <c r="E569" s="33">
        <v>2022</v>
      </c>
    </row>
    <row r="570" spans="1:5" ht="15.75" thickBot="1" x14ac:dyDescent="0.3">
      <c r="A570" s="160"/>
      <c r="B570" s="34" t="s">
        <v>32</v>
      </c>
      <c r="C570" s="34" t="s">
        <v>33</v>
      </c>
      <c r="D570" s="34" t="s">
        <v>33</v>
      </c>
      <c r="E570" s="34" t="s">
        <v>33</v>
      </c>
    </row>
    <row r="571" spans="1:5" ht="15.75" thickBot="1" x14ac:dyDescent="0.3">
      <c r="A571" s="39" t="s">
        <v>95</v>
      </c>
      <c r="B571" s="40">
        <f>B572+B573+B574+B575</f>
        <v>0</v>
      </c>
      <c r="C571" s="40">
        <f t="shared" ref="C571:E571" si="104">C572+C573+C574+C575</f>
        <v>0</v>
      </c>
      <c r="D571" s="40">
        <f t="shared" si="104"/>
        <v>0</v>
      </c>
      <c r="E571" s="40">
        <f t="shared" si="104"/>
        <v>0</v>
      </c>
    </row>
    <row r="572" spans="1:5" ht="15.75" thickBot="1" x14ac:dyDescent="0.3">
      <c r="A572" s="41" t="s">
        <v>70</v>
      </c>
      <c r="B572" s="40"/>
      <c r="C572" s="40"/>
      <c r="D572" s="40"/>
      <c r="E572" s="40"/>
    </row>
    <row r="573" spans="1:5" ht="15.75" thickBot="1" x14ac:dyDescent="0.3">
      <c r="A573" s="41" t="s">
        <v>96</v>
      </c>
      <c r="B573" s="40"/>
      <c r="C573" s="40"/>
      <c r="D573" s="40"/>
      <c r="E573" s="40"/>
    </row>
    <row r="574" spans="1:5" ht="15.75" thickBot="1" x14ac:dyDescent="0.3">
      <c r="A574" s="41" t="s">
        <v>97</v>
      </c>
      <c r="B574" s="40"/>
      <c r="C574" s="40"/>
      <c r="D574" s="40"/>
      <c r="E574" s="40"/>
    </row>
    <row r="575" spans="1:5" ht="15.75" thickBot="1" x14ac:dyDescent="0.3">
      <c r="A575" s="41" t="s">
        <v>98</v>
      </c>
      <c r="B575" s="40"/>
      <c r="C575" s="40"/>
      <c r="D575" s="40"/>
      <c r="E575" s="40"/>
    </row>
    <row r="576" spans="1:5" ht="15.75" thickBot="1" x14ac:dyDescent="0.3">
      <c r="A576" s="39" t="s">
        <v>99</v>
      </c>
      <c r="B576" s="43">
        <f>B577+B578+B579+B580</f>
        <v>30000</v>
      </c>
      <c r="C576" s="43">
        <f t="shared" ref="C576:E576" si="105">C577+C578+C579+C580</f>
        <v>240000</v>
      </c>
      <c r="D576" s="43">
        <f t="shared" si="105"/>
        <v>150000</v>
      </c>
      <c r="E576" s="43">
        <f t="shared" si="105"/>
        <v>0</v>
      </c>
    </row>
    <row r="577" spans="1:5" ht="15.75" thickBot="1" x14ac:dyDescent="0.3">
      <c r="A577" s="41" t="s">
        <v>70</v>
      </c>
      <c r="B577" s="43"/>
      <c r="C577" s="43"/>
      <c r="D577" s="43"/>
      <c r="E577" s="43"/>
    </row>
    <row r="578" spans="1:5" ht="15.75" thickBot="1" x14ac:dyDescent="0.3">
      <c r="A578" s="41" t="s">
        <v>96</v>
      </c>
      <c r="B578" s="35">
        <v>30000</v>
      </c>
      <c r="C578" s="35">
        <v>240000</v>
      </c>
      <c r="D578" s="35">
        <v>150000</v>
      </c>
      <c r="E578" s="35">
        <v>0</v>
      </c>
    </row>
    <row r="579" spans="1:5" ht="15.75" thickBot="1" x14ac:dyDescent="0.3">
      <c r="A579" s="41" t="s">
        <v>97</v>
      </c>
      <c r="B579" s="35"/>
      <c r="C579" s="35"/>
      <c r="D579" s="43"/>
      <c r="E579" s="43"/>
    </row>
    <row r="580" spans="1:5" ht="15.75" customHeight="1" thickBot="1" x14ac:dyDescent="0.3">
      <c r="A580" s="41" t="s">
        <v>98</v>
      </c>
      <c r="B580" s="35"/>
      <c r="C580" s="35"/>
      <c r="D580" s="35"/>
      <c r="E580" s="43"/>
    </row>
    <row r="581" spans="1:5" ht="15.75" thickBot="1" x14ac:dyDescent="0.3">
      <c r="A581" s="48" t="s">
        <v>82</v>
      </c>
      <c r="B581" s="43">
        <f>B571+B576</f>
        <v>30000</v>
      </c>
      <c r="C581" s="43">
        <f t="shared" ref="C581:E581" si="106">C571+C576</f>
        <v>240000</v>
      </c>
      <c r="D581" s="43">
        <f t="shared" si="106"/>
        <v>150000</v>
      </c>
      <c r="E581" s="43">
        <f t="shared" si="106"/>
        <v>0</v>
      </c>
    </row>
    <row r="582" spans="1:5" ht="27.75" customHeight="1" thickBot="1" x14ac:dyDescent="0.3">
      <c r="A582" s="32" t="s">
        <v>100</v>
      </c>
      <c r="B582" s="92" t="s">
        <v>218</v>
      </c>
      <c r="C582" s="62" t="s">
        <v>90</v>
      </c>
      <c r="D582" s="63" t="s">
        <v>219</v>
      </c>
      <c r="E582" s="64"/>
    </row>
    <row r="583" spans="1:5" ht="36.75" customHeight="1" thickBot="1" x14ac:dyDescent="0.3">
      <c r="A583" s="26" t="s">
        <v>57</v>
      </c>
      <c r="B583" s="164" t="s">
        <v>220</v>
      </c>
      <c r="C583" s="165"/>
      <c r="D583" s="165"/>
      <c r="E583" s="166"/>
    </row>
    <row r="584" spans="1:5" ht="15.75" customHeight="1" thickBot="1" x14ac:dyDescent="0.3">
      <c r="A584" s="26" t="s">
        <v>59</v>
      </c>
      <c r="B584" s="167" t="s">
        <v>217</v>
      </c>
      <c r="C584" s="168"/>
      <c r="D584" s="168"/>
      <c r="E584" s="169"/>
    </row>
    <row r="585" spans="1:5" x14ac:dyDescent="0.25">
      <c r="A585" s="159"/>
      <c r="B585" s="33">
        <v>2019</v>
      </c>
      <c r="C585" s="33">
        <v>2020</v>
      </c>
      <c r="D585" s="33">
        <v>2021</v>
      </c>
      <c r="E585" s="33">
        <v>2022</v>
      </c>
    </row>
    <row r="586" spans="1:5" ht="15.75" thickBot="1" x14ac:dyDescent="0.3">
      <c r="A586" s="160"/>
      <c r="B586" s="34" t="s">
        <v>32</v>
      </c>
      <c r="C586" s="34" t="s">
        <v>33</v>
      </c>
      <c r="D586" s="34" t="s">
        <v>33</v>
      </c>
      <c r="E586" s="34" t="s">
        <v>33</v>
      </c>
    </row>
    <row r="587" spans="1:5" ht="15.75" thickBot="1" x14ac:dyDescent="0.3">
      <c r="A587" s="26" t="s">
        <v>61</v>
      </c>
      <c r="B587" s="35">
        <v>5</v>
      </c>
      <c r="C587" s="35">
        <v>8</v>
      </c>
      <c r="D587" s="35">
        <v>8</v>
      </c>
      <c r="E587" s="35">
        <v>0</v>
      </c>
    </row>
    <row r="588" spans="1:5" ht="15.75" thickBot="1" x14ac:dyDescent="0.3">
      <c r="A588" s="26" t="s">
        <v>62</v>
      </c>
      <c r="B588" s="35">
        <f>B606</f>
        <v>8000</v>
      </c>
      <c r="C588" s="35">
        <f>C606</f>
        <v>12000</v>
      </c>
      <c r="D588" s="35">
        <f>D606</f>
        <v>11000</v>
      </c>
      <c r="E588" s="35">
        <f t="shared" ref="E588" si="107">E606</f>
        <v>0</v>
      </c>
    </row>
    <row r="589" spans="1:5" ht="15.75" thickBot="1" x14ac:dyDescent="0.3">
      <c r="A589" s="26" t="s">
        <v>63</v>
      </c>
      <c r="B589" s="35">
        <f>B588/B587</f>
        <v>1600</v>
      </c>
      <c r="C589" s="35">
        <f t="shared" ref="C589:E589" si="108">C588/C587</f>
        <v>1500</v>
      </c>
      <c r="D589" s="35">
        <f t="shared" si="108"/>
        <v>1375</v>
      </c>
      <c r="E589" s="35" t="e">
        <f t="shared" si="108"/>
        <v>#DIV/0!</v>
      </c>
    </row>
    <row r="590" spans="1:5" ht="15.75" customHeight="1" thickBot="1" x14ac:dyDescent="0.3">
      <c r="A590" s="26" t="s">
        <v>64</v>
      </c>
      <c r="B590" s="36" t="s">
        <v>65</v>
      </c>
      <c r="C590" s="37">
        <f t="shared" ref="C590:E592" si="109">C587/B587-1</f>
        <v>0.60000000000000009</v>
      </c>
      <c r="D590" s="37">
        <f t="shared" si="109"/>
        <v>0</v>
      </c>
      <c r="E590" s="37">
        <f t="shared" si="109"/>
        <v>-1</v>
      </c>
    </row>
    <row r="591" spans="1:5" ht="15.75" thickBot="1" x14ac:dyDescent="0.3">
      <c r="A591" s="26" t="s">
        <v>66</v>
      </c>
      <c r="B591" s="36" t="s">
        <v>65</v>
      </c>
      <c r="C591" s="37">
        <f t="shared" si="109"/>
        <v>0.5</v>
      </c>
      <c r="D591" s="37">
        <f t="shared" si="109"/>
        <v>-8.333333333333337E-2</v>
      </c>
      <c r="E591" s="37">
        <f t="shared" si="109"/>
        <v>-1</v>
      </c>
    </row>
    <row r="592" spans="1:5" ht="15.75" thickBot="1" x14ac:dyDescent="0.3">
      <c r="A592" s="26" t="s">
        <v>67</v>
      </c>
      <c r="B592" s="36" t="s">
        <v>65</v>
      </c>
      <c r="C592" s="37">
        <f t="shared" si="109"/>
        <v>-6.25E-2</v>
      </c>
      <c r="D592" s="37">
        <f t="shared" si="109"/>
        <v>-8.333333333333337E-2</v>
      </c>
      <c r="E592" s="37" t="e">
        <f t="shared" si="109"/>
        <v>#DIV/0!</v>
      </c>
    </row>
    <row r="593" spans="1:5" ht="15.75" thickBot="1" x14ac:dyDescent="0.3">
      <c r="A593" s="170" t="s">
        <v>112</v>
      </c>
      <c r="B593" s="171"/>
      <c r="C593" s="171"/>
      <c r="D593" s="171"/>
      <c r="E593" s="172"/>
    </row>
    <row r="594" spans="1:5" ht="15.75" customHeight="1" x14ac:dyDescent="0.25">
      <c r="A594" s="159"/>
      <c r="B594" s="33">
        <v>2019</v>
      </c>
      <c r="C594" s="33">
        <v>2020</v>
      </c>
      <c r="D594" s="33">
        <v>2021</v>
      </c>
      <c r="E594" s="33">
        <v>2022</v>
      </c>
    </row>
    <row r="595" spans="1:5" ht="15.75" thickBot="1" x14ac:dyDescent="0.3">
      <c r="A595" s="160"/>
      <c r="B595" s="34" t="s">
        <v>32</v>
      </c>
      <c r="C595" s="34" t="s">
        <v>33</v>
      </c>
      <c r="D595" s="34" t="s">
        <v>33</v>
      </c>
      <c r="E595" s="34" t="s">
        <v>33</v>
      </c>
    </row>
    <row r="596" spans="1:5" ht="15.75" thickBot="1" x14ac:dyDescent="0.3">
      <c r="A596" s="39" t="s">
        <v>95</v>
      </c>
      <c r="B596" s="40">
        <f>B597+B598+B599+B600</f>
        <v>0</v>
      </c>
      <c r="C596" s="40">
        <f t="shared" ref="C596:E596" si="110">C597+C598+C599+C600</f>
        <v>0</v>
      </c>
      <c r="D596" s="40">
        <f t="shared" si="110"/>
        <v>0</v>
      </c>
      <c r="E596" s="40">
        <f t="shared" si="110"/>
        <v>0</v>
      </c>
    </row>
    <row r="597" spans="1:5" ht="15.75" thickBot="1" x14ac:dyDescent="0.3">
      <c r="A597" s="41" t="s">
        <v>70</v>
      </c>
      <c r="B597" s="40"/>
      <c r="C597" s="40"/>
      <c r="D597" s="40"/>
      <c r="E597" s="40"/>
    </row>
    <row r="598" spans="1:5" ht="15.75" thickBot="1" x14ac:dyDescent="0.3">
      <c r="A598" s="41" t="s">
        <v>96</v>
      </c>
      <c r="B598" s="40"/>
      <c r="C598" s="40"/>
      <c r="D598" s="40"/>
      <c r="E598" s="40"/>
    </row>
    <row r="599" spans="1:5" ht="15.75" thickBot="1" x14ac:dyDescent="0.3">
      <c r="A599" s="41" t="s">
        <v>97</v>
      </c>
      <c r="B599" s="40"/>
      <c r="C599" s="40"/>
      <c r="D599" s="40"/>
      <c r="E599" s="40"/>
    </row>
    <row r="600" spans="1:5" ht="15.75" thickBot="1" x14ac:dyDescent="0.3">
      <c r="A600" s="41" t="s">
        <v>98</v>
      </c>
      <c r="B600" s="40"/>
      <c r="C600" s="40"/>
      <c r="D600" s="40"/>
      <c r="E600" s="40"/>
    </row>
    <row r="601" spans="1:5" ht="15.75" thickBot="1" x14ac:dyDescent="0.3">
      <c r="A601" s="39" t="s">
        <v>99</v>
      </c>
      <c r="B601" s="43">
        <f>B602+B603+B604+B605</f>
        <v>8000</v>
      </c>
      <c r="C601" s="43">
        <f t="shared" ref="C601:E601" si="111">C602+C603+C604+C605</f>
        <v>12000</v>
      </c>
      <c r="D601" s="43">
        <f t="shared" si="111"/>
        <v>11000</v>
      </c>
      <c r="E601" s="43">
        <f t="shared" si="111"/>
        <v>0</v>
      </c>
    </row>
    <row r="602" spans="1:5" ht="15.75" thickBot="1" x14ac:dyDescent="0.3">
      <c r="A602" s="41" t="s">
        <v>70</v>
      </c>
      <c r="B602" s="43"/>
      <c r="C602" s="43"/>
      <c r="D602" s="43"/>
      <c r="E602" s="43"/>
    </row>
    <row r="603" spans="1:5" ht="15.75" thickBot="1" x14ac:dyDescent="0.3">
      <c r="A603" s="41" t="s">
        <v>96</v>
      </c>
      <c r="B603" s="35"/>
      <c r="C603" s="35"/>
      <c r="D603" s="35"/>
      <c r="E603" s="43"/>
    </row>
    <row r="604" spans="1:5" ht="15.75" thickBot="1" x14ac:dyDescent="0.3">
      <c r="A604" s="41" t="s">
        <v>97</v>
      </c>
      <c r="B604" s="35">
        <v>8000</v>
      </c>
      <c r="C604" s="35">
        <v>12000</v>
      </c>
      <c r="D604" s="35">
        <v>11000</v>
      </c>
      <c r="E604" s="43"/>
    </row>
    <row r="605" spans="1:5" ht="15.75" customHeight="1" thickBot="1" x14ac:dyDescent="0.3">
      <c r="A605" s="41" t="s">
        <v>98</v>
      </c>
      <c r="B605" s="35"/>
      <c r="C605" s="35"/>
      <c r="D605" s="35"/>
      <c r="E605" s="43"/>
    </row>
    <row r="606" spans="1:5" ht="15.75" thickBot="1" x14ac:dyDescent="0.3">
      <c r="A606" s="48" t="s">
        <v>82</v>
      </c>
      <c r="B606" s="43">
        <f>B596+B601</f>
        <v>8000</v>
      </c>
      <c r="C606" s="43">
        <f t="shared" ref="C606:E606" si="112">C596+C601</f>
        <v>12000</v>
      </c>
      <c r="D606" s="43">
        <f t="shared" si="112"/>
        <v>11000</v>
      </c>
      <c r="E606" s="43">
        <f t="shared" si="112"/>
        <v>0</v>
      </c>
    </row>
    <row r="607" spans="1:5" ht="45.75" thickBot="1" x14ac:dyDescent="0.3">
      <c r="A607" s="32" t="s">
        <v>204</v>
      </c>
      <c r="B607" s="92" t="s">
        <v>221</v>
      </c>
      <c r="C607" s="62" t="s">
        <v>90</v>
      </c>
      <c r="D607" s="63" t="s">
        <v>222</v>
      </c>
      <c r="E607" s="64"/>
    </row>
    <row r="608" spans="1:5" ht="27.75" customHeight="1" thickBot="1" x14ac:dyDescent="0.3">
      <c r="A608" s="26" t="s">
        <v>57</v>
      </c>
      <c r="B608" s="164" t="s">
        <v>223</v>
      </c>
      <c r="C608" s="165"/>
      <c r="D608" s="165"/>
      <c r="E608" s="166"/>
    </row>
    <row r="609" spans="1:5" ht="15.75" thickBot="1" x14ac:dyDescent="0.3">
      <c r="A609" s="26" t="s">
        <v>59</v>
      </c>
      <c r="B609" s="167" t="s">
        <v>217</v>
      </c>
      <c r="C609" s="168"/>
      <c r="D609" s="168"/>
      <c r="E609" s="169"/>
    </row>
    <row r="610" spans="1:5" x14ac:dyDescent="0.25">
      <c r="A610" s="159"/>
      <c r="B610" s="33">
        <v>2019</v>
      </c>
      <c r="C610" s="33">
        <v>2020</v>
      </c>
      <c r="D610" s="33">
        <v>2021</v>
      </c>
      <c r="E610" s="33">
        <v>2022</v>
      </c>
    </row>
    <row r="611" spans="1:5" ht="15.75" thickBot="1" x14ac:dyDescent="0.3">
      <c r="A611" s="160"/>
      <c r="B611" s="34" t="s">
        <v>32</v>
      </c>
      <c r="C611" s="34" t="s">
        <v>33</v>
      </c>
      <c r="D611" s="34" t="s">
        <v>33</v>
      </c>
      <c r="E611" s="34" t="s">
        <v>33</v>
      </c>
    </row>
    <row r="612" spans="1:5" ht="15.75" thickBot="1" x14ac:dyDescent="0.3">
      <c r="A612" s="26" t="s">
        <v>61</v>
      </c>
      <c r="B612" s="35">
        <v>5</v>
      </c>
      <c r="C612" s="35">
        <v>10</v>
      </c>
      <c r="D612" s="35">
        <v>15</v>
      </c>
      <c r="E612" s="35">
        <v>0</v>
      </c>
    </row>
    <row r="613" spans="1:5" ht="15.75" thickBot="1" x14ac:dyDescent="0.3">
      <c r="A613" s="26" t="s">
        <v>62</v>
      </c>
      <c r="B613" s="35">
        <f>B631</f>
        <v>3850</v>
      </c>
      <c r="C613" s="35">
        <f t="shared" ref="C613:E613" si="113">C631</f>
        <v>10000</v>
      </c>
      <c r="D613" s="35">
        <f t="shared" si="113"/>
        <v>15000</v>
      </c>
      <c r="E613" s="35">
        <f t="shared" si="113"/>
        <v>0</v>
      </c>
    </row>
    <row r="614" spans="1:5" ht="15.75" thickBot="1" x14ac:dyDescent="0.3">
      <c r="A614" s="26" t="s">
        <v>63</v>
      </c>
      <c r="B614" s="35">
        <f>B613/B612</f>
        <v>770</v>
      </c>
      <c r="C614" s="35">
        <f t="shared" ref="C614:E614" si="114">C613/C612</f>
        <v>1000</v>
      </c>
      <c r="D614" s="35">
        <f t="shared" si="114"/>
        <v>1000</v>
      </c>
      <c r="E614" s="35" t="e">
        <f t="shared" si="114"/>
        <v>#DIV/0!</v>
      </c>
    </row>
    <row r="615" spans="1:5" ht="15.75" customHeight="1" thickBot="1" x14ac:dyDescent="0.3">
      <c r="A615" s="26" t="s">
        <v>64</v>
      </c>
      <c r="B615" s="36" t="s">
        <v>65</v>
      </c>
      <c r="C615" s="37">
        <f t="shared" ref="C615:E617" si="115">C612/B612-1</f>
        <v>1</v>
      </c>
      <c r="D615" s="37">
        <f t="shared" si="115"/>
        <v>0.5</v>
      </c>
      <c r="E615" s="37">
        <f t="shared" si="115"/>
        <v>-1</v>
      </c>
    </row>
    <row r="616" spans="1:5" ht="15.75" thickBot="1" x14ac:dyDescent="0.3">
      <c r="A616" s="26" t="s">
        <v>66</v>
      </c>
      <c r="B616" s="36" t="s">
        <v>65</v>
      </c>
      <c r="C616" s="37">
        <f t="shared" si="115"/>
        <v>1.5974025974025974</v>
      </c>
      <c r="D616" s="37">
        <f t="shared" si="115"/>
        <v>0.5</v>
      </c>
      <c r="E616" s="37">
        <f t="shared" si="115"/>
        <v>-1</v>
      </c>
    </row>
    <row r="617" spans="1:5" ht="15.75" thickBot="1" x14ac:dyDescent="0.3">
      <c r="A617" s="26" t="s">
        <v>67</v>
      </c>
      <c r="B617" s="36" t="s">
        <v>65</v>
      </c>
      <c r="C617" s="37">
        <f t="shared" si="115"/>
        <v>0.29870129870129869</v>
      </c>
      <c r="D617" s="37">
        <f t="shared" si="115"/>
        <v>0</v>
      </c>
      <c r="E617" s="37" t="e">
        <f t="shared" si="115"/>
        <v>#DIV/0!</v>
      </c>
    </row>
    <row r="618" spans="1:5" ht="15.75" thickBot="1" x14ac:dyDescent="0.3">
      <c r="A618" s="170" t="s">
        <v>112</v>
      </c>
      <c r="B618" s="171"/>
      <c r="C618" s="171"/>
      <c r="D618" s="171"/>
      <c r="E618" s="172"/>
    </row>
    <row r="619" spans="1:5" x14ac:dyDescent="0.25">
      <c r="A619" s="159"/>
      <c r="B619" s="33">
        <v>2019</v>
      </c>
      <c r="C619" s="33">
        <v>2020</v>
      </c>
      <c r="D619" s="33">
        <v>2021</v>
      </c>
      <c r="E619" s="33">
        <v>2022</v>
      </c>
    </row>
    <row r="620" spans="1:5" ht="15.75" thickBot="1" x14ac:dyDescent="0.3">
      <c r="A620" s="160"/>
      <c r="B620" s="34" t="s">
        <v>32</v>
      </c>
      <c r="C620" s="34" t="s">
        <v>33</v>
      </c>
      <c r="D620" s="34" t="s">
        <v>33</v>
      </c>
      <c r="E620" s="34" t="s">
        <v>33</v>
      </c>
    </row>
    <row r="621" spans="1:5" ht="15.75" thickBot="1" x14ac:dyDescent="0.3">
      <c r="A621" s="39" t="s">
        <v>95</v>
      </c>
      <c r="B621" s="40">
        <f>B622+B623+B624+B625</f>
        <v>0</v>
      </c>
      <c r="C621" s="40">
        <f t="shared" ref="C621:E621" si="116">C622+C623+C624+C625</f>
        <v>0</v>
      </c>
      <c r="D621" s="40">
        <f t="shared" si="116"/>
        <v>0</v>
      </c>
      <c r="E621" s="40">
        <f t="shared" si="116"/>
        <v>0</v>
      </c>
    </row>
    <row r="622" spans="1:5" ht="15.75" thickBot="1" x14ac:dyDescent="0.3">
      <c r="A622" s="41" t="s">
        <v>70</v>
      </c>
      <c r="B622" s="40"/>
      <c r="C622" s="40"/>
      <c r="D622" s="40"/>
      <c r="E622" s="40"/>
    </row>
    <row r="623" spans="1:5" ht="15.75" thickBot="1" x14ac:dyDescent="0.3">
      <c r="A623" s="41" t="s">
        <v>96</v>
      </c>
      <c r="B623" s="40"/>
      <c r="C623" s="40"/>
      <c r="D623" s="40"/>
      <c r="E623" s="40"/>
    </row>
    <row r="624" spans="1:5" ht="15.75" thickBot="1" x14ac:dyDescent="0.3">
      <c r="A624" s="41" t="s">
        <v>97</v>
      </c>
      <c r="B624" s="40"/>
      <c r="C624" s="40"/>
      <c r="D624" s="40"/>
      <c r="E624" s="40"/>
    </row>
    <row r="625" spans="1:5" ht="15.75" thickBot="1" x14ac:dyDescent="0.3">
      <c r="A625" s="41" t="s">
        <v>98</v>
      </c>
      <c r="B625" s="40"/>
      <c r="C625" s="40"/>
      <c r="D625" s="40"/>
      <c r="E625" s="40"/>
    </row>
    <row r="626" spans="1:5" ht="15.75" thickBot="1" x14ac:dyDescent="0.3">
      <c r="A626" s="39" t="s">
        <v>99</v>
      </c>
      <c r="B626" s="43">
        <f>B627+B628+B629+B630</f>
        <v>3850</v>
      </c>
      <c r="C626" s="43">
        <f t="shared" ref="C626:E626" si="117">C627+C628+C629+C630</f>
        <v>10000</v>
      </c>
      <c r="D626" s="43">
        <f t="shared" si="117"/>
        <v>15000</v>
      </c>
      <c r="E626" s="43">
        <f t="shared" si="117"/>
        <v>0</v>
      </c>
    </row>
    <row r="627" spans="1:5" ht="15.75" thickBot="1" x14ac:dyDescent="0.3">
      <c r="A627" s="41" t="s">
        <v>70</v>
      </c>
      <c r="B627" s="43"/>
      <c r="C627" s="43"/>
      <c r="D627" s="43"/>
      <c r="E627" s="43"/>
    </row>
    <row r="628" spans="1:5" ht="15.75" thickBot="1" x14ac:dyDescent="0.3">
      <c r="A628" s="41" t="s">
        <v>96</v>
      </c>
      <c r="B628" s="35"/>
      <c r="C628" s="35"/>
      <c r="D628" s="35"/>
      <c r="E628" s="43"/>
    </row>
    <row r="629" spans="1:5" ht="15.75" thickBot="1" x14ac:dyDescent="0.3">
      <c r="A629" s="41" t="s">
        <v>97</v>
      </c>
      <c r="B629" s="35"/>
      <c r="C629" s="35"/>
      <c r="D629" s="43"/>
      <c r="E629" s="43"/>
    </row>
    <row r="630" spans="1:5" ht="15.75" customHeight="1" thickBot="1" x14ac:dyDescent="0.3">
      <c r="A630" s="41" t="s">
        <v>98</v>
      </c>
      <c r="B630" s="35">
        <v>3850</v>
      </c>
      <c r="C630" s="35">
        <v>10000</v>
      </c>
      <c r="D630" s="35">
        <v>15000</v>
      </c>
      <c r="E630" s="43"/>
    </row>
    <row r="631" spans="1:5" ht="15.75" thickBot="1" x14ac:dyDescent="0.3">
      <c r="A631" s="48" t="s">
        <v>82</v>
      </c>
      <c r="B631" s="43">
        <f>B621+B626</f>
        <v>3850</v>
      </c>
      <c r="C631" s="43">
        <f t="shared" ref="C631:E631" si="118">C621+C626</f>
        <v>10000</v>
      </c>
      <c r="D631" s="43">
        <f t="shared" si="118"/>
        <v>15000</v>
      </c>
      <c r="E631" s="43">
        <f t="shared" si="118"/>
        <v>0</v>
      </c>
    </row>
    <row r="632" spans="1:5" ht="15.75" thickBot="1" x14ac:dyDescent="0.3">
      <c r="A632" s="90" t="s">
        <v>88</v>
      </c>
      <c r="B632" s="220" t="s">
        <v>224</v>
      </c>
      <c r="C632" s="221"/>
      <c r="D632" s="222"/>
      <c r="E632" s="223"/>
    </row>
    <row r="633" spans="1:5" ht="29.25" customHeight="1" thickBot="1" x14ac:dyDescent="0.3">
      <c r="A633" s="32" t="s">
        <v>142</v>
      </c>
      <c r="B633" s="92" t="s">
        <v>225</v>
      </c>
      <c r="C633" s="62" t="s">
        <v>90</v>
      </c>
      <c r="D633" s="63"/>
      <c r="E633" s="64" t="s">
        <v>226</v>
      </c>
    </row>
    <row r="634" spans="1:5" ht="24.75" customHeight="1" thickBot="1" x14ac:dyDescent="0.3">
      <c r="A634" s="26" t="s">
        <v>57</v>
      </c>
      <c r="B634" s="164" t="s">
        <v>227</v>
      </c>
      <c r="C634" s="165"/>
      <c r="D634" s="165"/>
      <c r="E634" s="166"/>
    </row>
    <row r="635" spans="1:5" ht="15.75" thickBot="1" x14ac:dyDescent="0.3">
      <c r="A635" s="26" t="s">
        <v>59</v>
      </c>
      <c r="B635" s="167" t="s">
        <v>228</v>
      </c>
      <c r="C635" s="168"/>
      <c r="D635" s="168"/>
      <c r="E635" s="169"/>
    </row>
    <row r="636" spans="1:5" x14ac:dyDescent="0.25">
      <c r="A636" s="159"/>
      <c r="B636" s="33">
        <v>2019</v>
      </c>
      <c r="C636" s="33">
        <v>2020</v>
      </c>
      <c r="D636" s="33">
        <v>2021</v>
      </c>
      <c r="E636" s="33">
        <v>2022</v>
      </c>
    </row>
    <row r="637" spans="1:5" ht="15.75" thickBot="1" x14ac:dyDescent="0.3">
      <c r="A637" s="160"/>
      <c r="B637" s="34" t="s">
        <v>32</v>
      </c>
      <c r="C637" s="34" t="s">
        <v>33</v>
      </c>
      <c r="D637" s="34" t="s">
        <v>33</v>
      </c>
      <c r="E637" s="34" t="s">
        <v>33</v>
      </c>
    </row>
    <row r="638" spans="1:5" ht="15.75" thickBot="1" x14ac:dyDescent="0.3">
      <c r="A638" s="26" t="s">
        <v>61</v>
      </c>
      <c r="B638" s="35">
        <v>3</v>
      </c>
      <c r="C638" s="35">
        <v>0</v>
      </c>
      <c r="D638" s="35"/>
      <c r="E638" s="35"/>
    </row>
    <row r="639" spans="1:5" ht="15.75" thickBot="1" x14ac:dyDescent="0.3">
      <c r="A639" s="26" t="s">
        <v>62</v>
      </c>
      <c r="B639" s="35">
        <f>B657</f>
        <v>2150</v>
      </c>
      <c r="C639" s="35">
        <v>0</v>
      </c>
      <c r="D639" s="35"/>
      <c r="E639" s="35"/>
    </row>
    <row r="640" spans="1:5" ht="15.75" customHeight="1" thickBot="1" x14ac:dyDescent="0.3">
      <c r="A640" s="26" t="s">
        <v>63</v>
      </c>
      <c r="B640" s="35">
        <f>B639/B638</f>
        <v>716.66666666666663</v>
      </c>
      <c r="C640" s="35" t="e">
        <f t="shared" ref="C640:E640" si="119">C639/C638</f>
        <v>#DIV/0!</v>
      </c>
      <c r="D640" s="35" t="e">
        <f t="shared" si="119"/>
        <v>#DIV/0!</v>
      </c>
      <c r="E640" s="35" t="e">
        <f t="shared" si="119"/>
        <v>#DIV/0!</v>
      </c>
    </row>
    <row r="641" spans="1:5" ht="15.75" thickBot="1" x14ac:dyDescent="0.3">
      <c r="A641" s="26" t="s">
        <v>64</v>
      </c>
      <c r="B641" s="36" t="s">
        <v>65</v>
      </c>
      <c r="C641" s="37">
        <f t="shared" ref="C641:E643" si="120">C638/B638-1</f>
        <v>-1</v>
      </c>
      <c r="D641" s="37" t="e">
        <f t="shared" si="120"/>
        <v>#DIV/0!</v>
      </c>
      <c r="E641" s="37" t="e">
        <f t="shared" si="120"/>
        <v>#DIV/0!</v>
      </c>
    </row>
    <row r="642" spans="1:5" ht="15.75" thickBot="1" x14ac:dyDescent="0.3">
      <c r="A642" s="26" t="s">
        <v>66</v>
      </c>
      <c r="B642" s="36" t="s">
        <v>65</v>
      </c>
      <c r="C642" s="37">
        <f t="shared" si="120"/>
        <v>-1</v>
      </c>
      <c r="D642" s="37" t="e">
        <f t="shared" si="120"/>
        <v>#DIV/0!</v>
      </c>
      <c r="E642" s="37" t="e">
        <f t="shared" si="120"/>
        <v>#DIV/0!</v>
      </c>
    </row>
    <row r="643" spans="1:5" ht="15.75" thickBot="1" x14ac:dyDescent="0.3">
      <c r="A643" s="26" t="s">
        <v>67</v>
      </c>
      <c r="B643" s="36" t="s">
        <v>65</v>
      </c>
      <c r="C643" s="37" t="e">
        <f t="shared" si="120"/>
        <v>#DIV/0!</v>
      </c>
      <c r="D643" s="37" t="e">
        <f t="shared" si="120"/>
        <v>#DIV/0!</v>
      </c>
      <c r="E643" s="37" t="e">
        <f t="shared" si="120"/>
        <v>#DIV/0!</v>
      </c>
    </row>
    <row r="644" spans="1:5" ht="15.75" thickBot="1" x14ac:dyDescent="0.3">
      <c r="A644" s="170" t="s">
        <v>112</v>
      </c>
      <c r="B644" s="171"/>
      <c r="C644" s="171"/>
      <c r="D644" s="171"/>
      <c r="E644" s="172"/>
    </row>
    <row r="645" spans="1:5" x14ac:dyDescent="0.25">
      <c r="A645" s="159"/>
      <c r="B645" s="33">
        <v>2019</v>
      </c>
      <c r="C645" s="33">
        <v>2020</v>
      </c>
      <c r="D645" s="33">
        <v>2021</v>
      </c>
      <c r="E645" s="33">
        <v>2022</v>
      </c>
    </row>
    <row r="646" spans="1:5" ht="15.75" thickBot="1" x14ac:dyDescent="0.3">
      <c r="A646" s="160"/>
      <c r="B646" s="34" t="s">
        <v>32</v>
      </c>
      <c r="C646" s="34" t="s">
        <v>33</v>
      </c>
      <c r="D646" s="34" t="s">
        <v>33</v>
      </c>
      <c r="E646" s="34" t="s">
        <v>33</v>
      </c>
    </row>
    <row r="647" spans="1:5" ht="15.75" thickBot="1" x14ac:dyDescent="0.3">
      <c r="A647" s="39" t="s">
        <v>95</v>
      </c>
      <c r="B647" s="40">
        <f>B648+B649+B650+B651</f>
        <v>0</v>
      </c>
      <c r="C647" s="40">
        <f t="shared" ref="C647:E647" si="121">C648+C649+C650+C651</f>
        <v>0</v>
      </c>
      <c r="D647" s="40">
        <f t="shared" si="121"/>
        <v>0</v>
      </c>
      <c r="E647" s="40">
        <f t="shared" si="121"/>
        <v>0</v>
      </c>
    </row>
    <row r="648" spans="1:5" ht="15.75" thickBot="1" x14ac:dyDescent="0.3">
      <c r="A648" s="41" t="s">
        <v>70</v>
      </c>
      <c r="B648" s="40"/>
      <c r="C648" s="40"/>
      <c r="D648" s="40"/>
      <c r="E648" s="40"/>
    </row>
    <row r="649" spans="1:5" ht="15.75" thickBot="1" x14ac:dyDescent="0.3">
      <c r="A649" s="41" t="s">
        <v>96</v>
      </c>
      <c r="B649" s="40"/>
      <c r="C649" s="40"/>
      <c r="D649" s="40"/>
      <c r="E649" s="40"/>
    </row>
    <row r="650" spans="1:5" ht="15.75" thickBot="1" x14ac:dyDescent="0.3">
      <c r="A650" s="41" t="s">
        <v>97</v>
      </c>
      <c r="B650" s="40"/>
      <c r="C650" s="40"/>
      <c r="D650" s="40"/>
      <c r="E650" s="40"/>
    </row>
    <row r="651" spans="1:5" ht="15.75" thickBot="1" x14ac:dyDescent="0.3">
      <c r="A651" s="41" t="s">
        <v>98</v>
      </c>
      <c r="B651" s="40"/>
      <c r="C651" s="40"/>
      <c r="D651" s="40"/>
      <c r="E651" s="40"/>
    </row>
    <row r="652" spans="1:5" ht="15.75" thickBot="1" x14ac:dyDescent="0.3">
      <c r="A652" s="39" t="s">
        <v>99</v>
      </c>
      <c r="B652" s="43">
        <f>B653+B654+B655+B656</f>
        <v>2150</v>
      </c>
      <c r="C652" s="43">
        <f t="shared" ref="C652:E652" si="122">C653+C654+C655+C656</f>
        <v>0</v>
      </c>
      <c r="D652" s="43">
        <f t="shared" si="122"/>
        <v>0</v>
      </c>
      <c r="E652" s="43">
        <f t="shared" si="122"/>
        <v>0</v>
      </c>
    </row>
    <row r="653" spans="1:5" ht="15.75" thickBot="1" x14ac:dyDescent="0.3">
      <c r="A653" s="41" t="s">
        <v>70</v>
      </c>
      <c r="B653" s="43"/>
      <c r="C653" s="43"/>
      <c r="D653" s="43"/>
      <c r="E653" s="43"/>
    </row>
    <row r="654" spans="1:5" ht="15.75" thickBot="1" x14ac:dyDescent="0.3">
      <c r="A654" s="41" t="s">
        <v>96</v>
      </c>
      <c r="B654" s="35"/>
      <c r="C654" s="35"/>
      <c r="D654" s="35"/>
      <c r="E654" s="35"/>
    </row>
    <row r="655" spans="1:5" ht="15.75" customHeight="1" thickBot="1" x14ac:dyDescent="0.3">
      <c r="A655" s="41" t="s">
        <v>97</v>
      </c>
      <c r="B655" s="35"/>
      <c r="C655" s="35"/>
      <c r="D655" s="43"/>
      <c r="E655" s="43"/>
    </row>
    <row r="656" spans="1:5" ht="15.75" thickBot="1" x14ac:dyDescent="0.3">
      <c r="A656" s="41" t="s">
        <v>98</v>
      </c>
      <c r="B656" s="35">
        <v>2150</v>
      </c>
      <c r="C656" s="35">
        <v>0</v>
      </c>
      <c r="D656" s="35"/>
      <c r="E656" s="43"/>
    </row>
    <row r="657" spans="1:5" ht="15.75" thickBot="1" x14ac:dyDescent="0.3">
      <c r="A657" s="48" t="s">
        <v>82</v>
      </c>
      <c r="B657" s="43">
        <f>B647+B652</f>
        <v>2150</v>
      </c>
      <c r="C657" s="43">
        <f t="shared" ref="C657:E657" si="123">C647+C652</f>
        <v>0</v>
      </c>
      <c r="D657" s="43">
        <f t="shared" si="123"/>
        <v>0</v>
      </c>
      <c r="E657" s="43">
        <f t="shared" si="123"/>
        <v>0</v>
      </c>
    </row>
    <row r="658" spans="1:5" ht="15.75" thickBot="1" x14ac:dyDescent="0.3">
      <c r="A658" s="90" t="s">
        <v>88</v>
      </c>
      <c r="B658" s="220" t="s">
        <v>229</v>
      </c>
      <c r="C658" s="221"/>
      <c r="D658" s="222"/>
      <c r="E658" s="223"/>
    </row>
    <row r="659" spans="1:5" ht="31.5" customHeight="1" thickBot="1" x14ac:dyDescent="0.3">
      <c r="A659" s="32" t="s">
        <v>142</v>
      </c>
      <c r="B659" s="92" t="s">
        <v>230</v>
      </c>
      <c r="C659" s="62" t="s">
        <v>90</v>
      </c>
      <c r="D659" s="63" t="s">
        <v>231</v>
      </c>
      <c r="E659" s="64"/>
    </row>
    <row r="660" spans="1:5" ht="15.75" thickBot="1" x14ac:dyDescent="0.3">
      <c r="A660" s="26" t="s">
        <v>57</v>
      </c>
      <c r="B660" s="164" t="s">
        <v>232</v>
      </c>
      <c r="C660" s="165"/>
      <c r="D660" s="165"/>
      <c r="E660" s="166"/>
    </row>
    <row r="661" spans="1:5" ht="15.75" thickBot="1" x14ac:dyDescent="0.3">
      <c r="A661" s="26" t="s">
        <v>59</v>
      </c>
      <c r="B661" s="167" t="s">
        <v>233</v>
      </c>
      <c r="C661" s="168"/>
      <c r="D661" s="168"/>
      <c r="E661" s="169"/>
    </row>
    <row r="662" spans="1:5" x14ac:dyDescent="0.25">
      <c r="A662" s="159"/>
      <c r="B662" s="33">
        <v>2019</v>
      </c>
      <c r="C662" s="33">
        <v>2020</v>
      </c>
      <c r="D662" s="33">
        <v>2021</v>
      </c>
      <c r="E662" s="33">
        <v>2022</v>
      </c>
    </row>
    <row r="663" spans="1:5" ht="15.75" thickBot="1" x14ac:dyDescent="0.3">
      <c r="A663" s="160"/>
      <c r="B663" s="34" t="s">
        <v>32</v>
      </c>
      <c r="C663" s="34" t="s">
        <v>33</v>
      </c>
      <c r="D663" s="34" t="s">
        <v>33</v>
      </c>
      <c r="E663" s="34" t="s">
        <v>33</v>
      </c>
    </row>
    <row r="664" spans="1:5" ht="15.75" thickBot="1" x14ac:dyDescent="0.3">
      <c r="A664" s="26" t="s">
        <v>61</v>
      </c>
      <c r="B664" s="36">
        <v>6</v>
      </c>
      <c r="C664" s="36">
        <v>18</v>
      </c>
      <c r="D664" s="36">
        <v>0</v>
      </c>
      <c r="E664" s="36">
        <v>0</v>
      </c>
    </row>
    <row r="665" spans="1:5" ht="15.75" customHeight="1" thickBot="1" x14ac:dyDescent="0.3">
      <c r="A665" s="26" t="s">
        <v>62</v>
      </c>
      <c r="B665" s="35">
        <f>B683</f>
        <v>10000</v>
      </c>
      <c r="C665" s="35">
        <f t="shared" ref="C665:E665" si="124">C683</f>
        <v>30000</v>
      </c>
      <c r="D665" s="35">
        <f t="shared" si="124"/>
        <v>0</v>
      </c>
      <c r="E665" s="35">
        <f t="shared" si="124"/>
        <v>0</v>
      </c>
    </row>
    <row r="666" spans="1:5" ht="15.75" thickBot="1" x14ac:dyDescent="0.3">
      <c r="A666" s="26" t="s">
        <v>63</v>
      </c>
      <c r="B666" s="35">
        <f>B665/B664</f>
        <v>1666.6666666666667</v>
      </c>
      <c r="C666" s="35">
        <f t="shared" ref="C666:E666" si="125">C665/C664</f>
        <v>1666.6666666666667</v>
      </c>
      <c r="D666" s="35" t="e">
        <f t="shared" si="125"/>
        <v>#DIV/0!</v>
      </c>
      <c r="E666" s="35" t="e">
        <f t="shared" si="125"/>
        <v>#DIV/0!</v>
      </c>
    </row>
    <row r="667" spans="1:5" ht="15.75" thickBot="1" x14ac:dyDescent="0.3">
      <c r="A667" s="26" t="s">
        <v>64</v>
      </c>
      <c r="B667" s="36" t="s">
        <v>65</v>
      </c>
      <c r="C667" s="37">
        <f t="shared" ref="C667:E669" si="126">C664/B664-1</f>
        <v>2</v>
      </c>
      <c r="D667" s="37">
        <f t="shared" si="126"/>
        <v>-1</v>
      </c>
      <c r="E667" s="37" t="e">
        <f t="shared" si="126"/>
        <v>#DIV/0!</v>
      </c>
    </row>
    <row r="668" spans="1:5" ht="15.75" thickBot="1" x14ac:dyDescent="0.3">
      <c r="A668" s="26" t="s">
        <v>66</v>
      </c>
      <c r="B668" s="36" t="s">
        <v>65</v>
      </c>
      <c r="C668" s="37">
        <f t="shared" si="126"/>
        <v>2</v>
      </c>
      <c r="D668" s="37">
        <f t="shared" si="126"/>
        <v>-1</v>
      </c>
      <c r="E668" s="37" t="e">
        <f t="shared" si="126"/>
        <v>#DIV/0!</v>
      </c>
    </row>
    <row r="669" spans="1:5" ht="15.75" thickBot="1" x14ac:dyDescent="0.3">
      <c r="A669" s="26" t="s">
        <v>67</v>
      </c>
      <c r="B669" s="36" t="s">
        <v>65</v>
      </c>
      <c r="C669" s="37">
        <f t="shared" si="126"/>
        <v>0</v>
      </c>
      <c r="D669" s="37" t="e">
        <f t="shared" si="126"/>
        <v>#DIV/0!</v>
      </c>
      <c r="E669" s="37" t="e">
        <f t="shared" si="126"/>
        <v>#DIV/0!</v>
      </c>
    </row>
    <row r="670" spans="1:5" ht="15.75" thickBot="1" x14ac:dyDescent="0.3">
      <c r="A670" s="170" t="s">
        <v>112</v>
      </c>
      <c r="B670" s="171"/>
      <c r="C670" s="171"/>
      <c r="D670" s="171"/>
      <c r="E670" s="172"/>
    </row>
    <row r="671" spans="1:5" x14ac:dyDescent="0.25">
      <c r="A671" s="159"/>
      <c r="B671" s="33">
        <v>2019</v>
      </c>
      <c r="C671" s="33">
        <v>2020</v>
      </c>
      <c r="D671" s="33">
        <v>2021</v>
      </c>
      <c r="E671" s="33">
        <v>2022</v>
      </c>
    </row>
    <row r="672" spans="1:5" ht="15.75" thickBot="1" x14ac:dyDescent="0.3">
      <c r="A672" s="160"/>
      <c r="B672" s="34" t="s">
        <v>32</v>
      </c>
      <c r="C672" s="34" t="s">
        <v>33</v>
      </c>
      <c r="D672" s="34" t="s">
        <v>33</v>
      </c>
      <c r="E672" s="34" t="s">
        <v>33</v>
      </c>
    </row>
    <row r="673" spans="1:5" ht="15.75" thickBot="1" x14ac:dyDescent="0.3">
      <c r="A673" s="39" t="s">
        <v>95</v>
      </c>
      <c r="B673" s="40">
        <f>B674+B675+B676+B677</f>
        <v>0</v>
      </c>
      <c r="C673" s="40">
        <f t="shared" ref="C673:E673" si="127">C674+C675+C676+C677</f>
        <v>0</v>
      </c>
      <c r="D673" s="40">
        <f t="shared" si="127"/>
        <v>0</v>
      </c>
      <c r="E673" s="40">
        <f t="shared" si="127"/>
        <v>0</v>
      </c>
    </row>
    <row r="674" spans="1:5" ht="15.75" thickBot="1" x14ac:dyDescent="0.3">
      <c r="A674" s="41" t="s">
        <v>70</v>
      </c>
      <c r="B674" s="40"/>
      <c r="C674" s="40"/>
      <c r="D674" s="40"/>
      <c r="E674" s="40"/>
    </row>
    <row r="675" spans="1:5" ht="15.75" thickBot="1" x14ac:dyDescent="0.3">
      <c r="A675" s="41" t="s">
        <v>96</v>
      </c>
      <c r="B675" s="40"/>
      <c r="C675" s="40"/>
      <c r="D675" s="40"/>
      <c r="E675" s="40"/>
    </row>
    <row r="676" spans="1:5" ht="15.75" thickBot="1" x14ac:dyDescent="0.3">
      <c r="A676" s="41" t="s">
        <v>97</v>
      </c>
      <c r="B676" s="40"/>
      <c r="C676" s="40"/>
      <c r="D676" s="40"/>
      <c r="E676" s="40"/>
    </row>
    <row r="677" spans="1:5" ht="15.75" thickBot="1" x14ac:dyDescent="0.3">
      <c r="A677" s="41" t="s">
        <v>98</v>
      </c>
      <c r="B677" s="40"/>
      <c r="C677" s="40"/>
      <c r="D677" s="40"/>
      <c r="E677" s="40"/>
    </row>
    <row r="678" spans="1:5" ht="15.75" thickBot="1" x14ac:dyDescent="0.3">
      <c r="A678" s="39" t="s">
        <v>99</v>
      </c>
      <c r="B678" s="43">
        <f>B679+B680+B681+B682</f>
        <v>10000</v>
      </c>
      <c r="C678" s="43">
        <f t="shared" ref="C678:E678" si="128">C679+C680+C681+C682</f>
        <v>30000</v>
      </c>
      <c r="D678" s="43">
        <f t="shared" si="128"/>
        <v>0</v>
      </c>
      <c r="E678" s="43">
        <f t="shared" si="128"/>
        <v>0</v>
      </c>
    </row>
    <row r="679" spans="1:5" ht="15.75" customHeight="1" thickBot="1" x14ac:dyDescent="0.3">
      <c r="A679" s="41" t="s">
        <v>70</v>
      </c>
      <c r="B679" s="43"/>
      <c r="C679" s="43"/>
      <c r="D679" s="43"/>
      <c r="E679" s="43"/>
    </row>
    <row r="680" spans="1:5" ht="15.75" customHeight="1" thickBot="1" x14ac:dyDescent="0.3">
      <c r="A680" s="41" t="s">
        <v>96</v>
      </c>
      <c r="B680" s="35">
        <v>10000</v>
      </c>
      <c r="C680" s="35">
        <v>30000</v>
      </c>
      <c r="D680" s="35">
        <v>0</v>
      </c>
      <c r="E680" s="43"/>
    </row>
    <row r="681" spans="1:5" ht="15.75" thickBot="1" x14ac:dyDescent="0.3">
      <c r="A681" s="41" t="s">
        <v>97</v>
      </c>
      <c r="B681" s="35"/>
      <c r="C681" s="35"/>
      <c r="D681" s="43"/>
      <c r="E681" s="43"/>
    </row>
    <row r="682" spans="1:5" ht="15.75" thickBot="1" x14ac:dyDescent="0.3">
      <c r="A682" s="41" t="s">
        <v>98</v>
      </c>
      <c r="B682" s="35"/>
      <c r="C682" s="35"/>
      <c r="D682" s="35"/>
      <c r="E682" s="43"/>
    </row>
    <row r="683" spans="1:5" ht="15.75" thickBot="1" x14ac:dyDescent="0.3">
      <c r="A683" s="48" t="s">
        <v>82</v>
      </c>
      <c r="B683" s="43">
        <f>B673+B678</f>
        <v>10000</v>
      </c>
      <c r="C683" s="43">
        <f t="shared" ref="C683:E683" si="129">C673+C678</f>
        <v>30000</v>
      </c>
      <c r="D683" s="43">
        <f t="shared" si="129"/>
        <v>0</v>
      </c>
      <c r="E683" s="43">
        <f t="shared" si="129"/>
        <v>0</v>
      </c>
    </row>
    <row r="684" spans="1:5" ht="34.5" thickBot="1" x14ac:dyDescent="0.3">
      <c r="A684" s="32" t="s">
        <v>100</v>
      </c>
      <c r="B684" s="92" t="s">
        <v>234</v>
      </c>
      <c r="C684" s="62" t="s">
        <v>90</v>
      </c>
      <c r="D684" s="63" t="s">
        <v>235</v>
      </c>
      <c r="E684" s="64"/>
    </row>
    <row r="685" spans="1:5" ht="31.5" customHeight="1" thickBot="1" x14ac:dyDescent="0.3">
      <c r="A685" s="26" t="s">
        <v>57</v>
      </c>
      <c r="B685" s="164" t="s">
        <v>236</v>
      </c>
      <c r="C685" s="165"/>
      <c r="D685" s="165"/>
      <c r="E685" s="166"/>
    </row>
    <row r="686" spans="1:5" ht="15.75" thickBot="1" x14ac:dyDescent="0.3">
      <c r="A686" s="26" t="s">
        <v>59</v>
      </c>
      <c r="B686" s="167" t="s">
        <v>233</v>
      </c>
      <c r="C686" s="168"/>
      <c r="D686" s="168"/>
      <c r="E686" s="169"/>
    </row>
    <row r="687" spans="1:5" x14ac:dyDescent="0.25">
      <c r="A687" s="159"/>
      <c r="B687" s="33">
        <v>2019</v>
      </c>
      <c r="C687" s="33">
        <v>2020</v>
      </c>
      <c r="D687" s="33">
        <v>2021</v>
      </c>
      <c r="E687" s="33">
        <v>2022</v>
      </c>
    </row>
    <row r="688" spans="1:5" ht="15.75" thickBot="1" x14ac:dyDescent="0.3">
      <c r="A688" s="160"/>
      <c r="B688" s="34" t="s">
        <v>32</v>
      </c>
      <c r="C688" s="34" t="s">
        <v>33</v>
      </c>
      <c r="D688" s="34" t="s">
        <v>33</v>
      </c>
      <c r="E688" s="34" t="s">
        <v>33</v>
      </c>
    </row>
    <row r="689" spans="1:5" ht="15.75" thickBot="1" x14ac:dyDescent="0.3">
      <c r="A689" s="26" t="s">
        <v>61</v>
      </c>
      <c r="B689" s="36">
        <v>6</v>
      </c>
      <c r="C689" s="36">
        <v>6</v>
      </c>
      <c r="D689" s="36">
        <v>0</v>
      </c>
      <c r="E689" s="36">
        <v>0</v>
      </c>
    </row>
    <row r="690" spans="1:5" ht="15.75" customHeight="1" thickBot="1" x14ac:dyDescent="0.3">
      <c r="A690" s="26" t="s">
        <v>62</v>
      </c>
      <c r="B690" s="35">
        <f>B708</f>
        <v>2000</v>
      </c>
      <c r="C690" s="35">
        <f>C708</f>
        <v>2000</v>
      </c>
      <c r="D690" s="35">
        <v>0</v>
      </c>
      <c r="E690" s="35">
        <f t="shared" ref="E690" si="130">E708</f>
        <v>0</v>
      </c>
    </row>
    <row r="691" spans="1:5" ht="15.75" thickBot="1" x14ac:dyDescent="0.3">
      <c r="A691" s="26" t="s">
        <v>63</v>
      </c>
      <c r="B691" s="35">
        <f>B690/B689</f>
        <v>333.33333333333331</v>
      </c>
      <c r="C691" s="35">
        <f t="shared" ref="C691:E691" si="131">C690/C689</f>
        <v>333.33333333333331</v>
      </c>
      <c r="D691" s="35" t="e">
        <f t="shared" si="131"/>
        <v>#DIV/0!</v>
      </c>
      <c r="E691" s="35" t="e">
        <f t="shared" si="131"/>
        <v>#DIV/0!</v>
      </c>
    </row>
    <row r="692" spans="1:5" ht="15.75" thickBot="1" x14ac:dyDescent="0.3">
      <c r="A692" s="26" t="s">
        <v>64</v>
      </c>
      <c r="B692" s="36" t="s">
        <v>65</v>
      </c>
      <c r="C692" s="37">
        <f t="shared" ref="C692:E694" si="132">C689/B689-1</f>
        <v>0</v>
      </c>
      <c r="D692" s="37">
        <f t="shared" si="132"/>
        <v>-1</v>
      </c>
      <c r="E692" s="37" t="e">
        <f t="shared" si="132"/>
        <v>#DIV/0!</v>
      </c>
    </row>
    <row r="693" spans="1:5" ht="15.75" thickBot="1" x14ac:dyDescent="0.3">
      <c r="A693" s="26" t="s">
        <v>66</v>
      </c>
      <c r="B693" s="36" t="s">
        <v>65</v>
      </c>
      <c r="C693" s="37">
        <f t="shared" si="132"/>
        <v>0</v>
      </c>
      <c r="D693" s="37">
        <f t="shared" si="132"/>
        <v>-1</v>
      </c>
      <c r="E693" s="37" t="e">
        <f t="shared" si="132"/>
        <v>#DIV/0!</v>
      </c>
    </row>
    <row r="694" spans="1:5" ht="15.75" thickBot="1" x14ac:dyDescent="0.3">
      <c r="A694" s="26" t="s">
        <v>67</v>
      </c>
      <c r="B694" s="36" t="s">
        <v>65</v>
      </c>
      <c r="C694" s="37">
        <f t="shared" si="132"/>
        <v>0</v>
      </c>
      <c r="D694" s="37" t="e">
        <f t="shared" si="132"/>
        <v>#DIV/0!</v>
      </c>
      <c r="E694" s="37" t="e">
        <f t="shared" si="132"/>
        <v>#DIV/0!</v>
      </c>
    </row>
    <row r="695" spans="1:5" ht="15.75" thickBot="1" x14ac:dyDescent="0.3">
      <c r="A695" s="170" t="s">
        <v>112</v>
      </c>
      <c r="B695" s="171"/>
      <c r="C695" s="171"/>
      <c r="D695" s="171"/>
      <c r="E695" s="172"/>
    </row>
    <row r="696" spans="1:5" x14ac:dyDescent="0.25">
      <c r="A696" s="159"/>
      <c r="B696" s="33">
        <v>2019</v>
      </c>
      <c r="C696" s="33">
        <v>2020</v>
      </c>
      <c r="D696" s="33">
        <v>2021</v>
      </c>
      <c r="E696" s="33">
        <v>2022</v>
      </c>
    </row>
    <row r="697" spans="1:5" ht="15.75" thickBot="1" x14ac:dyDescent="0.3">
      <c r="A697" s="160"/>
      <c r="B697" s="34" t="s">
        <v>32</v>
      </c>
      <c r="C697" s="34" t="s">
        <v>33</v>
      </c>
      <c r="D697" s="34" t="s">
        <v>33</v>
      </c>
      <c r="E697" s="34" t="s">
        <v>33</v>
      </c>
    </row>
    <row r="698" spans="1:5" ht="15.75" thickBot="1" x14ac:dyDescent="0.3">
      <c r="A698" s="39" t="s">
        <v>95</v>
      </c>
      <c r="B698" s="40">
        <f>B699+B700+B701+B702</f>
        <v>0</v>
      </c>
      <c r="C698" s="40">
        <f t="shared" ref="C698:E698" si="133">C699+C700+C701+C702</f>
        <v>0</v>
      </c>
      <c r="D698" s="40">
        <f t="shared" si="133"/>
        <v>0</v>
      </c>
      <c r="E698" s="40">
        <f t="shared" si="133"/>
        <v>0</v>
      </c>
    </row>
    <row r="699" spans="1:5" ht="15.75" thickBot="1" x14ac:dyDescent="0.3">
      <c r="A699" s="41" t="s">
        <v>70</v>
      </c>
      <c r="B699" s="40"/>
      <c r="C699" s="40"/>
      <c r="D699" s="40"/>
      <c r="E699" s="40"/>
    </row>
    <row r="700" spans="1:5" ht="15.75" thickBot="1" x14ac:dyDescent="0.3">
      <c r="A700" s="41" t="s">
        <v>96</v>
      </c>
      <c r="B700" s="40"/>
      <c r="C700" s="40"/>
      <c r="D700" s="40"/>
      <c r="E700" s="40"/>
    </row>
    <row r="701" spans="1:5" ht="15.75" thickBot="1" x14ac:dyDescent="0.3">
      <c r="A701" s="41" t="s">
        <v>97</v>
      </c>
      <c r="B701" s="40"/>
      <c r="C701" s="40"/>
      <c r="D701" s="40"/>
      <c r="E701" s="40"/>
    </row>
    <row r="702" spans="1:5" ht="15.75" thickBot="1" x14ac:dyDescent="0.3">
      <c r="A702" s="41" t="s">
        <v>98</v>
      </c>
      <c r="B702" s="40"/>
      <c r="C702" s="40"/>
      <c r="D702" s="40"/>
      <c r="E702" s="40"/>
    </row>
    <row r="703" spans="1:5" ht="15.75" thickBot="1" x14ac:dyDescent="0.3">
      <c r="A703" s="39" t="s">
        <v>99</v>
      </c>
      <c r="B703" s="43">
        <f>B704+B705+B706+B707</f>
        <v>2000</v>
      </c>
      <c r="C703" s="43">
        <f t="shared" ref="C703:E703" si="134">C704+C705+C706+C707</f>
        <v>2000</v>
      </c>
      <c r="D703" s="43">
        <f t="shared" si="134"/>
        <v>0</v>
      </c>
      <c r="E703" s="43">
        <f t="shared" si="134"/>
        <v>0</v>
      </c>
    </row>
    <row r="704" spans="1:5" ht="15.75" thickBot="1" x14ac:dyDescent="0.3">
      <c r="A704" s="41" t="s">
        <v>70</v>
      </c>
      <c r="B704" s="43"/>
      <c r="C704" s="43"/>
      <c r="D704" s="43"/>
      <c r="E704" s="43"/>
    </row>
    <row r="705" spans="1:5" ht="15.75" customHeight="1" thickBot="1" x14ac:dyDescent="0.3">
      <c r="A705" s="41" t="s">
        <v>96</v>
      </c>
      <c r="B705" s="35"/>
      <c r="C705" s="35"/>
      <c r="D705" s="35"/>
      <c r="E705" s="43"/>
    </row>
    <row r="706" spans="1:5" ht="15.75" thickBot="1" x14ac:dyDescent="0.3">
      <c r="A706" s="41" t="s">
        <v>97</v>
      </c>
      <c r="B706" s="35"/>
      <c r="C706" s="35"/>
      <c r="D706" s="43"/>
      <c r="E706" s="43"/>
    </row>
    <row r="707" spans="1:5" ht="15.75" thickBot="1" x14ac:dyDescent="0.3">
      <c r="A707" s="41" t="s">
        <v>98</v>
      </c>
      <c r="B707" s="35">
        <v>2000</v>
      </c>
      <c r="C707" s="35">
        <v>2000</v>
      </c>
      <c r="D707" s="35">
        <v>0</v>
      </c>
      <c r="E707" s="43"/>
    </row>
    <row r="708" spans="1:5" ht="15.75" thickBot="1" x14ac:dyDescent="0.3">
      <c r="A708" s="48" t="s">
        <v>82</v>
      </c>
      <c r="B708" s="43">
        <f>B698+B703</f>
        <v>2000</v>
      </c>
      <c r="C708" s="43">
        <f t="shared" ref="C708:E708" si="135">C698+C703</f>
        <v>2000</v>
      </c>
      <c r="D708" s="43">
        <f t="shared" si="135"/>
        <v>0</v>
      </c>
      <c r="E708" s="43">
        <f t="shared" si="135"/>
        <v>0</v>
      </c>
    </row>
    <row r="709" spans="1:5" ht="15.75" thickBot="1" x14ac:dyDescent="0.3">
      <c r="A709" s="90" t="s">
        <v>88</v>
      </c>
      <c r="B709" s="220" t="s">
        <v>237</v>
      </c>
      <c r="C709" s="221"/>
      <c r="D709" s="222"/>
      <c r="E709" s="223"/>
    </row>
    <row r="710" spans="1:5" ht="79.5" thickBot="1" x14ac:dyDescent="0.3">
      <c r="A710" s="32" t="s">
        <v>142</v>
      </c>
      <c r="B710" s="92" t="s">
        <v>238</v>
      </c>
      <c r="C710" s="62" t="s">
        <v>90</v>
      </c>
      <c r="D710" s="63"/>
      <c r="E710" s="64"/>
    </row>
    <row r="711" spans="1:5" ht="36" customHeight="1" thickBot="1" x14ac:dyDescent="0.3">
      <c r="A711" s="26" t="s">
        <v>57</v>
      </c>
      <c r="B711" s="164" t="s">
        <v>239</v>
      </c>
      <c r="C711" s="165"/>
      <c r="D711" s="165"/>
      <c r="E711" s="166"/>
    </row>
    <row r="712" spans="1:5" ht="15.75" thickBot="1" x14ac:dyDescent="0.3">
      <c r="A712" s="26" t="s">
        <v>59</v>
      </c>
      <c r="B712" s="167" t="s">
        <v>240</v>
      </c>
      <c r="C712" s="168"/>
      <c r="D712" s="168"/>
      <c r="E712" s="169"/>
    </row>
    <row r="713" spans="1:5" x14ac:dyDescent="0.25">
      <c r="A713" s="159"/>
      <c r="B713" s="33">
        <v>2019</v>
      </c>
      <c r="C713" s="33">
        <v>2020</v>
      </c>
      <c r="D713" s="33">
        <v>2021</v>
      </c>
      <c r="E713" s="33">
        <v>2022</v>
      </c>
    </row>
    <row r="714" spans="1:5" ht="15.75" thickBot="1" x14ac:dyDescent="0.3">
      <c r="A714" s="160"/>
      <c r="B714" s="34" t="s">
        <v>32</v>
      </c>
      <c r="C714" s="34" t="s">
        <v>33</v>
      </c>
      <c r="D714" s="34" t="s">
        <v>33</v>
      </c>
      <c r="E714" s="34" t="s">
        <v>33</v>
      </c>
    </row>
    <row r="715" spans="1:5" ht="15.75" customHeight="1" thickBot="1" x14ac:dyDescent="0.3">
      <c r="A715" s="26" t="s">
        <v>61</v>
      </c>
      <c r="B715" s="36">
        <v>5</v>
      </c>
      <c r="C715" s="36">
        <v>0</v>
      </c>
      <c r="D715" s="36">
        <v>0</v>
      </c>
      <c r="E715" s="36">
        <v>0</v>
      </c>
    </row>
    <row r="716" spans="1:5" ht="15.75" thickBot="1" x14ac:dyDescent="0.3">
      <c r="A716" s="26" t="s">
        <v>62</v>
      </c>
      <c r="B716" s="35">
        <f>B734</f>
        <v>7500</v>
      </c>
      <c r="C716" s="35">
        <v>0</v>
      </c>
      <c r="D716" s="35">
        <v>0</v>
      </c>
      <c r="E716" s="35">
        <f t="shared" ref="E716" si="136">E734</f>
        <v>0</v>
      </c>
    </row>
    <row r="717" spans="1:5" ht="15.75" thickBot="1" x14ac:dyDescent="0.3">
      <c r="A717" s="26" t="s">
        <v>63</v>
      </c>
      <c r="B717" s="35">
        <f>B716/B715</f>
        <v>1500</v>
      </c>
      <c r="C717" s="35" t="e">
        <f t="shared" ref="C717:E717" si="137">C716/C715</f>
        <v>#DIV/0!</v>
      </c>
      <c r="D717" s="35" t="e">
        <f t="shared" si="137"/>
        <v>#DIV/0!</v>
      </c>
      <c r="E717" s="35" t="e">
        <f t="shared" si="137"/>
        <v>#DIV/0!</v>
      </c>
    </row>
    <row r="718" spans="1:5" ht="15.75" thickBot="1" x14ac:dyDescent="0.3">
      <c r="A718" s="26" t="s">
        <v>64</v>
      </c>
      <c r="B718" s="36" t="s">
        <v>65</v>
      </c>
      <c r="C718" s="37">
        <f t="shared" ref="C718:E720" si="138">C715/B715-1</f>
        <v>-1</v>
      </c>
      <c r="D718" s="37" t="e">
        <f t="shared" si="138"/>
        <v>#DIV/0!</v>
      </c>
      <c r="E718" s="37" t="e">
        <f t="shared" si="138"/>
        <v>#DIV/0!</v>
      </c>
    </row>
    <row r="719" spans="1:5" ht="15.75" thickBot="1" x14ac:dyDescent="0.3">
      <c r="A719" s="26" t="s">
        <v>66</v>
      </c>
      <c r="B719" s="36" t="s">
        <v>65</v>
      </c>
      <c r="C719" s="37">
        <f t="shared" si="138"/>
        <v>-1</v>
      </c>
      <c r="D719" s="37" t="e">
        <f t="shared" si="138"/>
        <v>#DIV/0!</v>
      </c>
      <c r="E719" s="37" t="e">
        <f t="shared" si="138"/>
        <v>#DIV/0!</v>
      </c>
    </row>
    <row r="720" spans="1:5" ht="15.75" thickBot="1" x14ac:dyDescent="0.3">
      <c r="A720" s="26" t="s">
        <v>67</v>
      </c>
      <c r="B720" s="36" t="s">
        <v>65</v>
      </c>
      <c r="C720" s="37" t="e">
        <f t="shared" si="138"/>
        <v>#DIV/0!</v>
      </c>
      <c r="D720" s="37" t="e">
        <f t="shared" si="138"/>
        <v>#DIV/0!</v>
      </c>
      <c r="E720" s="37" t="e">
        <f t="shared" si="138"/>
        <v>#DIV/0!</v>
      </c>
    </row>
    <row r="721" spans="1:5" ht="15.75" thickBot="1" x14ac:dyDescent="0.3">
      <c r="A721" s="170" t="s">
        <v>112</v>
      </c>
      <c r="B721" s="171"/>
      <c r="C721" s="171"/>
      <c r="D721" s="171"/>
      <c r="E721" s="172"/>
    </row>
    <row r="722" spans="1:5" x14ac:dyDescent="0.25">
      <c r="A722" s="159"/>
      <c r="B722" s="33">
        <v>2019</v>
      </c>
      <c r="C722" s="33">
        <v>2020</v>
      </c>
      <c r="D722" s="33">
        <v>2021</v>
      </c>
      <c r="E722" s="33">
        <v>2022</v>
      </c>
    </row>
    <row r="723" spans="1:5" ht="15.75" thickBot="1" x14ac:dyDescent="0.3">
      <c r="A723" s="160"/>
      <c r="B723" s="34" t="s">
        <v>32</v>
      </c>
      <c r="C723" s="34" t="s">
        <v>33</v>
      </c>
      <c r="D723" s="34" t="s">
        <v>33</v>
      </c>
      <c r="E723" s="34" t="s">
        <v>33</v>
      </c>
    </row>
    <row r="724" spans="1:5" ht="15.75" thickBot="1" x14ac:dyDescent="0.3">
      <c r="A724" s="39" t="s">
        <v>95</v>
      </c>
      <c r="B724" s="40">
        <f>B725+B726+B727+B728</f>
        <v>0</v>
      </c>
      <c r="C724" s="40">
        <f t="shared" ref="C724:E724" si="139">C725+C726+C727+C728</f>
        <v>0</v>
      </c>
      <c r="D724" s="40">
        <f t="shared" si="139"/>
        <v>0</v>
      </c>
      <c r="E724" s="40">
        <f t="shared" si="139"/>
        <v>0</v>
      </c>
    </row>
    <row r="725" spans="1:5" ht="15.75" thickBot="1" x14ac:dyDescent="0.3">
      <c r="A725" s="41" t="s">
        <v>70</v>
      </c>
      <c r="B725" s="40"/>
      <c r="C725" s="40"/>
      <c r="D725" s="40"/>
      <c r="E725" s="40"/>
    </row>
    <row r="726" spans="1:5" ht="15.75" thickBot="1" x14ac:dyDescent="0.3">
      <c r="A726" s="41" t="s">
        <v>96</v>
      </c>
      <c r="B726" s="40"/>
      <c r="C726" s="40"/>
      <c r="D726" s="40"/>
      <c r="E726" s="40"/>
    </row>
    <row r="727" spans="1:5" ht="15.75" thickBot="1" x14ac:dyDescent="0.3">
      <c r="A727" s="41" t="s">
        <v>97</v>
      </c>
      <c r="B727" s="40"/>
      <c r="C727" s="40"/>
      <c r="D727" s="40"/>
      <c r="E727" s="40"/>
    </row>
    <row r="728" spans="1:5" ht="15.75" thickBot="1" x14ac:dyDescent="0.3">
      <c r="A728" s="41" t="s">
        <v>98</v>
      </c>
      <c r="B728" s="40"/>
      <c r="C728" s="40"/>
      <c r="D728" s="40"/>
      <c r="E728" s="40"/>
    </row>
    <row r="729" spans="1:5" ht="15.75" thickBot="1" x14ac:dyDescent="0.3">
      <c r="A729" s="39" t="s">
        <v>99</v>
      </c>
      <c r="B729" s="43">
        <f>B730+B731+B732+B733</f>
        <v>7500</v>
      </c>
      <c r="C729" s="43">
        <f t="shared" ref="C729:E729" si="140">C730+C731+C732+C733</f>
        <v>0</v>
      </c>
      <c r="D729" s="43">
        <f t="shared" si="140"/>
        <v>0</v>
      </c>
      <c r="E729" s="43">
        <f t="shared" si="140"/>
        <v>0</v>
      </c>
    </row>
    <row r="730" spans="1:5" ht="15.75" customHeight="1" thickBot="1" x14ac:dyDescent="0.3">
      <c r="A730" s="41" t="s">
        <v>70</v>
      </c>
      <c r="B730" s="43"/>
      <c r="C730" s="43"/>
      <c r="D730" s="43"/>
      <c r="E730" s="43"/>
    </row>
    <row r="731" spans="1:5" ht="15.75" thickBot="1" x14ac:dyDescent="0.3">
      <c r="A731" s="41" t="s">
        <v>96</v>
      </c>
      <c r="B731" s="35">
        <v>6500</v>
      </c>
      <c r="C731" s="35">
        <v>0</v>
      </c>
      <c r="D731" s="35"/>
      <c r="E731" s="43"/>
    </row>
    <row r="732" spans="1:5" ht="15.75" thickBot="1" x14ac:dyDescent="0.3">
      <c r="A732" s="41" t="s">
        <v>97</v>
      </c>
      <c r="B732" s="35"/>
      <c r="C732" s="35"/>
      <c r="D732" s="43"/>
      <c r="E732" s="43"/>
    </row>
    <row r="733" spans="1:5" ht="15.75" thickBot="1" x14ac:dyDescent="0.3">
      <c r="A733" s="41" t="s">
        <v>98</v>
      </c>
      <c r="B733" s="35">
        <v>1000</v>
      </c>
      <c r="C733" s="35">
        <v>0</v>
      </c>
      <c r="D733" s="35"/>
      <c r="E733" s="43"/>
    </row>
    <row r="734" spans="1:5" ht="15.75" thickBot="1" x14ac:dyDescent="0.3">
      <c r="A734" s="48" t="s">
        <v>82</v>
      </c>
      <c r="B734" s="43">
        <f>B724+B729</f>
        <v>7500</v>
      </c>
      <c r="C734" s="43">
        <f t="shared" ref="C734:E734" si="141">C724+C729</f>
        <v>0</v>
      </c>
      <c r="D734" s="43">
        <f t="shared" si="141"/>
        <v>0</v>
      </c>
      <c r="E734" s="43">
        <f t="shared" si="141"/>
        <v>0</v>
      </c>
    </row>
    <row r="735" spans="1:5" ht="15.75" thickBot="1" x14ac:dyDescent="0.3">
      <c r="A735" s="90" t="s">
        <v>88</v>
      </c>
      <c r="B735" s="220" t="s">
        <v>241</v>
      </c>
      <c r="C735" s="221"/>
      <c r="D735" s="222"/>
      <c r="E735" s="223"/>
    </row>
    <row r="736" spans="1:5" ht="83.25" customHeight="1" thickBot="1" x14ac:dyDescent="0.3">
      <c r="A736" s="32" t="s">
        <v>142</v>
      </c>
      <c r="B736" s="92" t="s">
        <v>242</v>
      </c>
      <c r="C736" s="62" t="s">
        <v>90</v>
      </c>
      <c r="D736" s="63"/>
      <c r="E736" s="64"/>
    </row>
    <row r="737" spans="1:5" ht="15.75" thickBot="1" x14ac:dyDescent="0.3">
      <c r="A737" s="26" t="s">
        <v>57</v>
      </c>
      <c r="B737" s="164" t="s">
        <v>243</v>
      </c>
      <c r="C737" s="165"/>
      <c r="D737" s="165"/>
      <c r="E737" s="166"/>
    </row>
    <row r="738" spans="1:5" ht="15.75" thickBot="1" x14ac:dyDescent="0.3">
      <c r="A738" s="26" t="s">
        <v>59</v>
      </c>
      <c r="B738" s="167" t="s">
        <v>244</v>
      </c>
      <c r="C738" s="168"/>
      <c r="D738" s="168"/>
      <c r="E738" s="169"/>
    </row>
    <row r="739" spans="1:5" x14ac:dyDescent="0.25">
      <c r="A739" s="159"/>
      <c r="B739" s="33">
        <v>2019</v>
      </c>
      <c r="C739" s="33">
        <v>2020</v>
      </c>
      <c r="D739" s="33">
        <v>2021</v>
      </c>
      <c r="E739" s="33">
        <v>2022</v>
      </c>
    </row>
    <row r="740" spans="1:5" ht="15.75" customHeight="1" thickBot="1" x14ac:dyDescent="0.3">
      <c r="A740" s="160"/>
      <c r="B740" s="34" t="s">
        <v>32</v>
      </c>
      <c r="C740" s="34" t="s">
        <v>33</v>
      </c>
      <c r="D740" s="34" t="s">
        <v>33</v>
      </c>
      <c r="E740" s="34" t="s">
        <v>33</v>
      </c>
    </row>
    <row r="741" spans="1:5" ht="15.75" thickBot="1" x14ac:dyDescent="0.3">
      <c r="A741" s="26" t="s">
        <v>61</v>
      </c>
      <c r="B741" s="36">
        <v>2</v>
      </c>
      <c r="C741" s="36">
        <v>1</v>
      </c>
      <c r="D741" s="36">
        <v>0</v>
      </c>
      <c r="E741" s="36">
        <v>0</v>
      </c>
    </row>
    <row r="742" spans="1:5" ht="15.75" thickBot="1" x14ac:dyDescent="0.3">
      <c r="A742" s="26" t="s">
        <v>62</v>
      </c>
      <c r="B742" s="35">
        <f>B760</f>
        <v>15511</v>
      </c>
      <c r="C742" s="35">
        <f>C760</f>
        <v>5500</v>
      </c>
      <c r="D742" s="35">
        <v>0</v>
      </c>
      <c r="E742" s="35">
        <f t="shared" ref="E742" si="142">E760</f>
        <v>0</v>
      </c>
    </row>
    <row r="743" spans="1:5" ht="15.75" thickBot="1" x14ac:dyDescent="0.3">
      <c r="A743" s="26" t="s">
        <v>63</v>
      </c>
      <c r="B743" s="35">
        <f>B742/B741</f>
        <v>7755.5</v>
      </c>
      <c r="C743" s="35">
        <f t="shared" ref="C743:E743" si="143">C742/C741</f>
        <v>5500</v>
      </c>
      <c r="D743" s="35" t="e">
        <f t="shared" si="143"/>
        <v>#DIV/0!</v>
      </c>
      <c r="E743" s="35" t="e">
        <f t="shared" si="143"/>
        <v>#DIV/0!</v>
      </c>
    </row>
    <row r="744" spans="1:5" ht="15.75" thickBot="1" x14ac:dyDescent="0.3">
      <c r="A744" s="26" t="s">
        <v>64</v>
      </c>
      <c r="B744" s="36" t="s">
        <v>65</v>
      </c>
      <c r="C744" s="37">
        <f t="shared" ref="C744:E746" si="144">C741/B741-1</f>
        <v>-0.5</v>
      </c>
      <c r="D744" s="37">
        <f t="shared" si="144"/>
        <v>-1</v>
      </c>
      <c r="E744" s="37" t="e">
        <f t="shared" si="144"/>
        <v>#DIV/0!</v>
      </c>
    </row>
    <row r="745" spans="1:5" ht="15.75" thickBot="1" x14ac:dyDescent="0.3">
      <c r="A745" s="26" t="s">
        <v>66</v>
      </c>
      <c r="B745" s="36" t="s">
        <v>65</v>
      </c>
      <c r="C745" s="37">
        <f t="shared" si="144"/>
        <v>-0.64541293275739797</v>
      </c>
      <c r="D745" s="37">
        <f t="shared" si="144"/>
        <v>-1</v>
      </c>
      <c r="E745" s="37" t="e">
        <f t="shared" si="144"/>
        <v>#DIV/0!</v>
      </c>
    </row>
    <row r="746" spans="1:5" ht="15.75" thickBot="1" x14ac:dyDescent="0.3">
      <c r="A746" s="26" t="s">
        <v>67</v>
      </c>
      <c r="B746" s="36" t="s">
        <v>65</v>
      </c>
      <c r="C746" s="37">
        <f t="shared" si="144"/>
        <v>-0.29082586551479594</v>
      </c>
      <c r="D746" s="37" t="e">
        <f t="shared" si="144"/>
        <v>#DIV/0!</v>
      </c>
      <c r="E746" s="37" t="e">
        <f t="shared" si="144"/>
        <v>#DIV/0!</v>
      </c>
    </row>
    <row r="747" spans="1:5" ht="15.75" thickBot="1" x14ac:dyDescent="0.3">
      <c r="A747" s="170" t="s">
        <v>112</v>
      </c>
      <c r="B747" s="171"/>
      <c r="C747" s="171"/>
      <c r="D747" s="171"/>
      <c r="E747" s="172"/>
    </row>
    <row r="748" spans="1:5" x14ac:dyDescent="0.25">
      <c r="A748" s="159"/>
      <c r="B748" s="33">
        <v>2019</v>
      </c>
      <c r="C748" s="33">
        <v>2020</v>
      </c>
      <c r="D748" s="33">
        <v>2021</v>
      </c>
      <c r="E748" s="33">
        <v>2022</v>
      </c>
    </row>
    <row r="749" spans="1:5" ht="15.75" thickBot="1" x14ac:dyDescent="0.3">
      <c r="A749" s="160"/>
      <c r="B749" s="34" t="s">
        <v>32</v>
      </c>
      <c r="C749" s="34" t="s">
        <v>33</v>
      </c>
      <c r="D749" s="34" t="s">
        <v>33</v>
      </c>
      <c r="E749" s="34" t="s">
        <v>33</v>
      </c>
    </row>
    <row r="750" spans="1:5" ht="15.75" thickBot="1" x14ac:dyDescent="0.3">
      <c r="A750" s="39" t="s">
        <v>95</v>
      </c>
      <c r="B750" s="40">
        <f>B751+B752+B753+B754</f>
        <v>0</v>
      </c>
      <c r="C750" s="40">
        <f t="shared" ref="C750:E750" si="145">C751+C752+C753+C754</f>
        <v>0</v>
      </c>
      <c r="D750" s="40">
        <f t="shared" si="145"/>
        <v>0</v>
      </c>
      <c r="E750" s="40">
        <f t="shared" si="145"/>
        <v>0</v>
      </c>
    </row>
    <row r="751" spans="1:5" ht="15.75" thickBot="1" x14ac:dyDescent="0.3">
      <c r="A751" s="41" t="s">
        <v>70</v>
      </c>
      <c r="B751" s="40"/>
      <c r="C751" s="40"/>
      <c r="D751" s="40"/>
      <c r="E751" s="40"/>
    </row>
    <row r="752" spans="1:5" ht="15.75" thickBot="1" x14ac:dyDescent="0.3">
      <c r="A752" s="41" t="s">
        <v>96</v>
      </c>
      <c r="B752" s="40"/>
      <c r="C752" s="40"/>
      <c r="D752" s="40"/>
      <c r="E752" s="40"/>
    </row>
    <row r="753" spans="1:5" ht="15.75" thickBot="1" x14ac:dyDescent="0.3">
      <c r="A753" s="41" t="s">
        <v>97</v>
      </c>
      <c r="B753" s="40"/>
      <c r="C753" s="40"/>
      <c r="D753" s="40"/>
      <c r="E753" s="40"/>
    </row>
    <row r="754" spans="1:5" ht="15.75" thickBot="1" x14ac:dyDescent="0.3">
      <c r="A754" s="41" t="s">
        <v>98</v>
      </c>
      <c r="B754" s="40"/>
      <c r="C754" s="40"/>
      <c r="D754" s="40"/>
      <c r="E754" s="40"/>
    </row>
    <row r="755" spans="1:5" ht="15.75" customHeight="1" thickBot="1" x14ac:dyDescent="0.3">
      <c r="A755" s="39" t="s">
        <v>99</v>
      </c>
      <c r="B755" s="43">
        <f>B756+B757+B758+B759</f>
        <v>15511</v>
      </c>
      <c r="C755" s="43">
        <f t="shared" ref="C755:E755" si="146">C756+C757+C758+C759</f>
        <v>5500</v>
      </c>
      <c r="D755" s="43">
        <f t="shared" si="146"/>
        <v>0</v>
      </c>
      <c r="E755" s="43">
        <f t="shared" si="146"/>
        <v>0</v>
      </c>
    </row>
    <row r="756" spans="1:5" ht="15.75" thickBot="1" x14ac:dyDescent="0.3">
      <c r="A756" s="41" t="s">
        <v>70</v>
      </c>
      <c r="B756" s="43"/>
      <c r="C756" s="43"/>
      <c r="D756" s="43"/>
      <c r="E756" s="43"/>
    </row>
    <row r="757" spans="1:5" ht="15.75" thickBot="1" x14ac:dyDescent="0.3">
      <c r="A757" s="41" t="s">
        <v>96</v>
      </c>
      <c r="B757" s="35">
        <v>10000</v>
      </c>
      <c r="C757" s="35">
        <v>5000</v>
      </c>
      <c r="D757" s="35"/>
      <c r="E757" s="43"/>
    </row>
    <row r="758" spans="1:5" ht="15.75" thickBot="1" x14ac:dyDescent="0.3">
      <c r="A758" s="41" t="s">
        <v>97</v>
      </c>
      <c r="B758" s="35">
        <v>3911</v>
      </c>
      <c r="C758" s="35">
        <v>0</v>
      </c>
      <c r="D758" s="43"/>
      <c r="E758" s="43"/>
    </row>
    <row r="759" spans="1:5" ht="15.75" thickBot="1" x14ac:dyDescent="0.3">
      <c r="A759" s="41" t="s">
        <v>98</v>
      </c>
      <c r="B759" s="35">
        <v>1600</v>
      </c>
      <c r="C759" s="35">
        <v>500</v>
      </c>
      <c r="D759" s="35"/>
      <c r="E759" s="43"/>
    </row>
    <row r="760" spans="1:5" ht="15.75" thickBot="1" x14ac:dyDescent="0.3">
      <c r="A760" s="48" t="s">
        <v>82</v>
      </c>
      <c r="B760" s="43">
        <f>B750+B755</f>
        <v>15511</v>
      </c>
      <c r="C760" s="43">
        <f t="shared" ref="C760:E760" si="147">C750+C755</f>
        <v>5500</v>
      </c>
      <c r="D760" s="43">
        <f t="shared" si="147"/>
        <v>0</v>
      </c>
      <c r="E760" s="43">
        <f t="shared" si="147"/>
        <v>0</v>
      </c>
    </row>
    <row r="761" spans="1:5" ht="15.75" thickBot="1" x14ac:dyDescent="0.3">
      <c r="A761" s="90" t="s">
        <v>88</v>
      </c>
      <c r="B761" s="220" t="s">
        <v>245</v>
      </c>
      <c r="C761" s="221"/>
      <c r="D761" s="222"/>
      <c r="E761" s="223"/>
    </row>
    <row r="762" spans="1:5" ht="47.25" customHeight="1" thickBot="1" x14ac:dyDescent="0.3">
      <c r="A762" s="32" t="s">
        <v>142</v>
      </c>
      <c r="B762" s="92" t="s">
        <v>246</v>
      </c>
      <c r="C762" s="62" t="s">
        <v>90</v>
      </c>
      <c r="D762" s="63" t="s">
        <v>247</v>
      </c>
      <c r="E762" s="64"/>
    </row>
    <row r="763" spans="1:5" ht="15.75" thickBot="1" x14ac:dyDescent="0.3">
      <c r="A763" s="26" t="s">
        <v>57</v>
      </c>
      <c r="B763" s="164" t="s">
        <v>248</v>
      </c>
      <c r="C763" s="165"/>
      <c r="D763" s="165"/>
      <c r="E763" s="166"/>
    </row>
    <row r="764" spans="1:5" ht="15.75" thickBot="1" x14ac:dyDescent="0.3">
      <c r="A764" s="26" t="s">
        <v>59</v>
      </c>
      <c r="B764" s="167" t="s">
        <v>217</v>
      </c>
      <c r="C764" s="168"/>
      <c r="D764" s="168"/>
      <c r="E764" s="169"/>
    </row>
    <row r="765" spans="1:5" ht="15.75" customHeight="1" x14ac:dyDescent="0.25">
      <c r="A765" s="159"/>
      <c r="B765" s="33">
        <v>2019</v>
      </c>
      <c r="C765" s="33">
        <v>2020</v>
      </c>
      <c r="D765" s="33">
        <v>2021</v>
      </c>
      <c r="E765" s="33">
        <v>2022</v>
      </c>
    </row>
    <row r="766" spans="1:5" ht="15.75" thickBot="1" x14ac:dyDescent="0.3">
      <c r="A766" s="160"/>
      <c r="B766" s="34" t="s">
        <v>32</v>
      </c>
      <c r="C766" s="34" t="s">
        <v>33</v>
      </c>
      <c r="D766" s="34" t="s">
        <v>33</v>
      </c>
      <c r="E766" s="34" t="s">
        <v>33</v>
      </c>
    </row>
    <row r="767" spans="1:5" ht="15.75" thickBot="1" x14ac:dyDescent="0.3">
      <c r="A767" s="26" t="s">
        <v>61</v>
      </c>
      <c r="B767" s="36">
        <v>1</v>
      </c>
      <c r="C767" s="36">
        <v>1</v>
      </c>
      <c r="D767" s="36">
        <v>0</v>
      </c>
      <c r="E767" s="36">
        <v>0</v>
      </c>
    </row>
    <row r="768" spans="1:5" ht="15.75" thickBot="1" x14ac:dyDescent="0.3">
      <c r="A768" s="26" t="s">
        <v>62</v>
      </c>
      <c r="B768" s="35">
        <f>B786</f>
        <v>10000</v>
      </c>
      <c r="C768" s="35">
        <f>C786</f>
        <v>15000</v>
      </c>
      <c r="D768" s="35">
        <v>0</v>
      </c>
      <c r="E768" s="35">
        <f t="shared" ref="E768" si="148">E786</f>
        <v>0</v>
      </c>
    </row>
    <row r="769" spans="1:5" ht="15.75" thickBot="1" x14ac:dyDescent="0.3">
      <c r="A769" s="26" t="s">
        <v>63</v>
      </c>
      <c r="B769" s="35">
        <f>B768/B767</f>
        <v>10000</v>
      </c>
      <c r="C769" s="35">
        <f t="shared" ref="C769:E769" si="149">C768/C767</f>
        <v>15000</v>
      </c>
      <c r="D769" s="35" t="e">
        <f t="shared" si="149"/>
        <v>#DIV/0!</v>
      </c>
      <c r="E769" s="35" t="e">
        <f t="shared" si="149"/>
        <v>#DIV/0!</v>
      </c>
    </row>
    <row r="770" spans="1:5" ht="15.75" thickBot="1" x14ac:dyDescent="0.3">
      <c r="A770" s="26" t="s">
        <v>64</v>
      </c>
      <c r="B770" s="36" t="s">
        <v>65</v>
      </c>
      <c r="C770" s="37">
        <f t="shared" ref="C770:E772" si="150">C767/B767-1</f>
        <v>0</v>
      </c>
      <c r="D770" s="37">
        <f t="shared" si="150"/>
        <v>-1</v>
      </c>
      <c r="E770" s="37" t="e">
        <f t="shared" si="150"/>
        <v>#DIV/0!</v>
      </c>
    </row>
    <row r="771" spans="1:5" ht="15.75" thickBot="1" x14ac:dyDescent="0.3">
      <c r="A771" s="26" t="s">
        <v>66</v>
      </c>
      <c r="B771" s="36" t="s">
        <v>65</v>
      </c>
      <c r="C771" s="37">
        <f t="shared" si="150"/>
        <v>0.5</v>
      </c>
      <c r="D771" s="37">
        <f t="shared" si="150"/>
        <v>-1</v>
      </c>
      <c r="E771" s="37" t="e">
        <f t="shared" si="150"/>
        <v>#DIV/0!</v>
      </c>
    </row>
    <row r="772" spans="1:5" ht="15.75" thickBot="1" x14ac:dyDescent="0.3">
      <c r="A772" s="26" t="s">
        <v>67</v>
      </c>
      <c r="B772" s="36" t="s">
        <v>65</v>
      </c>
      <c r="C772" s="37">
        <f t="shared" si="150"/>
        <v>0.5</v>
      </c>
      <c r="D772" s="37" t="e">
        <f t="shared" si="150"/>
        <v>#DIV/0!</v>
      </c>
      <c r="E772" s="37" t="e">
        <f t="shared" si="150"/>
        <v>#DIV/0!</v>
      </c>
    </row>
    <row r="773" spans="1:5" ht="15.75" thickBot="1" x14ac:dyDescent="0.3">
      <c r="A773" s="170" t="s">
        <v>112</v>
      </c>
      <c r="B773" s="171"/>
      <c r="C773" s="171"/>
      <c r="D773" s="171"/>
      <c r="E773" s="172"/>
    </row>
    <row r="774" spans="1:5" x14ac:dyDescent="0.25">
      <c r="A774" s="159"/>
      <c r="B774" s="33">
        <v>2019</v>
      </c>
      <c r="C774" s="33">
        <v>2020</v>
      </c>
      <c r="D774" s="33">
        <v>2021</v>
      </c>
      <c r="E774" s="33">
        <v>2022</v>
      </c>
    </row>
    <row r="775" spans="1:5" ht="15.75" thickBot="1" x14ac:dyDescent="0.3">
      <c r="A775" s="160"/>
      <c r="B775" s="34" t="s">
        <v>32</v>
      </c>
      <c r="C775" s="34" t="s">
        <v>33</v>
      </c>
      <c r="D775" s="34" t="s">
        <v>33</v>
      </c>
      <c r="E775" s="34" t="s">
        <v>33</v>
      </c>
    </row>
    <row r="776" spans="1:5" ht="15.75" thickBot="1" x14ac:dyDescent="0.3">
      <c r="A776" s="39" t="s">
        <v>95</v>
      </c>
      <c r="B776" s="40">
        <f>B777+B778+B779+B780</f>
        <v>0</v>
      </c>
      <c r="C776" s="40">
        <f t="shared" ref="C776:E776" si="151">C777+C778+C779+C780</f>
        <v>0</v>
      </c>
      <c r="D776" s="40">
        <f t="shared" si="151"/>
        <v>0</v>
      </c>
      <c r="E776" s="40">
        <f t="shared" si="151"/>
        <v>0</v>
      </c>
    </row>
    <row r="777" spans="1:5" ht="15.75" thickBot="1" x14ac:dyDescent="0.3">
      <c r="A777" s="41" t="s">
        <v>70</v>
      </c>
      <c r="B777" s="40"/>
      <c r="C777" s="40"/>
      <c r="D777" s="40"/>
      <c r="E777" s="40"/>
    </row>
    <row r="778" spans="1:5" ht="15.75" thickBot="1" x14ac:dyDescent="0.3">
      <c r="A778" s="41" t="s">
        <v>96</v>
      </c>
      <c r="B778" s="40"/>
      <c r="C778" s="40"/>
      <c r="D778" s="40"/>
      <c r="E778" s="40"/>
    </row>
    <row r="779" spans="1:5" ht="15.75" thickBot="1" x14ac:dyDescent="0.3">
      <c r="A779" s="41" t="s">
        <v>97</v>
      </c>
      <c r="B779" s="40"/>
      <c r="C779" s="40"/>
      <c r="D779" s="40"/>
      <c r="E779" s="40"/>
    </row>
    <row r="780" spans="1:5" ht="15.75" customHeight="1" thickBot="1" x14ac:dyDescent="0.3">
      <c r="A780" s="41" t="s">
        <v>98</v>
      </c>
      <c r="B780" s="40"/>
      <c r="C780" s="40"/>
      <c r="D780" s="40"/>
      <c r="E780" s="40"/>
    </row>
    <row r="781" spans="1:5" ht="15.75" thickBot="1" x14ac:dyDescent="0.3">
      <c r="A781" s="39" t="s">
        <v>99</v>
      </c>
      <c r="B781" s="43">
        <f>B782+B783+B784+B785</f>
        <v>10000</v>
      </c>
      <c r="C781" s="43">
        <f t="shared" ref="C781:E781" si="152">C782+C783+C784+C785</f>
        <v>15000</v>
      </c>
      <c r="D781" s="43">
        <f t="shared" si="152"/>
        <v>0</v>
      </c>
      <c r="E781" s="43">
        <f t="shared" si="152"/>
        <v>0</v>
      </c>
    </row>
    <row r="782" spans="1:5" ht="15.75" thickBot="1" x14ac:dyDescent="0.3">
      <c r="A782" s="41" t="s">
        <v>70</v>
      </c>
      <c r="B782" s="43"/>
      <c r="C782" s="43"/>
      <c r="D782" s="43"/>
      <c r="E782" s="43"/>
    </row>
    <row r="783" spans="1:5" ht="15.75" thickBot="1" x14ac:dyDescent="0.3">
      <c r="A783" s="41" t="s">
        <v>96</v>
      </c>
      <c r="B783" s="35">
        <v>10000</v>
      </c>
      <c r="C783" s="35">
        <v>15000</v>
      </c>
      <c r="D783" s="35">
        <v>0</v>
      </c>
      <c r="E783" s="43"/>
    </row>
    <row r="784" spans="1:5" ht="15.75" thickBot="1" x14ac:dyDescent="0.3">
      <c r="A784" s="41" t="s">
        <v>97</v>
      </c>
      <c r="B784" s="35"/>
      <c r="C784" s="35"/>
      <c r="D784" s="43"/>
      <c r="E784" s="43"/>
    </row>
    <row r="785" spans="1:5" ht="15.75" thickBot="1" x14ac:dyDescent="0.3">
      <c r="A785" s="41" t="s">
        <v>98</v>
      </c>
      <c r="B785" s="35"/>
      <c r="C785" s="35"/>
      <c r="D785" s="35"/>
      <c r="E785" s="43"/>
    </row>
    <row r="786" spans="1:5" ht="15.75" thickBot="1" x14ac:dyDescent="0.3">
      <c r="A786" s="48" t="s">
        <v>82</v>
      </c>
      <c r="B786" s="43">
        <f>B776+B781</f>
        <v>10000</v>
      </c>
      <c r="C786" s="43">
        <f t="shared" ref="C786:E786" si="153">C776+C781</f>
        <v>15000</v>
      </c>
      <c r="D786" s="43">
        <f t="shared" si="153"/>
        <v>0</v>
      </c>
      <c r="E786" s="43">
        <f t="shared" si="153"/>
        <v>0</v>
      </c>
    </row>
    <row r="787" spans="1:5" ht="36.75" customHeight="1" thickBot="1" x14ac:dyDescent="0.3">
      <c r="A787" s="32" t="s">
        <v>100</v>
      </c>
      <c r="B787" s="92" t="s">
        <v>249</v>
      </c>
      <c r="C787" s="62" t="s">
        <v>90</v>
      </c>
      <c r="D787" s="63" t="s">
        <v>250</v>
      </c>
      <c r="E787" s="64"/>
    </row>
    <row r="788" spans="1:5" ht="24" customHeight="1" thickBot="1" x14ac:dyDescent="0.3">
      <c r="A788" s="26" t="s">
        <v>57</v>
      </c>
      <c r="B788" s="164" t="s">
        <v>248</v>
      </c>
      <c r="C788" s="165"/>
      <c r="D788" s="165"/>
      <c r="E788" s="166"/>
    </row>
    <row r="789" spans="1:5" ht="15.75" thickBot="1" x14ac:dyDescent="0.3">
      <c r="A789" s="26" t="s">
        <v>59</v>
      </c>
      <c r="B789" s="167" t="s">
        <v>217</v>
      </c>
      <c r="C789" s="168"/>
      <c r="D789" s="168"/>
      <c r="E789" s="169"/>
    </row>
    <row r="790" spans="1:5" ht="15.75" customHeight="1" x14ac:dyDescent="0.25">
      <c r="A790" s="159"/>
      <c r="B790" s="33">
        <v>2019</v>
      </c>
      <c r="C790" s="33">
        <v>2020</v>
      </c>
      <c r="D790" s="33">
        <v>2021</v>
      </c>
      <c r="E790" s="33">
        <v>2022</v>
      </c>
    </row>
    <row r="791" spans="1:5" ht="15.75" thickBot="1" x14ac:dyDescent="0.3">
      <c r="A791" s="160"/>
      <c r="B791" s="34" t="s">
        <v>32</v>
      </c>
      <c r="C791" s="34" t="s">
        <v>33</v>
      </c>
      <c r="D791" s="34" t="s">
        <v>33</v>
      </c>
      <c r="E791" s="34" t="s">
        <v>33</v>
      </c>
    </row>
    <row r="792" spans="1:5" ht="15.75" thickBot="1" x14ac:dyDescent="0.3">
      <c r="A792" s="26" t="s">
        <v>61</v>
      </c>
      <c r="B792" s="36">
        <v>1</v>
      </c>
      <c r="C792" s="36">
        <v>1</v>
      </c>
      <c r="D792" s="36">
        <v>1</v>
      </c>
      <c r="E792" s="36">
        <v>0</v>
      </c>
    </row>
    <row r="793" spans="1:5" ht="15.75" thickBot="1" x14ac:dyDescent="0.3">
      <c r="A793" s="26" t="s">
        <v>62</v>
      </c>
      <c r="B793" s="35">
        <f>B811</f>
        <v>4000</v>
      </c>
      <c r="C793" s="35">
        <f>C811</f>
        <v>3000</v>
      </c>
      <c r="D793" s="35">
        <v>0</v>
      </c>
      <c r="E793" s="35">
        <f t="shared" ref="E793" si="154">E811</f>
        <v>0</v>
      </c>
    </row>
    <row r="794" spans="1:5" ht="15.75" thickBot="1" x14ac:dyDescent="0.3">
      <c r="A794" s="26" t="s">
        <v>63</v>
      </c>
      <c r="B794" s="35">
        <f>B793/B792</f>
        <v>4000</v>
      </c>
      <c r="C794" s="35">
        <f t="shared" ref="C794:E794" si="155">C793/C792</f>
        <v>3000</v>
      </c>
      <c r="D794" s="35">
        <f t="shared" si="155"/>
        <v>0</v>
      </c>
      <c r="E794" s="35" t="e">
        <f t="shared" si="155"/>
        <v>#DIV/0!</v>
      </c>
    </row>
    <row r="795" spans="1:5" ht="15.75" thickBot="1" x14ac:dyDescent="0.3">
      <c r="A795" s="26" t="s">
        <v>64</v>
      </c>
      <c r="B795" s="36" t="s">
        <v>65</v>
      </c>
      <c r="C795" s="37">
        <f t="shared" ref="C795:E797" si="156">C792/B792-1</f>
        <v>0</v>
      </c>
      <c r="D795" s="37">
        <f t="shared" si="156"/>
        <v>0</v>
      </c>
      <c r="E795" s="37">
        <f t="shared" si="156"/>
        <v>-1</v>
      </c>
    </row>
    <row r="796" spans="1:5" ht="15.75" thickBot="1" x14ac:dyDescent="0.3">
      <c r="A796" s="26" t="s">
        <v>66</v>
      </c>
      <c r="B796" s="36" t="s">
        <v>65</v>
      </c>
      <c r="C796" s="37">
        <f t="shared" si="156"/>
        <v>-0.25</v>
      </c>
      <c r="D796" s="37">
        <f t="shared" si="156"/>
        <v>-1</v>
      </c>
      <c r="E796" s="37" t="e">
        <f t="shared" si="156"/>
        <v>#DIV/0!</v>
      </c>
    </row>
    <row r="797" spans="1:5" ht="15.75" thickBot="1" x14ac:dyDescent="0.3">
      <c r="A797" s="26" t="s">
        <v>67</v>
      </c>
      <c r="B797" s="36" t="s">
        <v>65</v>
      </c>
      <c r="C797" s="37">
        <f t="shared" si="156"/>
        <v>-0.25</v>
      </c>
      <c r="D797" s="37">
        <f t="shared" si="156"/>
        <v>-1</v>
      </c>
      <c r="E797" s="37" t="e">
        <f t="shared" si="156"/>
        <v>#DIV/0!</v>
      </c>
    </row>
    <row r="798" spans="1:5" ht="15.75" thickBot="1" x14ac:dyDescent="0.3">
      <c r="A798" s="170" t="s">
        <v>112</v>
      </c>
      <c r="B798" s="171"/>
      <c r="C798" s="171"/>
      <c r="D798" s="171"/>
      <c r="E798" s="172"/>
    </row>
    <row r="799" spans="1:5" x14ac:dyDescent="0.25">
      <c r="A799" s="159"/>
      <c r="B799" s="33">
        <v>2019</v>
      </c>
      <c r="C799" s="33">
        <v>2020</v>
      </c>
      <c r="D799" s="33">
        <v>2021</v>
      </c>
      <c r="E799" s="33">
        <v>2022</v>
      </c>
    </row>
    <row r="800" spans="1:5" ht="15.75" thickBot="1" x14ac:dyDescent="0.3">
      <c r="A800" s="160"/>
      <c r="B800" s="34" t="s">
        <v>32</v>
      </c>
      <c r="C800" s="34" t="s">
        <v>33</v>
      </c>
      <c r="D800" s="34" t="s">
        <v>33</v>
      </c>
      <c r="E800" s="34" t="s">
        <v>33</v>
      </c>
    </row>
    <row r="801" spans="1:5" ht="15.75" thickBot="1" x14ac:dyDescent="0.3">
      <c r="A801" s="39" t="s">
        <v>95</v>
      </c>
      <c r="B801" s="40">
        <f>B802+B803+B804+B805</f>
        <v>0</v>
      </c>
      <c r="C801" s="40">
        <f t="shared" ref="C801:E801" si="157">C802+C803+C804+C805</f>
        <v>0</v>
      </c>
      <c r="D801" s="40">
        <f t="shared" si="157"/>
        <v>0</v>
      </c>
      <c r="E801" s="40">
        <f t="shared" si="157"/>
        <v>0</v>
      </c>
    </row>
    <row r="802" spans="1:5" ht="15.75" thickBot="1" x14ac:dyDescent="0.3">
      <c r="A802" s="41" t="s">
        <v>70</v>
      </c>
      <c r="B802" s="40"/>
      <c r="C802" s="40"/>
      <c r="D802" s="40"/>
      <c r="E802" s="40"/>
    </row>
    <row r="803" spans="1:5" ht="15.75" thickBot="1" x14ac:dyDescent="0.3">
      <c r="A803" s="41" t="s">
        <v>96</v>
      </c>
      <c r="B803" s="40"/>
      <c r="C803" s="40"/>
      <c r="D803" s="40"/>
      <c r="E803" s="40"/>
    </row>
    <row r="804" spans="1:5" ht="15.75" thickBot="1" x14ac:dyDescent="0.3">
      <c r="A804" s="41" t="s">
        <v>97</v>
      </c>
      <c r="B804" s="40"/>
      <c r="C804" s="40"/>
      <c r="D804" s="40"/>
      <c r="E804" s="40"/>
    </row>
    <row r="805" spans="1:5" ht="15.75" customHeight="1" thickBot="1" x14ac:dyDescent="0.3">
      <c r="A805" s="41" t="s">
        <v>98</v>
      </c>
      <c r="B805" s="40"/>
      <c r="C805" s="40"/>
      <c r="D805" s="40"/>
      <c r="E805" s="40"/>
    </row>
    <row r="806" spans="1:5" ht="15.75" thickBot="1" x14ac:dyDescent="0.3">
      <c r="A806" s="39" t="s">
        <v>99</v>
      </c>
      <c r="B806" s="43">
        <f>B807+B808+B809+B810</f>
        <v>4000</v>
      </c>
      <c r="C806" s="43">
        <f t="shared" ref="C806:E806" si="158">C807+C808+C809+C810</f>
        <v>3000</v>
      </c>
      <c r="D806" s="43">
        <f t="shared" si="158"/>
        <v>0</v>
      </c>
      <c r="E806" s="43">
        <f t="shared" si="158"/>
        <v>0</v>
      </c>
    </row>
    <row r="807" spans="1:5" ht="15.75" thickBot="1" x14ac:dyDescent="0.3">
      <c r="A807" s="41" t="s">
        <v>70</v>
      </c>
      <c r="B807" s="43"/>
      <c r="C807" s="43"/>
      <c r="D807" s="43"/>
      <c r="E807" s="43"/>
    </row>
    <row r="808" spans="1:5" ht="15.75" thickBot="1" x14ac:dyDescent="0.3">
      <c r="A808" s="41" t="s">
        <v>96</v>
      </c>
      <c r="B808" s="35"/>
      <c r="C808" s="35"/>
      <c r="D808" s="35"/>
      <c r="E808" s="43"/>
    </row>
    <row r="809" spans="1:5" ht="15.75" thickBot="1" x14ac:dyDescent="0.3">
      <c r="A809" s="41" t="s">
        <v>97</v>
      </c>
      <c r="B809" s="35">
        <v>4000</v>
      </c>
      <c r="C809" s="35">
        <v>3000</v>
      </c>
      <c r="D809" s="43"/>
      <c r="E809" s="43"/>
    </row>
    <row r="810" spans="1:5" ht="15.75" thickBot="1" x14ac:dyDescent="0.3">
      <c r="A810" s="41" t="s">
        <v>98</v>
      </c>
      <c r="B810" s="35"/>
      <c r="C810" s="35"/>
      <c r="D810" s="35"/>
      <c r="E810" s="43"/>
    </row>
    <row r="811" spans="1:5" ht="15.75" thickBot="1" x14ac:dyDescent="0.3">
      <c r="A811" s="48" t="s">
        <v>82</v>
      </c>
      <c r="B811" s="43">
        <f>B801+B806</f>
        <v>4000</v>
      </c>
      <c r="C811" s="43">
        <f t="shared" ref="C811:E811" si="159">C801+C806</f>
        <v>3000</v>
      </c>
      <c r="D811" s="43">
        <f t="shared" si="159"/>
        <v>0</v>
      </c>
      <c r="E811" s="43">
        <f t="shared" si="159"/>
        <v>0</v>
      </c>
    </row>
    <row r="812" spans="1:5" ht="15.75" thickBot="1" x14ac:dyDescent="0.3">
      <c r="A812" s="90" t="s">
        <v>88</v>
      </c>
      <c r="B812" s="220" t="s">
        <v>251</v>
      </c>
      <c r="C812" s="221"/>
      <c r="D812" s="222"/>
      <c r="E812" s="223"/>
    </row>
    <row r="813" spans="1:5" ht="49.5" customHeight="1" thickBot="1" x14ac:dyDescent="0.3">
      <c r="A813" s="32" t="s">
        <v>142</v>
      </c>
      <c r="B813" s="92" t="s">
        <v>252</v>
      </c>
      <c r="C813" s="62" t="s">
        <v>90</v>
      </c>
      <c r="D813" s="63"/>
      <c r="E813" s="64"/>
    </row>
    <row r="814" spans="1:5" ht="33" customHeight="1" thickBot="1" x14ac:dyDescent="0.3">
      <c r="A814" s="26" t="s">
        <v>57</v>
      </c>
      <c r="B814" s="164" t="s">
        <v>253</v>
      </c>
      <c r="C814" s="165"/>
      <c r="D814" s="165"/>
      <c r="E814" s="166"/>
    </row>
    <row r="815" spans="1:5" ht="15.75" customHeight="1" thickBot="1" x14ac:dyDescent="0.3">
      <c r="A815" s="26" t="s">
        <v>59</v>
      </c>
      <c r="B815" s="167" t="s">
        <v>254</v>
      </c>
      <c r="C815" s="168"/>
      <c r="D815" s="168"/>
      <c r="E815" s="169"/>
    </row>
    <row r="816" spans="1:5" x14ac:dyDescent="0.25">
      <c r="A816" s="159"/>
      <c r="B816" s="33">
        <v>2019</v>
      </c>
      <c r="C816" s="33">
        <v>2020</v>
      </c>
      <c r="D816" s="33">
        <v>2021</v>
      </c>
      <c r="E816" s="33">
        <v>2022</v>
      </c>
    </row>
    <row r="817" spans="1:5" ht="15.75" thickBot="1" x14ac:dyDescent="0.3">
      <c r="A817" s="160"/>
      <c r="B817" s="34" t="s">
        <v>32</v>
      </c>
      <c r="C817" s="34" t="s">
        <v>33</v>
      </c>
      <c r="D817" s="34" t="s">
        <v>33</v>
      </c>
      <c r="E817" s="34" t="s">
        <v>33</v>
      </c>
    </row>
    <row r="818" spans="1:5" ht="15.75" thickBot="1" x14ac:dyDescent="0.3">
      <c r="A818" s="26" t="s">
        <v>61</v>
      </c>
      <c r="B818" s="36">
        <v>2</v>
      </c>
      <c r="C818" s="36">
        <v>2</v>
      </c>
      <c r="D818" s="36">
        <v>0</v>
      </c>
      <c r="E818" s="36">
        <v>0</v>
      </c>
    </row>
    <row r="819" spans="1:5" ht="15.75" thickBot="1" x14ac:dyDescent="0.3">
      <c r="A819" s="26" t="s">
        <v>62</v>
      </c>
      <c r="B819" s="35">
        <f>B837</f>
        <v>7600</v>
      </c>
      <c r="C819" s="35">
        <f>C837</f>
        <v>7100</v>
      </c>
      <c r="D819" s="35">
        <v>0</v>
      </c>
      <c r="E819" s="35">
        <f t="shared" ref="E819" si="160">E837</f>
        <v>0</v>
      </c>
    </row>
    <row r="820" spans="1:5" ht="15.75" thickBot="1" x14ac:dyDescent="0.3">
      <c r="A820" s="26" t="s">
        <v>63</v>
      </c>
      <c r="B820" s="35">
        <f>B819/B818</f>
        <v>3800</v>
      </c>
      <c r="C820" s="35">
        <f t="shared" ref="C820:E820" si="161">C819/C818</f>
        <v>3550</v>
      </c>
      <c r="D820" s="35" t="e">
        <f t="shared" si="161"/>
        <v>#DIV/0!</v>
      </c>
      <c r="E820" s="35" t="e">
        <f t="shared" si="161"/>
        <v>#DIV/0!</v>
      </c>
    </row>
    <row r="821" spans="1:5" ht="15.75" thickBot="1" x14ac:dyDescent="0.3">
      <c r="A821" s="26" t="s">
        <v>64</v>
      </c>
      <c r="B821" s="36" t="s">
        <v>65</v>
      </c>
      <c r="C821" s="37">
        <f t="shared" ref="C821:E823" si="162">C818/B818-1</f>
        <v>0</v>
      </c>
      <c r="D821" s="37">
        <f t="shared" si="162"/>
        <v>-1</v>
      </c>
      <c r="E821" s="37" t="e">
        <f t="shared" si="162"/>
        <v>#DIV/0!</v>
      </c>
    </row>
    <row r="822" spans="1:5" ht="15.75" thickBot="1" x14ac:dyDescent="0.3">
      <c r="A822" s="26" t="s">
        <v>66</v>
      </c>
      <c r="B822" s="36" t="s">
        <v>65</v>
      </c>
      <c r="C822" s="37">
        <f t="shared" si="162"/>
        <v>-6.5789473684210509E-2</v>
      </c>
      <c r="D822" s="37">
        <f t="shared" si="162"/>
        <v>-1</v>
      </c>
      <c r="E822" s="37" t="e">
        <f t="shared" si="162"/>
        <v>#DIV/0!</v>
      </c>
    </row>
    <row r="823" spans="1:5" ht="15.75" thickBot="1" x14ac:dyDescent="0.3">
      <c r="A823" s="26" t="s">
        <v>67</v>
      </c>
      <c r="B823" s="36" t="s">
        <v>65</v>
      </c>
      <c r="C823" s="37">
        <f t="shared" si="162"/>
        <v>-6.5789473684210509E-2</v>
      </c>
      <c r="D823" s="37" t="e">
        <f t="shared" si="162"/>
        <v>#DIV/0!</v>
      </c>
      <c r="E823" s="37" t="e">
        <f t="shared" si="162"/>
        <v>#DIV/0!</v>
      </c>
    </row>
    <row r="824" spans="1:5" ht="15.75" thickBot="1" x14ac:dyDescent="0.3">
      <c r="A824" s="170" t="s">
        <v>112</v>
      </c>
      <c r="B824" s="171"/>
      <c r="C824" s="171"/>
      <c r="D824" s="171"/>
      <c r="E824" s="172"/>
    </row>
    <row r="825" spans="1:5" x14ac:dyDescent="0.25">
      <c r="A825" s="159"/>
      <c r="B825" s="33">
        <v>2019</v>
      </c>
      <c r="C825" s="33">
        <v>2020</v>
      </c>
      <c r="D825" s="33">
        <v>2021</v>
      </c>
      <c r="E825" s="33">
        <v>2022</v>
      </c>
    </row>
    <row r="826" spans="1:5" ht="15.75" thickBot="1" x14ac:dyDescent="0.3">
      <c r="A826" s="160"/>
      <c r="B826" s="34" t="s">
        <v>32</v>
      </c>
      <c r="C826" s="34" t="s">
        <v>33</v>
      </c>
      <c r="D826" s="34" t="s">
        <v>33</v>
      </c>
      <c r="E826" s="34" t="s">
        <v>33</v>
      </c>
    </row>
    <row r="827" spans="1:5" ht="15.75" thickBot="1" x14ac:dyDescent="0.3">
      <c r="A827" s="39" t="s">
        <v>95</v>
      </c>
      <c r="B827" s="40">
        <f>B828+B829+B830+B831</f>
        <v>0</v>
      </c>
      <c r="C827" s="40">
        <f t="shared" ref="C827:E827" si="163">C828+C829+C830+C831</f>
        <v>0</v>
      </c>
      <c r="D827" s="40">
        <f t="shared" si="163"/>
        <v>0</v>
      </c>
      <c r="E827" s="40">
        <f t="shared" si="163"/>
        <v>0</v>
      </c>
    </row>
    <row r="828" spans="1:5" ht="15.75" thickBot="1" x14ac:dyDescent="0.3">
      <c r="A828" s="41" t="s">
        <v>70</v>
      </c>
      <c r="B828" s="40"/>
      <c r="C828" s="40"/>
      <c r="D828" s="40"/>
      <c r="E828" s="40"/>
    </row>
    <row r="829" spans="1:5" ht="15.75" thickBot="1" x14ac:dyDescent="0.3">
      <c r="A829" s="41" t="s">
        <v>96</v>
      </c>
      <c r="B829" s="40"/>
      <c r="C829" s="40"/>
      <c r="D829" s="40"/>
      <c r="E829" s="40"/>
    </row>
    <row r="830" spans="1:5" ht="15.75" customHeight="1" thickBot="1" x14ac:dyDescent="0.3">
      <c r="A830" s="41" t="s">
        <v>97</v>
      </c>
      <c r="B830" s="40"/>
      <c r="C830" s="40"/>
      <c r="D830" s="40"/>
      <c r="E830" s="40"/>
    </row>
    <row r="831" spans="1:5" ht="15.75" thickBot="1" x14ac:dyDescent="0.3">
      <c r="A831" s="41" t="s">
        <v>98</v>
      </c>
      <c r="B831" s="40"/>
      <c r="C831" s="40"/>
      <c r="D831" s="40"/>
      <c r="E831" s="40"/>
    </row>
    <row r="832" spans="1:5" ht="15.75" thickBot="1" x14ac:dyDescent="0.3">
      <c r="A832" s="39" t="s">
        <v>99</v>
      </c>
      <c r="B832" s="43">
        <f>B833+B834+B835+B836</f>
        <v>7600</v>
      </c>
      <c r="C832" s="43">
        <f t="shared" ref="C832:E832" si="164">C833+C834+C835+C836</f>
        <v>7100</v>
      </c>
      <c r="D832" s="43">
        <f t="shared" si="164"/>
        <v>0</v>
      </c>
      <c r="E832" s="43">
        <f t="shared" si="164"/>
        <v>0</v>
      </c>
    </row>
    <row r="833" spans="1:5" ht="15.75" thickBot="1" x14ac:dyDescent="0.3">
      <c r="A833" s="41" t="s">
        <v>70</v>
      </c>
      <c r="B833" s="43"/>
      <c r="C833" s="43"/>
      <c r="D833" s="43"/>
      <c r="E833" s="43"/>
    </row>
    <row r="834" spans="1:5" ht="15.75" thickBot="1" x14ac:dyDescent="0.3">
      <c r="A834" s="41" t="s">
        <v>96</v>
      </c>
      <c r="B834" s="35">
        <v>6500</v>
      </c>
      <c r="C834" s="35">
        <v>6000</v>
      </c>
      <c r="D834" s="35">
        <v>0</v>
      </c>
      <c r="E834" s="43"/>
    </row>
    <row r="835" spans="1:5" ht="15.75" thickBot="1" x14ac:dyDescent="0.3">
      <c r="A835" s="41" t="s">
        <v>97</v>
      </c>
      <c r="B835" s="35"/>
      <c r="C835" s="35"/>
      <c r="D835" s="43"/>
      <c r="E835" s="43"/>
    </row>
    <row r="836" spans="1:5" ht="15.75" thickBot="1" x14ac:dyDescent="0.3">
      <c r="A836" s="41" t="s">
        <v>98</v>
      </c>
      <c r="B836" s="35">
        <v>1100</v>
      </c>
      <c r="C836" s="35">
        <v>1100</v>
      </c>
      <c r="D836" s="35">
        <v>0</v>
      </c>
      <c r="E836" s="43"/>
    </row>
    <row r="837" spans="1:5" ht="15.75" thickBot="1" x14ac:dyDescent="0.3">
      <c r="A837" s="48" t="s">
        <v>82</v>
      </c>
      <c r="B837" s="43">
        <f>B827+B832</f>
        <v>7600</v>
      </c>
      <c r="C837" s="43">
        <f t="shared" ref="C837:E837" si="165">C827+C832</f>
        <v>7100</v>
      </c>
      <c r="D837" s="43">
        <f t="shared" si="165"/>
        <v>0</v>
      </c>
      <c r="E837" s="43">
        <f t="shared" si="165"/>
        <v>0</v>
      </c>
    </row>
    <row r="838" spans="1:5" ht="27.75" customHeight="1" thickBot="1" x14ac:dyDescent="0.3">
      <c r="A838" s="90" t="s">
        <v>88</v>
      </c>
      <c r="B838" s="220" t="s">
        <v>255</v>
      </c>
      <c r="C838" s="221"/>
      <c r="D838" s="222"/>
      <c r="E838" s="223"/>
    </row>
    <row r="839" spans="1:5" ht="45.75" thickBot="1" x14ac:dyDescent="0.3">
      <c r="A839" s="32" t="s">
        <v>142</v>
      </c>
      <c r="B839" s="92" t="s">
        <v>256</v>
      </c>
      <c r="C839" s="62" t="s">
        <v>90</v>
      </c>
      <c r="D839" s="63" t="s">
        <v>257</v>
      </c>
      <c r="E839" s="64"/>
    </row>
    <row r="840" spans="1:5" ht="15.75" customHeight="1" thickBot="1" x14ac:dyDescent="0.3">
      <c r="A840" s="26" t="s">
        <v>57</v>
      </c>
      <c r="B840" s="164" t="s">
        <v>258</v>
      </c>
      <c r="C840" s="165"/>
      <c r="D840" s="165"/>
      <c r="E840" s="166"/>
    </row>
    <row r="841" spans="1:5" ht="15.75" thickBot="1" x14ac:dyDescent="0.3">
      <c r="A841" s="26" t="s">
        <v>59</v>
      </c>
      <c r="B841" s="167" t="s">
        <v>259</v>
      </c>
      <c r="C841" s="168"/>
      <c r="D841" s="168"/>
      <c r="E841" s="169"/>
    </row>
    <row r="842" spans="1:5" x14ac:dyDescent="0.25">
      <c r="A842" s="159"/>
      <c r="B842" s="33">
        <v>2019</v>
      </c>
      <c r="C842" s="33">
        <v>2020</v>
      </c>
      <c r="D842" s="33">
        <v>2021</v>
      </c>
      <c r="E842" s="33">
        <v>2022</v>
      </c>
    </row>
    <row r="843" spans="1:5" ht="15.75" thickBot="1" x14ac:dyDescent="0.3">
      <c r="A843" s="160"/>
      <c r="B843" s="34" t="s">
        <v>32</v>
      </c>
      <c r="C843" s="34" t="s">
        <v>33</v>
      </c>
      <c r="D843" s="34" t="s">
        <v>33</v>
      </c>
      <c r="E843" s="34" t="s">
        <v>33</v>
      </c>
    </row>
    <row r="844" spans="1:5" ht="15.75" thickBot="1" x14ac:dyDescent="0.3">
      <c r="A844" s="26" t="s">
        <v>61</v>
      </c>
      <c r="B844" s="36">
        <v>7</v>
      </c>
      <c r="C844" s="36">
        <v>0</v>
      </c>
      <c r="D844" s="36">
        <v>0</v>
      </c>
      <c r="E844" s="36">
        <v>0</v>
      </c>
    </row>
    <row r="845" spans="1:5" ht="15.75" thickBot="1" x14ac:dyDescent="0.3">
      <c r="A845" s="26" t="s">
        <v>62</v>
      </c>
      <c r="B845" s="35">
        <f>B863</f>
        <v>20000</v>
      </c>
      <c r="C845" s="35">
        <v>0</v>
      </c>
      <c r="D845" s="35">
        <v>0</v>
      </c>
      <c r="E845" s="35">
        <f t="shared" ref="E845" si="166">E863</f>
        <v>0</v>
      </c>
    </row>
    <row r="846" spans="1:5" ht="15.75" thickBot="1" x14ac:dyDescent="0.3">
      <c r="A846" s="26" t="s">
        <v>63</v>
      </c>
      <c r="B846" s="35">
        <f>B845/B844</f>
        <v>2857.1428571428573</v>
      </c>
      <c r="C846" s="35" t="e">
        <f t="shared" ref="C846:E846" si="167">C845/C844</f>
        <v>#DIV/0!</v>
      </c>
      <c r="D846" s="35" t="e">
        <f t="shared" si="167"/>
        <v>#DIV/0!</v>
      </c>
      <c r="E846" s="35" t="e">
        <f t="shared" si="167"/>
        <v>#DIV/0!</v>
      </c>
    </row>
    <row r="847" spans="1:5" ht="15.75" thickBot="1" x14ac:dyDescent="0.3">
      <c r="A847" s="26" t="s">
        <v>64</v>
      </c>
      <c r="B847" s="36" t="s">
        <v>65</v>
      </c>
      <c r="C847" s="37">
        <f t="shared" ref="C847:E849" si="168">C844/B844-1</f>
        <v>-1</v>
      </c>
      <c r="D847" s="37" t="e">
        <f t="shared" si="168"/>
        <v>#DIV/0!</v>
      </c>
      <c r="E847" s="37" t="e">
        <f t="shared" si="168"/>
        <v>#DIV/0!</v>
      </c>
    </row>
    <row r="848" spans="1:5" ht="15.75" thickBot="1" x14ac:dyDescent="0.3">
      <c r="A848" s="26" t="s">
        <v>66</v>
      </c>
      <c r="B848" s="36" t="s">
        <v>65</v>
      </c>
      <c r="C848" s="37">
        <f t="shared" si="168"/>
        <v>-1</v>
      </c>
      <c r="D848" s="37" t="e">
        <f t="shared" si="168"/>
        <v>#DIV/0!</v>
      </c>
      <c r="E848" s="37" t="e">
        <f t="shared" si="168"/>
        <v>#DIV/0!</v>
      </c>
    </row>
    <row r="849" spans="1:5" ht="15.75" thickBot="1" x14ac:dyDescent="0.3">
      <c r="A849" s="26" t="s">
        <v>67</v>
      </c>
      <c r="B849" s="36" t="s">
        <v>65</v>
      </c>
      <c r="C849" s="37" t="e">
        <f t="shared" si="168"/>
        <v>#DIV/0!</v>
      </c>
      <c r="D849" s="37" t="e">
        <f t="shared" si="168"/>
        <v>#DIV/0!</v>
      </c>
      <c r="E849" s="37" t="e">
        <f t="shared" si="168"/>
        <v>#DIV/0!</v>
      </c>
    </row>
    <row r="850" spans="1:5" ht="15.75" thickBot="1" x14ac:dyDescent="0.3">
      <c r="A850" s="170" t="s">
        <v>112</v>
      </c>
      <c r="B850" s="171"/>
      <c r="C850" s="171"/>
      <c r="D850" s="171"/>
      <c r="E850" s="172"/>
    </row>
    <row r="851" spans="1:5" x14ac:dyDescent="0.25">
      <c r="A851" s="159"/>
      <c r="B851" s="33">
        <v>2019</v>
      </c>
      <c r="C851" s="33">
        <v>2020</v>
      </c>
      <c r="D851" s="33">
        <v>2021</v>
      </c>
      <c r="E851" s="33">
        <v>2022</v>
      </c>
    </row>
    <row r="852" spans="1:5" ht="15.75" thickBot="1" x14ac:dyDescent="0.3">
      <c r="A852" s="160"/>
      <c r="B852" s="34" t="s">
        <v>32</v>
      </c>
      <c r="C852" s="34" t="s">
        <v>33</v>
      </c>
      <c r="D852" s="34" t="s">
        <v>33</v>
      </c>
      <c r="E852" s="34" t="s">
        <v>33</v>
      </c>
    </row>
    <row r="853" spans="1:5" ht="15.75" thickBot="1" x14ac:dyDescent="0.3">
      <c r="A853" s="39" t="s">
        <v>95</v>
      </c>
      <c r="B853" s="40">
        <f>B854+B855+B856+B857</f>
        <v>0</v>
      </c>
      <c r="C853" s="40">
        <f t="shared" ref="C853:E853" si="169">C854+C855+C856+C857</f>
        <v>0</v>
      </c>
      <c r="D853" s="40">
        <f t="shared" si="169"/>
        <v>0</v>
      </c>
      <c r="E853" s="40">
        <f t="shared" si="169"/>
        <v>0</v>
      </c>
    </row>
    <row r="854" spans="1:5" ht="15.75" thickBot="1" x14ac:dyDescent="0.3">
      <c r="A854" s="41" t="s">
        <v>70</v>
      </c>
      <c r="B854" s="40"/>
      <c r="C854" s="40"/>
      <c r="D854" s="40"/>
      <c r="E854" s="40"/>
    </row>
    <row r="855" spans="1:5" ht="15.75" customHeight="1" thickBot="1" x14ac:dyDescent="0.3">
      <c r="A855" s="41" t="s">
        <v>96</v>
      </c>
      <c r="B855" s="40"/>
      <c r="C855" s="40"/>
      <c r="D855" s="40"/>
      <c r="E855" s="40"/>
    </row>
    <row r="856" spans="1:5" ht="15.75" thickBot="1" x14ac:dyDescent="0.3">
      <c r="A856" s="41" t="s">
        <v>97</v>
      </c>
      <c r="B856" s="40"/>
      <c r="C856" s="40"/>
      <c r="D856" s="40"/>
      <c r="E856" s="40"/>
    </row>
    <row r="857" spans="1:5" ht="15.75" thickBot="1" x14ac:dyDescent="0.3">
      <c r="A857" s="41" t="s">
        <v>98</v>
      </c>
      <c r="B857" s="40"/>
      <c r="C857" s="40"/>
      <c r="D857" s="40"/>
      <c r="E857" s="40"/>
    </row>
    <row r="858" spans="1:5" ht="15.75" thickBot="1" x14ac:dyDescent="0.3">
      <c r="A858" s="39" t="s">
        <v>99</v>
      </c>
      <c r="B858" s="43">
        <f>B859+B860+B861+B862</f>
        <v>20000</v>
      </c>
      <c r="C858" s="43">
        <f t="shared" ref="C858:E858" si="170">C859+C860+C861+C862</f>
        <v>0</v>
      </c>
      <c r="D858" s="43">
        <f t="shared" si="170"/>
        <v>0</v>
      </c>
      <c r="E858" s="43">
        <f t="shared" si="170"/>
        <v>0</v>
      </c>
    </row>
    <row r="859" spans="1:5" ht="15.75" thickBot="1" x14ac:dyDescent="0.3">
      <c r="A859" s="41" t="s">
        <v>70</v>
      </c>
      <c r="B859" s="43"/>
      <c r="C859" s="43"/>
      <c r="D859" s="43"/>
      <c r="E859" s="43"/>
    </row>
    <row r="860" spans="1:5" ht="15.75" thickBot="1" x14ac:dyDescent="0.3">
      <c r="A860" s="41" t="s">
        <v>96</v>
      </c>
      <c r="B860" s="35">
        <v>20000</v>
      </c>
      <c r="C860" s="35">
        <v>0</v>
      </c>
      <c r="D860" s="35">
        <v>0</v>
      </c>
      <c r="E860" s="43"/>
    </row>
    <row r="861" spans="1:5" ht="15.75" thickBot="1" x14ac:dyDescent="0.3">
      <c r="A861" s="41" t="s">
        <v>97</v>
      </c>
      <c r="B861" s="35"/>
      <c r="C861" s="35"/>
      <c r="D861" s="43"/>
      <c r="E861" s="43"/>
    </row>
    <row r="862" spans="1:5" ht="15.75" thickBot="1" x14ac:dyDescent="0.3">
      <c r="A862" s="41" t="s">
        <v>98</v>
      </c>
      <c r="B862" s="35"/>
      <c r="C862" s="35"/>
      <c r="D862" s="35"/>
      <c r="E862" s="43"/>
    </row>
    <row r="863" spans="1:5" ht="34.5" customHeight="1" thickBot="1" x14ac:dyDescent="0.3">
      <c r="A863" s="48" t="s">
        <v>82</v>
      </c>
      <c r="B863" s="43">
        <f>B853+B858</f>
        <v>20000</v>
      </c>
      <c r="C863" s="43">
        <f t="shared" ref="C863:E863" si="171">C853+C858</f>
        <v>0</v>
      </c>
      <c r="D863" s="43">
        <f t="shared" si="171"/>
        <v>0</v>
      </c>
      <c r="E863" s="43">
        <f t="shared" si="171"/>
        <v>0</v>
      </c>
    </row>
    <row r="864" spans="1:5" ht="30" customHeight="1" thickBot="1" x14ac:dyDescent="0.3">
      <c r="A864" s="32" t="s">
        <v>100</v>
      </c>
      <c r="B864" s="92" t="s">
        <v>249</v>
      </c>
      <c r="C864" s="62" t="s">
        <v>90</v>
      </c>
      <c r="D864" s="63" t="s">
        <v>260</v>
      </c>
      <c r="E864" s="64"/>
    </row>
    <row r="865" spans="1:5" ht="32.25" customHeight="1" thickBot="1" x14ac:dyDescent="0.3">
      <c r="A865" s="26" t="s">
        <v>57</v>
      </c>
      <c r="B865" s="164" t="s">
        <v>261</v>
      </c>
      <c r="C865" s="165"/>
      <c r="D865" s="165"/>
      <c r="E865" s="166"/>
    </row>
    <row r="866" spans="1:5" ht="15.75" thickBot="1" x14ac:dyDescent="0.3">
      <c r="A866" s="26" t="s">
        <v>59</v>
      </c>
      <c r="B866" s="167" t="s">
        <v>259</v>
      </c>
      <c r="C866" s="168"/>
      <c r="D866" s="168"/>
      <c r="E866" s="169"/>
    </row>
    <row r="867" spans="1:5" x14ac:dyDescent="0.25">
      <c r="A867" s="159"/>
      <c r="B867" s="33">
        <v>2019</v>
      </c>
      <c r="C867" s="33">
        <v>2020</v>
      </c>
      <c r="D867" s="33">
        <v>2021</v>
      </c>
      <c r="E867" s="33">
        <v>2022</v>
      </c>
    </row>
    <row r="868" spans="1:5" ht="15.75" thickBot="1" x14ac:dyDescent="0.3">
      <c r="A868" s="160"/>
      <c r="B868" s="34" t="s">
        <v>32</v>
      </c>
      <c r="C868" s="34" t="s">
        <v>33</v>
      </c>
      <c r="D868" s="34" t="s">
        <v>33</v>
      </c>
      <c r="E868" s="34" t="s">
        <v>33</v>
      </c>
    </row>
    <row r="869" spans="1:5" ht="15.75" thickBot="1" x14ac:dyDescent="0.3">
      <c r="A869" s="26" t="s">
        <v>61</v>
      </c>
      <c r="B869" s="36">
        <v>7</v>
      </c>
      <c r="C869" s="36">
        <v>0</v>
      </c>
      <c r="D869" s="36">
        <v>0</v>
      </c>
      <c r="E869" s="36">
        <v>0</v>
      </c>
    </row>
    <row r="870" spans="1:5" ht="15.75" thickBot="1" x14ac:dyDescent="0.3">
      <c r="A870" s="26" t="s">
        <v>62</v>
      </c>
      <c r="B870" s="35">
        <f>B888</f>
        <v>6829</v>
      </c>
      <c r="C870" s="35">
        <v>0</v>
      </c>
      <c r="D870" s="35">
        <v>0</v>
      </c>
      <c r="E870" s="35">
        <f t="shared" ref="E870" si="172">E888</f>
        <v>0</v>
      </c>
    </row>
    <row r="871" spans="1:5" ht="15.75" thickBot="1" x14ac:dyDescent="0.3">
      <c r="A871" s="26" t="s">
        <v>63</v>
      </c>
      <c r="B871" s="35">
        <f>B870/B869</f>
        <v>975.57142857142856</v>
      </c>
      <c r="C871" s="35" t="e">
        <f t="shared" ref="C871:E871" si="173">C870/C869</f>
        <v>#DIV/0!</v>
      </c>
      <c r="D871" s="35" t="e">
        <f t="shared" si="173"/>
        <v>#DIV/0!</v>
      </c>
      <c r="E871" s="35" t="e">
        <f t="shared" si="173"/>
        <v>#DIV/0!</v>
      </c>
    </row>
    <row r="872" spans="1:5" ht="15.75" thickBot="1" x14ac:dyDescent="0.3">
      <c r="A872" s="26" t="s">
        <v>64</v>
      </c>
      <c r="B872" s="36" t="s">
        <v>65</v>
      </c>
      <c r="C872" s="37">
        <f t="shared" ref="C872:E874" si="174">C869/B869-1</f>
        <v>-1</v>
      </c>
      <c r="D872" s="37" t="e">
        <f t="shared" si="174"/>
        <v>#DIV/0!</v>
      </c>
      <c r="E872" s="37" t="e">
        <f t="shared" si="174"/>
        <v>#DIV/0!</v>
      </c>
    </row>
    <row r="873" spans="1:5" ht="15.75" thickBot="1" x14ac:dyDescent="0.3">
      <c r="A873" s="26" t="s">
        <v>66</v>
      </c>
      <c r="B873" s="36" t="s">
        <v>65</v>
      </c>
      <c r="C873" s="37">
        <f t="shared" si="174"/>
        <v>-1</v>
      </c>
      <c r="D873" s="37" t="e">
        <f t="shared" si="174"/>
        <v>#DIV/0!</v>
      </c>
      <c r="E873" s="37" t="e">
        <f t="shared" si="174"/>
        <v>#DIV/0!</v>
      </c>
    </row>
    <row r="874" spans="1:5" ht="23.25" customHeight="1" thickBot="1" x14ac:dyDescent="0.3">
      <c r="A874" s="26" t="s">
        <v>67</v>
      </c>
      <c r="B874" s="36" t="s">
        <v>65</v>
      </c>
      <c r="C874" s="37" t="e">
        <f t="shared" si="174"/>
        <v>#DIV/0!</v>
      </c>
      <c r="D874" s="37" t="e">
        <f t="shared" si="174"/>
        <v>#DIV/0!</v>
      </c>
      <c r="E874" s="37" t="e">
        <f t="shared" si="174"/>
        <v>#DIV/0!</v>
      </c>
    </row>
    <row r="875" spans="1:5" ht="15.75" thickBot="1" x14ac:dyDescent="0.3">
      <c r="A875" s="170" t="s">
        <v>112</v>
      </c>
      <c r="B875" s="171"/>
      <c r="C875" s="171"/>
      <c r="D875" s="171"/>
      <c r="E875" s="172"/>
    </row>
    <row r="876" spans="1:5" x14ac:dyDescent="0.25">
      <c r="A876" s="159"/>
      <c r="B876" s="33">
        <v>2019</v>
      </c>
      <c r="C876" s="33">
        <v>2020</v>
      </c>
      <c r="D876" s="33">
        <v>2021</v>
      </c>
      <c r="E876" s="33">
        <v>2022</v>
      </c>
    </row>
    <row r="877" spans="1:5" ht="15.75" thickBot="1" x14ac:dyDescent="0.3">
      <c r="A877" s="160"/>
      <c r="B877" s="34" t="s">
        <v>32</v>
      </c>
      <c r="C877" s="34" t="s">
        <v>33</v>
      </c>
      <c r="D877" s="34" t="s">
        <v>33</v>
      </c>
      <c r="E877" s="34" t="s">
        <v>33</v>
      </c>
    </row>
    <row r="878" spans="1:5" ht="15.75" thickBot="1" x14ac:dyDescent="0.3">
      <c r="A878" s="39" t="s">
        <v>95</v>
      </c>
      <c r="B878" s="40">
        <f>B879+B880+B881+B882</f>
        <v>0</v>
      </c>
      <c r="C878" s="40">
        <f t="shared" ref="C878:E878" si="175">C879+C880+C881+C882</f>
        <v>0</v>
      </c>
      <c r="D878" s="40">
        <f t="shared" si="175"/>
        <v>0</v>
      </c>
      <c r="E878" s="40">
        <f t="shared" si="175"/>
        <v>0</v>
      </c>
    </row>
    <row r="879" spans="1:5" ht="15.75" thickBot="1" x14ac:dyDescent="0.3">
      <c r="A879" s="41" t="s">
        <v>70</v>
      </c>
      <c r="B879" s="40"/>
      <c r="C879" s="40"/>
      <c r="D879" s="40"/>
      <c r="E879" s="40"/>
    </row>
    <row r="880" spans="1:5" ht="15.75" customHeight="1" thickBot="1" x14ac:dyDescent="0.3">
      <c r="A880" s="41" t="s">
        <v>96</v>
      </c>
      <c r="B880" s="40"/>
      <c r="C880" s="40"/>
      <c r="D880" s="40"/>
      <c r="E880" s="40"/>
    </row>
    <row r="881" spans="1:5" ht="15.75" thickBot="1" x14ac:dyDescent="0.3">
      <c r="A881" s="41" t="s">
        <v>97</v>
      </c>
      <c r="B881" s="40"/>
      <c r="C881" s="40"/>
      <c r="D881" s="40"/>
      <c r="E881" s="40"/>
    </row>
    <row r="882" spans="1:5" ht="15.75" thickBot="1" x14ac:dyDescent="0.3">
      <c r="A882" s="41" t="s">
        <v>98</v>
      </c>
      <c r="B882" s="40"/>
      <c r="C882" s="40"/>
      <c r="D882" s="40"/>
      <c r="E882" s="40"/>
    </row>
    <row r="883" spans="1:5" ht="15.75" thickBot="1" x14ac:dyDescent="0.3">
      <c r="A883" s="39" t="s">
        <v>99</v>
      </c>
      <c r="B883" s="43">
        <f>B884+B885+B886+B887</f>
        <v>6829</v>
      </c>
      <c r="C883" s="43">
        <f t="shared" ref="C883:E883" si="176">C884+C885+C886+C887</f>
        <v>0</v>
      </c>
      <c r="D883" s="43">
        <f t="shared" si="176"/>
        <v>0</v>
      </c>
      <c r="E883" s="43">
        <f t="shared" si="176"/>
        <v>0</v>
      </c>
    </row>
    <row r="884" spans="1:5" ht="15.75" thickBot="1" x14ac:dyDescent="0.3">
      <c r="A884" s="41" t="s">
        <v>70</v>
      </c>
      <c r="B884" s="43"/>
      <c r="C884" s="43"/>
      <c r="D884" s="43"/>
      <c r="E884" s="43"/>
    </row>
    <row r="885" spans="1:5" ht="15.75" thickBot="1" x14ac:dyDescent="0.3">
      <c r="A885" s="41" t="s">
        <v>96</v>
      </c>
      <c r="B885" s="35"/>
      <c r="C885" s="35"/>
      <c r="D885" s="35"/>
      <c r="E885" s="43"/>
    </row>
    <row r="886" spans="1:5" ht="15.75" thickBot="1" x14ac:dyDescent="0.3">
      <c r="A886" s="41" t="s">
        <v>97</v>
      </c>
      <c r="B886" s="35">
        <v>6829</v>
      </c>
      <c r="C886" s="35">
        <v>0</v>
      </c>
      <c r="D886" s="35">
        <v>0</v>
      </c>
      <c r="E886" s="43"/>
    </row>
    <row r="887" spans="1:5" ht="15.75" thickBot="1" x14ac:dyDescent="0.3">
      <c r="A887" s="41" t="s">
        <v>98</v>
      </c>
      <c r="B887" s="35"/>
      <c r="C887" s="35"/>
      <c r="D887" s="35"/>
      <c r="E887" s="43"/>
    </row>
    <row r="888" spans="1:5" ht="15.75" thickBot="1" x14ac:dyDescent="0.3">
      <c r="A888" s="48" t="s">
        <v>82</v>
      </c>
      <c r="B888" s="43">
        <f>B878+B883</f>
        <v>6829</v>
      </c>
      <c r="C888" s="43">
        <f t="shared" ref="C888:E888" si="177">C878+C883</f>
        <v>0</v>
      </c>
      <c r="D888" s="43">
        <f t="shared" si="177"/>
        <v>0</v>
      </c>
      <c r="E888" s="43">
        <f t="shared" si="177"/>
        <v>0</v>
      </c>
    </row>
    <row r="889" spans="1:5" ht="28.5" customHeight="1" thickBot="1" x14ac:dyDescent="0.3">
      <c r="A889" s="32" t="s">
        <v>204</v>
      </c>
      <c r="B889" s="92" t="s">
        <v>262</v>
      </c>
      <c r="C889" s="62" t="s">
        <v>90</v>
      </c>
      <c r="D889" s="63" t="s">
        <v>263</v>
      </c>
      <c r="E889" s="64"/>
    </row>
    <row r="890" spans="1:5" ht="24.75" customHeight="1" thickBot="1" x14ac:dyDescent="0.3">
      <c r="A890" s="26" t="s">
        <v>57</v>
      </c>
      <c r="B890" s="164" t="s">
        <v>264</v>
      </c>
      <c r="C890" s="165"/>
      <c r="D890" s="165"/>
      <c r="E890" s="166"/>
    </row>
    <row r="891" spans="1:5" ht="15.75" thickBot="1" x14ac:dyDescent="0.3">
      <c r="A891" s="26" t="s">
        <v>59</v>
      </c>
      <c r="B891" s="167" t="s">
        <v>259</v>
      </c>
      <c r="C891" s="168"/>
      <c r="D891" s="168"/>
      <c r="E891" s="169"/>
    </row>
    <row r="892" spans="1:5" x14ac:dyDescent="0.25">
      <c r="A892" s="159"/>
      <c r="B892" s="33">
        <v>2019</v>
      </c>
      <c r="C892" s="33">
        <v>2020</v>
      </c>
      <c r="D892" s="33">
        <v>2021</v>
      </c>
      <c r="E892" s="33">
        <v>2022</v>
      </c>
    </row>
    <row r="893" spans="1:5" ht="15.75" thickBot="1" x14ac:dyDescent="0.3">
      <c r="A893" s="160"/>
      <c r="B893" s="34" t="s">
        <v>32</v>
      </c>
      <c r="C893" s="34" t="s">
        <v>33</v>
      </c>
      <c r="D893" s="34" t="s">
        <v>33</v>
      </c>
      <c r="E893" s="34" t="s">
        <v>33</v>
      </c>
    </row>
    <row r="894" spans="1:5" ht="15.75" thickBot="1" x14ac:dyDescent="0.3">
      <c r="A894" s="26" t="s">
        <v>61</v>
      </c>
      <c r="B894" s="36">
        <v>7</v>
      </c>
      <c r="C894" s="36">
        <v>0</v>
      </c>
      <c r="D894" s="36">
        <v>0</v>
      </c>
      <c r="E894" s="36">
        <v>0</v>
      </c>
    </row>
    <row r="895" spans="1:5" ht="15.75" thickBot="1" x14ac:dyDescent="0.3">
      <c r="A895" s="26" t="s">
        <v>62</v>
      </c>
      <c r="B895" s="35">
        <f>B913</f>
        <v>5000</v>
      </c>
      <c r="C895" s="35">
        <v>0</v>
      </c>
      <c r="D895" s="35">
        <v>0</v>
      </c>
      <c r="E895" s="35">
        <f t="shared" ref="E895" si="178">E913</f>
        <v>0</v>
      </c>
    </row>
    <row r="896" spans="1:5" ht="15.75" thickBot="1" x14ac:dyDescent="0.3">
      <c r="A896" s="26" t="s">
        <v>63</v>
      </c>
      <c r="B896" s="35">
        <f>B895/B894</f>
        <v>714.28571428571433</v>
      </c>
      <c r="C896" s="35" t="e">
        <f t="shared" ref="C896:E896" si="179">C895/C894</f>
        <v>#DIV/0!</v>
      </c>
      <c r="D896" s="35" t="e">
        <f t="shared" si="179"/>
        <v>#DIV/0!</v>
      </c>
      <c r="E896" s="35" t="e">
        <f t="shared" si="179"/>
        <v>#DIV/0!</v>
      </c>
    </row>
    <row r="897" spans="1:5" ht="15.75" thickBot="1" x14ac:dyDescent="0.3">
      <c r="A897" s="26" t="s">
        <v>64</v>
      </c>
      <c r="B897" s="36" t="s">
        <v>65</v>
      </c>
      <c r="C897" s="37">
        <f t="shared" ref="C897:E899" si="180">C894/B894-1</f>
        <v>-1</v>
      </c>
      <c r="D897" s="37" t="e">
        <f t="shared" si="180"/>
        <v>#DIV/0!</v>
      </c>
      <c r="E897" s="37" t="e">
        <f t="shared" si="180"/>
        <v>#DIV/0!</v>
      </c>
    </row>
    <row r="898" spans="1:5" ht="15.75" thickBot="1" x14ac:dyDescent="0.3">
      <c r="A898" s="26" t="s">
        <v>66</v>
      </c>
      <c r="B898" s="36" t="s">
        <v>65</v>
      </c>
      <c r="C898" s="37">
        <f t="shared" si="180"/>
        <v>-1</v>
      </c>
      <c r="D898" s="37" t="e">
        <f t="shared" si="180"/>
        <v>#DIV/0!</v>
      </c>
      <c r="E898" s="37" t="e">
        <f t="shared" si="180"/>
        <v>#DIV/0!</v>
      </c>
    </row>
    <row r="899" spans="1:5" ht="15.75" thickBot="1" x14ac:dyDescent="0.3">
      <c r="A899" s="26" t="s">
        <v>67</v>
      </c>
      <c r="B899" s="36" t="s">
        <v>65</v>
      </c>
      <c r="C899" s="37" t="e">
        <f t="shared" si="180"/>
        <v>#DIV/0!</v>
      </c>
      <c r="D899" s="37" t="e">
        <f t="shared" si="180"/>
        <v>#DIV/0!</v>
      </c>
      <c r="E899" s="37" t="e">
        <f t="shared" si="180"/>
        <v>#DIV/0!</v>
      </c>
    </row>
    <row r="900" spans="1:5" ht="15.75" thickBot="1" x14ac:dyDescent="0.3">
      <c r="A900" s="170" t="s">
        <v>112</v>
      </c>
      <c r="B900" s="171"/>
      <c r="C900" s="171"/>
      <c r="D900" s="171"/>
      <c r="E900" s="172"/>
    </row>
    <row r="901" spans="1:5" x14ac:dyDescent="0.25">
      <c r="A901" s="159"/>
      <c r="B901" s="33">
        <v>2019</v>
      </c>
      <c r="C901" s="33">
        <v>2020</v>
      </c>
      <c r="D901" s="33">
        <v>2021</v>
      </c>
      <c r="E901" s="33">
        <v>2022</v>
      </c>
    </row>
    <row r="902" spans="1:5" ht="15.75" thickBot="1" x14ac:dyDescent="0.3">
      <c r="A902" s="160"/>
      <c r="B902" s="34" t="s">
        <v>32</v>
      </c>
      <c r="C902" s="34" t="s">
        <v>33</v>
      </c>
      <c r="D902" s="34" t="s">
        <v>33</v>
      </c>
      <c r="E902" s="34" t="s">
        <v>33</v>
      </c>
    </row>
    <row r="903" spans="1:5" ht="15.75" thickBot="1" x14ac:dyDescent="0.3">
      <c r="A903" s="39" t="s">
        <v>95</v>
      </c>
      <c r="B903" s="40">
        <f>B904+B905+B906+B907</f>
        <v>0</v>
      </c>
      <c r="C903" s="40">
        <f t="shared" ref="C903:E903" si="181">C904+C905+C906+C907</f>
        <v>0</v>
      </c>
      <c r="D903" s="40">
        <f t="shared" si="181"/>
        <v>0</v>
      </c>
      <c r="E903" s="40">
        <f t="shared" si="181"/>
        <v>0</v>
      </c>
    </row>
    <row r="904" spans="1:5" ht="15.75" customHeight="1" thickBot="1" x14ac:dyDescent="0.3">
      <c r="A904" s="41" t="s">
        <v>70</v>
      </c>
      <c r="B904" s="40"/>
      <c r="C904" s="40"/>
      <c r="D904" s="40"/>
      <c r="E904" s="40"/>
    </row>
    <row r="905" spans="1:5" ht="15.75" thickBot="1" x14ac:dyDescent="0.3">
      <c r="A905" s="41" t="s">
        <v>96</v>
      </c>
      <c r="B905" s="40"/>
      <c r="C905" s="40"/>
      <c r="D905" s="40"/>
      <c r="E905" s="40"/>
    </row>
    <row r="906" spans="1:5" ht="15.75" thickBot="1" x14ac:dyDescent="0.3">
      <c r="A906" s="41" t="s">
        <v>97</v>
      </c>
      <c r="B906" s="40"/>
      <c r="C906" s="40"/>
      <c r="D906" s="40"/>
      <c r="E906" s="40"/>
    </row>
    <row r="907" spans="1:5" ht="15.75" thickBot="1" x14ac:dyDescent="0.3">
      <c r="A907" s="41" t="s">
        <v>98</v>
      </c>
      <c r="B907" s="40"/>
      <c r="C907" s="40"/>
      <c r="D907" s="40"/>
      <c r="E907" s="40"/>
    </row>
    <row r="908" spans="1:5" ht="15.75" thickBot="1" x14ac:dyDescent="0.3">
      <c r="A908" s="39" t="s">
        <v>99</v>
      </c>
      <c r="B908" s="43">
        <f>B909+B910+B911+B912</f>
        <v>5000</v>
      </c>
      <c r="C908" s="43">
        <f t="shared" ref="C908:E908" si="182">C909+C910+C911+C912</f>
        <v>0</v>
      </c>
      <c r="D908" s="43">
        <f t="shared" si="182"/>
        <v>0</v>
      </c>
      <c r="E908" s="43">
        <f t="shared" si="182"/>
        <v>0</v>
      </c>
    </row>
    <row r="909" spans="1:5" ht="15.75" thickBot="1" x14ac:dyDescent="0.3">
      <c r="A909" s="41" t="s">
        <v>70</v>
      </c>
      <c r="B909" s="43"/>
      <c r="C909" s="43"/>
      <c r="D909" s="43"/>
      <c r="E909" s="43"/>
    </row>
    <row r="910" spans="1:5" ht="15.75" thickBot="1" x14ac:dyDescent="0.3">
      <c r="A910" s="41" t="s">
        <v>96</v>
      </c>
      <c r="B910" s="35"/>
      <c r="C910" s="35"/>
      <c r="D910" s="35"/>
      <c r="E910" s="43"/>
    </row>
    <row r="911" spans="1:5" ht="15.75" thickBot="1" x14ac:dyDescent="0.3">
      <c r="A911" s="41" t="s">
        <v>97</v>
      </c>
      <c r="B911" s="35"/>
      <c r="C911" s="35"/>
      <c r="D911" s="43"/>
      <c r="E911" s="43"/>
    </row>
    <row r="912" spans="1:5" ht="15.75" thickBot="1" x14ac:dyDescent="0.3">
      <c r="A912" s="41" t="s">
        <v>98</v>
      </c>
      <c r="B912" s="35">
        <v>5000</v>
      </c>
      <c r="C912" s="35">
        <v>0</v>
      </c>
      <c r="D912" s="35">
        <v>0</v>
      </c>
      <c r="E912" s="43"/>
    </row>
    <row r="913" spans="1:5" ht="15.75" thickBot="1" x14ac:dyDescent="0.3">
      <c r="A913" s="48" t="s">
        <v>82</v>
      </c>
      <c r="B913" s="43">
        <f>B903+B908</f>
        <v>5000</v>
      </c>
      <c r="C913" s="43">
        <f t="shared" ref="C913:E913" si="183">C903+C908</f>
        <v>0</v>
      </c>
      <c r="D913" s="43">
        <f t="shared" si="183"/>
        <v>0</v>
      </c>
      <c r="E913" s="43">
        <f t="shared" si="183"/>
        <v>0</v>
      </c>
    </row>
    <row r="914" spans="1:5" ht="24" customHeight="1" thickBot="1" x14ac:dyDescent="0.3">
      <c r="A914" s="90" t="s">
        <v>88</v>
      </c>
      <c r="B914" s="220" t="s">
        <v>265</v>
      </c>
      <c r="C914" s="221"/>
      <c r="D914" s="222"/>
      <c r="E914" s="223"/>
    </row>
    <row r="915" spans="1:5" ht="22.5" customHeight="1" thickBot="1" x14ac:dyDescent="0.3">
      <c r="A915" s="32" t="s">
        <v>142</v>
      </c>
      <c r="B915" s="92" t="s">
        <v>266</v>
      </c>
      <c r="C915" s="62" t="s">
        <v>90</v>
      </c>
      <c r="D915" s="63" t="s">
        <v>267</v>
      </c>
      <c r="E915" s="64"/>
    </row>
    <row r="916" spans="1:5" ht="15.75" thickBot="1" x14ac:dyDescent="0.3">
      <c r="A916" s="26" t="s">
        <v>57</v>
      </c>
      <c r="B916" s="164" t="s">
        <v>268</v>
      </c>
      <c r="C916" s="165"/>
      <c r="D916" s="165"/>
      <c r="E916" s="166"/>
    </row>
    <row r="917" spans="1:5" ht="15.75" thickBot="1" x14ac:dyDescent="0.3">
      <c r="A917" s="26" t="s">
        <v>59</v>
      </c>
      <c r="B917" s="167" t="s">
        <v>259</v>
      </c>
      <c r="C917" s="168"/>
      <c r="D917" s="168"/>
      <c r="E917" s="169"/>
    </row>
    <row r="918" spans="1:5" x14ac:dyDescent="0.25">
      <c r="A918" s="159"/>
      <c r="B918" s="33">
        <v>2019</v>
      </c>
      <c r="C918" s="33">
        <v>2020</v>
      </c>
      <c r="D918" s="33">
        <v>2021</v>
      </c>
      <c r="E918" s="33">
        <v>2022</v>
      </c>
    </row>
    <row r="919" spans="1:5" ht="15.75" thickBot="1" x14ac:dyDescent="0.3">
      <c r="A919" s="160"/>
      <c r="B919" s="34" t="s">
        <v>32</v>
      </c>
      <c r="C919" s="34" t="s">
        <v>33</v>
      </c>
      <c r="D919" s="34" t="s">
        <v>33</v>
      </c>
      <c r="E919" s="34" t="s">
        <v>33</v>
      </c>
    </row>
    <row r="920" spans="1:5" ht="15.75" thickBot="1" x14ac:dyDescent="0.3">
      <c r="A920" s="26" t="s">
        <v>61</v>
      </c>
      <c r="B920" s="36">
        <v>5</v>
      </c>
      <c r="C920" s="36">
        <v>8</v>
      </c>
      <c r="D920" s="36">
        <v>15</v>
      </c>
      <c r="E920" s="36">
        <v>15</v>
      </c>
    </row>
    <row r="921" spans="1:5" ht="15.75" thickBot="1" x14ac:dyDescent="0.3">
      <c r="A921" s="26" t="s">
        <v>62</v>
      </c>
      <c r="B921" s="35">
        <f>B939</f>
        <v>20000</v>
      </c>
      <c r="C921" s="35">
        <f t="shared" ref="C921:E921" si="184">C939</f>
        <v>40000</v>
      </c>
      <c r="D921" s="35">
        <f t="shared" si="184"/>
        <v>170000</v>
      </c>
      <c r="E921" s="35">
        <f t="shared" si="184"/>
        <v>100000</v>
      </c>
    </row>
    <row r="922" spans="1:5" ht="15.75" thickBot="1" x14ac:dyDescent="0.3">
      <c r="A922" s="26" t="s">
        <v>63</v>
      </c>
      <c r="B922" s="35">
        <f>B921/B920</f>
        <v>4000</v>
      </c>
      <c r="C922" s="35">
        <f t="shared" ref="C922:E922" si="185">C921/C920</f>
        <v>5000</v>
      </c>
      <c r="D922" s="35">
        <f t="shared" si="185"/>
        <v>11333.333333333334</v>
      </c>
      <c r="E922" s="35">
        <f t="shared" si="185"/>
        <v>6666.666666666667</v>
      </c>
    </row>
    <row r="923" spans="1:5" ht="15.75" thickBot="1" x14ac:dyDescent="0.3">
      <c r="A923" s="26" t="s">
        <v>64</v>
      </c>
      <c r="B923" s="36" t="s">
        <v>65</v>
      </c>
      <c r="C923" s="37">
        <f t="shared" ref="C923:E925" si="186">C920/B920-1</f>
        <v>0.60000000000000009</v>
      </c>
      <c r="D923" s="37">
        <f t="shared" si="186"/>
        <v>0.875</v>
      </c>
      <c r="E923" s="37">
        <f t="shared" si="186"/>
        <v>0</v>
      </c>
    </row>
    <row r="924" spans="1:5" ht="15.75" thickBot="1" x14ac:dyDescent="0.3">
      <c r="A924" s="26" t="s">
        <v>66</v>
      </c>
      <c r="B924" s="36" t="s">
        <v>65</v>
      </c>
      <c r="C924" s="37">
        <f t="shared" si="186"/>
        <v>1</v>
      </c>
      <c r="D924" s="37">
        <f t="shared" si="186"/>
        <v>3.25</v>
      </c>
      <c r="E924" s="37">
        <f t="shared" si="186"/>
        <v>-0.41176470588235292</v>
      </c>
    </row>
    <row r="925" spans="1:5" ht="15.75" thickBot="1" x14ac:dyDescent="0.3">
      <c r="A925" s="26" t="s">
        <v>67</v>
      </c>
      <c r="B925" s="36" t="s">
        <v>65</v>
      </c>
      <c r="C925" s="37">
        <f t="shared" si="186"/>
        <v>0.25</v>
      </c>
      <c r="D925" s="37">
        <f t="shared" si="186"/>
        <v>1.2666666666666666</v>
      </c>
      <c r="E925" s="37">
        <f t="shared" si="186"/>
        <v>-0.41176470588235292</v>
      </c>
    </row>
    <row r="926" spans="1:5" ht="15.75" thickBot="1" x14ac:dyDescent="0.3">
      <c r="A926" s="170" t="s">
        <v>112</v>
      </c>
      <c r="B926" s="171"/>
      <c r="C926" s="171"/>
      <c r="D926" s="171"/>
      <c r="E926" s="172"/>
    </row>
    <row r="927" spans="1:5" x14ac:dyDescent="0.25">
      <c r="A927" s="159"/>
      <c r="B927" s="33">
        <v>2019</v>
      </c>
      <c r="C927" s="33">
        <v>2020</v>
      </c>
      <c r="D927" s="33">
        <v>2021</v>
      </c>
      <c r="E927" s="33">
        <v>2022</v>
      </c>
    </row>
    <row r="928" spans="1:5" ht="15.75" customHeight="1" thickBot="1" x14ac:dyDescent="0.3">
      <c r="A928" s="160"/>
      <c r="B928" s="34" t="s">
        <v>32</v>
      </c>
      <c r="C928" s="34" t="s">
        <v>33</v>
      </c>
      <c r="D928" s="34" t="s">
        <v>33</v>
      </c>
      <c r="E928" s="34" t="s">
        <v>33</v>
      </c>
    </row>
    <row r="929" spans="1:5" ht="15.75" customHeight="1" thickBot="1" x14ac:dyDescent="0.3">
      <c r="A929" s="39" t="s">
        <v>95</v>
      </c>
      <c r="B929" s="40">
        <f>B930+B931+B932+B933</f>
        <v>0</v>
      </c>
      <c r="C929" s="40">
        <f t="shared" ref="C929:E929" si="187">C930+C931+C932+C933</f>
        <v>0</v>
      </c>
      <c r="D929" s="40">
        <f t="shared" si="187"/>
        <v>0</v>
      </c>
      <c r="E929" s="40">
        <f t="shared" si="187"/>
        <v>0</v>
      </c>
    </row>
    <row r="930" spans="1:5" ht="15.75" thickBot="1" x14ac:dyDescent="0.3">
      <c r="A930" s="41" t="s">
        <v>70</v>
      </c>
      <c r="B930" s="40"/>
      <c r="C930" s="40"/>
      <c r="D930" s="40"/>
      <c r="E930" s="40"/>
    </row>
    <row r="931" spans="1:5" ht="15.75" thickBot="1" x14ac:dyDescent="0.3">
      <c r="A931" s="41" t="s">
        <v>96</v>
      </c>
      <c r="B931" s="40"/>
      <c r="C931" s="40"/>
      <c r="D931" s="40"/>
      <c r="E931" s="40"/>
    </row>
    <row r="932" spans="1:5" ht="15.75" thickBot="1" x14ac:dyDescent="0.3">
      <c r="A932" s="41" t="s">
        <v>97</v>
      </c>
      <c r="B932" s="40"/>
      <c r="C932" s="40"/>
      <c r="D932" s="40"/>
      <c r="E932" s="40"/>
    </row>
    <row r="933" spans="1:5" ht="15.75" thickBot="1" x14ac:dyDescent="0.3">
      <c r="A933" s="41" t="s">
        <v>98</v>
      </c>
      <c r="B933" s="40"/>
      <c r="C933" s="40"/>
      <c r="D933" s="40"/>
      <c r="E933" s="40"/>
    </row>
    <row r="934" spans="1:5" ht="15.75" thickBot="1" x14ac:dyDescent="0.3">
      <c r="A934" s="39" t="s">
        <v>99</v>
      </c>
      <c r="B934" s="43">
        <f>B935+B936+B937+B938</f>
        <v>20000</v>
      </c>
      <c r="C934" s="43">
        <f t="shared" ref="C934:E934" si="188">C935+C936+C937+C938</f>
        <v>40000</v>
      </c>
      <c r="D934" s="43">
        <f t="shared" si="188"/>
        <v>170000</v>
      </c>
      <c r="E934" s="43">
        <f t="shared" si="188"/>
        <v>100000</v>
      </c>
    </row>
    <row r="935" spans="1:5" ht="15.75" thickBot="1" x14ac:dyDescent="0.3">
      <c r="A935" s="41" t="s">
        <v>70</v>
      </c>
      <c r="B935" s="43"/>
      <c r="C935" s="43"/>
      <c r="D935" s="43"/>
      <c r="E935" s="43"/>
    </row>
    <row r="936" spans="1:5" ht="15.75" thickBot="1" x14ac:dyDescent="0.3">
      <c r="A936" s="41" t="s">
        <v>96</v>
      </c>
      <c r="B936" s="35">
        <v>20000</v>
      </c>
      <c r="C936" s="35">
        <v>40000</v>
      </c>
      <c r="D936" s="93">
        <v>170000</v>
      </c>
      <c r="E936" s="43">
        <v>100000</v>
      </c>
    </row>
    <row r="937" spans="1:5" ht="15.75" thickBot="1" x14ac:dyDescent="0.3">
      <c r="A937" s="41" t="s">
        <v>97</v>
      </c>
      <c r="B937" s="35"/>
      <c r="C937" s="35"/>
      <c r="D937" s="43"/>
      <c r="E937" s="43"/>
    </row>
    <row r="938" spans="1:5" ht="15.75" thickBot="1" x14ac:dyDescent="0.3">
      <c r="A938" s="41" t="s">
        <v>98</v>
      </c>
      <c r="B938" s="35"/>
      <c r="C938" s="35"/>
      <c r="D938" s="35"/>
      <c r="E938" s="43"/>
    </row>
    <row r="939" spans="1:5" ht="20.25" customHeight="1" thickBot="1" x14ac:dyDescent="0.3">
      <c r="A939" s="48" t="s">
        <v>82</v>
      </c>
      <c r="B939" s="43">
        <f>B929+B934</f>
        <v>20000</v>
      </c>
      <c r="C939" s="43">
        <f t="shared" ref="C939:E939" si="189">C929+C934</f>
        <v>40000</v>
      </c>
      <c r="D939" s="43">
        <f t="shared" si="189"/>
        <v>170000</v>
      </c>
      <c r="E939" s="43">
        <f t="shared" si="189"/>
        <v>100000</v>
      </c>
    </row>
    <row r="940" spans="1:5" ht="29.25" customHeight="1" thickBot="1" x14ac:dyDescent="0.3">
      <c r="A940" s="32" t="s">
        <v>100</v>
      </c>
      <c r="B940" s="92" t="s">
        <v>269</v>
      </c>
      <c r="C940" s="62" t="s">
        <v>90</v>
      </c>
      <c r="D940" s="63" t="s">
        <v>270</v>
      </c>
      <c r="E940" s="64"/>
    </row>
    <row r="941" spans="1:5" ht="22.5" customHeight="1" thickBot="1" x14ac:dyDescent="0.3">
      <c r="A941" s="26" t="s">
        <v>57</v>
      </c>
      <c r="B941" s="164" t="s">
        <v>271</v>
      </c>
      <c r="C941" s="165"/>
      <c r="D941" s="165"/>
      <c r="E941" s="166"/>
    </row>
    <row r="942" spans="1:5" ht="15.75" thickBot="1" x14ac:dyDescent="0.3">
      <c r="A942" s="26" t="s">
        <v>59</v>
      </c>
      <c r="B942" s="167" t="s">
        <v>259</v>
      </c>
      <c r="C942" s="168"/>
      <c r="D942" s="168"/>
      <c r="E942" s="169"/>
    </row>
    <row r="943" spans="1:5" x14ac:dyDescent="0.25">
      <c r="A943" s="159"/>
      <c r="B943" s="33">
        <v>2019</v>
      </c>
      <c r="C943" s="33">
        <v>2020</v>
      </c>
      <c r="D943" s="33">
        <v>2021</v>
      </c>
      <c r="E943" s="33">
        <v>2022</v>
      </c>
    </row>
    <row r="944" spans="1:5" ht="15.75" thickBot="1" x14ac:dyDescent="0.3">
      <c r="A944" s="160"/>
      <c r="B944" s="34" t="s">
        <v>32</v>
      </c>
      <c r="C944" s="34" t="s">
        <v>33</v>
      </c>
      <c r="D944" s="34" t="s">
        <v>33</v>
      </c>
      <c r="E944" s="34" t="s">
        <v>33</v>
      </c>
    </row>
    <row r="945" spans="1:5" ht="15.75" thickBot="1" x14ac:dyDescent="0.3">
      <c r="A945" s="26" t="s">
        <v>61</v>
      </c>
      <c r="B945" s="36">
        <v>5</v>
      </c>
      <c r="C945" s="36">
        <v>2</v>
      </c>
      <c r="D945" s="36">
        <v>4</v>
      </c>
      <c r="E945" s="36">
        <v>3</v>
      </c>
    </row>
    <row r="946" spans="1:5" ht="15.75" thickBot="1" x14ac:dyDescent="0.3">
      <c r="A946" s="26" t="s">
        <v>62</v>
      </c>
      <c r="B946" s="35">
        <f>B964</f>
        <v>7590</v>
      </c>
      <c r="C946" s="35">
        <f t="shared" ref="C946:E946" si="190">C964</f>
        <v>3000</v>
      </c>
      <c r="D946" s="35">
        <f t="shared" si="190"/>
        <v>6000</v>
      </c>
      <c r="E946" s="35">
        <f t="shared" si="190"/>
        <v>5000</v>
      </c>
    </row>
    <row r="947" spans="1:5" ht="15.75" thickBot="1" x14ac:dyDescent="0.3">
      <c r="A947" s="26" t="s">
        <v>63</v>
      </c>
      <c r="B947" s="35">
        <f>B946/B945</f>
        <v>1518</v>
      </c>
      <c r="C947" s="35">
        <f t="shared" ref="C947:E947" si="191">C946/C945</f>
        <v>1500</v>
      </c>
      <c r="D947" s="35">
        <f t="shared" si="191"/>
        <v>1500</v>
      </c>
      <c r="E947" s="35">
        <f t="shared" si="191"/>
        <v>1666.6666666666667</v>
      </c>
    </row>
    <row r="948" spans="1:5" ht="15.75" thickBot="1" x14ac:dyDescent="0.3">
      <c r="A948" s="26" t="s">
        <v>64</v>
      </c>
      <c r="B948" s="36" t="s">
        <v>65</v>
      </c>
      <c r="C948" s="37">
        <f t="shared" ref="C948:E950" si="192">C945/B945-1</f>
        <v>-0.6</v>
      </c>
      <c r="D948" s="37">
        <f t="shared" si="192"/>
        <v>1</v>
      </c>
      <c r="E948" s="37">
        <f t="shared" si="192"/>
        <v>-0.25</v>
      </c>
    </row>
    <row r="949" spans="1:5" ht="15.75" thickBot="1" x14ac:dyDescent="0.3">
      <c r="A949" s="26" t="s">
        <v>66</v>
      </c>
      <c r="B949" s="36" t="s">
        <v>65</v>
      </c>
      <c r="C949" s="37">
        <f t="shared" si="192"/>
        <v>-0.60474308300395263</v>
      </c>
      <c r="D949" s="37">
        <f t="shared" si="192"/>
        <v>1</v>
      </c>
      <c r="E949" s="37">
        <f t="shared" si="192"/>
        <v>-0.16666666666666663</v>
      </c>
    </row>
    <row r="950" spans="1:5" ht="15.75" thickBot="1" x14ac:dyDescent="0.3">
      <c r="A950" s="26" t="s">
        <v>67</v>
      </c>
      <c r="B950" s="36" t="s">
        <v>65</v>
      </c>
      <c r="C950" s="37">
        <f t="shared" si="192"/>
        <v>-1.1857707509881465E-2</v>
      </c>
      <c r="D950" s="37">
        <f t="shared" si="192"/>
        <v>0</v>
      </c>
      <c r="E950" s="37">
        <f t="shared" si="192"/>
        <v>0.11111111111111116</v>
      </c>
    </row>
    <row r="951" spans="1:5" ht="15.75" thickBot="1" x14ac:dyDescent="0.3">
      <c r="A951" s="170" t="s">
        <v>112</v>
      </c>
      <c r="B951" s="171"/>
      <c r="C951" s="171"/>
      <c r="D951" s="171"/>
      <c r="E951" s="172"/>
    </row>
    <row r="952" spans="1:5" x14ac:dyDescent="0.25">
      <c r="A952" s="159"/>
      <c r="B952" s="33">
        <v>2019</v>
      </c>
      <c r="C952" s="33">
        <v>2020</v>
      </c>
      <c r="D952" s="33">
        <v>2021</v>
      </c>
      <c r="E952" s="33">
        <v>2022</v>
      </c>
    </row>
    <row r="953" spans="1:5" ht="15.75" thickBot="1" x14ac:dyDescent="0.3">
      <c r="A953" s="160"/>
      <c r="B953" s="34" t="s">
        <v>32</v>
      </c>
      <c r="C953" s="34" t="s">
        <v>33</v>
      </c>
      <c r="D953" s="34" t="s">
        <v>33</v>
      </c>
      <c r="E953" s="34" t="s">
        <v>33</v>
      </c>
    </row>
    <row r="954" spans="1:5" ht="15.75" customHeight="1" thickBot="1" x14ac:dyDescent="0.3">
      <c r="A954" s="39" t="s">
        <v>95</v>
      </c>
      <c r="B954" s="40">
        <f>B955+B956+B957+B958</f>
        <v>0</v>
      </c>
      <c r="C954" s="40">
        <f t="shared" ref="C954:E954" si="193">C955+C956+C957+C958</f>
        <v>0</v>
      </c>
      <c r="D954" s="40">
        <f t="shared" si="193"/>
        <v>0</v>
      </c>
      <c r="E954" s="40">
        <f t="shared" si="193"/>
        <v>0</v>
      </c>
    </row>
    <row r="955" spans="1:5" ht="15.75" thickBot="1" x14ac:dyDescent="0.3">
      <c r="A955" s="41" t="s">
        <v>70</v>
      </c>
      <c r="B955" s="40"/>
      <c r="C955" s="40"/>
      <c r="D955" s="40"/>
      <c r="E955" s="40"/>
    </row>
    <row r="956" spans="1:5" ht="15.75" thickBot="1" x14ac:dyDescent="0.3">
      <c r="A956" s="41" t="s">
        <v>96</v>
      </c>
      <c r="B956" s="40"/>
      <c r="C956" s="40"/>
      <c r="D956" s="40"/>
      <c r="E956" s="40"/>
    </row>
    <row r="957" spans="1:5" ht="15.75" thickBot="1" x14ac:dyDescent="0.3">
      <c r="A957" s="41" t="s">
        <v>97</v>
      </c>
      <c r="B957" s="40"/>
      <c r="C957" s="40"/>
      <c r="D957" s="40"/>
      <c r="E957" s="40"/>
    </row>
    <row r="958" spans="1:5" ht="15.75" thickBot="1" x14ac:dyDescent="0.3">
      <c r="A958" s="41" t="s">
        <v>98</v>
      </c>
      <c r="B958" s="40"/>
      <c r="C958" s="40"/>
      <c r="D958" s="40"/>
      <c r="E958" s="40"/>
    </row>
    <row r="959" spans="1:5" ht="15.75" thickBot="1" x14ac:dyDescent="0.3">
      <c r="A959" s="39" t="s">
        <v>99</v>
      </c>
      <c r="B959" s="43">
        <f>B960+B961+B962+B963</f>
        <v>7590</v>
      </c>
      <c r="C959" s="43">
        <f t="shared" ref="C959:E959" si="194">C960+C961+C962+C963</f>
        <v>3000</v>
      </c>
      <c r="D959" s="43">
        <f t="shared" si="194"/>
        <v>6000</v>
      </c>
      <c r="E959" s="43">
        <f t="shared" si="194"/>
        <v>5000</v>
      </c>
    </row>
    <row r="960" spans="1:5" ht="15.75" thickBot="1" x14ac:dyDescent="0.3">
      <c r="A960" s="41" t="s">
        <v>70</v>
      </c>
      <c r="B960" s="43"/>
      <c r="C960" s="43"/>
      <c r="D960" s="43"/>
      <c r="E960" s="43"/>
    </row>
    <row r="961" spans="1:5" ht="15.75" thickBot="1" x14ac:dyDescent="0.3">
      <c r="A961" s="41" t="s">
        <v>96</v>
      </c>
      <c r="B961" s="35"/>
      <c r="C961" s="35"/>
      <c r="D961" s="35"/>
      <c r="E961" s="43"/>
    </row>
    <row r="962" spans="1:5" ht="15.75" thickBot="1" x14ac:dyDescent="0.3">
      <c r="A962" s="41" t="s">
        <v>97</v>
      </c>
      <c r="B962" s="35"/>
      <c r="C962" s="35"/>
      <c r="D962" s="43"/>
      <c r="E962" s="43"/>
    </row>
    <row r="963" spans="1:5" ht="15.75" thickBot="1" x14ac:dyDescent="0.3">
      <c r="A963" s="41" t="s">
        <v>98</v>
      </c>
      <c r="B963" s="35">
        <v>7590</v>
      </c>
      <c r="C963" s="35">
        <v>3000</v>
      </c>
      <c r="D963" s="35">
        <v>6000</v>
      </c>
      <c r="E963" s="43">
        <v>5000</v>
      </c>
    </row>
    <row r="964" spans="1:5" ht="15.75" customHeight="1" thickBot="1" x14ac:dyDescent="0.3">
      <c r="A964" s="48" t="s">
        <v>82</v>
      </c>
      <c r="B964" s="43">
        <f>B954+B959</f>
        <v>7590</v>
      </c>
      <c r="C964" s="43">
        <f t="shared" ref="C964:E964" si="195">C954+C959</f>
        <v>3000</v>
      </c>
      <c r="D964" s="43">
        <f t="shared" si="195"/>
        <v>6000</v>
      </c>
      <c r="E964" s="43">
        <f t="shared" si="195"/>
        <v>5000</v>
      </c>
    </row>
    <row r="965" spans="1:5" ht="22.5" customHeight="1" thickBot="1" x14ac:dyDescent="0.3">
      <c r="A965" s="90" t="s">
        <v>88</v>
      </c>
      <c r="B965" s="220" t="s">
        <v>272</v>
      </c>
      <c r="C965" s="221"/>
      <c r="D965" s="222"/>
      <c r="E965" s="223"/>
    </row>
    <row r="966" spans="1:5" ht="72" customHeight="1" thickBot="1" x14ac:dyDescent="0.3">
      <c r="A966" s="32" t="s">
        <v>142</v>
      </c>
      <c r="B966" s="92" t="s">
        <v>273</v>
      </c>
      <c r="C966" s="62" t="s">
        <v>90</v>
      </c>
      <c r="D966" s="63"/>
      <c r="E966" s="64"/>
    </row>
    <row r="967" spans="1:5" ht="24.75" customHeight="1" thickBot="1" x14ac:dyDescent="0.3">
      <c r="A967" s="26" t="s">
        <v>57</v>
      </c>
      <c r="B967" s="164" t="s">
        <v>274</v>
      </c>
      <c r="C967" s="165"/>
      <c r="D967" s="165"/>
      <c r="E967" s="166"/>
    </row>
    <row r="968" spans="1:5" ht="15.75" thickBot="1" x14ac:dyDescent="0.3">
      <c r="A968" s="26" t="s">
        <v>59</v>
      </c>
      <c r="B968" s="167" t="s">
        <v>275</v>
      </c>
      <c r="C968" s="168"/>
      <c r="D968" s="168"/>
      <c r="E968" s="169"/>
    </row>
    <row r="969" spans="1:5" x14ac:dyDescent="0.25">
      <c r="A969" s="159"/>
      <c r="B969" s="33">
        <v>2019</v>
      </c>
      <c r="C969" s="33">
        <v>2020</v>
      </c>
      <c r="D969" s="33">
        <v>2021</v>
      </c>
      <c r="E969" s="33">
        <v>2022</v>
      </c>
    </row>
    <row r="970" spans="1:5" ht="15.75" thickBot="1" x14ac:dyDescent="0.3">
      <c r="A970" s="160"/>
      <c r="B970" s="34" t="s">
        <v>32</v>
      </c>
      <c r="C970" s="34" t="s">
        <v>33</v>
      </c>
      <c r="D970" s="34" t="s">
        <v>33</v>
      </c>
      <c r="E970" s="34" t="s">
        <v>33</v>
      </c>
    </row>
    <row r="971" spans="1:5" ht="15.75" thickBot="1" x14ac:dyDescent="0.3">
      <c r="A971" s="26" t="s">
        <v>61</v>
      </c>
      <c r="B971" s="36">
        <v>1</v>
      </c>
      <c r="C971" s="36">
        <v>0.5</v>
      </c>
      <c r="D971" s="36">
        <v>0</v>
      </c>
      <c r="E971" s="36">
        <v>0</v>
      </c>
    </row>
    <row r="972" spans="1:5" ht="15.75" thickBot="1" x14ac:dyDescent="0.3">
      <c r="A972" s="26" t="s">
        <v>62</v>
      </c>
      <c r="B972" s="35">
        <f>B990</f>
        <v>4234</v>
      </c>
      <c r="C972" s="35">
        <f>C990</f>
        <v>2700</v>
      </c>
      <c r="D972" s="35">
        <v>0</v>
      </c>
      <c r="E972" s="35">
        <f t="shared" ref="E972" si="196">E990</f>
        <v>0</v>
      </c>
    </row>
    <row r="973" spans="1:5" ht="15.75" thickBot="1" x14ac:dyDescent="0.3">
      <c r="A973" s="26" t="s">
        <v>63</v>
      </c>
      <c r="B973" s="35">
        <f>B972/B971</f>
        <v>4234</v>
      </c>
      <c r="C973" s="35">
        <f t="shared" ref="C973:E973" si="197">C972/C971</f>
        <v>5400</v>
      </c>
      <c r="D973" s="35" t="e">
        <f t="shared" si="197"/>
        <v>#DIV/0!</v>
      </c>
      <c r="E973" s="35" t="e">
        <f t="shared" si="197"/>
        <v>#DIV/0!</v>
      </c>
    </row>
    <row r="974" spans="1:5" ht="15.75" thickBot="1" x14ac:dyDescent="0.3">
      <c r="A974" s="26" t="s">
        <v>64</v>
      </c>
      <c r="B974" s="36" t="s">
        <v>65</v>
      </c>
      <c r="C974" s="37">
        <f t="shared" ref="C974:E976" si="198">C971/B971-1</f>
        <v>-0.5</v>
      </c>
      <c r="D974" s="37">
        <f t="shared" si="198"/>
        <v>-1</v>
      </c>
      <c r="E974" s="37" t="e">
        <f t="shared" si="198"/>
        <v>#DIV/0!</v>
      </c>
    </row>
    <row r="975" spans="1:5" ht="15.75" thickBot="1" x14ac:dyDescent="0.3">
      <c r="A975" s="26" t="s">
        <v>66</v>
      </c>
      <c r="B975" s="36" t="s">
        <v>65</v>
      </c>
      <c r="C975" s="37">
        <f t="shared" si="198"/>
        <v>-0.36230514879546527</v>
      </c>
      <c r="D975" s="37">
        <f t="shared" si="198"/>
        <v>-1</v>
      </c>
      <c r="E975" s="37" t="e">
        <f t="shared" si="198"/>
        <v>#DIV/0!</v>
      </c>
    </row>
    <row r="976" spans="1:5" ht="15.75" thickBot="1" x14ac:dyDescent="0.3">
      <c r="A976" s="26" t="s">
        <v>67</v>
      </c>
      <c r="B976" s="36" t="s">
        <v>65</v>
      </c>
      <c r="C976" s="37">
        <f t="shared" si="198"/>
        <v>0.27538970240906946</v>
      </c>
      <c r="D976" s="37" t="e">
        <f t="shared" si="198"/>
        <v>#DIV/0!</v>
      </c>
      <c r="E976" s="37" t="e">
        <f t="shared" si="198"/>
        <v>#DIV/0!</v>
      </c>
    </row>
    <row r="977" spans="1:5" ht="15.75" thickBot="1" x14ac:dyDescent="0.3">
      <c r="A977" s="170" t="s">
        <v>112</v>
      </c>
      <c r="B977" s="171"/>
      <c r="C977" s="171"/>
      <c r="D977" s="171"/>
      <c r="E977" s="172"/>
    </row>
    <row r="978" spans="1:5" x14ac:dyDescent="0.25">
      <c r="A978" s="159"/>
      <c r="B978" s="33">
        <v>2019</v>
      </c>
      <c r="C978" s="33">
        <v>2020</v>
      </c>
      <c r="D978" s="33">
        <v>2021</v>
      </c>
      <c r="E978" s="33">
        <v>2022</v>
      </c>
    </row>
    <row r="979" spans="1:5" ht="15.75" customHeight="1" thickBot="1" x14ac:dyDescent="0.3">
      <c r="A979" s="160"/>
      <c r="B979" s="34" t="s">
        <v>32</v>
      </c>
      <c r="C979" s="34" t="s">
        <v>33</v>
      </c>
      <c r="D979" s="34" t="s">
        <v>33</v>
      </c>
      <c r="E979" s="34" t="s">
        <v>33</v>
      </c>
    </row>
    <row r="980" spans="1:5" ht="15.75" thickBot="1" x14ac:dyDescent="0.3">
      <c r="A980" s="39" t="s">
        <v>95</v>
      </c>
      <c r="B980" s="40">
        <f>B981+B982+B983+B984</f>
        <v>0</v>
      </c>
      <c r="C980" s="40">
        <f t="shared" ref="C980:E980" si="199">C981+C982+C983+C984</f>
        <v>0</v>
      </c>
      <c r="D980" s="40">
        <f t="shared" si="199"/>
        <v>0</v>
      </c>
      <c r="E980" s="40">
        <f t="shared" si="199"/>
        <v>0</v>
      </c>
    </row>
    <row r="981" spans="1:5" ht="15.75" thickBot="1" x14ac:dyDescent="0.3">
      <c r="A981" s="41" t="s">
        <v>70</v>
      </c>
      <c r="B981" s="40"/>
      <c r="C981" s="40"/>
      <c r="D981" s="40"/>
      <c r="E981" s="40"/>
    </row>
    <row r="982" spans="1:5" ht="15.75" thickBot="1" x14ac:dyDescent="0.3">
      <c r="A982" s="41" t="s">
        <v>96</v>
      </c>
      <c r="B982" s="40"/>
      <c r="C982" s="40"/>
      <c r="D982" s="40"/>
      <c r="E982" s="40"/>
    </row>
    <row r="983" spans="1:5" ht="15.75" thickBot="1" x14ac:dyDescent="0.3">
      <c r="A983" s="41" t="s">
        <v>97</v>
      </c>
      <c r="B983" s="40"/>
      <c r="C983" s="40"/>
      <c r="D983" s="40"/>
      <c r="E983" s="40"/>
    </row>
    <row r="984" spans="1:5" ht="15.75" thickBot="1" x14ac:dyDescent="0.3">
      <c r="A984" s="41" t="s">
        <v>98</v>
      </c>
      <c r="B984" s="40"/>
      <c r="C984" s="40"/>
      <c r="D984" s="40"/>
      <c r="E984" s="40"/>
    </row>
    <row r="985" spans="1:5" ht="15.75" thickBot="1" x14ac:dyDescent="0.3">
      <c r="A985" s="39" t="s">
        <v>99</v>
      </c>
      <c r="B985" s="43">
        <f>B986+B987+B988+B989</f>
        <v>4234</v>
      </c>
      <c r="C985" s="43">
        <f t="shared" ref="C985:E985" si="200">C986+C987+C988+C989</f>
        <v>2700</v>
      </c>
      <c r="D985" s="43">
        <f t="shared" si="200"/>
        <v>0</v>
      </c>
      <c r="E985" s="43">
        <f t="shared" si="200"/>
        <v>0</v>
      </c>
    </row>
    <row r="986" spans="1:5" ht="15.75" thickBot="1" x14ac:dyDescent="0.3">
      <c r="A986" s="41" t="s">
        <v>70</v>
      </c>
      <c r="B986" s="43"/>
      <c r="C986" s="43"/>
      <c r="D986" s="43"/>
      <c r="E986" s="43"/>
    </row>
    <row r="987" spans="1:5" ht="15.75" thickBot="1" x14ac:dyDescent="0.3">
      <c r="A987" s="41" t="s">
        <v>96</v>
      </c>
      <c r="B987" s="35">
        <v>3500</v>
      </c>
      <c r="C987" s="35">
        <v>2000</v>
      </c>
      <c r="D987" s="35"/>
      <c r="E987" s="43"/>
    </row>
    <row r="988" spans="1:5" ht="15.75" thickBot="1" x14ac:dyDescent="0.3">
      <c r="A988" s="41" t="s">
        <v>97</v>
      </c>
      <c r="B988" s="35">
        <v>334</v>
      </c>
      <c r="C988" s="35">
        <v>500</v>
      </c>
      <c r="D988" s="43"/>
      <c r="E988" s="43"/>
    </row>
    <row r="989" spans="1:5" ht="15.75" customHeight="1" thickBot="1" x14ac:dyDescent="0.3">
      <c r="A989" s="41" t="s">
        <v>98</v>
      </c>
      <c r="B989" s="35">
        <v>400</v>
      </c>
      <c r="C989" s="35">
        <v>200</v>
      </c>
      <c r="D989" s="35"/>
      <c r="E989" s="43"/>
    </row>
    <row r="990" spans="1:5" ht="15.75" thickBot="1" x14ac:dyDescent="0.3">
      <c r="A990" s="48" t="s">
        <v>82</v>
      </c>
      <c r="B990" s="43">
        <f>B980+B985</f>
        <v>4234</v>
      </c>
      <c r="C990" s="43">
        <f t="shared" ref="C990:E990" si="201">C980+C985</f>
        <v>2700</v>
      </c>
      <c r="D990" s="43">
        <f t="shared" si="201"/>
        <v>0</v>
      </c>
      <c r="E990" s="43">
        <f t="shared" si="201"/>
        <v>0</v>
      </c>
    </row>
    <row r="991" spans="1:5" ht="15.75" thickBot="1" x14ac:dyDescent="0.3">
      <c r="A991" s="90" t="s">
        <v>88</v>
      </c>
      <c r="B991" s="220" t="s">
        <v>276</v>
      </c>
      <c r="C991" s="221"/>
      <c r="D991" s="222"/>
      <c r="E991" s="223"/>
    </row>
    <row r="992" spans="1:5" ht="34.5" thickBot="1" x14ac:dyDescent="0.3">
      <c r="A992" s="32" t="s">
        <v>142</v>
      </c>
      <c r="B992" s="92" t="s">
        <v>277</v>
      </c>
      <c r="C992" s="62" t="s">
        <v>90</v>
      </c>
      <c r="D992" s="63"/>
      <c r="E992" s="64"/>
    </row>
    <row r="993" spans="1:5" ht="15.75" thickBot="1" x14ac:dyDescent="0.3">
      <c r="A993" s="26" t="s">
        <v>57</v>
      </c>
      <c r="B993" s="164" t="s">
        <v>278</v>
      </c>
      <c r="C993" s="165"/>
      <c r="D993" s="165"/>
      <c r="E993" s="166"/>
    </row>
    <row r="994" spans="1:5" ht="15.75" thickBot="1" x14ac:dyDescent="0.3">
      <c r="A994" s="26" t="s">
        <v>59</v>
      </c>
      <c r="B994" s="167" t="s">
        <v>279</v>
      </c>
      <c r="C994" s="168"/>
      <c r="D994" s="168"/>
      <c r="E994" s="169"/>
    </row>
    <row r="995" spans="1:5" x14ac:dyDescent="0.25">
      <c r="A995" s="159"/>
      <c r="B995" s="33">
        <v>2019</v>
      </c>
      <c r="C995" s="33">
        <v>2020</v>
      </c>
      <c r="D995" s="33">
        <v>2021</v>
      </c>
      <c r="E995" s="33">
        <v>2022</v>
      </c>
    </row>
    <row r="996" spans="1:5" ht="15.75" thickBot="1" x14ac:dyDescent="0.3">
      <c r="A996" s="160"/>
      <c r="B996" s="34" t="s">
        <v>32</v>
      </c>
      <c r="C996" s="34" t="s">
        <v>33</v>
      </c>
      <c r="D996" s="34" t="s">
        <v>33</v>
      </c>
      <c r="E996" s="34" t="s">
        <v>33</v>
      </c>
    </row>
    <row r="997" spans="1:5" ht="15.75" thickBot="1" x14ac:dyDescent="0.3">
      <c r="A997" s="26" t="s">
        <v>61</v>
      </c>
      <c r="B997" s="36">
        <v>1</v>
      </c>
      <c r="C997" s="35">
        <v>1</v>
      </c>
      <c r="D997" s="35">
        <v>1</v>
      </c>
      <c r="E997" s="35">
        <v>1</v>
      </c>
    </row>
    <row r="998" spans="1:5" ht="15.75" customHeight="1" thickBot="1" x14ac:dyDescent="0.3">
      <c r="A998" s="26" t="s">
        <v>62</v>
      </c>
      <c r="B998" s="35">
        <f>B1016</f>
        <v>8460</v>
      </c>
      <c r="C998" s="35">
        <f t="shared" ref="C998:E998" si="202">C1016</f>
        <v>11500</v>
      </c>
      <c r="D998" s="35">
        <f t="shared" si="202"/>
        <v>5700</v>
      </c>
      <c r="E998" s="35">
        <f t="shared" si="202"/>
        <v>30000</v>
      </c>
    </row>
    <row r="999" spans="1:5" ht="15.75" thickBot="1" x14ac:dyDescent="0.3">
      <c r="A999" s="26" t="s">
        <v>63</v>
      </c>
      <c r="B999" s="35">
        <f>B998/B997</f>
        <v>8460</v>
      </c>
      <c r="C999" s="35">
        <f t="shared" ref="C999:E999" si="203">C998/C997</f>
        <v>11500</v>
      </c>
      <c r="D999" s="35">
        <f t="shared" si="203"/>
        <v>5700</v>
      </c>
      <c r="E999" s="35">
        <f t="shared" si="203"/>
        <v>30000</v>
      </c>
    </row>
    <row r="1000" spans="1:5" ht="15.75" thickBot="1" x14ac:dyDescent="0.3">
      <c r="A1000" s="26" t="s">
        <v>64</v>
      </c>
      <c r="B1000" s="36" t="s">
        <v>65</v>
      </c>
      <c r="C1000" s="37">
        <f t="shared" ref="C1000:E1002" si="204">C997/B997-1</f>
        <v>0</v>
      </c>
      <c r="D1000" s="37">
        <f t="shared" si="204"/>
        <v>0</v>
      </c>
      <c r="E1000" s="37">
        <f t="shared" si="204"/>
        <v>0</v>
      </c>
    </row>
    <row r="1001" spans="1:5" ht="15.75" thickBot="1" x14ac:dyDescent="0.3">
      <c r="A1001" s="26" t="s">
        <v>66</v>
      </c>
      <c r="B1001" s="36" t="s">
        <v>65</v>
      </c>
      <c r="C1001" s="37">
        <f t="shared" si="204"/>
        <v>0.35933806146572111</v>
      </c>
      <c r="D1001" s="37">
        <f t="shared" si="204"/>
        <v>-0.5043478260869565</v>
      </c>
      <c r="E1001" s="37">
        <f t="shared" si="204"/>
        <v>4.2631578947368425</v>
      </c>
    </row>
    <row r="1002" spans="1:5" ht="15.75" thickBot="1" x14ac:dyDescent="0.3">
      <c r="A1002" s="26" t="s">
        <v>67</v>
      </c>
      <c r="B1002" s="36" t="s">
        <v>65</v>
      </c>
      <c r="C1002" s="37">
        <f t="shared" si="204"/>
        <v>0.35933806146572111</v>
      </c>
      <c r="D1002" s="37">
        <f t="shared" si="204"/>
        <v>-0.5043478260869565</v>
      </c>
      <c r="E1002" s="37">
        <f t="shared" si="204"/>
        <v>4.2631578947368425</v>
      </c>
    </row>
    <row r="1003" spans="1:5" ht="15.75" thickBot="1" x14ac:dyDescent="0.3">
      <c r="A1003" s="170" t="s">
        <v>112</v>
      </c>
      <c r="B1003" s="171"/>
      <c r="C1003" s="171"/>
      <c r="D1003" s="171"/>
      <c r="E1003" s="172"/>
    </row>
    <row r="1004" spans="1:5" ht="15.75" customHeight="1" x14ac:dyDescent="0.25">
      <c r="A1004" s="159"/>
      <c r="B1004" s="33">
        <v>2019</v>
      </c>
      <c r="C1004" s="33">
        <v>2020</v>
      </c>
      <c r="D1004" s="33">
        <v>2021</v>
      </c>
      <c r="E1004" s="33">
        <v>2022</v>
      </c>
    </row>
    <row r="1005" spans="1:5" ht="15.75" thickBot="1" x14ac:dyDescent="0.3">
      <c r="A1005" s="160"/>
      <c r="B1005" s="34" t="s">
        <v>32</v>
      </c>
      <c r="C1005" s="34" t="s">
        <v>33</v>
      </c>
      <c r="D1005" s="34" t="s">
        <v>33</v>
      </c>
      <c r="E1005" s="34" t="s">
        <v>33</v>
      </c>
    </row>
    <row r="1006" spans="1:5" ht="15.75" thickBot="1" x14ac:dyDescent="0.3">
      <c r="A1006" s="39" t="s">
        <v>95</v>
      </c>
      <c r="B1006" s="40">
        <f>B1007+B1008+B1009+B1010</f>
        <v>0</v>
      </c>
      <c r="C1006" s="40">
        <f t="shared" ref="C1006:E1006" si="205">C1007+C1008+C1009+C1010</f>
        <v>0</v>
      </c>
      <c r="D1006" s="40">
        <f t="shared" si="205"/>
        <v>0</v>
      </c>
      <c r="E1006" s="40">
        <f t="shared" si="205"/>
        <v>0</v>
      </c>
    </row>
    <row r="1007" spans="1:5" ht="15.75" thickBot="1" x14ac:dyDescent="0.3">
      <c r="A1007" s="41" t="s">
        <v>70</v>
      </c>
      <c r="B1007" s="40"/>
      <c r="C1007" s="40"/>
      <c r="D1007" s="40"/>
      <c r="E1007" s="40"/>
    </row>
    <row r="1008" spans="1:5" ht="15.75" thickBot="1" x14ac:dyDescent="0.3">
      <c r="A1008" s="41" t="s">
        <v>96</v>
      </c>
      <c r="B1008" s="40"/>
      <c r="C1008" s="40"/>
      <c r="D1008" s="40"/>
      <c r="E1008" s="40"/>
    </row>
    <row r="1009" spans="1:5" ht="15.75" thickBot="1" x14ac:dyDescent="0.3">
      <c r="A1009" s="41" t="s">
        <v>97</v>
      </c>
      <c r="B1009" s="40"/>
      <c r="C1009" s="40"/>
      <c r="D1009" s="40"/>
      <c r="E1009" s="40"/>
    </row>
    <row r="1010" spans="1:5" ht="15.75" thickBot="1" x14ac:dyDescent="0.3">
      <c r="A1010" s="41" t="s">
        <v>98</v>
      </c>
      <c r="B1010" s="40"/>
      <c r="C1010" s="40"/>
      <c r="D1010" s="40"/>
      <c r="E1010" s="40"/>
    </row>
    <row r="1011" spans="1:5" ht="15.75" thickBot="1" x14ac:dyDescent="0.3">
      <c r="A1011" s="39" t="s">
        <v>99</v>
      </c>
      <c r="B1011" s="43">
        <f>B1012+B1013+B1014+B1015</f>
        <v>8460</v>
      </c>
      <c r="C1011" s="43">
        <f t="shared" ref="C1011:E1011" si="206">C1012+C1013+C1014+C1015</f>
        <v>11500</v>
      </c>
      <c r="D1011" s="43">
        <f t="shared" si="206"/>
        <v>5700</v>
      </c>
      <c r="E1011" s="42">
        <f t="shared" si="206"/>
        <v>30000</v>
      </c>
    </row>
    <row r="1012" spans="1:5" ht="15.75" thickBot="1" x14ac:dyDescent="0.3">
      <c r="A1012" s="41" t="s">
        <v>70</v>
      </c>
      <c r="B1012" s="43"/>
      <c r="C1012" s="43"/>
      <c r="D1012" s="43"/>
      <c r="E1012" s="42"/>
    </row>
    <row r="1013" spans="1:5" ht="15.75" thickBot="1" x14ac:dyDescent="0.3">
      <c r="A1013" s="41" t="s">
        <v>96</v>
      </c>
      <c r="B1013" s="35">
        <v>6500</v>
      </c>
      <c r="C1013" s="35">
        <v>10000</v>
      </c>
      <c r="D1013" s="35">
        <v>5000</v>
      </c>
      <c r="E1013" s="42">
        <v>30000</v>
      </c>
    </row>
    <row r="1014" spans="1:5" ht="15.75" customHeight="1" thickBot="1" x14ac:dyDescent="0.3">
      <c r="A1014" s="41" t="s">
        <v>97</v>
      </c>
      <c r="B1014" s="35">
        <v>1960</v>
      </c>
      <c r="C1014" s="35">
        <v>1000</v>
      </c>
      <c r="D1014" s="43">
        <v>500</v>
      </c>
      <c r="E1014" s="42"/>
    </row>
    <row r="1015" spans="1:5" ht="15.75" thickBot="1" x14ac:dyDescent="0.3">
      <c r="A1015" s="41" t="s">
        <v>98</v>
      </c>
      <c r="B1015" s="35"/>
      <c r="C1015" s="35">
        <v>500</v>
      </c>
      <c r="D1015" s="35">
        <v>200</v>
      </c>
      <c r="E1015" s="42"/>
    </row>
    <row r="1016" spans="1:5" ht="15.75" thickBot="1" x14ac:dyDescent="0.3">
      <c r="A1016" s="48" t="s">
        <v>82</v>
      </c>
      <c r="B1016" s="43">
        <f>B1006+B1011</f>
        <v>8460</v>
      </c>
      <c r="C1016" s="43">
        <f t="shared" ref="C1016:E1016" si="207">C1006+C1011</f>
        <v>11500</v>
      </c>
      <c r="D1016" s="43">
        <f t="shared" si="207"/>
        <v>5700</v>
      </c>
      <c r="E1016" s="42">
        <f t="shared" si="207"/>
        <v>30000</v>
      </c>
    </row>
    <row r="1017" spans="1:5" ht="27" customHeight="1" thickBot="1" x14ac:dyDescent="0.3">
      <c r="A1017" s="90" t="s">
        <v>88</v>
      </c>
      <c r="B1017" s="217" t="s">
        <v>280</v>
      </c>
      <c r="C1017" s="218"/>
      <c r="D1017" s="218"/>
      <c r="E1017" s="219"/>
    </row>
    <row r="1018" spans="1:5" ht="45.75" thickBot="1" x14ac:dyDescent="0.3">
      <c r="A1018" s="32" t="s">
        <v>142</v>
      </c>
      <c r="B1018" s="92" t="s">
        <v>281</v>
      </c>
      <c r="C1018" s="62" t="s">
        <v>90</v>
      </c>
      <c r="D1018" s="63"/>
      <c r="E1018" s="64"/>
    </row>
    <row r="1019" spans="1:5" ht="21.75" customHeight="1" thickBot="1" x14ac:dyDescent="0.3">
      <c r="A1019" s="26" t="s">
        <v>57</v>
      </c>
      <c r="B1019" s="164" t="s">
        <v>282</v>
      </c>
      <c r="C1019" s="165"/>
      <c r="D1019" s="165"/>
      <c r="E1019" s="166"/>
    </row>
    <row r="1020" spans="1:5" ht="15.75" thickBot="1" x14ac:dyDescent="0.3">
      <c r="A1020" s="26" t="s">
        <v>59</v>
      </c>
      <c r="B1020" s="167" t="s">
        <v>283</v>
      </c>
      <c r="C1020" s="168"/>
      <c r="D1020" s="168"/>
      <c r="E1020" s="169"/>
    </row>
    <row r="1021" spans="1:5" x14ac:dyDescent="0.25">
      <c r="A1021" s="159"/>
      <c r="B1021" s="33">
        <v>2019</v>
      </c>
      <c r="C1021" s="33">
        <v>2020</v>
      </c>
      <c r="D1021" s="33">
        <v>2021</v>
      </c>
      <c r="E1021" s="33">
        <v>2022</v>
      </c>
    </row>
    <row r="1022" spans="1:5" ht="15.75" thickBot="1" x14ac:dyDescent="0.3">
      <c r="A1022" s="160"/>
      <c r="B1022" s="34" t="s">
        <v>32</v>
      </c>
      <c r="C1022" s="34" t="s">
        <v>33</v>
      </c>
      <c r="D1022" s="34" t="s">
        <v>33</v>
      </c>
      <c r="E1022" s="34" t="s">
        <v>33</v>
      </c>
    </row>
    <row r="1023" spans="1:5" ht="15.75" thickBot="1" x14ac:dyDescent="0.3">
      <c r="A1023" s="26" t="s">
        <v>61</v>
      </c>
      <c r="B1023" s="36">
        <v>1</v>
      </c>
      <c r="C1023" s="35">
        <v>2</v>
      </c>
      <c r="D1023" s="35">
        <v>8</v>
      </c>
      <c r="E1023" s="35">
        <v>0</v>
      </c>
    </row>
    <row r="1024" spans="1:5" ht="15.75" thickBot="1" x14ac:dyDescent="0.3">
      <c r="A1024" s="26" t="s">
        <v>62</v>
      </c>
      <c r="B1024" s="35">
        <f>B1042</f>
        <v>11000</v>
      </c>
      <c r="C1024" s="35">
        <f t="shared" ref="C1024:E1024" si="208">C1042</f>
        <v>18360</v>
      </c>
      <c r="D1024" s="35">
        <f t="shared" si="208"/>
        <v>105000</v>
      </c>
      <c r="E1024" s="35">
        <f t="shared" si="208"/>
        <v>0</v>
      </c>
    </row>
    <row r="1025" spans="1:5" ht="15.75" thickBot="1" x14ac:dyDescent="0.3">
      <c r="A1025" s="26" t="s">
        <v>63</v>
      </c>
      <c r="B1025" s="35">
        <f>B1024/B1023</f>
        <v>11000</v>
      </c>
      <c r="C1025" s="35">
        <f t="shared" ref="C1025:E1025" si="209">C1024/C1023</f>
        <v>9180</v>
      </c>
      <c r="D1025" s="35">
        <f t="shared" si="209"/>
        <v>13125</v>
      </c>
      <c r="E1025" s="35" t="e">
        <f t="shared" si="209"/>
        <v>#DIV/0!</v>
      </c>
    </row>
    <row r="1026" spans="1:5" ht="15.75" thickBot="1" x14ac:dyDescent="0.3">
      <c r="A1026" s="26" t="s">
        <v>64</v>
      </c>
      <c r="B1026" s="36" t="s">
        <v>65</v>
      </c>
      <c r="C1026" s="37">
        <f t="shared" ref="C1026:E1028" si="210">C1023/B1023-1</f>
        <v>1</v>
      </c>
      <c r="D1026" s="37">
        <f t="shared" si="210"/>
        <v>3</v>
      </c>
      <c r="E1026" s="37">
        <f t="shared" si="210"/>
        <v>-1</v>
      </c>
    </row>
    <row r="1027" spans="1:5" ht="15.75" thickBot="1" x14ac:dyDescent="0.3">
      <c r="A1027" s="26" t="s">
        <v>66</v>
      </c>
      <c r="B1027" s="36" t="s">
        <v>65</v>
      </c>
      <c r="C1027" s="37">
        <f t="shared" si="210"/>
        <v>0.66909090909090918</v>
      </c>
      <c r="D1027" s="37">
        <f t="shared" si="210"/>
        <v>4.7189542483660132</v>
      </c>
      <c r="E1027" s="37">
        <f t="shared" si="210"/>
        <v>-1</v>
      </c>
    </row>
    <row r="1028" spans="1:5" ht="27" customHeight="1" thickBot="1" x14ac:dyDescent="0.3">
      <c r="A1028" s="26" t="s">
        <v>67</v>
      </c>
      <c r="B1028" s="36" t="s">
        <v>65</v>
      </c>
      <c r="C1028" s="37">
        <f t="shared" si="210"/>
        <v>-0.16545454545454541</v>
      </c>
      <c r="D1028" s="37">
        <f t="shared" si="210"/>
        <v>0.4297385620915033</v>
      </c>
      <c r="E1028" s="37" t="e">
        <f t="shared" si="210"/>
        <v>#DIV/0!</v>
      </c>
    </row>
    <row r="1029" spans="1:5" ht="15.75" thickBot="1" x14ac:dyDescent="0.3">
      <c r="A1029" s="170" t="s">
        <v>112</v>
      </c>
      <c r="B1029" s="171"/>
      <c r="C1029" s="171"/>
      <c r="D1029" s="171"/>
      <c r="E1029" s="172"/>
    </row>
    <row r="1030" spans="1:5" x14ac:dyDescent="0.25">
      <c r="A1030" s="159"/>
      <c r="B1030" s="33">
        <v>2019</v>
      </c>
      <c r="C1030" s="33">
        <v>2020</v>
      </c>
      <c r="D1030" s="33">
        <v>2021</v>
      </c>
      <c r="E1030" s="33">
        <v>2022</v>
      </c>
    </row>
    <row r="1031" spans="1:5" ht="15.75" thickBot="1" x14ac:dyDescent="0.3">
      <c r="A1031" s="160"/>
      <c r="B1031" s="34" t="s">
        <v>32</v>
      </c>
      <c r="C1031" s="34" t="s">
        <v>33</v>
      </c>
      <c r="D1031" s="34" t="s">
        <v>33</v>
      </c>
      <c r="E1031" s="34" t="s">
        <v>33</v>
      </c>
    </row>
    <row r="1032" spans="1:5" ht="15.75" thickBot="1" x14ac:dyDescent="0.3">
      <c r="A1032" s="39" t="s">
        <v>95</v>
      </c>
      <c r="B1032" s="40">
        <f>B1033+B1034+B1035+B1036</f>
        <v>0</v>
      </c>
      <c r="C1032" s="40">
        <f t="shared" ref="C1032:E1032" si="211">C1033+C1034+C1035+C1036</f>
        <v>0</v>
      </c>
      <c r="D1032" s="40">
        <f t="shared" si="211"/>
        <v>0</v>
      </c>
      <c r="E1032" s="40">
        <f t="shared" si="211"/>
        <v>0</v>
      </c>
    </row>
    <row r="1033" spans="1:5" ht="15.75" thickBot="1" x14ac:dyDescent="0.3">
      <c r="A1033" s="41" t="s">
        <v>70</v>
      </c>
      <c r="B1033" s="40"/>
      <c r="C1033" s="40"/>
      <c r="D1033" s="40"/>
      <c r="E1033" s="40"/>
    </row>
    <row r="1034" spans="1:5" ht="15.75" thickBot="1" x14ac:dyDescent="0.3">
      <c r="A1034" s="41" t="s">
        <v>96</v>
      </c>
      <c r="B1034" s="40"/>
      <c r="C1034" s="40"/>
      <c r="D1034" s="40"/>
      <c r="E1034" s="40"/>
    </row>
    <row r="1035" spans="1:5" ht="15.75" thickBot="1" x14ac:dyDescent="0.3">
      <c r="A1035" s="41" t="s">
        <v>97</v>
      </c>
      <c r="B1035" s="40"/>
      <c r="C1035" s="40"/>
      <c r="D1035" s="40"/>
      <c r="E1035" s="40"/>
    </row>
    <row r="1036" spans="1:5" ht="15.75" thickBot="1" x14ac:dyDescent="0.3">
      <c r="A1036" s="41" t="s">
        <v>98</v>
      </c>
      <c r="B1036" s="40"/>
      <c r="C1036" s="40"/>
      <c r="D1036" s="40"/>
      <c r="E1036" s="40"/>
    </row>
    <row r="1037" spans="1:5" ht="15.75" thickBot="1" x14ac:dyDescent="0.3">
      <c r="A1037" s="39" t="s">
        <v>99</v>
      </c>
      <c r="B1037" s="43">
        <f>B1038+B1039+B1040+B1041</f>
        <v>11000</v>
      </c>
      <c r="C1037" s="43">
        <f t="shared" ref="C1037:E1037" si="212">C1038+C1039+C1040+C1041</f>
        <v>18360</v>
      </c>
      <c r="D1037" s="43">
        <f t="shared" si="212"/>
        <v>105000</v>
      </c>
      <c r="E1037" s="43">
        <f t="shared" si="212"/>
        <v>0</v>
      </c>
    </row>
    <row r="1038" spans="1:5" ht="15.75" thickBot="1" x14ac:dyDescent="0.3">
      <c r="A1038" s="41" t="s">
        <v>70</v>
      </c>
      <c r="B1038" s="43"/>
      <c r="C1038" s="43"/>
      <c r="D1038" s="43"/>
      <c r="E1038" s="43"/>
    </row>
    <row r="1039" spans="1:5" ht="15.75" thickBot="1" x14ac:dyDescent="0.3">
      <c r="A1039" s="41" t="s">
        <v>96</v>
      </c>
      <c r="B1039" s="35">
        <v>10000</v>
      </c>
      <c r="C1039" s="35">
        <v>15000</v>
      </c>
      <c r="D1039" s="93">
        <v>100000</v>
      </c>
      <c r="E1039" s="43"/>
    </row>
    <row r="1040" spans="1:5" ht="15.75" thickBot="1" x14ac:dyDescent="0.3">
      <c r="A1040" s="41" t="s">
        <v>97</v>
      </c>
      <c r="B1040" s="35"/>
      <c r="C1040" s="35"/>
      <c r="D1040" s="43"/>
      <c r="E1040" s="43"/>
    </row>
    <row r="1041" spans="1:5" ht="15.75" thickBot="1" x14ac:dyDescent="0.3">
      <c r="A1041" s="41" t="s">
        <v>98</v>
      </c>
      <c r="B1041" s="35">
        <v>1000</v>
      </c>
      <c r="C1041" s="35">
        <v>3360</v>
      </c>
      <c r="D1041" s="35">
        <v>5000</v>
      </c>
      <c r="E1041" s="43"/>
    </row>
    <row r="1042" spans="1:5" ht="15.75" thickBot="1" x14ac:dyDescent="0.3">
      <c r="A1042" s="48" t="s">
        <v>82</v>
      </c>
      <c r="B1042" s="43">
        <f>B1032+B1037</f>
        <v>11000</v>
      </c>
      <c r="C1042" s="43">
        <f t="shared" ref="C1042:E1042" si="213">C1032+C1037</f>
        <v>18360</v>
      </c>
      <c r="D1042" s="43">
        <f t="shared" si="213"/>
        <v>105000</v>
      </c>
      <c r="E1042" s="43">
        <f t="shared" si="213"/>
        <v>0</v>
      </c>
    </row>
    <row r="1043" spans="1:5" ht="15.75" thickBot="1" x14ac:dyDescent="0.3">
      <c r="A1043" s="90" t="s">
        <v>88</v>
      </c>
      <c r="B1043" s="217" t="s">
        <v>284</v>
      </c>
      <c r="C1043" s="218"/>
      <c r="D1043" s="218"/>
      <c r="E1043" s="219"/>
    </row>
    <row r="1044" spans="1:5" ht="45.75" thickBot="1" x14ac:dyDescent="0.3">
      <c r="A1044" s="32" t="s">
        <v>142</v>
      </c>
      <c r="B1044" s="92" t="s">
        <v>285</v>
      </c>
      <c r="C1044" s="62" t="s">
        <v>90</v>
      </c>
      <c r="D1044" s="63"/>
      <c r="E1044" s="64"/>
    </row>
    <row r="1045" spans="1:5" ht="15.75" thickBot="1" x14ac:dyDescent="0.3">
      <c r="A1045" s="26" t="s">
        <v>57</v>
      </c>
      <c r="B1045" s="164" t="s">
        <v>286</v>
      </c>
      <c r="C1045" s="165"/>
      <c r="D1045" s="165"/>
      <c r="E1045" s="166"/>
    </row>
    <row r="1046" spans="1:5" ht="15.75" thickBot="1" x14ac:dyDescent="0.3">
      <c r="A1046" s="26" t="s">
        <v>59</v>
      </c>
      <c r="B1046" s="167" t="s">
        <v>287</v>
      </c>
      <c r="C1046" s="168"/>
      <c r="D1046" s="168"/>
      <c r="E1046" s="169"/>
    </row>
    <row r="1047" spans="1:5" x14ac:dyDescent="0.25">
      <c r="A1047" s="159"/>
      <c r="B1047" s="33">
        <v>2019</v>
      </c>
      <c r="C1047" s="33">
        <v>2020</v>
      </c>
      <c r="D1047" s="33">
        <v>2021</v>
      </c>
      <c r="E1047" s="33">
        <v>2022</v>
      </c>
    </row>
    <row r="1048" spans="1:5" ht="15.75" thickBot="1" x14ac:dyDescent="0.3">
      <c r="A1048" s="160"/>
      <c r="B1048" s="34" t="s">
        <v>32</v>
      </c>
      <c r="C1048" s="34" t="s">
        <v>33</v>
      </c>
      <c r="D1048" s="34" t="s">
        <v>33</v>
      </c>
      <c r="E1048" s="34" t="s">
        <v>33</v>
      </c>
    </row>
    <row r="1049" spans="1:5" ht="15.75" thickBot="1" x14ac:dyDescent="0.3">
      <c r="A1049" s="26" t="s">
        <v>61</v>
      </c>
      <c r="B1049" s="36">
        <v>1</v>
      </c>
      <c r="C1049" s="35">
        <v>1</v>
      </c>
      <c r="D1049" s="35">
        <v>0</v>
      </c>
      <c r="E1049" s="35">
        <v>0</v>
      </c>
    </row>
    <row r="1050" spans="1:5" ht="15.75" thickBot="1" x14ac:dyDescent="0.3">
      <c r="A1050" s="26" t="s">
        <v>62</v>
      </c>
      <c r="B1050" s="35">
        <f>B1068</f>
        <v>10510</v>
      </c>
      <c r="C1050" s="35">
        <f t="shared" ref="C1050:E1050" si="214">C1068</f>
        <v>5510</v>
      </c>
      <c r="D1050" s="35">
        <f t="shared" si="214"/>
        <v>0</v>
      </c>
      <c r="E1050" s="35">
        <f t="shared" si="214"/>
        <v>0</v>
      </c>
    </row>
    <row r="1051" spans="1:5" ht="15.75" thickBot="1" x14ac:dyDescent="0.3">
      <c r="A1051" s="26" t="s">
        <v>63</v>
      </c>
      <c r="B1051" s="35">
        <f>B1050/B1049</f>
        <v>10510</v>
      </c>
      <c r="C1051" s="35">
        <f t="shared" ref="C1051:E1051" si="215">C1050/C1049</f>
        <v>5510</v>
      </c>
      <c r="D1051" s="35" t="e">
        <f t="shared" si="215"/>
        <v>#DIV/0!</v>
      </c>
      <c r="E1051" s="35" t="e">
        <f t="shared" si="215"/>
        <v>#DIV/0!</v>
      </c>
    </row>
    <row r="1052" spans="1:5" ht="15.75" thickBot="1" x14ac:dyDescent="0.3">
      <c r="A1052" s="26" t="s">
        <v>64</v>
      </c>
      <c r="B1052" s="36" t="s">
        <v>65</v>
      </c>
      <c r="C1052" s="37">
        <f t="shared" ref="C1052:E1054" si="216">C1049/B1049-1</f>
        <v>0</v>
      </c>
      <c r="D1052" s="37">
        <f t="shared" si="216"/>
        <v>-1</v>
      </c>
      <c r="E1052" s="37" t="e">
        <f t="shared" si="216"/>
        <v>#DIV/0!</v>
      </c>
    </row>
    <row r="1053" spans="1:5" ht="15.75" thickBot="1" x14ac:dyDescent="0.3">
      <c r="A1053" s="26" t="s">
        <v>66</v>
      </c>
      <c r="B1053" s="36" t="s">
        <v>65</v>
      </c>
      <c r="C1053" s="37">
        <f t="shared" si="216"/>
        <v>-0.47573739295908657</v>
      </c>
      <c r="D1053" s="37">
        <f t="shared" si="216"/>
        <v>-1</v>
      </c>
      <c r="E1053" s="37" t="e">
        <f t="shared" si="216"/>
        <v>#DIV/0!</v>
      </c>
    </row>
    <row r="1054" spans="1:5" ht="15.75" thickBot="1" x14ac:dyDescent="0.3">
      <c r="A1054" s="26" t="s">
        <v>67</v>
      </c>
      <c r="B1054" s="36" t="s">
        <v>65</v>
      </c>
      <c r="C1054" s="37">
        <f t="shared" si="216"/>
        <v>-0.47573739295908657</v>
      </c>
      <c r="D1054" s="37" t="e">
        <f t="shared" si="216"/>
        <v>#DIV/0!</v>
      </c>
      <c r="E1054" s="37" t="e">
        <f t="shared" si="216"/>
        <v>#DIV/0!</v>
      </c>
    </row>
    <row r="1055" spans="1:5" ht="15.75" thickBot="1" x14ac:dyDescent="0.3">
      <c r="A1055" s="170" t="s">
        <v>112</v>
      </c>
      <c r="B1055" s="171"/>
      <c r="C1055" s="171"/>
      <c r="D1055" s="171"/>
      <c r="E1055" s="172"/>
    </row>
    <row r="1056" spans="1:5" x14ac:dyDescent="0.25">
      <c r="A1056" s="159"/>
      <c r="B1056" s="33">
        <v>2019</v>
      </c>
      <c r="C1056" s="33">
        <v>2020</v>
      </c>
      <c r="D1056" s="33">
        <v>2021</v>
      </c>
      <c r="E1056" s="33">
        <v>2022</v>
      </c>
    </row>
    <row r="1057" spans="1:5" ht="15.75" thickBot="1" x14ac:dyDescent="0.3">
      <c r="A1057" s="160"/>
      <c r="B1057" s="34" t="s">
        <v>32</v>
      </c>
      <c r="C1057" s="34" t="s">
        <v>33</v>
      </c>
      <c r="D1057" s="34" t="s">
        <v>33</v>
      </c>
      <c r="E1057" s="34" t="s">
        <v>33</v>
      </c>
    </row>
    <row r="1058" spans="1:5" ht="15.75" thickBot="1" x14ac:dyDescent="0.3">
      <c r="A1058" s="39" t="s">
        <v>95</v>
      </c>
      <c r="B1058" s="40">
        <f>B1059+B1060+B1061+B1062</f>
        <v>0</v>
      </c>
      <c r="C1058" s="40">
        <f t="shared" ref="C1058:E1058" si="217">C1059+C1060+C1061+C1062</f>
        <v>0</v>
      </c>
      <c r="D1058" s="40">
        <f t="shared" si="217"/>
        <v>0</v>
      </c>
      <c r="E1058" s="40">
        <f t="shared" si="217"/>
        <v>0</v>
      </c>
    </row>
    <row r="1059" spans="1:5" ht="15.75" thickBot="1" x14ac:dyDescent="0.3">
      <c r="A1059" s="41" t="s">
        <v>70</v>
      </c>
      <c r="B1059" s="40"/>
      <c r="C1059" s="40"/>
      <c r="D1059" s="40"/>
      <c r="E1059" s="40"/>
    </row>
    <row r="1060" spans="1:5" ht="15.75" thickBot="1" x14ac:dyDescent="0.3">
      <c r="A1060" s="41" t="s">
        <v>96</v>
      </c>
      <c r="B1060" s="40"/>
      <c r="C1060" s="40"/>
      <c r="D1060" s="40"/>
      <c r="E1060" s="40"/>
    </row>
    <row r="1061" spans="1:5" ht="15.75" thickBot="1" x14ac:dyDescent="0.3">
      <c r="A1061" s="41" t="s">
        <v>97</v>
      </c>
      <c r="B1061" s="40"/>
      <c r="C1061" s="40"/>
      <c r="D1061" s="40"/>
      <c r="E1061" s="40"/>
    </row>
    <row r="1062" spans="1:5" ht="15.75" thickBot="1" x14ac:dyDescent="0.3">
      <c r="A1062" s="41" t="s">
        <v>98</v>
      </c>
      <c r="B1062" s="40"/>
      <c r="C1062" s="40"/>
      <c r="D1062" s="40"/>
      <c r="E1062" s="40"/>
    </row>
    <row r="1063" spans="1:5" ht="15" customHeight="1" thickBot="1" x14ac:dyDescent="0.3">
      <c r="A1063" s="39" t="s">
        <v>99</v>
      </c>
      <c r="B1063" s="43">
        <f>B1064+B1065+B1066+B1067</f>
        <v>10510</v>
      </c>
      <c r="C1063" s="43">
        <f t="shared" ref="C1063:E1063" si="218">C1064+C1065+C1066+C1067</f>
        <v>5510</v>
      </c>
      <c r="D1063" s="43">
        <f t="shared" si="218"/>
        <v>0</v>
      </c>
      <c r="E1063" s="43">
        <f t="shared" si="218"/>
        <v>0</v>
      </c>
    </row>
    <row r="1064" spans="1:5" ht="15.75" thickBot="1" x14ac:dyDescent="0.3">
      <c r="A1064" s="41" t="s">
        <v>70</v>
      </c>
      <c r="B1064" s="43"/>
      <c r="C1064" s="43"/>
      <c r="D1064" s="43"/>
      <c r="E1064" s="43"/>
    </row>
    <row r="1065" spans="1:5" ht="19.5" customHeight="1" thickBot="1" x14ac:dyDescent="0.3">
      <c r="A1065" s="41" t="s">
        <v>96</v>
      </c>
      <c r="B1065" s="35">
        <v>10000</v>
      </c>
      <c r="C1065" s="35">
        <v>5000</v>
      </c>
      <c r="D1065" s="35"/>
      <c r="E1065" s="43"/>
    </row>
    <row r="1066" spans="1:5" ht="15.75" thickBot="1" x14ac:dyDescent="0.3">
      <c r="A1066" s="41" t="s">
        <v>97</v>
      </c>
      <c r="B1066" s="35"/>
      <c r="C1066" s="35"/>
      <c r="D1066" s="43"/>
      <c r="E1066" s="43"/>
    </row>
    <row r="1067" spans="1:5" ht="18.75" customHeight="1" thickBot="1" x14ac:dyDescent="0.3">
      <c r="A1067" s="41" t="s">
        <v>98</v>
      </c>
      <c r="B1067" s="35">
        <v>510</v>
      </c>
      <c r="C1067" s="35">
        <v>510</v>
      </c>
      <c r="D1067" s="35"/>
      <c r="E1067" s="43"/>
    </row>
    <row r="1068" spans="1:5" ht="15.75" customHeight="1" thickBot="1" x14ac:dyDescent="0.3">
      <c r="A1068" s="48" t="s">
        <v>82</v>
      </c>
      <c r="B1068" s="43">
        <f>B1058+B1063</f>
        <v>10510</v>
      </c>
      <c r="C1068" s="43">
        <f t="shared" ref="C1068:E1068" si="219">C1058+C1063</f>
        <v>5510</v>
      </c>
      <c r="D1068" s="43">
        <f t="shared" si="219"/>
        <v>0</v>
      </c>
      <c r="E1068" s="43">
        <f t="shared" si="219"/>
        <v>0</v>
      </c>
    </row>
    <row r="1069" spans="1:5" ht="15.75" thickBot="1" x14ac:dyDescent="0.3">
      <c r="A1069" s="90" t="s">
        <v>88</v>
      </c>
      <c r="B1069" s="217" t="s">
        <v>288</v>
      </c>
      <c r="C1069" s="218"/>
      <c r="D1069" s="218"/>
      <c r="E1069" s="219"/>
    </row>
    <row r="1070" spans="1:5" ht="45.75" thickBot="1" x14ac:dyDescent="0.3">
      <c r="A1070" s="32" t="s">
        <v>142</v>
      </c>
      <c r="B1070" s="92" t="s">
        <v>289</v>
      </c>
      <c r="C1070" s="62" t="s">
        <v>90</v>
      </c>
      <c r="D1070" s="63"/>
      <c r="E1070" s="64"/>
    </row>
    <row r="1071" spans="1:5" ht="28.5" customHeight="1" thickBot="1" x14ac:dyDescent="0.3">
      <c r="A1071" s="26" t="s">
        <v>57</v>
      </c>
      <c r="B1071" s="164" t="s">
        <v>290</v>
      </c>
      <c r="C1071" s="165"/>
      <c r="D1071" s="165"/>
      <c r="E1071" s="166"/>
    </row>
    <row r="1072" spans="1:5" ht="15.75" thickBot="1" x14ac:dyDescent="0.3">
      <c r="A1072" s="26" t="s">
        <v>59</v>
      </c>
      <c r="B1072" s="167" t="s">
        <v>291</v>
      </c>
      <c r="C1072" s="168"/>
      <c r="D1072" s="168"/>
      <c r="E1072" s="169"/>
    </row>
    <row r="1073" spans="1:5" x14ac:dyDescent="0.25">
      <c r="A1073" s="159"/>
      <c r="B1073" s="33">
        <v>2019</v>
      </c>
      <c r="C1073" s="33">
        <v>2020</v>
      </c>
      <c r="D1073" s="33">
        <v>2021</v>
      </c>
      <c r="E1073" s="33">
        <v>2022</v>
      </c>
    </row>
    <row r="1074" spans="1:5" ht="15.75" thickBot="1" x14ac:dyDescent="0.3">
      <c r="A1074" s="160"/>
      <c r="B1074" s="34" t="s">
        <v>32</v>
      </c>
      <c r="C1074" s="34" t="s">
        <v>33</v>
      </c>
      <c r="D1074" s="34" t="s">
        <v>33</v>
      </c>
      <c r="E1074" s="34" t="s">
        <v>33</v>
      </c>
    </row>
    <row r="1075" spans="1:5" ht="15.75" thickBot="1" x14ac:dyDescent="0.3">
      <c r="A1075" s="26" t="s">
        <v>61</v>
      </c>
      <c r="B1075" s="36"/>
      <c r="C1075" s="35">
        <v>1</v>
      </c>
      <c r="D1075" s="35">
        <v>2</v>
      </c>
      <c r="E1075" s="35">
        <v>2</v>
      </c>
    </row>
    <row r="1076" spans="1:5" ht="15.75" thickBot="1" x14ac:dyDescent="0.3">
      <c r="A1076" s="26" t="s">
        <v>62</v>
      </c>
      <c r="B1076" s="35"/>
      <c r="C1076" s="35">
        <f>C1094</f>
        <v>9500</v>
      </c>
      <c r="D1076" s="35">
        <f t="shared" ref="D1076:E1076" si="220">D1094</f>
        <v>20000</v>
      </c>
      <c r="E1076" s="35">
        <f t="shared" si="220"/>
        <v>20000</v>
      </c>
    </row>
    <row r="1077" spans="1:5" ht="15.75" thickBot="1" x14ac:dyDescent="0.3">
      <c r="A1077" s="26" t="s">
        <v>63</v>
      </c>
      <c r="B1077" s="35" t="e">
        <f>B1076/B1075</f>
        <v>#DIV/0!</v>
      </c>
      <c r="C1077" s="35">
        <f t="shared" ref="C1077:E1077" si="221">C1076/C1075</f>
        <v>9500</v>
      </c>
      <c r="D1077" s="35">
        <f t="shared" si="221"/>
        <v>10000</v>
      </c>
      <c r="E1077" s="35">
        <f t="shared" si="221"/>
        <v>10000</v>
      </c>
    </row>
    <row r="1078" spans="1:5" ht="15.75" thickBot="1" x14ac:dyDescent="0.3">
      <c r="A1078" s="26" t="s">
        <v>64</v>
      </c>
      <c r="B1078" s="36" t="s">
        <v>65</v>
      </c>
      <c r="C1078" s="37" t="e">
        <f t="shared" ref="C1078:E1080" si="222">C1075/B1075-1</f>
        <v>#DIV/0!</v>
      </c>
      <c r="D1078" s="37">
        <f t="shared" si="222"/>
        <v>1</v>
      </c>
      <c r="E1078" s="37">
        <f t="shared" si="222"/>
        <v>0</v>
      </c>
    </row>
    <row r="1079" spans="1:5" ht="15.75" thickBot="1" x14ac:dyDescent="0.3">
      <c r="A1079" s="26" t="s">
        <v>66</v>
      </c>
      <c r="B1079" s="36" t="s">
        <v>65</v>
      </c>
      <c r="C1079" s="37" t="e">
        <f t="shared" si="222"/>
        <v>#DIV/0!</v>
      </c>
      <c r="D1079" s="37">
        <f t="shared" si="222"/>
        <v>1.1052631578947367</v>
      </c>
      <c r="E1079" s="37">
        <f t="shared" si="222"/>
        <v>0</v>
      </c>
    </row>
    <row r="1080" spans="1:5" ht="15.75" thickBot="1" x14ac:dyDescent="0.3">
      <c r="A1080" s="26" t="s">
        <v>67</v>
      </c>
      <c r="B1080" s="36" t="s">
        <v>65</v>
      </c>
      <c r="C1080" s="37" t="e">
        <f t="shared" si="222"/>
        <v>#DIV/0!</v>
      </c>
      <c r="D1080" s="37">
        <f t="shared" si="222"/>
        <v>5.2631578947368363E-2</v>
      </c>
      <c r="E1080" s="37">
        <f t="shared" si="222"/>
        <v>0</v>
      </c>
    </row>
    <row r="1081" spans="1:5" ht="15.75" thickBot="1" x14ac:dyDescent="0.3">
      <c r="A1081" s="170" t="s">
        <v>112</v>
      </c>
      <c r="B1081" s="171"/>
      <c r="C1081" s="171"/>
      <c r="D1081" s="171"/>
      <c r="E1081" s="172"/>
    </row>
    <row r="1082" spans="1:5" x14ac:dyDescent="0.25">
      <c r="A1082" s="159"/>
      <c r="B1082" s="33">
        <v>2019</v>
      </c>
      <c r="C1082" s="33">
        <v>2020</v>
      </c>
      <c r="D1082" s="33">
        <v>2021</v>
      </c>
      <c r="E1082" s="33">
        <v>2022</v>
      </c>
    </row>
    <row r="1083" spans="1:5" ht="15.75" thickBot="1" x14ac:dyDescent="0.3">
      <c r="A1083" s="160"/>
      <c r="B1083" s="34" t="s">
        <v>32</v>
      </c>
      <c r="C1083" s="34" t="s">
        <v>33</v>
      </c>
      <c r="D1083" s="34" t="s">
        <v>33</v>
      </c>
      <c r="E1083" s="34" t="s">
        <v>33</v>
      </c>
    </row>
    <row r="1084" spans="1:5" ht="15.75" thickBot="1" x14ac:dyDescent="0.3">
      <c r="A1084" s="39" t="s">
        <v>95</v>
      </c>
      <c r="B1084" s="40">
        <f>B1085+B1086+B1087+B1088</f>
        <v>0</v>
      </c>
      <c r="C1084" s="40">
        <f t="shared" ref="C1084:E1084" si="223">C1085+C1086+C1087+C1088</f>
        <v>0</v>
      </c>
      <c r="D1084" s="40">
        <f t="shared" si="223"/>
        <v>0</v>
      </c>
      <c r="E1084" s="40">
        <f t="shared" si="223"/>
        <v>0</v>
      </c>
    </row>
    <row r="1085" spans="1:5" ht="15.75" thickBot="1" x14ac:dyDescent="0.3">
      <c r="A1085" s="41" t="s">
        <v>70</v>
      </c>
      <c r="B1085" s="40"/>
      <c r="C1085" s="40"/>
      <c r="D1085" s="40"/>
      <c r="E1085" s="40"/>
    </row>
    <row r="1086" spans="1:5" ht="15.75" thickBot="1" x14ac:dyDescent="0.3">
      <c r="A1086" s="41" t="s">
        <v>96</v>
      </c>
      <c r="B1086" s="40"/>
      <c r="C1086" s="40"/>
      <c r="D1086" s="40"/>
      <c r="E1086" s="40"/>
    </row>
    <row r="1087" spans="1:5" ht="15.75" thickBot="1" x14ac:dyDescent="0.3">
      <c r="A1087" s="41" t="s">
        <v>97</v>
      </c>
      <c r="B1087" s="40"/>
      <c r="C1087" s="40"/>
      <c r="D1087" s="40"/>
      <c r="E1087" s="40"/>
    </row>
    <row r="1088" spans="1:5" ht="15.75" thickBot="1" x14ac:dyDescent="0.3">
      <c r="A1088" s="41" t="s">
        <v>98</v>
      </c>
      <c r="B1088" s="40"/>
      <c r="C1088" s="40"/>
      <c r="D1088" s="40"/>
      <c r="E1088" s="40"/>
    </row>
    <row r="1089" spans="1:5" ht="15" customHeight="1" thickBot="1" x14ac:dyDescent="0.3">
      <c r="A1089" s="39" t="s">
        <v>99</v>
      </c>
      <c r="B1089" s="43">
        <f>B1090+B1091+B1092+B1093</f>
        <v>0</v>
      </c>
      <c r="C1089" s="43">
        <f t="shared" ref="C1089:E1089" si="224">C1090+C1091+C1092+C1093</f>
        <v>9500</v>
      </c>
      <c r="D1089" s="43">
        <f t="shared" si="224"/>
        <v>20000</v>
      </c>
      <c r="E1089" s="43">
        <f t="shared" si="224"/>
        <v>20000</v>
      </c>
    </row>
    <row r="1090" spans="1:5" ht="15.75" thickBot="1" x14ac:dyDescent="0.3">
      <c r="A1090" s="41" t="s">
        <v>70</v>
      </c>
      <c r="B1090" s="43"/>
      <c r="C1090" s="43"/>
      <c r="D1090" s="43"/>
      <c r="E1090" s="43"/>
    </row>
    <row r="1091" spans="1:5" ht="19.5" customHeight="1" thickBot="1" x14ac:dyDescent="0.3">
      <c r="A1091" s="41" t="s">
        <v>96</v>
      </c>
      <c r="B1091" s="35"/>
      <c r="C1091" s="35">
        <v>8000</v>
      </c>
      <c r="D1091" s="35">
        <v>20000</v>
      </c>
      <c r="E1091" s="43">
        <v>20000</v>
      </c>
    </row>
    <row r="1092" spans="1:5" ht="15.75" thickBot="1" x14ac:dyDescent="0.3">
      <c r="A1092" s="41" t="s">
        <v>97</v>
      </c>
      <c r="B1092" s="35"/>
      <c r="C1092" s="35">
        <v>1000</v>
      </c>
      <c r="D1092" s="43"/>
      <c r="E1092" s="43"/>
    </row>
    <row r="1093" spans="1:5" ht="18.75" customHeight="1" thickBot="1" x14ac:dyDescent="0.3">
      <c r="A1093" s="41" t="s">
        <v>98</v>
      </c>
      <c r="B1093" s="35"/>
      <c r="C1093" s="35">
        <v>500</v>
      </c>
      <c r="D1093" s="35"/>
      <c r="E1093" s="43"/>
    </row>
    <row r="1094" spans="1:5" ht="15.75" customHeight="1" thickBot="1" x14ac:dyDescent="0.3">
      <c r="A1094" s="48" t="s">
        <v>82</v>
      </c>
      <c r="B1094" s="43">
        <f>B1084+B1089</f>
        <v>0</v>
      </c>
      <c r="C1094" s="43">
        <f t="shared" ref="C1094:E1094" si="225">C1084+C1089</f>
        <v>9500</v>
      </c>
      <c r="D1094" s="43">
        <f t="shared" si="225"/>
        <v>20000</v>
      </c>
      <c r="E1094" s="43">
        <f t="shared" si="225"/>
        <v>20000</v>
      </c>
    </row>
    <row r="1095" spans="1:5" ht="15.75" thickBot="1" x14ac:dyDescent="0.3">
      <c r="A1095" s="90" t="s">
        <v>88</v>
      </c>
      <c r="B1095" s="217" t="s">
        <v>292</v>
      </c>
      <c r="C1095" s="218"/>
      <c r="D1095" s="218"/>
      <c r="E1095" s="219"/>
    </row>
    <row r="1096" spans="1:5" ht="45.75" thickBot="1" x14ac:dyDescent="0.3">
      <c r="A1096" s="32" t="s">
        <v>142</v>
      </c>
      <c r="B1096" s="92" t="s">
        <v>285</v>
      </c>
      <c r="C1096" s="62" t="s">
        <v>90</v>
      </c>
      <c r="D1096" s="63"/>
      <c r="E1096" s="64"/>
    </row>
    <row r="1097" spans="1:5" ht="15.75" thickBot="1" x14ac:dyDescent="0.3">
      <c r="A1097" s="26" t="s">
        <v>57</v>
      </c>
      <c r="B1097" s="164" t="s">
        <v>293</v>
      </c>
      <c r="C1097" s="165"/>
      <c r="D1097" s="165"/>
      <c r="E1097" s="166"/>
    </row>
    <row r="1098" spans="1:5" ht="15.75" thickBot="1" x14ac:dyDescent="0.3">
      <c r="A1098" s="26" t="s">
        <v>59</v>
      </c>
      <c r="B1098" s="167" t="s">
        <v>294</v>
      </c>
      <c r="C1098" s="168"/>
      <c r="D1098" s="168"/>
      <c r="E1098" s="169"/>
    </row>
    <row r="1099" spans="1:5" x14ac:dyDescent="0.25">
      <c r="A1099" s="159"/>
      <c r="B1099" s="33">
        <v>2019</v>
      </c>
      <c r="C1099" s="33">
        <v>2020</v>
      </c>
      <c r="D1099" s="33">
        <v>2021</v>
      </c>
      <c r="E1099" s="33">
        <v>2022</v>
      </c>
    </row>
    <row r="1100" spans="1:5" ht="15.75" thickBot="1" x14ac:dyDescent="0.3">
      <c r="A1100" s="160"/>
      <c r="B1100" s="34" t="s">
        <v>32</v>
      </c>
      <c r="C1100" s="34" t="s">
        <v>33</v>
      </c>
      <c r="D1100" s="34" t="s">
        <v>33</v>
      </c>
      <c r="E1100" s="34" t="s">
        <v>33</v>
      </c>
    </row>
    <row r="1101" spans="1:5" ht="15.75" thickBot="1" x14ac:dyDescent="0.3">
      <c r="A1101" s="26" t="s">
        <v>61</v>
      </c>
      <c r="B1101" s="36">
        <v>0</v>
      </c>
      <c r="C1101" s="35">
        <v>2</v>
      </c>
      <c r="D1101" s="35">
        <v>3</v>
      </c>
      <c r="E1101" s="35">
        <v>0</v>
      </c>
    </row>
    <row r="1102" spans="1:5" ht="15.75" thickBot="1" x14ac:dyDescent="0.3">
      <c r="A1102" s="26" t="s">
        <v>62</v>
      </c>
      <c r="B1102" s="35">
        <v>0</v>
      </c>
      <c r="C1102" s="35">
        <f>C1120</f>
        <v>8000</v>
      </c>
      <c r="D1102" s="35">
        <f>D1120</f>
        <v>11000</v>
      </c>
      <c r="E1102" s="35">
        <f t="shared" ref="E1102" si="226">E1120</f>
        <v>0</v>
      </c>
    </row>
    <row r="1103" spans="1:5" ht="15.75" thickBot="1" x14ac:dyDescent="0.3">
      <c r="A1103" s="26" t="s">
        <v>63</v>
      </c>
      <c r="B1103" s="35">
        <v>0</v>
      </c>
      <c r="C1103" s="35">
        <f t="shared" ref="C1103:E1103" si="227">C1102/C1101</f>
        <v>4000</v>
      </c>
      <c r="D1103" s="35">
        <f t="shared" si="227"/>
        <v>3666.6666666666665</v>
      </c>
      <c r="E1103" s="35" t="e">
        <f t="shared" si="227"/>
        <v>#DIV/0!</v>
      </c>
    </row>
    <row r="1104" spans="1:5" ht="15.75" thickBot="1" x14ac:dyDescent="0.3">
      <c r="A1104" s="26" t="s">
        <v>64</v>
      </c>
      <c r="B1104" s="36" t="s">
        <v>65</v>
      </c>
      <c r="C1104" s="37" t="e">
        <f t="shared" ref="C1104:E1106" si="228">C1101/B1101-1</f>
        <v>#DIV/0!</v>
      </c>
      <c r="D1104" s="37">
        <f t="shared" si="228"/>
        <v>0.5</v>
      </c>
      <c r="E1104" s="37">
        <f t="shared" si="228"/>
        <v>-1</v>
      </c>
    </row>
    <row r="1105" spans="1:5" ht="15.75" thickBot="1" x14ac:dyDescent="0.3">
      <c r="A1105" s="26" t="s">
        <v>66</v>
      </c>
      <c r="B1105" s="36" t="s">
        <v>65</v>
      </c>
      <c r="C1105" s="37" t="e">
        <f t="shared" si="228"/>
        <v>#DIV/0!</v>
      </c>
      <c r="D1105" s="37">
        <f t="shared" si="228"/>
        <v>0.375</v>
      </c>
      <c r="E1105" s="37">
        <f t="shared" si="228"/>
        <v>-1</v>
      </c>
    </row>
    <row r="1106" spans="1:5" ht="15.75" thickBot="1" x14ac:dyDescent="0.3">
      <c r="A1106" s="26" t="s">
        <v>67</v>
      </c>
      <c r="B1106" s="36" t="s">
        <v>65</v>
      </c>
      <c r="C1106" s="37" t="e">
        <f t="shared" si="228"/>
        <v>#DIV/0!</v>
      </c>
      <c r="D1106" s="37">
        <f t="shared" si="228"/>
        <v>-8.333333333333337E-2</v>
      </c>
      <c r="E1106" s="37" t="e">
        <f t="shared" si="228"/>
        <v>#DIV/0!</v>
      </c>
    </row>
    <row r="1107" spans="1:5" ht="15.75" thickBot="1" x14ac:dyDescent="0.3">
      <c r="A1107" s="170" t="s">
        <v>112</v>
      </c>
      <c r="B1107" s="171"/>
      <c r="C1107" s="171"/>
      <c r="D1107" s="171"/>
      <c r="E1107" s="172"/>
    </row>
    <row r="1108" spans="1:5" x14ac:dyDescent="0.25">
      <c r="A1108" s="159"/>
      <c r="B1108" s="33">
        <v>2019</v>
      </c>
      <c r="C1108" s="33">
        <v>2020</v>
      </c>
      <c r="D1108" s="33">
        <v>2021</v>
      </c>
      <c r="E1108" s="33">
        <v>2022</v>
      </c>
    </row>
    <row r="1109" spans="1:5" ht="15.75" thickBot="1" x14ac:dyDescent="0.3">
      <c r="A1109" s="160"/>
      <c r="B1109" s="34" t="s">
        <v>32</v>
      </c>
      <c r="C1109" s="34" t="s">
        <v>33</v>
      </c>
      <c r="D1109" s="34" t="s">
        <v>33</v>
      </c>
      <c r="E1109" s="34" t="s">
        <v>33</v>
      </c>
    </row>
    <row r="1110" spans="1:5" ht="15.75" thickBot="1" x14ac:dyDescent="0.3">
      <c r="A1110" s="39" t="s">
        <v>95</v>
      </c>
      <c r="B1110" s="40">
        <f>B1111+B1112+B1113+B1114</f>
        <v>0</v>
      </c>
      <c r="C1110" s="40">
        <f t="shared" ref="C1110:E1110" si="229">C1111+C1112+C1113+C1114</f>
        <v>0</v>
      </c>
      <c r="D1110" s="40">
        <f t="shared" si="229"/>
        <v>0</v>
      </c>
      <c r="E1110" s="40">
        <f t="shared" si="229"/>
        <v>0</v>
      </c>
    </row>
    <row r="1111" spans="1:5" ht="15.75" thickBot="1" x14ac:dyDescent="0.3">
      <c r="A1111" s="41" t="s">
        <v>70</v>
      </c>
      <c r="B1111" s="40"/>
      <c r="C1111" s="40"/>
      <c r="D1111" s="40"/>
      <c r="E1111" s="40"/>
    </row>
    <row r="1112" spans="1:5" ht="15.75" thickBot="1" x14ac:dyDescent="0.3">
      <c r="A1112" s="41" t="s">
        <v>96</v>
      </c>
      <c r="B1112" s="40"/>
      <c r="C1112" s="40"/>
      <c r="D1112" s="40"/>
      <c r="E1112" s="40"/>
    </row>
    <row r="1113" spans="1:5" ht="15.75" thickBot="1" x14ac:dyDescent="0.3">
      <c r="A1113" s="41" t="s">
        <v>97</v>
      </c>
      <c r="B1113" s="40"/>
      <c r="C1113" s="40"/>
      <c r="D1113" s="40"/>
      <c r="E1113" s="40"/>
    </row>
    <row r="1114" spans="1:5" ht="15.75" thickBot="1" x14ac:dyDescent="0.3">
      <c r="A1114" s="41" t="s">
        <v>98</v>
      </c>
      <c r="B1114" s="40"/>
      <c r="C1114" s="40"/>
      <c r="D1114" s="40"/>
      <c r="E1114" s="40"/>
    </row>
    <row r="1115" spans="1:5" ht="15" customHeight="1" thickBot="1" x14ac:dyDescent="0.3">
      <c r="A1115" s="39" t="s">
        <v>99</v>
      </c>
      <c r="B1115" s="43">
        <f>B1116+B1117+B1118+B1119</f>
        <v>0</v>
      </c>
      <c r="C1115" s="43">
        <f t="shared" ref="C1115:E1115" si="230">C1116+C1117+C1118+C1119</f>
        <v>8000</v>
      </c>
      <c r="D1115" s="43">
        <f t="shared" si="230"/>
        <v>11000</v>
      </c>
      <c r="E1115" s="43">
        <f t="shared" si="230"/>
        <v>0</v>
      </c>
    </row>
    <row r="1116" spans="1:5" ht="15.75" thickBot="1" x14ac:dyDescent="0.3">
      <c r="A1116" s="41" t="s">
        <v>70</v>
      </c>
      <c r="B1116" s="43"/>
      <c r="C1116" s="43"/>
      <c r="D1116" s="43"/>
      <c r="E1116" s="43"/>
    </row>
    <row r="1117" spans="1:5" ht="19.5" customHeight="1" thickBot="1" x14ac:dyDescent="0.3">
      <c r="A1117" s="41" t="s">
        <v>96</v>
      </c>
      <c r="B1117" s="35">
        <v>0</v>
      </c>
      <c r="C1117" s="35">
        <v>6000</v>
      </c>
      <c r="D1117" s="35">
        <v>10000</v>
      </c>
      <c r="E1117" s="43"/>
    </row>
    <row r="1118" spans="1:5" ht="15.75" thickBot="1" x14ac:dyDescent="0.3">
      <c r="A1118" s="41" t="s">
        <v>97</v>
      </c>
      <c r="B1118" s="35">
        <v>0</v>
      </c>
      <c r="C1118" s="35">
        <v>2000</v>
      </c>
      <c r="D1118" s="42">
        <v>1000</v>
      </c>
      <c r="E1118" s="43"/>
    </row>
    <row r="1119" spans="1:5" ht="18.75" customHeight="1" thickBot="1" x14ac:dyDescent="0.3">
      <c r="A1119" s="41" t="s">
        <v>98</v>
      </c>
      <c r="B1119" s="35">
        <v>0</v>
      </c>
      <c r="C1119" s="35"/>
      <c r="D1119" s="35"/>
      <c r="E1119" s="43"/>
    </row>
    <row r="1120" spans="1:5" ht="15.75" customHeight="1" thickBot="1" x14ac:dyDescent="0.3">
      <c r="A1120" s="48" t="s">
        <v>82</v>
      </c>
      <c r="B1120" s="43">
        <f>B1110+B1115</f>
        <v>0</v>
      </c>
      <c r="C1120" s="43">
        <f t="shared" ref="C1120:E1120" si="231">C1110+C1115</f>
        <v>8000</v>
      </c>
      <c r="D1120" s="43">
        <f t="shared" si="231"/>
        <v>11000</v>
      </c>
      <c r="E1120" s="43">
        <f t="shared" si="231"/>
        <v>0</v>
      </c>
    </row>
    <row r="1121" spans="1:5" ht="15.75" thickBot="1" x14ac:dyDescent="0.3">
      <c r="A1121" s="90" t="s">
        <v>88</v>
      </c>
      <c r="B1121" s="217" t="s">
        <v>295</v>
      </c>
      <c r="C1121" s="218"/>
      <c r="D1121" s="218"/>
      <c r="E1121" s="219"/>
    </row>
    <row r="1122" spans="1:5" ht="34.5" thickBot="1" x14ac:dyDescent="0.3">
      <c r="A1122" s="32" t="s">
        <v>142</v>
      </c>
      <c r="B1122" s="92" t="s">
        <v>296</v>
      </c>
      <c r="C1122" s="62" t="s">
        <v>90</v>
      </c>
      <c r="D1122" s="63"/>
      <c r="E1122" s="64"/>
    </row>
    <row r="1123" spans="1:5" ht="15.75" thickBot="1" x14ac:dyDescent="0.3">
      <c r="A1123" s="26" t="s">
        <v>57</v>
      </c>
      <c r="B1123" s="164" t="s">
        <v>297</v>
      </c>
      <c r="C1123" s="165"/>
      <c r="D1123" s="165"/>
      <c r="E1123" s="166"/>
    </row>
    <row r="1124" spans="1:5" ht="15.75" thickBot="1" x14ac:dyDescent="0.3">
      <c r="A1124" s="26" t="s">
        <v>59</v>
      </c>
      <c r="B1124" s="167" t="s">
        <v>233</v>
      </c>
      <c r="C1124" s="168"/>
      <c r="D1124" s="168"/>
      <c r="E1124" s="169"/>
    </row>
    <row r="1125" spans="1:5" x14ac:dyDescent="0.25">
      <c r="A1125" s="159"/>
      <c r="B1125" s="33">
        <v>2019</v>
      </c>
      <c r="C1125" s="33">
        <v>2020</v>
      </c>
      <c r="D1125" s="33">
        <v>2021</v>
      </c>
      <c r="E1125" s="33">
        <v>2022</v>
      </c>
    </row>
    <row r="1126" spans="1:5" ht="15.75" thickBot="1" x14ac:dyDescent="0.3">
      <c r="A1126" s="160"/>
      <c r="B1126" s="34" t="s">
        <v>32</v>
      </c>
      <c r="C1126" s="34" t="s">
        <v>33</v>
      </c>
      <c r="D1126" s="34" t="s">
        <v>33</v>
      </c>
      <c r="E1126" s="34" t="s">
        <v>33</v>
      </c>
    </row>
    <row r="1127" spans="1:5" ht="15.75" thickBot="1" x14ac:dyDescent="0.3">
      <c r="A1127" s="26" t="s">
        <v>61</v>
      </c>
      <c r="B1127" s="36">
        <v>3</v>
      </c>
      <c r="C1127" s="35">
        <v>4</v>
      </c>
      <c r="D1127" s="35">
        <v>9</v>
      </c>
      <c r="E1127" s="35">
        <v>0</v>
      </c>
    </row>
    <row r="1128" spans="1:5" ht="15.75" thickBot="1" x14ac:dyDescent="0.3">
      <c r="A1128" s="26" t="s">
        <v>62</v>
      </c>
      <c r="B1128" s="35">
        <f>B1146</f>
        <v>36000</v>
      </c>
      <c r="C1128" s="35">
        <f>C1146</f>
        <v>44000</v>
      </c>
      <c r="D1128" s="35">
        <f>D1146</f>
        <v>102000</v>
      </c>
      <c r="E1128" s="35">
        <v>0</v>
      </c>
    </row>
    <row r="1129" spans="1:5" ht="15.75" thickBot="1" x14ac:dyDescent="0.3">
      <c r="A1129" s="26" t="s">
        <v>63</v>
      </c>
      <c r="B1129" s="35">
        <f>B1128/B1127</f>
        <v>12000</v>
      </c>
      <c r="C1129" s="35">
        <f t="shared" ref="C1129:E1129" si="232">C1128/C1127</f>
        <v>11000</v>
      </c>
      <c r="D1129" s="35">
        <f t="shared" si="232"/>
        <v>11333.333333333334</v>
      </c>
      <c r="E1129" s="35" t="e">
        <f t="shared" si="232"/>
        <v>#DIV/0!</v>
      </c>
    </row>
    <row r="1130" spans="1:5" ht="15.75" thickBot="1" x14ac:dyDescent="0.3">
      <c r="A1130" s="26" t="s">
        <v>64</v>
      </c>
      <c r="B1130" s="36" t="s">
        <v>65</v>
      </c>
      <c r="C1130" s="37">
        <f t="shared" ref="C1130:E1132" si="233">C1127/B1127-1</f>
        <v>0.33333333333333326</v>
      </c>
      <c r="D1130" s="37">
        <f t="shared" si="233"/>
        <v>1.25</v>
      </c>
      <c r="E1130" s="37">
        <f t="shared" si="233"/>
        <v>-1</v>
      </c>
    </row>
    <row r="1131" spans="1:5" ht="15.75" thickBot="1" x14ac:dyDescent="0.3">
      <c r="A1131" s="26" t="s">
        <v>66</v>
      </c>
      <c r="B1131" s="36" t="s">
        <v>65</v>
      </c>
      <c r="C1131" s="37">
        <f t="shared" si="233"/>
        <v>0.22222222222222232</v>
      </c>
      <c r="D1131" s="37">
        <f t="shared" si="233"/>
        <v>1.3181818181818183</v>
      </c>
      <c r="E1131" s="37">
        <f t="shared" si="233"/>
        <v>-1</v>
      </c>
    </row>
    <row r="1132" spans="1:5" ht="15.75" thickBot="1" x14ac:dyDescent="0.3">
      <c r="A1132" s="26" t="s">
        <v>67</v>
      </c>
      <c r="B1132" s="36" t="s">
        <v>65</v>
      </c>
      <c r="C1132" s="37">
        <f t="shared" si="233"/>
        <v>-8.333333333333337E-2</v>
      </c>
      <c r="D1132" s="37">
        <f t="shared" si="233"/>
        <v>3.0303030303030276E-2</v>
      </c>
      <c r="E1132" s="37" t="e">
        <f t="shared" si="233"/>
        <v>#DIV/0!</v>
      </c>
    </row>
    <row r="1133" spans="1:5" ht="15.75" thickBot="1" x14ac:dyDescent="0.3">
      <c r="A1133" s="170" t="s">
        <v>112</v>
      </c>
      <c r="B1133" s="171"/>
      <c r="C1133" s="171"/>
      <c r="D1133" s="171"/>
      <c r="E1133" s="172"/>
    </row>
    <row r="1134" spans="1:5" x14ac:dyDescent="0.25">
      <c r="A1134" s="159"/>
      <c r="B1134" s="33">
        <v>2019</v>
      </c>
      <c r="C1134" s="33">
        <v>2020</v>
      </c>
      <c r="D1134" s="33">
        <v>2021</v>
      </c>
      <c r="E1134" s="33">
        <v>2021</v>
      </c>
    </row>
    <row r="1135" spans="1:5" ht="15.75" thickBot="1" x14ac:dyDescent="0.3">
      <c r="A1135" s="160"/>
      <c r="B1135" s="34" t="s">
        <v>32</v>
      </c>
      <c r="C1135" s="34" t="s">
        <v>33</v>
      </c>
      <c r="D1135" s="34" t="s">
        <v>33</v>
      </c>
      <c r="E1135" s="34" t="s">
        <v>33</v>
      </c>
    </row>
    <row r="1136" spans="1:5" ht="15.75" thickBot="1" x14ac:dyDescent="0.3">
      <c r="A1136" s="39" t="s">
        <v>95</v>
      </c>
      <c r="B1136" s="40">
        <f>B1137+B1138+B1139+B1140</f>
        <v>0</v>
      </c>
      <c r="C1136" s="40">
        <f t="shared" ref="C1136:E1136" si="234">C1137+C1138+C1139+C1140</f>
        <v>0</v>
      </c>
      <c r="D1136" s="40">
        <f t="shared" si="234"/>
        <v>0</v>
      </c>
      <c r="E1136" s="40">
        <f t="shared" si="234"/>
        <v>0</v>
      </c>
    </row>
    <row r="1137" spans="1:5" ht="15.75" thickBot="1" x14ac:dyDescent="0.3">
      <c r="A1137" s="41" t="s">
        <v>70</v>
      </c>
      <c r="B1137" s="40"/>
      <c r="C1137" s="40"/>
      <c r="D1137" s="40"/>
      <c r="E1137" s="40"/>
    </row>
    <row r="1138" spans="1:5" ht="15.75" thickBot="1" x14ac:dyDescent="0.3">
      <c r="A1138" s="41" t="s">
        <v>96</v>
      </c>
      <c r="B1138" s="40"/>
      <c r="C1138" s="40"/>
      <c r="D1138" s="40"/>
      <c r="E1138" s="40"/>
    </row>
    <row r="1139" spans="1:5" ht="15.75" thickBot="1" x14ac:dyDescent="0.3">
      <c r="A1139" s="41" t="s">
        <v>97</v>
      </c>
      <c r="B1139" s="40"/>
      <c r="C1139" s="40"/>
      <c r="D1139" s="40"/>
      <c r="E1139" s="40"/>
    </row>
    <row r="1140" spans="1:5" ht="15.75" thickBot="1" x14ac:dyDescent="0.3">
      <c r="A1140" s="41" t="s">
        <v>98</v>
      </c>
      <c r="B1140" s="40"/>
      <c r="C1140" s="40"/>
      <c r="D1140" s="40"/>
      <c r="E1140" s="40"/>
    </row>
    <row r="1141" spans="1:5" ht="15.75" thickBot="1" x14ac:dyDescent="0.3">
      <c r="A1141" s="39" t="s">
        <v>99</v>
      </c>
      <c r="B1141" s="43">
        <f>B1142+B1143+B1144+B1145</f>
        <v>36000</v>
      </c>
      <c r="C1141" s="43">
        <f t="shared" ref="C1141:E1141" si="235">C1142+C1143+C1144+C1145</f>
        <v>44000</v>
      </c>
      <c r="D1141" s="43">
        <f t="shared" si="235"/>
        <v>102000</v>
      </c>
      <c r="E1141" s="43">
        <f t="shared" si="235"/>
        <v>0</v>
      </c>
    </row>
    <row r="1142" spans="1:5" ht="15.75" thickBot="1" x14ac:dyDescent="0.3">
      <c r="A1142" s="41" t="s">
        <v>70</v>
      </c>
      <c r="B1142" s="43"/>
      <c r="C1142" s="43"/>
      <c r="D1142" s="43"/>
      <c r="E1142" s="43"/>
    </row>
    <row r="1143" spans="1:5" ht="15.75" thickBot="1" x14ac:dyDescent="0.3">
      <c r="A1143" s="41" t="s">
        <v>96</v>
      </c>
      <c r="B1143" s="35">
        <v>35000</v>
      </c>
      <c r="C1143" s="35">
        <v>40000</v>
      </c>
      <c r="D1143" s="93">
        <v>100000</v>
      </c>
      <c r="E1143" s="43"/>
    </row>
    <row r="1144" spans="1:5" ht="15.75" thickBot="1" x14ac:dyDescent="0.3">
      <c r="A1144" s="41" t="s">
        <v>97</v>
      </c>
      <c r="B1144" s="35"/>
      <c r="C1144" s="35"/>
      <c r="D1144" s="43"/>
      <c r="E1144" s="43"/>
    </row>
    <row r="1145" spans="1:5" ht="15.75" thickBot="1" x14ac:dyDescent="0.3">
      <c r="A1145" s="41" t="s">
        <v>98</v>
      </c>
      <c r="B1145" s="35">
        <v>1000</v>
      </c>
      <c r="C1145" s="35">
        <v>4000</v>
      </c>
      <c r="D1145" s="35">
        <v>2000</v>
      </c>
      <c r="E1145" s="43"/>
    </row>
    <row r="1146" spans="1:5" ht="15.75" thickBot="1" x14ac:dyDescent="0.3">
      <c r="A1146" s="48" t="s">
        <v>82</v>
      </c>
      <c r="B1146" s="43">
        <f>B1136+B1141</f>
        <v>36000</v>
      </c>
      <c r="C1146" s="43">
        <f t="shared" ref="C1146:E1146" si="236">C1136+C1141</f>
        <v>44000</v>
      </c>
      <c r="D1146" s="43">
        <f t="shared" si="236"/>
        <v>102000</v>
      </c>
      <c r="E1146" s="43">
        <f t="shared" si="236"/>
        <v>0</v>
      </c>
    </row>
    <row r="1147" spans="1:5" ht="15.75" thickBot="1" x14ac:dyDescent="0.3">
      <c r="A1147" s="90" t="s">
        <v>88</v>
      </c>
      <c r="B1147" s="217" t="s">
        <v>298</v>
      </c>
      <c r="C1147" s="218"/>
      <c r="D1147" s="218"/>
      <c r="E1147" s="219"/>
    </row>
    <row r="1148" spans="1:5" ht="45.75" thickBot="1" x14ac:dyDescent="0.3">
      <c r="A1148" s="32" t="s">
        <v>142</v>
      </c>
      <c r="B1148" s="92" t="s">
        <v>299</v>
      </c>
      <c r="C1148" s="62" t="s">
        <v>90</v>
      </c>
      <c r="D1148" s="63"/>
      <c r="E1148" s="64"/>
    </row>
    <row r="1149" spans="1:5" ht="20.25" customHeight="1" thickBot="1" x14ac:dyDescent="0.3">
      <c r="A1149" s="26" t="s">
        <v>57</v>
      </c>
      <c r="B1149" s="164" t="s">
        <v>300</v>
      </c>
      <c r="C1149" s="165"/>
      <c r="D1149" s="165"/>
      <c r="E1149" s="166"/>
    </row>
    <row r="1150" spans="1:5" ht="15.75" thickBot="1" x14ac:dyDescent="0.3">
      <c r="A1150" s="26" t="s">
        <v>59</v>
      </c>
      <c r="B1150" s="167" t="s">
        <v>165</v>
      </c>
      <c r="C1150" s="168"/>
      <c r="D1150" s="168"/>
      <c r="E1150" s="169"/>
    </row>
    <row r="1151" spans="1:5" x14ac:dyDescent="0.25">
      <c r="A1151" s="159"/>
      <c r="B1151" s="33">
        <v>2019</v>
      </c>
      <c r="C1151" s="33">
        <v>2020</v>
      </c>
      <c r="D1151" s="33">
        <v>2021</v>
      </c>
      <c r="E1151" s="33">
        <v>2022</v>
      </c>
    </row>
    <row r="1152" spans="1:5" ht="15.75" thickBot="1" x14ac:dyDescent="0.3">
      <c r="A1152" s="160"/>
      <c r="B1152" s="34" t="s">
        <v>32</v>
      </c>
      <c r="C1152" s="34" t="s">
        <v>33</v>
      </c>
      <c r="D1152" s="34" t="s">
        <v>33</v>
      </c>
      <c r="E1152" s="34" t="s">
        <v>33</v>
      </c>
    </row>
    <row r="1153" spans="1:5" ht="15.75" thickBot="1" x14ac:dyDescent="0.3">
      <c r="A1153" s="26" t="s">
        <v>61</v>
      </c>
      <c r="B1153" s="36"/>
      <c r="C1153" s="35">
        <v>2</v>
      </c>
      <c r="D1153" s="35"/>
      <c r="E1153" s="35">
        <v>0</v>
      </c>
    </row>
    <row r="1154" spans="1:5" ht="15.75" thickBot="1" x14ac:dyDescent="0.3">
      <c r="A1154" s="26" t="s">
        <v>62</v>
      </c>
      <c r="B1154" s="35"/>
      <c r="C1154" s="35">
        <f>C1172</f>
        <v>4060</v>
      </c>
      <c r="D1154" s="35"/>
      <c r="E1154" s="35">
        <v>0</v>
      </c>
    </row>
    <row r="1155" spans="1:5" ht="15.75" thickBot="1" x14ac:dyDescent="0.3">
      <c r="A1155" s="26" t="s">
        <v>63</v>
      </c>
      <c r="B1155" s="35" t="e">
        <f>B1154/B1153</f>
        <v>#DIV/0!</v>
      </c>
      <c r="C1155" s="35">
        <f t="shared" ref="C1155:E1155" si="237">C1154/C1153</f>
        <v>2030</v>
      </c>
      <c r="D1155" s="35" t="e">
        <f t="shared" si="237"/>
        <v>#DIV/0!</v>
      </c>
      <c r="E1155" s="35" t="e">
        <f t="shared" si="237"/>
        <v>#DIV/0!</v>
      </c>
    </row>
    <row r="1156" spans="1:5" ht="15.75" thickBot="1" x14ac:dyDescent="0.3">
      <c r="A1156" s="26" t="s">
        <v>64</v>
      </c>
      <c r="B1156" s="36" t="s">
        <v>65</v>
      </c>
      <c r="C1156" s="37" t="e">
        <f t="shared" ref="C1156:E1158" si="238">C1153/B1153-1</f>
        <v>#DIV/0!</v>
      </c>
      <c r="D1156" s="37">
        <f t="shared" si="238"/>
        <v>-1</v>
      </c>
      <c r="E1156" s="37" t="e">
        <f t="shared" si="238"/>
        <v>#DIV/0!</v>
      </c>
    </row>
    <row r="1157" spans="1:5" ht="15.75" thickBot="1" x14ac:dyDescent="0.3">
      <c r="A1157" s="26" t="s">
        <v>66</v>
      </c>
      <c r="B1157" s="36" t="s">
        <v>65</v>
      </c>
      <c r="C1157" s="37" t="e">
        <f t="shared" si="238"/>
        <v>#DIV/0!</v>
      </c>
      <c r="D1157" s="37">
        <f t="shared" si="238"/>
        <v>-1</v>
      </c>
      <c r="E1157" s="37" t="e">
        <f t="shared" si="238"/>
        <v>#DIV/0!</v>
      </c>
    </row>
    <row r="1158" spans="1:5" ht="15.75" thickBot="1" x14ac:dyDescent="0.3">
      <c r="A1158" s="26" t="s">
        <v>67</v>
      </c>
      <c r="B1158" s="36" t="s">
        <v>65</v>
      </c>
      <c r="C1158" s="37" t="e">
        <f t="shared" si="238"/>
        <v>#DIV/0!</v>
      </c>
      <c r="D1158" s="37" t="e">
        <f t="shared" si="238"/>
        <v>#DIV/0!</v>
      </c>
      <c r="E1158" s="37" t="e">
        <f t="shared" si="238"/>
        <v>#DIV/0!</v>
      </c>
    </row>
    <row r="1159" spans="1:5" ht="15.75" thickBot="1" x14ac:dyDescent="0.3">
      <c r="A1159" s="170" t="s">
        <v>112</v>
      </c>
      <c r="B1159" s="171"/>
      <c r="C1159" s="171"/>
      <c r="D1159" s="171"/>
      <c r="E1159" s="172"/>
    </row>
    <row r="1160" spans="1:5" x14ac:dyDescent="0.25">
      <c r="A1160" s="159"/>
      <c r="B1160" s="33">
        <v>2019</v>
      </c>
      <c r="C1160" s="33">
        <v>2020</v>
      </c>
      <c r="D1160" s="33">
        <v>2021</v>
      </c>
      <c r="E1160" s="33">
        <v>2021</v>
      </c>
    </row>
    <row r="1161" spans="1:5" ht="15.75" thickBot="1" x14ac:dyDescent="0.3">
      <c r="A1161" s="160"/>
      <c r="B1161" s="34" t="s">
        <v>32</v>
      </c>
      <c r="C1161" s="34" t="s">
        <v>33</v>
      </c>
      <c r="D1161" s="34" t="s">
        <v>33</v>
      </c>
      <c r="E1161" s="34" t="s">
        <v>33</v>
      </c>
    </row>
    <row r="1162" spans="1:5" ht="15.75" thickBot="1" x14ac:dyDescent="0.3">
      <c r="A1162" s="39" t="s">
        <v>95</v>
      </c>
      <c r="B1162" s="40">
        <f>B1163+B1164+B1165+B1166</f>
        <v>0</v>
      </c>
      <c r="C1162" s="40">
        <f t="shared" ref="C1162:E1162" si="239">C1163+C1164+C1165+C1166</f>
        <v>0</v>
      </c>
      <c r="D1162" s="40">
        <f t="shared" si="239"/>
        <v>0</v>
      </c>
      <c r="E1162" s="40">
        <f t="shared" si="239"/>
        <v>0</v>
      </c>
    </row>
    <row r="1163" spans="1:5" ht="15.75" thickBot="1" x14ac:dyDescent="0.3">
      <c r="A1163" s="41" t="s">
        <v>70</v>
      </c>
      <c r="B1163" s="40"/>
      <c r="C1163" s="40"/>
      <c r="D1163" s="40"/>
      <c r="E1163" s="40"/>
    </row>
    <row r="1164" spans="1:5" ht="15.75" thickBot="1" x14ac:dyDescent="0.3">
      <c r="A1164" s="41" t="s">
        <v>96</v>
      </c>
      <c r="B1164" s="40"/>
      <c r="C1164" s="40"/>
      <c r="D1164" s="40"/>
      <c r="E1164" s="40"/>
    </row>
    <row r="1165" spans="1:5" ht="15.75" thickBot="1" x14ac:dyDescent="0.3">
      <c r="A1165" s="41" t="s">
        <v>97</v>
      </c>
      <c r="B1165" s="40"/>
      <c r="C1165" s="40"/>
      <c r="D1165" s="40"/>
      <c r="E1165" s="40"/>
    </row>
    <row r="1166" spans="1:5" ht="15.75" thickBot="1" x14ac:dyDescent="0.3">
      <c r="A1166" s="41" t="s">
        <v>98</v>
      </c>
      <c r="B1166" s="40"/>
      <c r="C1166" s="40"/>
      <c r="D1166" s="40"/>
      <c r="E1166" s="40"/>
    </row>
    <row r="1167" spans="1:5" ht="15.75" thickBot="1" x14ac:dyDescent="0.3">
      <c r="A1167" s="39" t="s">
        <v>99</v>
      </c>
      <c r="B1167" s="43">
        <f>B1168+B1169+B1170+B1171</f>
        <v>0</v>
      </c>
      <c r="C1167" s="43">
        <f t="shared" ref="C1167:E1167" si="240">C1168+C1169+C1170+C1171</f>
        <v>4060</v>
      </c>
      <c r="D1167" s="43">
        <f t="shared" si="240"/>
        <v>0</v>
      </c>
      <c r="E1167" s="43">
        <f t="shared" si="240"/>
        <v>0</v>
      </c>
    </row>
    <row r="1168" spans="1:5" ht="15.75" thickBot="1" x14ac:dyDescent="0.3">
      <c r="A1168" s="41" t="s">
        <v>70</v>
      </c>
      <c r="B1168" s="43"/>
      <c r="C1168" s="43"/>
      <c r="D1168" s="43"/>
      <c r="E1168" s="43"/>
    </row>
    <row r="1169" spans="1:5" ht="15.75" thickBot="1" x14ac:dyDescent="0.3">
      <c r="A1169" s="41" t="s">
        <v>96</v>
      </c>
      <c r="B1169" s="35"/>
      <c r="C1169" s="35">
        <v>3063</v>
      </c>
      <c r="D1169" s="35"/>
      <c r="E1169" s="43"/>
    </row>
    <row r="1170" spans="1:5" ht="15.75" thickBot="1" x14ac:dyDescent="0.3">
      <c r="A1170" s="41" t="s">
        <v>97</v>
      </c>
      <c r="B1170" s="35"/>
      <c r="C1170" s="35">
        <v>443</v>
      </c>
      <c r="D1170" s="43"/>
      <c r="E1170" s="43"/>
    </row>
    <row r="1171" spans="1:5" ht="15.75" thickBot="1" x14ac:dyDescent="0.3">
      <c r="A1171" s="41" t="s">
        <v>98</v>
      </c>
      <c r="B1171" s="35"/>
      <c r="C1171" s="35">
        <v>554</v>
      </c>
      <c r="D1171" s="35"/>
      <c r="E1171" s="43"/>
    </row>
    <row r="1172" spans="1:5" ht="15.75" thickBot="1" x14ac:dyDescent="0.3">
      <c r="A1172" s="48" t="s">
        <v>82</v>
      </c>
      <c r="B1172" s="43">
        <f>B1162+B1167</f>
        <v>0</v>
      </c>
      <c r="C1172" s="43">
        <f t="shared" ref="C1172:E1172" si="241">C1162+C1167</f>
        <v>4060</v>
      </c>
      <c r="D1172" s="43">
        <f t="shared" si="241"/>
        <v>0</v>
      </c>
      <c r="E1172" s="43">
        <f t="shared" si="241"/>
        <v>0</v>
      </c>
    </row>
    <row r="1173" spans="1:5" ht="15.75" thickBot="1" x14ac:dyDescent="0.3">
      <c r="A1173" s="90" t="s">
        <v>88</v>
      </c>
      <c r="B1173" s="217" t="s">
        <v>301</v>
      </c>
      <c r="C1173" s="218"/>
      <c r="D1173" s="218"/>
      <c r="E1173" s="219"/>
    </row>
    <row r="1174" spans="1:5" ht="58.5" customHeight="1" thickBot="1" x14ac:dyDescent="0.3">
      <c r="A1174" s="32" t="s">
        <v>142</v>
      </c>
      <c r="B1174" s="92" t="s">
        <v>302</v>
      </c>
      <c r="C1174" s="62" t="s">
        <v>90</v>
      </c>
      <c r="D1174" s="63"/>
      <c r="E1174" s="64"/>
    </row>
    <row r="1175" spans="1:5" ht="19.5" customHeight="1" thickBot="1" x14ac:dyDescent="0.3">
      <c r="A1175" s="26" t="s">
        <v>57</v>
      </c>
      <c r="B1175" s="164" t="s">
        <v>303</v>
      </c>
      <c r="C1175" s="165"/>
      <c r="D1175" s="165"/>
      <c r="E1175" s="166"/>
    </row>
    <row r="1176" spans="1:5" ht="15.75" thickBot="1" x14ac:dyDescent="0.3">
      <c r="A1176" s="26" t="s">
        <v>59</v>
      </c>
      <c r="B1176" s="167" t="s">
        <v>304</v>
      </c>
      <c r="C1176" s="168"/>
      <c r="D1176" s="168"/>
      <c r="E1176" s="169"/>
    </row>
    <row r="1177" spans="1:5" x14ac:dyDescent="0.25">
      <c r="A1177" s="159"/>
      <c r="B1177" s="33">
        <v>2019</v>
      </c>
      <c r="C1177" s="33">
        <v>2020</v>
      </c>
      <c r="D1177" s="33">
        <v>2021</v>
      </c>
      <c r="E1177" s="33">
        <v>2022</v>
      </c>
    </row>
    <row r="1178" spans="1:5" ht="15.75" thickBot="1" x14ac:dyDescent="0.3">
      <c r="A1178" s="160"/>
      <c r="B1178" s="34" t="s">
        <v>32</v>
      </c>
      <c r="C1178" s="34" t="s">
        <v>33</v>
      </c>
      <c r="D1178" s="34" t="s">
        <v>33</v>
      </c>
      <c r="E1178" s="34" t="s">
        <v>33</v>
      </c>
    </row>
    <row r="1179" spans="1:5" ht="15.75" thickBot="1" x14ac:dyDescent="0.3">
      <c r="A1179" s="26" t="s">
        <v>61</v>
      </c>
      <c r="B1179" s="36"/>
      <c r="C1179" s="35">
        <v>1</v>
      </c>
      <c r="D1179" s="35"/>
      <c r="E1179" s="35">
        <v>0</v>
      </c>
    </row>
    <row r="1180" spans="1:5" ht="15.75" thickBot="1" x14ac:dyDescent="0.3">
      <c r="A1180" s="26" t="s">
        <v>62</v>
      </c>
      <c r="B1180" s="35"/>
      <c r="C1180" s="35">
        <f>C1198</f>
        <v>4040</v>
      </c>
      <c r="D1180" s="35"/>
      <c r="E1180" s="35">
        <v>0</v>
      </c>
    </row>
    <row r="1181" spans="1:5" ht="15.75" thickBot="1" x14ac:dyDescent="0.3">
      <c r="A1181" s="26" t="s">
        <v>63</v>
      </c>
      <c r="B1181" s="35" t="e">
        <f>B1180/B1179</f>
        <v>#DIV/0!</v>
      </c>
      <c r="C1181" s="35">
        <f t="shared" ref="C1181:E1181" si="242">C1180/C1179</f>
        <v>4040</v>
      </c>
      <c r="D1181" s="35" t="e">
        <f t="shared" si="242"/>
        <v>#DIV/0!</v>
      </c>
      <c r="E1181" s="35" t="e">
        <f t="shared" si="242"/>
        <v>#DIV/0!</v>
      </c>
    </row>
    <row r="1182" spans="1:5" ht="15.75" thickBot="1" x14ac:dyDescent="0.3">
      <c r="A1182" s="26" t="s">
        <v>64</v>
      </c>
      <c r="B1182" s="36" t="s">
        <v>65</v>
      </c>
      <c r="C1182" s="37" t="e">
        <f t="shared" ref="C1182:E1184" si="243">C1179/B1179-1</f>
        <v>#DIV/0!</v>
      </c>
      <c r="D1182" s="37">
        <f t="shared" si="243"/>
        <v>-1</v>
      </c>
      <c r="E1182" s="37" t="e">
        <f t="shared" si="243"/>
        <v>#DIV/0!</v>
      </c>
    </row>
    <row r="1183" spans="1:5" ht="15.75" thickBot="1" x14ac:dyDescent="0.3">
      <c r="A1183" s="26" t="s">
        <v>66</v>
      </c>
      <c r="B1183" s="36" t="s">
        <v>65</v>
      </c>
      <c r="C1183" s="37" t="e">
        <f t="shared" si="243"/>
        <v>#DIV/0!</v>
      </c>
      <c r="D1183" s="37">
        <f t="shared" si="243"/>
        <v>-1</v>
      </c>
      <c r="E1183" s="37" t="e">
        <f t="shared" si="243"/>
        <v>#DIV/0!</v>
      </c>
    </row>
    <row r="1184" spans="1:5" ht="15.75" thickBot="1" x14ac:dyDescent="0.3">
      <c r="A1184" s="26" t="s">
        <v>67</v>
      </c>
      <c r="B1184" s="36" t="s">
        <v>65</v>
      </c>
      <c r="C1184" s="37" t="e">
        <f t="shared" si="243"/>
        <v>#DIV/0!</v>
      </c>
      <c r="D1184" s="37" t="e">
        <f t="shared" si="243"/>
        <v>#DIV/0!</v>
      </c>
      <c r="E1184" s="37" t="e">
        <f t="shared" si="243"/>
        <v>#DIV/0!</v>
      </c>
    </row>
    <row r="1185" spans="1:5" ht="15.75" thickBot="1" x14ac:dyDescent="0.3">
      <c r="A1185" s="170" t="s">
        <v>112</v>
      </c>
      <c r="B1185" s="171"/>
      <c r="C1185" s="171"/>
      <c r="D1185" s="171"/>
      <c r="E1185" s="172"/>
    </row>
    <row r="1186" spans="1:5" x14ac:dyDescent="0.25">
      <c r="A1186" s="159"/>
      <c r="B1186" s="33">
        <v>2019</v>
      </c>
      <c r="C1186" s="33">
        <v>2020</v>
      </c>
      <c r="D1186" s="33">
        <v>2021</v>
      </c>
      <c r="E1186" s="33">
        <v>2021</v>
      </c>
    </row>
    <row r="1187" spans="1:5" ht="15.75" thickBot="1" x14ac:dyDescent="0.3">
      <c r="A1187" s="160"/>
      <c r="B1187" s="34" t="s">
        <v>32</v>
      </c>
      <c r="C1187" s="34" t="s">
        <v>33</v>
      </c>
      <c r="D1187" s="34" t="s">
        <v>33</v>
      </c>
      <c r="E1187" s="34" t="s">
        <v>33</v>
      </c>
    </row>
    <row r="1188" spans="1:5" ht="15.75" thickBot="1" x14ac:dyDescent="0.3">
      <c r="A1188" s="39" t="s">
        <v>95</v>
      </c>
      <c r="B1188" s="40">
        <f>B1189+B1190+B1191+B1192</f>
        <v>0</v>
      </c>
      <c r="C1188" s="40">
        <f t="shared" ref="C1188:E1188" si="244">C1189+C1190+C1191+C1192</f>
        <v>0</v>
      </c>
      <c r="D1188" s="40">
        <f t="shared" si="244"/>
        <v>0</v>
      </c>
      <c r="E1188" s="40">
        <f t="shared" si="244"/>
        <v>0</v>
      </c>
    </row>
    <row r="1189" spans="1:5" ht="15.75" thickBot="1" x14ac:dyDescent="0.3">
      <c r="A1189" s="41" t="s">
        <v>70</v>
      </c>
      <c r="B1189" s="40"/>
      <c r="C1189" s="40"/>
      <c r="D1189" s="40"/>
      <c r="E1189" s="40"/>
    </row>
    <row r="1190" spans="1:5" ht="15.75" thickBot="1" x14ac:dyDescent="0.3">
      <c r="A1190" s="41" t="s">
        <v>96</v>
      </c>
      <c r="B1190" s="40"/>
      <c r="C1190" s="40"/>
      <c r="D1190" s="40"/>
      <c r="E1190" s="40"/>
    </row>
    <row r="1191" spans="1:5" ht="15.75" thickBot="1" x14ac:dyDescent="0.3">
      <c r="A1191" s="41" t="s">
        <v>97</v>
      </c>
      <c r="B1191" s="40"/>
      <c r="C1191" s="40"/>
      <c r="D1191" s="40"/>
      <c r="E1191" s="40"/>
    </row>
    <row r="1192" spans="1:5" ht="15.75" thickBot="1" x14ac:dyDescent="0.3">
      <c r="A1192" s="41" t="s">
        <v>98</v>
      </c>
      <c r="B1192" s="40"/>
      <c r="C1192" s="40"/>
      <c r="D1192" s="40"/>
      <c r="E1192" s="40"/>
    </row>
    <row r="1193" spans="1:5" ht="15.75" thickBot="1" x14ac:dyDescent="0.3">
      <c r="A1193" s="39" t="s">
        <v>99</v>
      </c>
      <c r="B1193" s="43">
        <f>B1194+B1195+B1196+B1197</f>
        <v>0</v>
      </c>
      <c r="C1193" s="43">
        <f t="shared" ref="C1193:E1193" si="245">C1194+C1195+C1196+C1197</f>
        <v>4040</v>
      </c>
      <c r="D1193" s="43">
        <f t="shared" si="245"/>
        <v>0</v>
      </c>
      <c r="E1193" s="43">
        <f t="shared" si="245"/>
        <v>0</v>
      </c>
    </row>
    <row r="1194" spans="1:5" ht="15.75" thickBot="1" x14ac:dyDescent="0.3">
      <c r="A1194" s="41" t="s">
        <v>70</v>
      </c>
      <c r="B1194" s="43"/>
      <c r="C1194" s="43"/>
      <c r="D1194" s="43"/>
      <c r="E1194" s="43"/>
    </row>
    <row r="1195" spans="1:5" ht="15.75" thickBot="1" x14ac:dyDescent="0.3">
      <c r="A1195" s="41" t="s">
        <v>96</v>
      </c>
      <c r="B1195" s="35"/>
      <c r="C1195" s="35">
        <v>3400</v>
      </c>
      <c r="D1195" s="35"/>
      <c r="E1195" s="43"/>
    </row>
    <row r="1196" spans="1:5" ht="15.75" thickBot="1" x14ac:dyDescent="0.3">
      <c r="A1196" s="41" t="s">
        <v>97</v>
      </c>
      <c r="B1196" s="35"/>
      <c r="C1196" s="35"/>
      <c r="D1196" s="43"/>
      <c r="E1196" s="43"/>
    </row>
    <row r="1197" spans="1:5" ht="15.75" thickBot="1" x14ac:dyDescent="0.3">
      <c r="A1197" s="41" t="s">
        <v>98</v>
      </c>
      <c r="B1197" s="35"/>
      <c r="C1197" s="35">
        <v>640</v>
      </c>
      <c r="D1197" s="35"/>
      <c r="E1197" s="43"/>
    </row>
    <row r="1198" spans="1:5" ht="15.75" thickBot="1" x14ac:dyDescent="0.3">
      <c r="A1198" s="48" t="s">
        <v>82</v>
      </c>
      <c r="B1198" s="43">
        <f>B1188+B1193</f>
        <v>0</v>
      </c>
      <c r="C1198" s="43">
        <f t="shared" ref="C1198:E1198" si="246">C1188+C1193</f>
        <v>4040</v>
      </c>
      <c r="D1198" s="43">
        <f t="shared" si="246"/>
        <v>0</v>
      </c>
      <c r="E1198" s="43">
        <f t="shared" si="246"/>
        <v>0</v>
      </c>
    </row>
    <row r="1199" spans="1:5" ht="15.75" thickBot="1" x14ac:dyDescent="0.3">
      <c r="A1199" s="90" t="s">
        <v>88</v>
      </c>
      <c r="B1199" s="217" t="s">
        <v>305</v>
      </c>
      <c r="C1199" s="218"/>
      <c r="D1199" s="218"/>
      <c r="E1199" s="219"/>
    </row>
    <row r="1200" spans="1:5" ht="45.75" thickBot="1" x14ac:dyDescent="0.3">
      <c r="A1200" s="32" t="s">
        <v>142</v>
      </c>
      <c r="B1200" s="92" t="s">
        <v>306</v>
      </c>
      <c r="C1200" s="62" t="s">
        <v>90</v>
      </c>
      <c r="D1200" s="63"/>
      <c r="E1200" s="64"/>
    </row>
    <row r="1201" spans="1:5" ht="19.5" customHeight="1" thickBot="1" x14ac:dyDescent="0.3">
      <c r="A1201" s="26" t="s">
        <v>57</v>
      </c>
      <c r="B1201" s="164" t="s">
        <v>307</v>
      </c>
      <c r="C1201" s="165"/>
      <c r="D1201" s="165"/>
      <c r="E1201" s="166"/>
    </row>
    <row r="1202" spans="1:5" ht="15.75" thickBot="1" x14ac:dyDescent="0.3">
      <c r="A1202" s="26" t="s">
        <v>59</v>
      </c>
      <c r="B1202" s="167" t="s">
        <v>304</v>
      </c>
      <c r="C1202" s="168"/>
      <c r="D1202" s="168"/>
      <c r="E1202" s="169"/>
    </row>
    <row r="1203" spans="1:5" x14ac:dyDescent="0.25">
      <c r="A1203" s="159"/>
      <c r="B1203" s="33">
        <v>2019</v>
      </c>
      <c r="C1203" s="33">
        <v>2020</v>
      </c>
      <c r="D1203" s="33">
        <v>2021</v>
      </c>
      <c r="E1203" s="33">
        <v>2022</v>
      </c>
    </row>
    <row r="1204" spans="1:5" ht="15.75" thickBot="1" x14ac:dyDescent="0.3">
      <c r="A1204" s="160"/>
      <c r="B1204" s="34" t="s">
        <v>32</v>
      </c>
      <c r="C1204" s="34" t="s">
        <v>33</v>
      </c>
      <c r="D1204" s="34" t="s">
        <v>33</v>
      </c>
      <c r="E1204" s="34" t="s">
        <v>33</v>
      </c>
    </row>
    <row r="1205" spans="1:5" ht="15.75" thickBot="1" x14ac:dyDescent="0.3">
      <c r="A1205" s="26" t="s">
        <v>61</v>
      </c>
      <c r="B1205" s="36"/>
      <c r="C1205" s="35"/>
      <c r="D1205" s="35">
        <v>1</v>
      </c>
      <c r="E1205" s="35">
        <v>6</v>
      </c>
    </row>
    <row r="1206" spans="1:5" ht="15.75" thickBot="1" x14ac:dyDescent="0.3">
      <c r="A1206" s="26" t="s">
        <v>62</v>
      </c>
      <c r="B1206" s="35"/>
      <c r="C1206" s="35"/>
      <c r="D1206" s="35">
        <f>D1224</f>
        <v>75000</v>
      </c>
      <c r="E1206" s="35">
        <f>E1224</f>
        <v>540000</v>
      </c>
    </row>
    <row r="1207" spans="1:5" ht="15.75" thickBot="1" x14ac:dyDescent="0.3">
      <c r="A1207" s="26" t="s">
        <v>63</v>
      </c>
      <c r="B1207" s="35" t="e">
        <f>B1206/B1205</f>
        <v>#DIV/0!</v>
      </c>
      <c r="C1207" s="35" t="e">
        <f t="shared" ref="C1207:E1207" si="247">C1206/C1205</f>
        <v>#DIV/0!</v>
      </c>
      <c r="D1207" s="35">
        <f t="shared" si="247"/>
        <v>75000</v>
      </c>
      <c r="E1207" s="35">
        <f t="shared" si="247"/>
        <v>90000</v>
      </c>
    </row>
    <row r="1208" spans="1:5" ht="15.75" thickBot="1" x14ac:dyDescent="0.3">
      <c r="A1208" s="26" t="s">
        <v>64</v>
      </c>
      <c r="B1208" s="36" t="s">
        <v>65</v>
      </c>
      <c r="C1208" s="37" t="e">
        <f t="shared" ref="C1208:E1210" si="248">C1205/B1205-1</f>
        <v>#DIV/0!</v>
      </c>
      <c r="D1208" s="37" t="e">
        <f t="shared" si="248"/>
        <v>#DIV/0!</v>
      </c>
      <c r="E1208" s="37">
        <f t="shared" si="248"/>
        <v>5</v>
      </c>
    </row>
    <row r="1209" spans="1:5" ht="15.75" thickBot="1" x14ac:dyDescent="0.3">
      <c r="A1209" s="26" t="s">
        <v>66</v>
      </c>
      <c r="B1209" s="36" t="s">
        <v>65</v>
      </c>
      <c r="C1209" s="37" t="e">
        <f t="shared" si="248"/>
        <v>#DIV/0!</v>
      </c>
      <c r="D1209" s="37" t="e">
        <f t="shared" si="248"/>
        <v>#DIV/0!</v>
      </c>
      <c r="E1209" s="37">
        <f t="shared" si="248"/>
        <v>6.2</v>
      </c>
    </row>
    <row r="1210" spans="1:5" ht="15.75" thickBot="1" x14ac:dyDescent="0.3">
      <c r="A1210" s="26" t="s">
        <v>67</v>
      </c>
      <c r="B1210" s="36" t="s">
        <v>65</v>
      </c>
      <c r="C1210" s="37" t="e">
        <f t="shared" si="248"/>
        <v>#DIV/0!</v>
      </c>
      <c r="D1210" s="37" t="e">
        <f t="shared" si="248"/>
        <v>#DIV/0!</v>
      </c>
      <c r="E1210" s="37">
        <f t="shared" si="248"/>
        <v>0.19999999999999996</v>
      </c>
    </row>
    <row r="1211" spans="1:5" ht="15.75" thickBot="1" x14ac:dyDescent="0.3">
      <c r="A1211" s="170" t="s">
        <v>112</v>
      </c>
      <c r="B1211" s="171"/>
      <c r="C1211" s="171"/>
      <c r="D1211" s="171"/>
      <c r="E1211" s="172"/>
    </row>
    <row r="1212" spans="1:5" x14ac:dyDescent="0.25">
      <c r="A1212" s="159"/>
      <c r="B1212" s="33">
        <v>2019</v>
      </c>
      <c r="C1212" s="33">
        <v>2020</v>
      </c>
      <c r="D1212" s="33">
        <v>2021</v>
      </c>
      <c r="E1212" s="33">
        <v>2021</v>
      </c>
    </row>
    <row r="1213" spans="1:5" ht="15.75" thickBot="1" x14ac:dyDescent="0.3">
      <c r="A1213" s="160"/>
      <c r="B1213" s="34" t="s">
        <v>32</v>
      </c>
      <c r="C1213" s="34" t="s">
        <v>33</v>
      </c>
      <c r="D1213" s="34" t="s">
        <v>33</v>
      </c>
      <c r="E1213" s="34" t="s">
        <v>33</v>
      </c>
    </row>
    <row r="1214" spans="1:5" ht="15.75" thickBot="1" x14ac:dyDescent="0.3">
      <c r="A1214" s="39" t="s">
        <v>95</v>
      </c>
      <c r="B1214" s="40">
        <f>B1215+B1216+B1217+B1218</f>
        <v>0</v>
      </c>
      <c r="C1214" s="40">
        <f t="shared" ref="C1214:E1214" si="249">C1215+C1216+C1217+C1218</f>
        <v>0</v>
      </c>
      <c r="D1214" s="40">
        <f t="shared" si="249"/>
        <v>0</v>
      </c>
      <c r="E1214" s="40">
        <f t="shared" si="249"/>
        <v>0</v>
      </c>
    </row>
    <row r="1215" spans="1:5" ht="15.75" thickBot="1" x14ac:dyDescent="0.3">
      <c r="A1215" s="41" t="s">
        <v>70</v>
      </c>
      <c r="B1215" s="40"/>
      <c r="C1215" s="40"/>
      <c r="D1215" s="40"/>
      <c r="E1215" s="40"/>
    </row>
    <row r="1216" spans="1:5" ht="15.75" thickBot="1" x14ac:dyDescent="0.3">
      <c r="A1216" s="41" t="s">
        <v>96</v>
      </c>
      <c r="B1216" s="40"/>
      <c r="C1216" s="40"/>
      <c r="D1216" s="40"/>
      <c r="E1216" s="40"/>
    </row>
    <row r="1217" spans="1:5" ht="15.75" thickBot="1" x14ac:dyDescent="0.3">
      <c r="A1217" s="41" t="s">
        <v>97</v>
      </c>
      <c r="B1217" s="40"/>
      <c r="C1217" s="40"/>
      <c r="D1217" s="40"/>
      <c r="E1217" s="40"/>
    </row>
    <row r="1218" spans="1:5" ht="15.75" thickBot="1" x14ac:dyDescent="0.3">
      <c r="A1218" s="41" t="s">
        <v>98</v>
      </c>
      <c r="B1218" s="40"/>
      <c r="C1218" s="40"/>
      <c r="D1218" s="40"/>
      <c r="E1218" s="40"/>
    </row>
    <row r="1219" spans="1:5" ht="15.75" thickBot="1" x14ac:dyDescent="0.3">
      <c r="A1219" s="39" t="s">
        <v>99</v>
      </c>
      <c r="B1219" s="43">
        <f>B1220+B1221+B1222+B1223</f>
        <v>0</v>
      </c>
      <c r="C1219" s="43">
        <f t="shared" ref="C1219:E1219" si="250">C1220+C1221+C1222+C1223</f>
        <v>0</v>
      </c>
      <c r="D1219" s="43">
        <f t="shared" si="250"/>
        <v>75000</v>
      </c>
      <c r="E1219" s="43">
        <f t="shared" si="250"/>
        <v>540000</v>
      </c>
    </row>
    <row r="1220" spans="1:5" ht="15.75" thickBot="1" x14ac:dyDescent="0.3">
      <c r="A1220" s="41" t="s">
        <v>70</v>
      </c>
      <c r="B1220" s="43"/>
      <c r="C1220" s="43"/>
      <c r="D1220" s="43"/>
      <c r="E1220" s="43"/>
    </row>
    <row r="1221" spans="1:5" ht="15.75" thickBot="1" x14ac:dyDescent="0.3">
      <c r="A1221" s="41" t="s">
        <v>96</v>
      </c>
      <c r="B1221" s="35"/>
      <c r="C1221" s="35"/>
      <c r="D1221" s="35">
        <v>75000</v>
      </c>
      <c r="E1221" s="43">
        <v>540000</v>
      </c>
    </row>
    <row r="1222" spans="1:5" ht="15.75" thickBot="1" x14ac:dyDescent="0.3">
      <c r="A1222" s="41" t="s">
        <v>97</v>
      </c>
      <c r="B1222" s="35"/>
      <c r="C1222" s="35"/>
      <c r="D1222" s="43"/>
      <c r="E1222" s="43"/>
    </row>
    <row r="1223" spans="1:5" ht="15.75" thickBot="1" x14ac:dyDescent="0.3">
      <c r="A1223" s="41" t="s">
        <v>98</v>
      </c>
      <c r="B1223" s="35"/>
      <c r="C1223" s="35"/>
      <c r="D1223" s="35"/>
      <c r="E1223" s="43"/>
    </row>
    <row r="1224" spans="1:5" ht="15.75" thickBot="1" x14ac:dyDescent="0.3">
      <c r="A1224" s="48" t="s">
        <v>82</v>
      </c>
      <c r="B1224" s="43">
        <f>B1214+B1219</f>
        <v>0</v>
      </c>
      <c r="C1224" s="43">
        <f t="shared" ref="C1224:E1224" si="251">C1214+C1219</f>
        <v>0</v>
      </c>
      <c r="D1224" s="43">
        <f t="shared" si="251"/>
        <v>75000</v>
      </c>
      <c r="E1224" s="43">
        <f t="shared" si="251"/>
        <v>540000</v>
      </c>
    </row>
    <row r="1225" spans="1:5" ht="15.75" thickBot="1" x14ac:dyDescent="0.3">
      <c r="A1225" s="90" t="s">
        <v>88</v>
      </c>
      <c r="B1225" s="217" t="s">
        <v>308</v>
      </c>
      <c r="C1225" s="218"/>
      <c r="D1225" s="218"/>
      <c r="E1225" s="219"/>
    </row>
    <row r="1226" spans="1:5" ht="57" thickBot="1" x14ac:dyDescent="0.3">
      <c r="A1226" s="32" t="s">
        <v>142</v>
      </c>
      <c r="B1226" s="92" t="s">
        <v>309</v>
      </c>
      <c r="C1226" s="62" t="s">
        <v>90</v>
      </c>
      <c r="D1226" s="63"/>
      <c r="E1226" s="64"/>
    </row>
    <row r="1227" spans="1:5" ht="19.5" customHeight="1" thickBot="1" x14ac:dyDescent="0.3">
      <c r="A1227" s="26" t="s">
        <v>57</v>
      </c>
      <c r="B1227" s="164" t="s">
        <v>310</v>
      </c>
      <c r="C1227" s="165"/>
      <c r="D1227" s="165"/>
      <c r="E1227" s="166"/>
    </row>
    <row r="1228" spans="1:5" ht="15.75" thickBot="1" x14ac:dyDescent="0.3">
      <c r="A1228" s="26" t="s">
        <v>59</v>
      </c>
      <c r="B1228" s="167" t="s">
        <v>311</v>
      </c>
      <c r="C1228" s="168"/>
      <c r="D1228" s="168"/>
      <c r="E1228" s="169"/>
    </row>
    <row r="1229" spans="1:5" x14ac:dyDescent="0.25">
      <c r="A1229" s="159"/>
      <c r="B1229" s="33">
        <v>2019</v>
      </c>
      <c r="C1229" s="33">
        <v>2020</v>
      </c>
      <c r="D1229" s="33">
        <v>2021</v>
      </c>
      <c r="E1229" s="33">
        <v>2022</v>
      </c>
    </row>
    <row r="1230" spans="1:5" ht="15.75" thickBot="1" x14ac:dyDescent="0.3">
      <c r="A1230" s="160"/>
      <c r="B1230" s="34" t="s">
        <v>32</v>
      </c>
      <c r="C1230" s="34" t="s">
        <v>33</v>
      </c>
      <c r="D1230" s="34" t="s">
        <v>33</v>
      </c>
      <c r="E1230" s="34" t="s">
        <v>33</v>
      </c>
    </row>
    <row r="1231" spans="1:5" ht="15.75" thickBot="1" x14ac:dyDescent="0.3">
      <c r="A1231" s="26" t="s">
        <v>61</v>
      </c>
      <c r="B1231" s="36"/>
      <c r="C1231" s="35">
        <v>1</v>
      </c>
      <c r="D1231" s="35">
        <v>3</v>
      </c>
      <c r="E1231" s="35"/>
    </row>
    <row r="1232" spans="1:5" ht="15.75" thickBot="1" x14ac:dyDescent="0.3">
      <c r="A1232" s="26" t="s">
        <v>62</v>
      </c>
      <c r="B1232" s="35"/>
      <c r="C1232" s="35">
        <f>C1250</f>
        <v>4000</v>
      </c>
      <c r="D1232" s="35">
        <f>D1250</f>
        <v>10000</v>
      </c>
      <c r="E1232" s="35">
        <f>E1250</f>
        <v>0</v>
      </c>
    </row>
    <row r="1233" spans="1:5" ht="15.75" thickBot="1" x14ac:dyDescent="0.3">
      <c r="A1233" s="26" t="s">
        <v>63</v>
      </c>
      <c r="B1233" s="35" t="e">
        <f>B1232/B1231</f>
        <v>#DIV/0!</v>
      </c>
      <c r="C1233" s="35">
        <f t="shared" ref="C1233:E1233" si="252">C1232/C1231</f>
        <v>4000</v>
      </c>
      <c r="D1233" s="35">
        <f t="shared" si="252"/>
        <v>3333.3333333333335</v>
      </c>
      <c r="E1233" s="35" t="e">
        <f t="shared" si="252"/>
        <v>#DIV/0!</v>
      </c>
    </row>
    <row r="1234" spans="1:5" ht="15.75" thickBot="1" x14ac:dyDescent="0.3">
      <c r="A1234" s="26" t="s">
        <v>64</v>
      </c>
      <c r="B1234" s="36" t="s">
        <v>65</v>
      </c>
      <c r="C1234" s="37" t="e">
        <f t="shared" ref="C1234:E1236" si="253">C1231/B1231-1</f>
        <v>#DIV/0!</v>
      </c>
      <c r="D1234" s="37">
        <f t="shared" si="253"/>
        <v>2</v>
      </c>
      <c r="E1234" s="37">
        <f t="shared" si="253"/>
        <v>-1</v>
      </c>
    </row>
    <row r="1235" spans="1:5" ht="15.75" thickBot="1" x14ac:dyDescent="0.3">
      <c r="A1235" s="26" t="s">
        <v>66</v>
      </c>
      <c r="B1235" s="36" t="s">
        <v>65</v>
      </c>
      <c r="C1235" s="37" t="e">
        <f t="shared" si="253"/>
        <v>#DIV/0!</v>
      </c>
      <c r="D1235" s="37">
        <f t="shared" si="253"/>
        <v>1.5</v>
      </c>
      <c r="E1235" s="37">
        <f t="shared" si="253"/>
        <v>-1</v>
      </c>
    </row>
    <row r="1236" spans="1:5" ht="15.75" thickBot="1" x14ac:dyDescent="0.3">
      <c r="A1236" s="26" t="s">
        <v>67</v>
      </c>
      <c r="B1236" s="36" t="s">
        <v>65</v>
      </c>
      <c r="C1236" s="37" t="e">
        <f t="shared" si="253"/>
        <v>#DIV/0!</v>
      </c>
      <c r="D1236" s="37">
        <f t="shared" si="253"/>
        <v>-0.16666666666666663</v>
      </c>
      <c r="E1236" s="37" t="e">
        <f t="shared" si="253"/>
        <v>#DIV/0!</v>
      </c>
    </row>
    <row r="1237" spans="1:5" ht="15.75" thickBot="1" x14ac:dyDescent="0.3">
      <c r="A1237" s="170" t="s">
        <v>112</v>
      </c>
      <c r="B1237" s="171"/>
      <c r="C1237" s="171"/>
      <c r="D1237" s="171"/>
      <c r="E1237" s="172"/>
    </row>
    <row r="1238" spans="1:5" x14ac:dyDescent="0.25">
      <c r="A1238" s="159"/>
      <c r="B1238" s="33">
        <v>2019</v>
      </c>
      <c r="C1238" s="33">
        <v>2020</v>
      </c>
      <c r="D1238" s="33">
        <v>2021</v>
      </c>
      <c r="E1238" s="33">
        <v>2021</v>
      </c>
    </row>
    <row r="1239" spans="1:5" ht="15.75" thickBot="1" x14ac:dyDescent="0.3">
      <c r="A1239" s="160"/>
      <c r="B1239" s="34" t="s">
        <v>32</v>
      </c>
      <c r="C1239" s="34" t="s">
        <v>33</v>
      </c>
      <c r="D1239" s="34" t="s">
        <v>33</v>
      </c>
      <c r="E1239" s="34" t="s">
        <v>33</v>
      </c>
    </row>
    <row r="1240" spans="1:5" ht="15.75" thickBot="1" x14ac:dyDescent="0.3">
      <c r="A1240" s="39" t="s">
        <v>95</v>
      </c>
      <c r="B1240" s="40">
        <f>B1241+B1242+B1243+B1244</f>
        <v>0</v>
      </c>
      <c r="C1240" s="40">
        <f t="shared" ref="C1240:E1240" si="254">C1241+C1242+C1243+C1244</f>
        <v>0</v>
      </c>
      <c r="D1240" s="40">
        <f t="shared" si="254"/>
        <v>0</v>
      </c>
      <c r="E1240" s="40">
        <f t="shared" si="254"/>
        <v>0</v>
      </c>
    </row>
    <row r="1241" spans="1:5" ht="15.75" thickBot="1" x14ac:dyDescent="0.3">
      <c r="A1241" s="41" t="s">
        <v>70</v>
      </c>
      <c r="B1241" s="40"/>
      <c r="C1241" s="40"/>
      <c r="D1241" s="40"/>
      <c r="E1241" s="40"/>
    </row>
    <row r="1242" spans="1:5" ht="15.75" thickBot="1" x14ac:dyDescent="0.3">
      <c r="A1242" s="41" t="s">
        <v>96</v>
      </c>
      <c r="B1242" s="40"/>
      <c r="C1242" s="40"/>
      <c r="D1242" s="40"/>
      <c r="E1242" s="40"/>
    </row>
    <row r="1243" spans="1:5" ht="15.75" thickBot="1" x14ac:dyDescent="0.3">
      <c r="A1243" s="41" t="s">
        <v>97</v>
      </c>
      <c r="B1243" s="40"/>
      <c r="C1243" s="40"/>
      <c r="D1243" s="40"/>
      <c r="E1243" s="40"/>
    </row>
    <row r="1244" spans="1:5" ht="15.75" thickBot="1" x14ac:dyDescent="0.3">
      <c r="A1244" s="41" t="s">
        <v>98</v>
      </c>
      <c r="B1244" s="40"/>
      <c r="C1244" s="40"/>
      <c r="D1244" s="40"/>
      <c r="E1244" s="40"/>
    </row>
    <row r="1245" spans="1:5" ht="15.75" thickBot="1" x14ac:dyDescent="0.3">
      <c r="A1245" s="39" t="s">
        <v>99</v>
      </c>
      <c r="B1245" s="43">
        <f>B1246+B1247+B1248+B1249</f>
        <v>0</v>
      </c>
      <c r="C1245" s="43">
        <f t="shared" ref="C1245:E1245" si="255">C1246+C1247+C1248+C1249</f>
        <v>4000</v>
      </c>
      <c r="D1245" s="43">
        <f t="shared" si="255"/>
        <v>10000</v>
      </c>
      <c r="E1245" s="43">
        <f t="shared" si="255"/>
        <v>0</v>
      </c>
    </row>
    <row r="1246" spans="1:5" ht="15.75" thickBot="1" x14ac:dyDescent="0.3">
      <c r="A1246" s="41" t="s">
        <v>70</v>
      </c>
      <c r="B1246" s="43"/>
      <c r="C1246" s="43"/>
      <c r="D1246" s="43"/>
      <c r="E1246" s="43"/>
    </row>
    <row r="1247" spans="1:5" ht="15.75" thickBot="1" x14ac:dyDescent="0.3">
      <c r="A1247" s="41" t="s">
        <v>96</v>
      </c>
      <c r="B1247" s="35"/>
      <c r="C1247" s="35">
        <v>3000</v>
      </c>
      <c r="D1247" s="35">
        <v>10000</v>
      </c>
      <c r="E1247" s="43"/>
    </row>
    <row r="1248" spans="1:5" ht="15.75" thickBot="1" x14ac:dyDescent="0.3">
      <c r="A1248" s="41" t="s">
        <v>97</v>
      </c>
      <c r="B1248" s="35"/>
      <c r="C1248" s="35">
        <v>700</v>
      </c>
      <c r="D1248" s="43"/>
      <c r="E1248" s="43"/>
    </row>
    <row r="1249" spans="1:5" ht="15.75" thickBot="1" x14ac:dyDescent="0.3">
      <c r="A1249" s="41" t="s">
        <v>98</v>
      </c>
      <c r="B1249" s="35"/>
      <c r="C1249" s="35">
        <v>300</v>
      </c>
      <c r="D1249" s="35"/>
      <c r="E1249" s="43"/>
    </row>
    <row r="1250" spans="1:5" ht="15.75" thickBot="1" x14ac:dyDescent="0.3">
      <c r="A1250" s="48" t="s">
        <v>82</v>
      </c>
      <c r="B1250" s="43">
        <f>B1240+B1245</f>
        <v>0</v>
      </c>
      <c r="C1250" s="43">
        <f t="shared" ref="C1250:E1250" si="256">C1240+C1245</f>
        <v>4000</v>
      </c>
      <c r="D1250" s="43">
        <f t="shared" si="256"/>
        <v>10000</v>
      </c>
      <c r="E1250" s="43">
        <f t="shared" si="256"/>
        <v>0</v>
      </c>
    </row>
    <row r="1251" spans="1:5" ht="15.75" thickBot="1" x14ac:dyDescent="0.3">
      <c r="A1251" s="90" t="s">
        <v>88</v>
      </c>
      <c r="B1251" s="217" t="s">
        <v>312</v>
      </c>
      <c r="C1251" s="218"/>
      <c r="D1251" s="218"/>
      <c r="E1251" s="219"/>
    </row>
    <row r="1252" spans="1:5" ht="45.75" thickBot="1" x14ac:dyDescent="0.3">
      <c r="A1252" s="32" t="s">
        <v>142</v>
      </c>
      <c r="B1252" s="92" t="s">
        <v>313</v>
      </c>
      <c r="C1252" s="62" t="s">
        <v>90</v>
      </c>
      <c r="D1252" s="63"/>
      <c r="E1252" s="64"/>
    </row>
    <row r="1253" spans="1:5" ht="19.5" customHeight="1" thickBot="1" x14ac:dyDescent="0.3">
      <c r="A1253" s="26" t="s">
        <v>57</v>
      </c>
      <c r="B1253" s="164" t="s">
        <v>313</v>
      </c>
      <c r="C1253" s="165"/>
      <c r="D1253" s="165"/>
      <c r="E1253" s="166"/>
    </row>
    <row r="1254" spans="1:5" ht="15.75" thickBot="1" x14ac:dyDescent="0.3">
      <c r="A1254" s="26" t="s">
        <v>59</v>
      </c>
      <c r="B1254" s="167" t="s">
        <v>314</v>
      </c>
      <c r="C1254" s="168"/>
      <c r="D1254" s="168"/>
      <c r="E1254" s="169"/>
    </row>
    <row r="1255" spans="1:5" x14ac:dyDescent="0.25">
      <c r="A1255" s="159"/>
      <c r="B1255" s="33">
        <v>2019</v>
      </c>
      <c r="C1255" s="33">
        <v>2020</v>
      </c>
      <c r="D1255" s="33">
        <v>2021</v>
      </c>
      <c r="E1255" s="33">
        <v>2022</v>
      </c>
    </row>
    <row r="1256" spans="1:5" ht="15.75" thickBot="1" x14ac:dyDescent="0.3">
      <c r="A1256" s="160"/>
      <c r="B1256" s="34" t="s">
        <v>32</v>
      </c>
      <c r="C1256" s="34" t="s">
        <v>33</v>
      </c>
      <c r="D1256" s="34" t="s">
        <v>33</v>
      </c>
      <c r="E1256" s="34" t="s">
        <v>33</v>
      </c>
    </row>
    <row r="1257" spans="1:5" ht="15.75" thickBot="1" x14ac:dyDescent="0.3">
      <c r="A1257" s="26" t="s">
        <v>61</v>
      </c>
      <c r="B1257" s="36"/>
      <c r="C1257" s="35">
        <v>2</v>
      </c>
      <c r="D1257" s="35"/>
      <c r="E1257" s="35"/>
    </row>
    <row r="1258" spans="1:5" ht="15.75" thickBot="1" x14ac:dyDescent="0.3">
      <c r="A1258" s="26" t="s">
        <v>62</v>
      </c>
      <c r="B1258" s="35"/>
      <c r="C1258" s="35">
        <f>C1276</f>
        <v>2696</v>
      </c>
      <c r="D1258" s="35">
        <f>D1276</f>
        <v>0</v>
      </c>
      <c r="E1258" s="35">
        <f>E1276</f>
        <v>0</v>
      </c>
    </row>
    <row r="1259" spans="1:5" ht="15.75" thickBot="1" x14ac:dyDescent="0.3">
      <c r="A1259" s="26" t="s">
        <v>63</v>
      </c>
      <c r="B1259" s="35" t="e">
        <f>B1258/B1257</f>
        <v>#DIV/0!</v>
      </c>
      <c r="C1259" s="35">
        <f t="shared" ref="C1259:E1259" si="257">C1258/C1257</f>
        <v>1348</v>
      </c>
      <c r="D1259" s="35" t="e">
        <f t="shared" si="257"/>
        <v>#DIV/0!</v>
      </c>
      <c r="E1259" s="35" t="e">
        <f t="shared" si="257"/>
        <v>#DIV/0!</v>
      </c>
    </row>
    <row r="1260" spans="1:5" ht="15.75" thickBot="1" x14ac:dyDescent="0.3">
      <c r="A1260" s="26" t="s">
        <v>64</v>
      </c>
      <c r="B1260" s="36" t="s">
        <v>65</v>
      </c>
      <c r="C1260" s="37" t="e">
        <f t="shared" ref="C1260:E1262" si="258">C1257/B1257-1</f>
        <v>#DIV/0!</v>
      </c>
      <c r="D1260" s="37">
        <f t="shared" si="258"/>
        <v>-1</v>
      </c>
      <c r="E1260" s="37" t="e">
        <f t="shared" si="258"/>
        <v>#DIV/0!</v>
      </c>
    </row>
    <row r="1261" spans="1:5" ht="15.75" thickBot="1" x14ac:dyDescent="0.3">
      <c r="A1261" s="26" t="s">
        <v>66</v>
      </c>
      <c r="B1261" s="36" t="s">
        <v>65</v>
      </c>
      <c r="C1261" s="37" t="e">
        <f t="shared" si="258"/>
        <v>#DIV/0!</v>
      </c>
      <c r="D1261" s="37">
        <f t="shared" si="258"/>
        <v>-1</v>
      </c>
      <c r="E1261" s="37" t="e">
        <f t="shared" si="258"/>
        <v>#DIV/0!</v>
      </c>
    </row>
    <row r="1262" spans="1:5" ht="15.75" thickBot="1" x14ac:dyDescent="0.3">
      <c r="A1262" s="26" t="s">
        <v>67</v>
      </c>
      <c r="B1262" s="36" t="s">
        <v>65</v>
      </c>
      <c r="C1262" s="37" t="e">
        <f t="shared" si="258"/>
        <v>#DIV/0!</v>
      </c>
      <c r="D1262" s="37" t="e">
        <f t="shared" si="258"/>
        <v>#DIV/0!</v>
      </c>
      <c r="E1262" s="37" t="e">
        <f t="shared" si="258"/>
        <v>#DIV/0!</v>
      </c>
    </row>
    <row r="1263" spans="1:5" ht="15.75" thickBot="1" x14ac:dyDescent="0.3">
      <c r="A1263" s="170" t="s">
        <v>112</v>
      </c>
      <c r="B1263" s="171"/>
      <c r="C1263" s="171"/>
      <c r="D1263" s="171"/>
      <c r="E1263" s="172"/>
    </row>
    <row r="1264" spans="1:5" x14ac:dyDescent="0.25">
      <c r="A1264" s="159"/>
      <c r="B1264" s="33">
        <v>2019</v>
      </c>
      <c r="C1264" s="33">
        <v>2020</v>
      </c>
      <c r="D1264" s="33">
        <v>2021</v>
      </c>
      <c r="E1264" s="33">
        <v>2021</v>
      </c>
    </row>
    <row r="1265" spans="1:8" ht="15.75" thickBot="1" x14ac:dyDescent="0.3">
      <c r="A1265" s="160"/>
      <c r="B1265" s="34" t="s">
        <v>32</v>
      </c>
      <c r="C1265" s="34" t="s">
        <v>33</v>
      </c>
      <c r="D1265" s="34" t="s">
        <v>33</v>
      </c>
      <c r="E1265" s="34" t="s">
        <v>33</v>
      </c>
    </row>
    <row r="1266" spans="1:8" ht="15.75" thickBot="1" x14ac:dyDescent="0.3">
      <c r="A1266" s="39" t="s">
        <v>95</v>
      </c>
      <c r="B1266" s="40">
        <f>B1267+B1268+B1269+B1270</f>
        <v>0</v>
      </c>
      <c r="C1266" s="40">
        <f t="shared" ref="C1266:E1266" si="259">C1267+C1268+C1269+C1270</f>
        <v>0</v>
      </c>
      <c r="D1266" s="40">
        <f t="shared" si="259"/>
        <v>0</v>
      </c>
      <c r="E1266" s="40">
        <f t="shared" si="259"/>
        <v>0</v>
      </c>
    </row>
    <row r="1267" spans="1:8" ht="15.75" thickBot="1" x14ac:dyDescent="0.3">
      <c r="A1267" s="41" t="s">
        <v>70</v>
      </c>
      <c r="B1267" s="40"/>
      <c r="C1267" s="40"/>
      <c r="D1267" s="40"/>
      <c r="E1267" s="40"/>
    </row>
    <row r="1268" spans="1:8" ht="15.75" thickBot="1" x14ac:dyDescent="0.3">
      <c r="A1268" s="41" t="s">
        <v>96</v>
      </c>
      <c r="B1268" s="40"/>
      <c r="C1268" s="40"/>
      <c r="D1268" s="40"/>
      <c r="E1268" s="40"/>
    </row>
    <row r="1269" spans="1:8" ht="15.75" thickBot="1" x14ac:dyDescent="0.3">
      <c r="A1269" s="41" t="s">
        <v>97</v>
      </c>
      <c r="B1269" s="40"/>
      <c r="C1269" s="40"/>
      <c r="D1269" s="40"/>
      <c r="E1269" s="40"/>
    </row>
    <row r="1270" spans="1:8" ht="15.75" thickBot="1" x14ac:dyDescent="0.3">
      <c r="A1270" s="41" t="s">
        <v>98</v>
      </c>
      <c r="B1270" s="40"/>
      <c r="C1270" s="40"/>
      <c r="D1270" s="40"/>
      <c r="E1270" s="40"/>
    </row>
    <row r="1271" spans="1:8" ht="15.75" thickBot="1" x14ac:dyDescent="0.3">
      <c r="A1271" s="39" t="s">
        <v>99</v>
      </c>
      <c r="B1271" s="43">
        <f>B1272+B1273+B1274+B1275</f>
        <v>0</v>
      </c>
      <c r="C1271" s="43">
        <f t="shared" ref="C1271:E1271" si="260">C1272+C1273+C1274+C1275</f>
        <v>2696</v>
      </c>
      <c r="D1271" s="43">
        <f t="shared" si="260"/>
        <v>0</v>
      </c>
      <c r="E1271" s="43">
        <f t="shared" si="260"/>
        <v>0</v>
      </c>
    </row>
    <row r="1272" spans="1:8" ht="15.75" thickBot="1" x14ac:dyDescent="0.3">
      <c r="A1272" s="41" t="s">
        <v>70</v>
      </c>
      <c r="B1272" s="43"/>
      <c r="C1272" s="43"/>
      <c r="D1272" s="43"/>
      <c r="E1272" s="43"/>
    </row>
    <row r="1273" spans="1:8" ht="15.75" thickBot="1" x14ac:dyDescent="0.3">
      <c r="A1273" s="41" t="s">
        <v>96</v>
      </c>
      <c r="B1273" s="35"/>
      <c r="C1273" s="35">
        <v>2696</v>
      </c>
      <c r="D1273" s="35"/>
      <c r="E1273" s="43"/>
    </row>
    <row r="1274" spans="1:8" ht="15.75" thickBot="1" x14ac:dyDescent="0.3">
      <c r="A1274" s="41" t="s">
        <v>97</v>
      </c>
      <c r="B1274" s="35"/>
      <c r="C1274" s="35"/>
      <c r="D1274" s="43"/>
      <c r="E1274" s="43"/>
    </row>
    <row r="1275" spans="1:8" ht="15.75" thickBot="1" x14ac:dyDescent="0.3">
      <c r="A1275" s="41" t="s">
        <v>98</v>
      </c>
      <c r="B1275" s="35"/>
      <c r="C1275" s="35"/>
      <c r="D1275" s="35"/>
      <c r="E1275" s="43"/>
    </row>
    <row r="1276" spans="1:8" ht="15.75" thickBot="1" x14ac:dyDescent="0.3">
      <c r="A1276" s="48" t="s">
        <v>82</v>
      </c>
      <c r="B1276" s="43">
        <f>B1266+B1271</f>
        <v>0</v>
      </c>
      <c r="C1276" s="43">
        <f t="shared" ref="C1276:E1276" si="261">C1266+C1271</f>
        <v>2696</v>
      </c>
      <c r="D1276" s="43">
        <f t="shared" si="261"/>
        <v>0</v>
      </c>
      <c r="E1276" s="43">
        <f t="shared" si="261"/>
        <v>0</v>
      </c>
    </row>
    <row r="1277" spans="1:8" ht="15.75" thickBot="1" x14ac:dyDescent="0.3">
      <c r="A1277" s="66"/>
      <c r="B1277" s="67"/>
      <c r="C1277" s="67"/>
      <c r="D1277" s="67"/>
      <c r="E1277" s="67"/>
    </row>
    <row r="1278" spans="1:8" ht="24.75" thickBot="1" x14ac:dyDescent="0.3">
      <c r="A1278" s="20" t="s">
        <v>117</v>
      </c>
      <c r="B1278" s="68">
        <f>B148+B111+B37+B185</f>
        <v>458300</v>
      </c>
      <c r="C1278" s="94">
        <f>C37+C74+C111+C148+C185+C226+C252+C278+C304+C330+C359+C384+C410+C435+C461+C486+C511+C537+C563+C588+C613+C639+C665+C690+C716+C742+C768+C793+C819+C845+C870+C895+C921+C946+C972+C998+C1024+C1050+C1076+C1102+C1128+C1154+C1180+C1206+C1232+C1258</f>
        <v>1095000</v>
      </c>
      <c r="D1278" s="94">
        <f>D37+D74+D111+D148+D185+D226+D252+D278+D304+D330+D359+D384+D410+D435+D461+D486+D511+D537+D563+D588+D613+D639+D665+D690+D716+D742+D768+D793+D819+D845+D870+D895+D921+D946+D972+D998+D1024+D1050+D1076+D1102+D1128+D1154+D1180+D1206+D1232+D1258</f>
        <v>1305000</v>
      </c>
      <c r="E1278" s="94">
        <f>E37+E74+E111+E148+E185+E226+E252+E278+E304+E330+E359+E384+E410+E435+E461+E486+E511+E537+E563+E588+E613+E639+E665+E690+E716+E742+E768+E793+E819+E845+E870+E895+E921+E946+E972+E998+E1024+E1050+E1076+E1102+E1128+E1154+E1180+E1206+E1232+E1258</f>
        <v>1306000</v>
      </c>
    </row>
    <row r="1279" spans="1:8" ht="24.75" thickBot="1" x14ac:dyDescent="0.3">
      <c r="A1279" s="20" t="s">
        <v>118</v>
      </c>
      <c r="B1279" s="68">
        <f>B66+B103+B140+B177+B214</f>
        <v>458300</v>
      </c>
      <c r="C1279" s="94">
        <f>C1280+C1283+C1286+C1292+C1306</f>
        <v>1095000</v>
      </c>
      <c r="D1279" s="94">
        <f t="shared" ref="D1279:E1279" si="262">D1280+D1283+D1286+D1292+D1306</f>
        <v>1305000</v>
      </c>
      <c r="E1279" s="94">
        <f t="shared" si="262"/>
        <v>1306000</v>
      </c>
      <c r="G1279" s="38"/>
    </row>
    <row r="1280" spans="1:8" ht="15.75" thickBot="1" x14ac:dyDescent="0.3">
      <c r="A1280" s="39" t="s">
        <v>69</v>
      </c>
      <c r="B1280" s="69">
        <f>B1281+B1282</f>
        <v>260385</v>
      </c>
      <c r="C1280" s="69">
        <f>C1281+C1282</f>
        <v>365000</v>
      </c>
      <c r="D1280" s="69">
        <f t="shared" ref="D1280:E1280" si="263">D1281+D1282</f>
        <v>365000</v>
      </c>
      <c r="E1280" s="69">
        <f t="shared" si="263"/>
        <v>365000</v>
      </c>
      <c r="F1280" s="38"/>
      <c r="G1280" s="38"/>
      <c r="H1280" s="38"/>
    </row>
    <row r="1281" spans="1:5" ht="15.75" thickBot="1" x14ac:dyDescent="0.3">
      <c r="A1281" s="41" t="s">
        <v>70</v>
      </c>
      <c r="B1281" s="43">
        <f>B46+B120+B194</f>
        <v>260385</v>
      </c>
      <c r="C1281" s="43">
        <f>C46+C120+C194+C157</f>
        <v>365000</v>
      </c>
      <c r="D1281" s="43">
        <f>D46+D120+D194+D157</f>
        <v>365000</v>
      </c>
      <c r="E1281" s="43">
        <f>E46+E120+E194+E157</f>
        <v>365000</v>
      </c>
    </row>
    <row r="1282" spans="1:5" ht="15.75" thickBot="1" x14ac:dyDescent="0.3">
      <c r="A1282" s="41" t="s">
        <v>119</v>
      </c>
      <c r="B1282" s="43">
        <f>B47+B121+B195</f>
        <v>0</v>
      </c>
      <c r="C1282" s="43">
        <f>C47+C121+C195</f>
        <v>0</v>
      </c>
      <c r="D1282" s="43">
        <f>D47+D121+D195</f>
        <v>0</v>
      </c>
      <c r="E1282" s="43">
        <f>E47+E121+E195</f>
        <v>0</v>
      </c>
    </row>
    <row r="1283" spans="1:5" ht="15.75" thickBot="1" x14ac:dyDescent="0.3">
      <c r="A1283" s="39" t="s">
        <v>72</v>
      </c>
      <c r="B1283" s="69">
        <f>B1284+B1285</f>
        <v>45510</v>
      </c>
      <c r="C1283" s="69">
        <f>C1284+C1285</f>
        <v>61500</v>
      </c>
      <c r="D1283" s="69">
        <f>D1284+D1285</f>
        <v>61500</v>
      </c>
      <c r="E1283" s="69">
        <f>E1284+E1285</f>
        <v>61500</v>
      </c>
    </row>
    <row r="1284" spans="1:5" ht="15.75" thickBot="1" x14ac:dyDescent="0.3">
      <c r="A1284" s="41" t="s">
        <v>70</v>
      </c>
      <c r="B1284" s="40">
        <f>B49+B123+B197</f>
        <v>45510</v>
      </c>
      <c r="C1284" s="40">
        <f>C49+C123+C197+C160</f>
        <v>61500</v>
      </c>
      <c r="D1284" s="40">
        <f>D49+D123+D197+D160</f>
        <v>61500</v>
      </c>
      <c r="E1284" s="40">
        <f>E49+E123+E197+E160</f>
        <v>61500</v>
      </c>
    </row>
    <row r="1285" spans="1:5" ht="15.75" thickBot="1" x14ac:dyDescent="0.3">
      <c r="A1285" s="41" t="s">
        <v>119</v>
      </c>
      <c r="B1285" s="43">
        <f>B50+B124+B195</f>
        <v>0</v>
      </c>
      <c r="C1285" s="43">
        <f>C50+C124+C195</f>
        <v>0</v>
      </c>
      <c r="D1285" s="43">
        <f>D50+D124+D195</f>
        <v>0</v>
      </c>
      <c r="E1285" s="43">
        <f>E50+E124+E195</f>
        <v>0</v>
      </c>
    </row>
    <row r="1286" spans="1:5" ht="15.75" thickBot="1" x14ac:dyDescent="0.3">
      <c r="A1286" s="39" t="s">
        <v>73</v>
      </c>
      <c r="B1286" s="69">
        <f>B1287+B1288</f>
        <v>85150</v>
      </c>
      <c r="C1286" s="69">
        <f t="shared" ref="C1286:E1286" si="264">C1287+C1288</f>
        <v>81500</v>
      </c>
      <c r="D1286" s="69">
        <f t="shared" si="264"/>
        <v>91500</v>
      </c>
      <c r="E1286" s="69">
        <f t="shared" si="264"/>
        <v>92500</v>
      </c>
    </row>
    <row r="1287" spans="1:5" ht="15.75" thickBot="1" x14ac:dyDescent="0.3">
      <c r="A1287" s="41" t="s">
        <v>70</v>
      </c>
      <c r="B1287" s="43">
        <f>B52+B126+B200</f>
        <v>85150</v>
      </c>
      <c r="C1287" s="43">
        <f>C52+C126+C200+C163+C89</f>
        <v>81500</v>
      </c>
      <c r="D1287" s="43">
        <f t="shared" ref="D1287:E1287" si="265">D52+D126+D200+D163+D89</f>
        <v>91500</v>
      </c>
      <c r="E1287" s="43">
        <f t="shared" si="265"/>
        <v>92500</v>
      </c>
    </row>
    <row r="1288" spans="1:5" ht="15.75" thickBot="1" x14ac:dyDescent="0.3">
      <c r="A1288" s="41" t="s">
        <v>119</v>
      </c>
      <c r="B1288" s="43">
        <f>B53+B127+B201</f>
        <v>0</v>
      </c>
      <c r="C1288" s="43">
        <f>C53+C127+C201</f>
        <v>0</v>
      </c>
      <c r="D1288" s="43">
        <f>D53+D127+D201</f>
        <v>0</v>
      </c>
      <c r="E1288" s="43">
        <f>E53+E127+E201</f>
        <v>0</v>
      </c>
    </row>
    <row r="1289" spans="1:5" ht="15.75" thickBot="1" x14ac:dyDescent="0.3">
      <c r="A1289" s="39" t="s">
        <v>74</v>
      </c>
      <c r="B1289" s="69">
        <f>B1290+B1291</f>
        <v>0</v>
      </c>
      <c r="C1289" s="69">
        <f t="shared" ref="C1289:E1289" si="266">C1290+C1291</f>
        <v>0</v>
      </c>
      <c r="D1289" s="69">
        <f t="shared" si="266"/>
        <v>0</v>
      </c>
      <c r="E1289" s="69">
        <f t="shared" si="266"/>
        <v>0</v>
      </c>
    </row>
    <row r="1290" spans="1:5" ht="15.75" thickBot="1" x14ac:dyDescent="0.3">
      <c r="A1290" s="41" t="s">
        <v>70</v>
      </c>
      <c r="B1290" s="40">
        <f t="shared" ref="B1290:E1291" si="267">B55+B129+B203</f>
        <v>0</v>
      </c>
      <c r="C1290" s="40">
        <f t="shared" si="267"/>
        <v>0</v>
      </c>
      <c r="D1290" s="40">
        <f t="shared" si="267"/>
        <v>0</v>
      </c>
      <c r="E1290" s="40">
        <f t="shared" si="267"/>
        <v>0</v>
      </c>
    </row>
    <row r="1291" spans="1:5" ht="15.75" thickBot="1" x14ac:dyDescent="0.3">
      <c r="A1291" s="41" t="s">
        <v>119</v>
      </c>
      <c r="B1291" s="43">
        <f t="shared" si="267"/>
        <v>0</v>
      </c>
      <c r="C1291" s="43">
        <f t="shared" si="267"/>
        <v>0</v>
      </c>
      <c r="D1291" s="43">
        <f t="shared" si="267"/>
        <v>0</v>
      </c>
      <c r="E1291" s="43">
        <f t="shared" si="267"/>
        <v>0</v>
      </c>
    </row>
    <row r="1292" spans="1:5" ht="15.75" thickBot="1" x14ac:dyDescent="0.3">
      <c r="A1292" s="39" t="s">
        <v>75</v>
      </c>
      <c r="B1292" s="69">
        <f>B1293+B1294</f>
        <v>0</v>
      </c>
      <c r="C1292" s="69">
        <f>C1293+C1294</f>
        <v>7000</v>
      </c>
      <c r="D1292" s="69">
        <f t="shared" ref="D1292:E1292" si="268">D1293+D1294</f>
        <v>7000</v>
      </c>
      <c r="E1292" s="69">
        <f t="shared" si="268"/>
        <v>7000</v>
      </c>
    </row>
    <row r="1293" spans="1:5" ht="15.75" thickBot="1" x14ac:dyDescent="0.3">
      <c r="A1293" s="41" t="s">
        <v>70</v>
      </c>
      <c r="B1293" s="40">
        <f>B58+B132+B206</f>
        <v>0</v>
      </c>
      <c r="C1293" s="40">
        <f>C58+C132+C206+C169</f>
        <v>7000</v>
      </c>
      <c r="D1293" s="40">
        <f>D58+D132+D206+D169</f>
        <v>7000</v>
      </c>
      <c r="E1293" s="40">
        <f>E58+E132+E206+E169</f>
        <v>7000</v>
      </c>
    </row>
    <row r="1294" spans="1:5" ht="15.75" thickBot="1" x14ac:dyDescent="0.3">
      <c r="A1294" s="41" t="s">
        <v>119</v>
      </c>
      <c r="B1294" s="43">
        <f>B59+B133+B207</f>
        <v>0</v>
      </c>
      <c r="C1294" s="43">
        <f>C59+C133+C207</f>
        <v>0</v>
      </c>
      <c r="D1294" s="43">
        <f>D59+D133+D207</f>
        <v>0</v>
      </c>
      <c r="E1294" s="43">
        <f>E59+E133+E207</f>
        <v>0</v>
      </c>
    </row>
    <row r="1295" spans="1:5" ht="15.75" thickBot="1" x14ac:dyDescent="0.3">
      <c r="A1295" s="39" t="s">
        <v>76</v>
      </c>
      <c r="B1295" s="69">
        <f>B1296+B1297</f>
        <v>0</v>
      </c>
      <c r="C1295" s="69">
        <f>C1296+C1297</f>
        <v>0</v>
      </c>
      <c r="D1295" s="69">
        <f t="shared" ref="D1295:E1295" si="269">D1296+D1297</f>
        <v>0</v>
      </c>
      <c r="E1295" s="69">
        <f t="shared" si="269"/>
        <v>0</v>
      </c>
    </row>
    <row r="1296" spans="1:5" ht="15.75" thickBot="1" x14ac:dyDescent="0.3">
      <c r="A1296" s="41" t="s">
        <v>70</v>
      </c>
      <c r="B1296" s="40">
        <f t="shared" ref="B1296:E1297" si="270">B61+B135+B209</f>
        <v>0</v>
      </c>
      <c r="C1296" s="40">
        <f t="shared" si="270"/>
        <v>0</v>
      </c>
      <c r="D1296" s="40">
        <f t="shared" si="270"/>
        <v>0</v>
      </c>
      <c r="E1296" s="40">
        <f t="shared" si="270"/>
        <v>0</v>
      </c>
    </row>
    <row r="1297" spans="1:7" ht="15.75" thickBot="1" x14ac:dyDescent="0.3">
      <c r="A1297" s="41" t="s">
        <v>119</v>
      </c>
      <c r="B1297" s="43">
        <f t="shared" si="270"/>
        <v>0</v>
      </c>
      <c r="C1297" s="43">
        <f t="shared" si="270"/>
        <v>0</v>
      </c>
      <c r="D1297" s="43">
        <f t="shared" si="270"/>
        <v>0</v>
      </c>
      <c r="E1297" s="43">
        <f t="shared" si="270"/>
        <v>0</v>
      </c>
    </row>
    <row r="1298" spans="1:7" ht="15.75" thickBot="1" x14ac:dyDescent="0.3">
      <c r="A1298" s="39" t="s">
        <v>77</v>
      </c>
      <c r="B1298" s="69">
        <f>B137+B63</f>
        <v>0</v>
      </c>
      <c r="C1298" s="69">
        <f>C137+C63</f>
        <v>0</v>
      </c>
      <c r="D1298" s="69">
        <f>D137+D63</f>
        <v>0</v>
      </c>
      <c r="E1298" s="69">
        <f>E137+E63</f>
        <v>0</v>
      </c>
    </row>
    <row r="1299" spans="1:7" ht="15.75" thickBot="1" x14ac:dyDescent="0.3">
      <c r="A1299" s="41" t="s">
        <v>70</v>
      </c>
      <c r="B1299" s="40">
        <f t="shared" ref="B1299:E1300" si="271">B64+B138+B212</f>
        <v>0</v>
      </c>
      <c r="C1299" s="40">
        <f t="shared" si="271"/>
        <v>0</v>
      </c>
      <c r="D1299" s="40">
        <f t="shared" si="271"/>
        <v>0</v>
      </c>
      <c r="E1299" s="40">
        <f t="shared" si="271"/>
        <v>0</v>
      </c>
    </row>
    <row r="1300" spans="1:7" ht="15.75" thickBot="1" x14ac:dyDescent="0.3">
      <c r="A1300" s="41" t="s">
        <v>119</v>
      </c>
      <c r="B1300" s="43">
        <f t="shared" si="271"/>
        <v>0</v>
      </c>
      <c r="C1300" s="43">
        <f t="shared" si="271"/>
        <v>0</v>
      </c>
      <c r="D1300" s="43">
        <f t="shared" si="271"/>
        <v>0</v>
      </c>
      <c r="E1300" s="43">
        <f t="shared" si="271"/>
        <v>0</v>
      </c>
    </row>
    <row r="1301" spans="1:7" ht="15.75" thickBot="1" x14ac:dyDescent="0.3">
      <c r="A1301" s="39" t="s">
        <v>120</v>
      </c>
      <c r="B1301" s="69">
        <f>B1302+B1303+B1304+B1305</f>
        <v>0</v>
      </c>
      <c r="C1301" s="69">
        <f t="shared" ref="C1301:E1301" si="272">C1302+C1303+C1304+C1305</f>
        <v>0</v>
      </c>
      <c r="D1301" s="69">
        <f t="shared" si="272"/>
        <v>0</v>
      </c>
      <c r="E1301" s="69">
        <f t="shared" si="272"/>
        <v>0</v>
      </c>
    </row>
    <row r="1302" spans="1:7" ht="15.75" thickBot="1" x14ac:dyDescent="0.3">
      <c r="A1302" s="41" t="s">
        <v>70</v>
      </c>
      <c r="B1302" s="40">
        <f t="shared" ref="B1302:E1305" si="273">B235+B287+B313+B339+B368+B393+B419+B444</f>
        <v>0</v>
      </c>
      <c r="C1302" s="40">
        <f t="shared" si="273"/>
        <v>0</v>
      </c>
      <c r="D1302" s="40">
        <f t="shared" si="273"/>
        <v>0</v>
      </c>
      <c r="E1302" s="40">
        <f t="shared" si="273"/>
        <v>0</v>
      </c>
    </row>
    <row r="1303" spans="1:7" ht="15.75" thickBot="1" x14ac:dyDescent="0.3">
      <c r="A1303" s="41" t="s">
        <v>121</v>
      </c>
      <c r="B1303" s="40">
        <f t="shared" si="273"/>
        <v>0</v>
      </c>
      <c r="C1303" s="40">
        <f t="shared" si="273"/>
        <v>0</v>
      </c>
      <c r="D1303" s="40">
        <f t="shared" si="273"/>
        <v>0</v>
      </c>
      <c r="E1303" s="40">
        <f t="shared" si="273"/>
        <v>0</v>
      </c>
    </row>
    <row r="1304" spans="1:7" ht="15.75" thickBot="1" x14ac:dyDescent="0.3">
      <c r="A1304" s="41" t="s">
        <v>97</v>
      </c>
      <c r="B1304" s="40">
        <f t="shared" si="273"/>
        <v>0</v>
      </c>
      <c r="C1304" s="40">
        <f t="shared" si="273"/>
        <v>0</v>
      </c>
      <c r="D1304" s="40">
        <f t="shared" si="273"/>
        <v>0</v>
      </c>
      <c r="E1304" s="40">
        <f t="shared" si="273"/>
        <v>0</v>
      </c>
    </row>
    <row r="1305" spans="1:7" ht="15.75" thickBot="1" x14ac:dyDescent="0.3">
      <c r="A1305" s="41" t="s">
        <v>98</v>
      </c>
      <c r="B1305" s="40">
        <f t="shared" si="273"/>
        <v>0</v>
      </c>
      <c r="C1305" s="40">
        <f t="shared" si="273"/>
        <v>0</v>
      </c>
      <c r="D1305" s="40">
        <f t="shared" si="273"/>
        <v>0</v>
      </c>
      <c r="E1305" s="40">
        <f t="shared" si="273"/>
        <v>0</v>
      </c>
    </row>
    <row r="1306" spans="1:7" ht="15.75" thickBot="1" x14ac:dyDescent="0.3">
      <c r="A1306" s="39" t="s">
        <v>122</v>
      </c>
      <c r="B1306" s="69">
        <f>B1307+B1308+B1309+B1310</f>
        <v>454020</v>
      </c>
      <c r="C1306" s="69">
        <f t="shared" ref="C1306:E1306" si="274">C1307+C1308+C1309+C1310</f>
        <v>580000</v>
      </c>
      <c r="D1306" s="69">
        <f t="shared" si="274"/>
        <v>780000</v>
      </c>
      <c r="E1306" s="95">
        <f t="shared" si="274"/>
        <v>780000</v>
      </c>
    </row>
    <row r="1307" spans="1:7" ht="15.75" thickBot="1" x14ac:dyDescent="0.3">
      <c r="A1307" s="41" t="s">
        <v>70</v>
      </c>
      <c r="B1307" s="40">
        <f>B240+B292+B318+B344+B373+B398+B424+B449</f>
        <v>202936</v>
      </c>
      <c r="C1307" s="40">
        <f>C240+C292+C318+C344+C373+C398+C424+C449</f>
        <v>36193</v>
      </c>
      <c r="D1307" s="40">
        <f>D240+D292+D318+D344+D373+D398+D424+D449</f>
        <v>44300</v>
      </c>
      <c r="E1307" s="40">
        <f>E240+E292+E318+E344+E373+E398+E424+E449</f>
        <v>85000</v>
      </c>
    </row>
    <row r="1308" spans="1:7" ht="15.75" thickBot="1" x14ac:dyDescent="0.3">
      <c r="A1308" s="41" t="s">
        <v>121</v>
      </c>
      <c r="B1308" s="40">
        <f>B241+B293+B319+B345+B374+B399+B425+B450+B476+B501+B526+B552+B578+B603+B628+B680+B705+B731+B757+B783+B808+B834+B860+B885+B910+B936+B961+B987+B1013+B1039+B1065</f>
        <v>180000</v>
      </c>
      <c r="C1308" s="40">
        <f>C241+C293+C319+C345+C374+C399+C425+C450+C476+C501+C526+C552+C578+C603+C628+C680+C705+C731+C757+C783+C808+C834+C860+C885+C910+C936+C961+C987+C1013+C1039+C1065+C1143+C1195+C1169+C1117+C1091+C1247+C1273</f>
        <v>490000</v>
      </c>
      <c r="D1308" s="40">
        <f>D241+D293+D319+D345+D374+D399+D425+D450+D476+D501+D526+D552+D578+D603+D628+D680+D705+D731+D757+D783+D808+D834+D860+D885+D910+D936+D961+D987+D1013+D1039+D1065+D1143+D1221+D1117+D1091+D1247</f>
        <v>690000</v>
      </c>
      <c r="E1308" s="40">
        <f>E241+E293+E319+E345+E374+E399+E425+E450+E476+E501+E526+E552+E578+E603+E628+E680+E705+E731+E757+E783+E808+E834+E860+E885+E910+E936+E961+E987+E1013+E1039+E1065+E1143+E1221+E1091</f>
        <v>690000</v>
      </c>
      <c r="G1308" s="38"/>
    </row>
    <row r="1309" spans="1:7" ht="15.75" thickBot="1" x14ac:dyDescent="0.3">
      <c r="A1309" s="41" t="s">
        <v>97</v>
      </c>
      <c r="B1309" s="40">
        <f>B242+B294+B320+B346+B375+B400+B426+B451+B477+B502+B527+B553+B579+B604+B629+B681+B706+B732+B758+B784+B809+B835+B861+B886+B911+B937+B962+B988+B1014+B1040+B1066</f>
        <v>39034</v>
      </c>
      <c r="C1309" s="40">
        <f>C242+C294+C320+C346+C375+C400+C426+C451+C477+C502+C527+C553+C579+C604+C629+C681+C706+C732+C758+C784+C809+C835+C861+C886+C911+C937+C962+C988+C1014+C1040+C1066+C1170+C1118+C1092+C1248</f>
        <v>21643</v>
      </c>
      <c r="D1309" s="40">
        <f>D242+D294+D320+D346+D375+D400+D426+D451+D477+D502+D527+D553+D579+D604+D629+D681+D706+D732+D758+D784+D809+D835+D861+D886+D911+D937+D962+D988+D1014+D1040+D1066+D1118</f>
        <v>12500</v>
      </c>
      <c r="E1309" s="40">
        <f>E242+E294+E320+E346+E375+E400+E426+E451+E477+E502+E527+E553+E579+E604+E629+E681+E706+E732+E758+E784+E809+E835+E861+E886+E911+E937+E962+E988+E1014+E1040+E1066</f>
        <v>0</v>
      </c>
      <c r="G1309" s="38"/>
    </row>
    <row r="1310" spans="1:7" ht="15.75" thickBot="1" x14ac:dyDescent="0.3">
      <c r="A1310" s="41" t="s">
        <v>98</v>
      </c>
      <c r="B1310" s="40">
        <f>B243+B295+B321+B347+B376+B401+B427+B452+B478+B503+B528+B554+B580+B605+B630+B682+B707+B733+B759+B785+B810+B836+B862+B887+B912+B938+B963+B989+B1015+B1041+B1067</f>
        <v>32050</v>
      </c>
      <c r="C1310" s="40">
        <f>C243+C295+C321+C347+C376+C401+C427+C452+C478+C503+C528+C554+C580+C605+C630+C682+C707+C733+C759+C785+C810+C836+C862+C887+C912+C938+C963+C989+C1015+C1041+C1067+C1145+C656+C1171+C1093+C1249+C1197</f>
        <v>32164</v>
      </c>
      <c r="D1310" s="40">
        <f>D243+D295+D321+D347+D376+D401+D427+D452+D478+D503+D528+D554+D580+D605+D630+D682+D707+D733+D759+D785+D810+D836+D862+D887+D912+D938+D963+D989+D1015+D1041+D1067+D1145+D656</f>
        <v>33200</v>
      </c>
      <c r="E1310" s="40">
        <f>E243+E295+E321+E347+E376+E401+E427+E452+E478+E503+E528+E554+E580+E605+E630+E682+E707+E733+E759+E785+E810+E836+E862+E887+E912+E938+E963+E989+E1015+E1041+E1067+E1145+E656</f>
        <v>5000</v>
      </c>
      <c r="G1310" s="38"/>
    </row>
    <row r="1311" spans="1:7" ht="15.75" thickBot="1" x14ac:dyDescent="0.3">
      <c r="A1311" s="49" t="s">
        <v>79</v>
      </c>
      <c r="B1311" s="50">
        <f>IF(B1279-B1278=0,0,)</f>
        <v>0</v>
      </c>
      <c r="C1311" s="50">
        <f>IF(C1279-C1278=0,0,"Error")</f>
        <v>0</v>
      </c>
      <c r="D1311" s="50">
        <f>IF(D1279-D1278=0,0,"Error")</f>
        <v>0</v>
      </c>
      <c r="E1311" s="50">
        <f>IF(E1279-E1278=0,0,)</f>
        <v>0</v>
      </c>
    </row>
  </sheetData>
  <mergeCells count="290">
    <mergeCell ref="A4:E4"/>
    <mergeCell ref="B6:E6"/>
    <mergeCell ref="B7:E7"/>
    <mergeCell ref="B8:E8"/>
    <mergeCell ref="A9:E9"/>
    <mergeCell ref="A3:E3"/>
    <mergeCell ref="A1:E1"/>
    <mergeCell ref="A30:E30"/>
    <mergeCell ref="B31:E31"/>
    <mergeCell ref="B32:E32"/>
    <mergeCell ref="B33:E33"/>
    <mergeCell ref="A34:A35"/>
    <mergeCell ref="A42:E42"/>
    <mergeCell ref="A10:E12"/>
    <mergeCell ref="B13:E13"/>
    <mergeCell ref="A14:A15"/>
    <mergeCell ref="B22:E22"/>
    <mergeCell ref="A23:E23"/>
    <mergeCell ref="A29:E29"/>
    <mergeCell ref="A80:A81"/>
    <mergeCell ref="B105:E105"/>
    <mergeCell ref="B106:E106"/>
    <mergeCell ref="B107:E107"/>
    <mergeCell ref="A108:A109"/>
    <mergeCell ref="A116:E116"/>
    <mergeCell ref="A43:A44"/>
    <mergeCell ref="B68:E68"/>
    <mergeCell ref="B69:E69"/>
    <mergeCell ref="B70:E70"/>
    <mergeCell ref="A71:A72"/>
    <mergeCell ref="A79:E79"/>
    <mergeCell ref="A154:A155"/>
    <mergeCell ref="B179:E179"/>
    <mergeCell ref="B180:E180"/>
    <mergeCell ref="B181:E181"/>
    <mergeCell ref="A182:A183"/>
    <mergeCell ref="A190:E190"/>
    <mergeCell ref="A117:A118"/>
    <mergeCell ref="B142:E142"/>
    <mergeCell ref="B143:E143"/>
    <mergeCell ref="B144:E144"/>
    <mergeCell ref="A145:A146"/>
    <mergeCell ref="A153:E153"/>
    <mergeCell ref="B221:E221"/>
    <mergeCell ref="B222:E222"/>
    <mergeCell ref="A223:A224"/>
    <mergeCell ref="A231:E231"/>
    <mergeCell ref="A232:A233"/>
    <mergeCell ref="D245:E245"/>
    <mergeCell ref="A191:A192"/>
    <mergeCell ref="A216:E216"/>
    <mergeCell ref="A217:E217"/>
    <mergeCell ref="B218:E218"/>
    <mergeCell ref="D219:E219"/>
    <mergeCell ref="B220:E220"/>
    <mergeCell ref="B271:E271"/>
    <mergeCell ref="D272:E272"/>
    <mergeCell ref="B273:E273"/>
    <mergeCell ref="B274:E274"/>
    <mergeCell ref="A275:A276"/>
    <mergeCell ref="A283:E283"/>
    <mergeCell ref="B246:E246"/>
    <mergeCell ref="B247:E247"/>
    <mergeCell ref="B248:E248"/>
    <mergeCell ref="A249:A250"/>
    <mergeCell ref="A257:E257"/>
    <mergeCell ref="A258:A259"/>
    <mergeCell ref="A310:A311"/>
    <mergeCell ref="B323:E323"/>
    <mergeCell ref="B325:E325"/>
    <mergeCell ref="B326:E326"/>
    <mergeCell ref="A327:A328"/>
    <mergeCell ref="A335:E335"/>
    <mergeCell ref="A284:A285"/>
    <mergeCell ref="B297:E297"/>
    <mergeCell ref="B299:E299"/>
    <mergeCell ref="B300:E300"/>
    <mergeCell ref="A301:A302"/>
    <mergeCell ref="A309:E309"/>
    <mergeCell ref="B354:E354"/>
    <mergeCell ref="B355:E355"/>
    <mergeCell ref="A356:A357"/>
    <mergeCell ref="A364:E364"/>
    <mergeCell ref="A365:A366"/>
    <mergeCell ref="D378:E378"/>
    <mergeCell ref="A336:A337"/>
    <mergeCell ref="A349:E349"/>
    <mergeCell ref="A350:E350"/>
    <mergeCell ref="B351:E351"/>
    <mergeCell ref="D352:E352"/>
    <mergeCell ref="B353:E353"/>
    <mergeCell ref="B405:E405"/>
    <mergeCell ref="B406:E406"/>
    <mergeCell ref="A407:A408"/>
    <mergeCell ref="A415:E415"/>
    <mergeCell ref="A416:A417"/>
    <mergeCell ref="B430:E430"/>
    <mergeCell ref="B379:E379"/>
    <mergeCell ref="B380:E380"/>
    <mergeCell ref="A381:A382"/>
    <mergeCell ref="A389:E389"/>
    <mergeCell ref="A390:A391"/>
    <mergeCell ref="B403:E403"/>
    <mergeCell ref="B457:E457"/>
    <mergeCell ref="A458:A459"/>
    <mergeCell ref="A466:E466"/>
    <mergeCell ref="A467:A468"/>
    <mergeCell ref="B481:E481"/>
    <mergeCell ref="B482:E482"/>
    <mergeCell ref="B431:E431"/>
    <mergeCell ref="A432:A433"/>
    <mergeCell ref="A440:E440"/>
    <mergeCell ref="A441:A442"/>
    <mergeCell ref="B454:E454"/>
    <mergeCell ref="B456:E456"/>
    <mergeCell ref="A516:E516"/>
    <mergeCell ref="A517:A518"/>
    <mergeCell ref="B530:E530"/>
    <mergeCell ref="B532:E532"/>
    <mergeCell ref="B533:E533"/>
    <mergeCell ref="A534:A535"/>
    <mergeCell ref="A483:A484"/>
    <mergeCell ref="A491:E491"/>
    <mergeCell ref="A492:A493"/>
    <mergeCell ref="B506:E506"/>
    <mergeCell ref="B507:E507"/>
    <mergeCell ref="A508:A509"/>
    <mergeCell ref="A568:E568"/>
    <mergeCell ref="A569:A570"/>
    <mergeCell ref="B583:E583"/>
    <mergeCell ref="B584:E584"/>
    <mergeCell ref="A585:A586"/>
    <mergeCell ref="A593:E593"/>
    <mergeCell ref="A542:E542"/>
    <mergeCell ref="A543:A544"/>
    <mergeCell ref="B556:E556"/>
    <mergeCell ref="B558:E558"/>
    <mergeCell ref="B559:E559"/>
    <mergeCell ref="A560:A561"/>
    <mergeCell ref="B632:E632"/>
    <mergeCell ref="B634:E634"/>
    <mergeCell ref="B635:E635"/>
    <mergeCell ref="A636:A637"/>
    <mergeCell ref="A644:E644"/>
    <mergeCell ref="A645:A646"/>
    <mergeCell ref="A594:A595"/>
    <mergeCell ref="B608:E608"/>
    <mergeCell ref="B609:E609"/>
    <mergeCell ref="A610:A611"/>
    <mergeCell ref="A618:E618"/>
    <mergeCell ref="A619:A620"/>
    <mergeCell ref="B685:E685"/>
    <mergeCell ref="B686:E686"/>
    <mergeCell ref="A687:A688"/>
    <mergeCell ref="A695:E695"/>
    <mergeCell ref="A696:A697"/>
    <mergeCell ref="B709:E709"/>
    <mergeCell ref="B658:E658"/>
    <mergeCell ref="B660:E660"/>
    <mergeCell ref="B661:E661"/>
    <mergeCell ref="A662:A663"/>
    <mergeCell ref="A670:E670"/>
    <mergeCell ref="A671:A672"/>
    <mergeCell ref="B737:E737"/>
    <mergeCell ref="B738:E738"/>
    <mergeCell ref="A739:A740"/>
    <mergeCell ref="A747:E747"/>
    <mergeCell ref="A748:A749"/>
    <mergeCell ref="B761:E761"/>
    <mergeCell ref="B711:E711"/>
    <mergeCell ref="B712:E712"/>
    <mergeCell ref="A713:A714"/>
    <mergeCell ref="A721:E721"/>
    <mergeCell ref="A722:A723"/>
    <mergeCell ref="B735:E735"/>
    <mergeCell ref="B789:E789"/>
    <mergeCell ref="A790:A791"/>
    <mergeCell ref="A798:E798"/>
    <mergeCell ref="A799:A800"/>
    <mergeCell ref="B812:E812"/>
    <mergeCell ref="B814:E814"/>
    <mergeCell ref="B763:E763"/>
    <mergeCell ref="B764:E764"/>
    <mergeCell ref="A765:A766"/>
    <mergeCell ref="A773:E773"/>
    <mergeCell ref="A774:A775"/>
    <mergeCell ref="B788:E788"/>
    <mergeCell ref="B841:E841"/>
    <mergeCell ref="A842:A843"/>
    <mergeCell ref="A850:E850"/>
    <mergeCell ref="A851:A852"/>
    <mergeCell ref="B865:E865"/>
    <mergeCell ref="B866:E866"/>
    <mergeCell ref="B815:E815"/>
    <mergeCell ref="A816:A817"/>
    <mergeCell ref="A824:E824"/>
    <mergeCell ref="A825:A826"/>
    <mergeCell ref="B838:E838"/>
    <mergeCell ref="B840:E840"/>
    <mergeCell ref="A900:E900"/>
    <mergeCell ref="A901:A902"/>
    <mergeCell ref="B914:E914"/>
    <mergeCell ref="B916:E916"/>
    <mergeCell ref="B917:E917"/>
    <mergeCell ref="A918:A919"/>
    <mergeCell ref="A867:A868"/>
    <mergeCell ref="A875:E875"/>
    <mergeCell ref="A876:A877"/>
    <mergeCell ref="B890:E890"/>
    <mergeCell ref="B891:E891"/>
    <mergeCell ref="A892:A893"/>
    <mergeCell ref="A952:A953"/>
    <mergeCell ref="B965:E965"/>
    <mergeCell ref="B967:E967"/>
    <mergeCell ref="B968:E968"/>
    <mergeCell ref="A969:A970"/>
    <mergeCell ref="A977:E977"/>
    <mergeCell ref="A926:E926"/>
    <mergeCell ref="A927:A928"/>
    <mergeCell ref="B941:E941"/>
    <mergeCell ref="B942:E942"/>
    <mergeCell ref="A943:A944"/>
    <mergeCell ref="A951:E951"/>
    <mergeCell ref="A1004:A1005"/>
    <mergeCell ref="B1017:E1017"/>
    <mergeCell ref="B1019:E1019"/>
    <mergeCell ref="B1020:E1020"/>
    <mergeCell ref="A1021:A1022"/>
    <mergeCell ref="A1029:E1029"/>
    <mergeCell ref="A978:A979"/>
    <mergeCell ref="B991:E991"/>
    <mergeCell ref="B993:E993"/>
    <mergeCell ref="B994:E994"/>
    <mergeCell ref="A995:A996"/>
    <mergeCell ref="A1003:E1003"/>
    <mergeCell ref="A1056:A1057"/>
    <mergeCell ref="B1069:E1069"/>
    <mergeCell ref="B1071:E1071"/>
    <mergeCell ref="B1072:E1072"/>
    <mergeCell ref="A1073:A1074"/>
    <mergeCell ref="A1030:A1031"/>
    <mergeCell ref="B1043:E1043"/>
    <mergeCell ref="B1045:E1045"/>
    <mergeCell ref="B1046:E1046"/>
    <mergeCell ref="A1047:A1048"/>
    <mergeCell ref="A1055:E1055"/>
    <mergeCell ref="A1099:A1100"/>
    <mergeCell ref="A1107:E1107"/>
    <mergeCell ref="A1108:A1109"/>
    <mergeCell ref="B1121:E1121"/>
    <mergeCell ref="B1123:E1123"/>
    <mergeCell ref="A1081:E1081"/>
    <mergeCell ref="A1082:A1083"/>
    <mergeCell ref="B1095:E1095"/>
    <mergeCell ref="B1097:E1097"/>
    <mergeCell ref="B1098:E1098"/>
    <mergeCell ref="B1150:E1150"/>
    <mergeCell ref="A1151:A1152"/>
    <mergeCell ref="A1159:E1159"/>
    <mergeCell ref="A1160:A1161"/>
    <mergeCell ref="B1173:E1173"/>
    <mergeCell ref="B1175:E1175"/>
    <mergeCell ref="B1124:E1124"/>
    <mergeCell ref="A1125:A1126"/>
    <mergeCell ref="A1133:E1133"/>
    <mergeCell ref="A1134:A1135"/>
    <mergeCell ref="B1147:E1147"/>
    <mergeCell ref="B1149:E1149"/>
    <mergeCell ref="B1202:E1202"/>
    <mergeCell ref="A1203:A1204"/>
    <mergeCell ref="A1211:E1211"/>
    <mergeCell ref="A1212:A1213"/>
    <mergeCell ref="B1225:E1225"/>
    <mergeCell ref="B1227:E1227"/>
    <mergeCell ref="B1176:E1176"/>
    <mergeCell ref="A1177:A1178"/>
    <mergeCell ref="A1185:E1185"/>
    <mergeCell ref="A1186:A1187"/>
    <mergeCell ref="B1199:E1199"/>
    <mergeCell ref="B1201:E1201"/>
    <mergeCell ref="B1254:E1254"/>
    <mergeCell ref="A1255:A1256"/>
    <mergeCell ref="A1263:E1263"/>
    <mergeCell ref="A1264:A1265"/>
    <mergeCell ref="B1228:E1228"/>
    <mergeCell ref="A1229:A1230"/>
    <mergeCell ref="A1237:E1237"/>
    <mergeCell ref="A1238:A1239"/>
    <mergeCell ref="B1251:E1251"/>
    <mergeCell ref="B1253:E1253"/>
  </mergeCells>
  <pageMargins left="0.7" right="0.7" top="0.75" bottom="0.75" header="0.3" footer="0.3"/>
  <pageSetup scale="5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462"/>
  <sheetViews>
    <sheetView topLeftCell="A436" zoomScale="140" zoomScaleNormal="140" workbookViewId="0">
      <selection activeCell="M456" sqref="M456"/>
    </sheetView>
  </sheetViews>
  <sheetFormatPr defaultRowHeight="15" x14ac:dyDescent="0.25"/>
  <cols>
    <col min="1" max="1" width="25.140625" customWidth="1"/>
    <col min="2" max="2" width="16.140625" customWidth="1"/>
    <col min="3" max="3" width="14.42578125" customWidth="1"/>
    <col min="4" max="4" width="15.5703125" customWidth="1"/>
    <col min="5" max="5" width="15.28515625" customWidth="1"/>
  </cols>
  <sheetData>
    <row r="2" spans="1:5" ht="15.75" x14ac:dyDescent="0.25">
      <c r="A2" s="287" t="s">
        <v>2</v>
      </c>
      <c r="B2" s="287"/>
      <c r="C2" s="287"/>
      <c r="D2" s="287"/>
      <c r="E2" s="287"/>
    </row>
    <row r="4" spans="1:5" ht="18" customHeight="1" x14ac:dyDescent="0.25">
      <c r="A4" s="268" t="s">
        <v>315</v>
      </c>
      <c r="B4" s="268"/>
      <c r="C4" s="268"/>
      <c r="D4" s="268"/>
      <c r="E4" s="268"/>
    </row>
    <row r="5" spans="1:5" ht="18" customHeight="1" x14ac:dyDescent="0.25">
      <c r="A5" s="211" t="s">
        <v>23</v>
      </c>
      <c r="B5" s="211"/>
      <c r="C5" s="211"/>
      <c r="D5" s="211"/>
      <c r="E5" s="211"/>
    </row>
    <row r="6" spans="1:5" ht="15.75" thickBot="1" x14ac:dyDescent="0.3"/>
    <row r="7" spans="1:5" ht="26.25" thickBot="1" x14ac:dyDescent="0.3">
      <c r="A7" s="6" t="s">
        <v>24</v>
      </c>
      <c r="B7" s="212" t="s">
        <v>316</v>
      </c>
      <c r="C7" s="212"/>
      <c r="D7" s="212"/>
      <c r="E7" s="212"/>
    </row>
    <row r="8" spans="1:5" ht="15.75" thickBot="1" x14ac:dyDescent="0.3">
      <c r="A8" s="6" t="s">
        <v>8</v>
      </c>
      <c r="B8" s="153" t="s">
        <v>17</v>
      </c>
      <c r="C8" s="154"/>
      <c r="D8" s="154"/>
      <c r="E8" s="155"/>
    </row>
    <row r="9" spans="1:5" ht="26.25" thickBot="1" x14ac:dyDescent="0.3">
      <c r="A9" s="6" t="s">
        <v>26</v>
      </c>
      <c r="B9" s="214" t="s">
        <v>27</v>
      </c>
      <c r="C9" s="215"/>
      <c r="D9" s="215"/>
      <c r="E9" s="216"/>
    </row>
    <row r="10" spans="1:5" ht="15.75" thickBot="1" x14ac:dyDescent="0.3">
      <c r="A10" s="206" t="s">
        <v>9</v>
      </c>
      <c r="B10" s="207"/>
      <c r="C10" s="207"/>
      <c r="D10" s="207"/>
      <c r="E10" s="208"/>
    </row>
    <row r="11" spans="1:5" ht="15.75" thickBot="1" x14ac:dyDescent="0.3">
      <c r="A11" s="194" t="s">
        <v>317</v>
      </c>
      <c r="B11" s="195"/>
      <c r="C11" s="195"/>
      <c r="D11" s="195"/>
      <c r="E11" s="196"/>
    </row>
    <row r="12" spans="1:5" ht="36.75" customHeight="1" thickBot="1" x14ac:dyDescent="0.3">
      <c r="A12" s="194"/>
      <c r="B12" s="195"/>
      <c r="C12" s="195"/>
      <c r="D12" s="195"/>
      <c r="E12" s="196"/>
    </row>
    <row r="13" spans="1:5" ht="6" customHeight="1" thickBot="1" x14ac:dyDescent="0.3">
      <c r="A13" s="194"/>
      <c r="B13" s="195"/>
      <c r="C13" s="195"/>
      <c r="D13" s="195"/>
      <c r="E13" s="196"/>
    </row>
    <row r="14" spans="1:5" ht="38.25" customHeight="1" thickBot="1" x14ac:dyDescent="0.3">
      <c r="A14" s="7" t="s">
        <v>29</v>
      </c>
      <c r="B14" s="197" t="s">
        <v>318</v>
      </c>
      <c r="C14" s="198"/>
      <c r="D14" s="198"/>
      <c r="E14" s="199"/>
    </row>
    <row r="15" spans="1:5" ht="23.25" customHeight="1" x14ac:dyDescent="0.25">
      <c r="A15" s="159" t="s">
        <v>31</v>
      </c>
      <c r="B15" s="8">
        <v>2019</v>
      </c>
      <c r="C15" s="8">
        <v>2020</v>
      </c>
      <c r="D15" s="8">
        <v>2021</v>
      </c>
      <c r="E15" s="8">
        <v>2022</v>
      </c>
    </row>
    <row r="16" spans="1:5" ht="15.75" thickBot="1" x14ac:dyDescent="0.3">
      <c r="A16" s="160"/>
      <c r="B16" s="70" t="s">
        <v>32</v>
      </c>
      <c r="C16" s="70" t="s">
        <v>33</v>
      </c>
      <c r="D16" s="70" t="s">
        <v>33</v>
      </c>
      <c r="E16" s="70" t="s">
        <v>33</v>
      </c>
    </row>
    <row r="17" spans="1:5" ht="34.5" thickBot="1" x14ac:dyDescent="0.3">
      <c r="A17" s="96" t="s">
        <v>319</v>
      </c>
      <c r="B17" s="12"/>
      <c r="C17" s="12"/>
      <c r="D17" s="12"/>
      <c r="E17" s="12"/>
    </row>
    <row r="18" spans="1:5" ht="34.5" thickBot="1" x14ac:dyDescent="0.3">
      <c r="A18" s="96" t="s">
        <v>320</v>
      </c>
      <c r="B18" s="12"/>
      <c r="C18" s="12"/>
      <c r="D18" s="12"/>
      <c r="E18" s="12"/>
    </row>
    <row r="19" spans="1:5" ht="34.5" thickBot="1" x14ac:dyDescent="0.3">
      <c r="A19" s="26" t="s">
        <v>321</v>
      </c>
      <c r="B19" s="12"/>
      <c r="C19" s="12"/>
      <c r="D19" s="12"/>
      <c r="E19" s="12"/>
    </row>
    <row r="20" spans="1:5" ht="15.75" thickBot="1" x14ac:dyDescent="0.3">
      <c r="A20" s="26" t="s">
        <v>322</v>
      </c>
      <c r="B20" s="12"/>
      <c r="C20" s="12"/>
      <c r="D20" s="12"/>
      <c r="E20" s="12"/>
    </row>
    <row r="21" spans="1:5" ht="24.75" customHeight="1" thickBot="1" x14ac:dyDescent="0.3">
      <c r="A21" s="20" t="s">
        <v>41</v>
      </c>
      <c r="B21" s="262" t="s">
        <v>323</v>
      </c>
      <c r="C21" s="263"/>
      <c r="D21" s="263"/>
      <c r="E21" s="264"/>
    </row>
    <row r="22" spans="1:5" ht="23.25" customHeight="1" thickBot="1" x14ac:dyDescent="0.3">
      <c r="A22" s="265" t="s">
        <v>43</v>
      </c>
      <c r="B22" s="165"/>
      <c r="C22" s="165"/>
      <c r="D22" s="165"/>
      <c r="E22" s="166"/>
    </row>
    <row r="23" spans="1:5" ht="15.75" thickBot="1" x14ac:dyDescent="0.3">
      <c r="A23" s="97"/>
      <c r="B23" s="77" t="s">
        <v>45</v>
      </c>
      <c r="C23" s="12" t="s">
        <v>137</v>
      </c>
      <c r="D23" s="12" t="s">
        <v>137</v>
      </c>
      <c r="E23" s="12" t="s">
        <v>137</v>
      </c>
    </row>
    <row r="24" spans="1:5" ht="34.5" thickBot="1" x14ac:dyDescent="0.3">
      <c r="A24" s="96" t="s">
        <v>324</v>
      </c>
      <c r="B24" s="12" t="s">
        <v>325</v>
      </c>
      <c r="C24" s="12" t="s">
        <v>326</v>
      </c>
      <c r="D24" s="12" t="s">
        <v>326</v>
      </c>
      <c r="E24" s="12" t="s">
        <v>327</v>
      </c>
    </row>
    <row r="25" spans="1:5" ht="15.75" thickBot="1" x14ac:dyDescent="0.3">
      <c r="A25" s="96" t="s">
        <v>328</v>
      </c>
      <c r="B25" s="12"/>
      <c r="C25" s="12"/>
      <c r="D25" s="12"/>
      <c r="E25" s="12"/>
    </row>
    <row r="26" spans="1:5" ht="34.5" thickBot="1" x14ac:dyDescent="0.3">
      <c r="A26" s="26" t="s">
        <v>329</v>
      </c>
      <c r="B26" s="12" t="s">
        <v>330</v>
      </c>
      <c r="C26" s="12" t="s">
        <v>331</v>
      </c>
      <c r="D26" s="12" t="s">
        <v>331</v>
      </c>
      <c r="E26" s="12" t="s">
        <v>331</v>
      </c>
    </row>
    <row r="27" spans="1:5" ht="23.25" thickBot="1" x14ac:dyDescent="0.3">
      <c r="A27" s="26" t="s">
        <v>332</v>
      </c>
      <c r="B27" s="12"/>
      <c r="C27" s="12"/>
      <c r="D27" s="12"/>
      <c r="E27" s="12"/>
    </row>
    <row r="28" spans="1:5" ht="23.25" thickBot="1" x14ac:dyDescent="0.3">
      <c r="A28" s="26" t="s">
        <v>333</v>
      </c>
      <c r="B28" s="12"/>
      <c r="C28" s="12"/>
      <c r="D28" s="12"/>
      <c r="E28" s="12"/>
    </row>
    <row r="29" spans="1:5" ht="23.25" thickBot="1" x14ac:dyDescent="0.3">
      <c r="A29" s="26" t="s">
        <v>334</v>
      </c>
      <c r="B29" s="12">
        <v>0.8</v>
      </c>
      <c r="C29" s="12">
        <v>0.82</v>
      </c>
      <c r="D29" s="12">
        <v>0.85</v>
      </c>
      <c r="E29" s="12">
        <v>0.9</v>
      </c>
    </row>
    <row r="30" spans="1:5" ht="23.25" thickBot="1" x14ac:dyDescent="0.3">
      <c r="A30" s="26" t="s">
        <v>335</v>
      </c>
      <c r="B30" s="98" t="s">
        <v>336</v>
      </c>
      <c r="C30" s="12" t="s">
        <v>137</v>
      </c>
      <c r="D30" s="12" t="s">
        <v>137</v>
      </c>
      <c r="E30" s="12" t="s">
        <v>137</v>
      </c>
    </row>
    <row r="31" spans="1:5" ht="15.75" thickBot="1" x14ac:dyDescent="0.3">
      <c r="A31" s="203" t="s">
        <v>53</v>
      </c>
      <c r="B31" s="286"/>
      <c r="C31" s="286"/>
      <c r="D31" s="286"/>
      <c r="E31" s="267"/>
    </row>
    <row r="32" spans="1:5" ht="15.75" thickBot="1" x14ac:dyDescent="0.3">
      <c r="A32" s="173" t="s">
        <v>54</v>
      </c>
      <c r="B32" s="174"/>
      <c r="C32" s="174"/>
      <c r="D32" s="174"/>
      <c r="E32" s="175"/>
    </row>
    <row r="33" spans="1:5" ht="18.75" customHeight="1" thickBot="1" x14ac:dyDescent="0.3">
      <c r="A33" s="32" t="s">
        <v>142</v>
      </c>
      <c r="B33" s="190" t="s">
        <v>337</v>
      </c>
      <c r="C33" s="188"/>
      <c r="D33" s="188"/>
      <c r="E33" s="189"/>
    </row>
    <row r="34" spans="1:5" ht="31.5" customHeight="1" thickBot="1" x14ac:dyDescent="0.3">
      <c r="A34" s="26" t="s">
        <v>57</v>
      </c>
      <c r="B34" s="191" t="s">
        <v>338</v>
      </c>
      <c r="C34" s="192"/>
      <c r="D34" s="192"/>
      <c r="E34" s="193"/>
    </row>
    <row r="35" spans="1:5" ht="15.75" thickBot="1" x14ac:dyDescent="0.3">
      <c r="A35" s="26" t="s">
        <v>59</v>
      </c>
      <c r="B35" s="167" t="s">
        <v>154</v>
      </c>
      <c r="C35" s="168"/>
      <c r="D35" s="168"/>
      <c r="E35" s="169"/>
    </row>
    <row r="36" spans="1:5" ht="12.75" customHeight="1" x14ac:dyDescent="0.25">
      <c r="A36" s="159"/>
      <c r="B36" s="33">
        <v>2019</v>
      </c>
      <c r="C36" s="33">
        <v>2020</v>
      </c>
      <c r="D36" s="33">
        <v>2021</v>
      </c>
      <c r="E36" s="33">
        <v>2022</v>
      </c>
    </row>
    <row r="37" spans="1:5" ht="9" customHeight="1" thickBot="1" x14ac:dyDescent="0.3">
      <c r="A37" s="160"/>
      <c r="B37" s="34" t="s">
        <v>32</v>
      </c>
      <c r="C37" s="34" t="s">
        <v>33</v>
      </c>
      <c r="D37" s="34" t="s">
        <v>33</v>
      </c>
      <c r="E37" s="34" t="s">
        <v>33</v>
      </c>
    </row>
    <row r="38" spans="1:5" ht="15.75" thickBot="1" x14ac:dyDescent="0.3">
      <c r="A38" s="26" t="s">
        <v>61</v>
      </c>
      <c r="B38" s="35">
        <v>12500</v>
      </c>
      <c r="C38" s="35">
        <v>12500</v>
      </c>
      <c r="D38" s="35">
        <v>12500</v>
      </c>
      <c r="E38" s="35">
        <v>12500</v>
      </c>
    </row>
    <row r="39" spans="1:5" ht="15.75" thickBot="1" x14ac:dyDescent="0.3">
      <c r="A39" s="26" t="s">
        <v>62</v>
      </c>
      <c r="B39" s="35">
        <f>B68</f>
        <v>251000</v>
      </c>
      <c r="C39" s="35">
        <f>C68</f>
        <v>249000</v>
      </c>
      <c r="D39" s="35">
        <f>D68</f>
        <v>249000</v>
      </c>
      <c r="E39" s="35">
        <f>E68</f>
        <v>249000</v>
      </c>
    </row>
    <row r="40" spans="1:5" ht="15.75" thickBot="1" x14ac:dyDescent="0.3">
      <c r="A40" s="26" t="s">
        <v>63</v>
      </c>
      <c r="B40" s="35">
        <f>B39/B38</f>
        <v>20.079999999999998</v>
      </c>
      <c r="C40" s="35">
        <f>C39/C38</f>
        <v>19.920000000000002</v>
      </c>
      <c r="D40" s="35">
        <f>D39/D38</f>
        <v>19.920000000000002</v>
      </c>
      <c r="E40" s="35">
        <f>E39/E38</f>
        <v>19.920000000000002</v>
      </c>
    </row>
    <row r="41" spans="1:5" ht="15.75" thickBot="1" x14ac:dyDescent="0.3">
      <c r="A41" s="26" t="s">
        <v>64</v>
      </c>
      <c r="B41" s="36" t="s">
        <v>65</v>
      </c>
      <c r="C41" s="37">
        <f t="shared" ref="C41:E43" si="0">C38/B38-1</f>
        <v>0</v>
      </c>
      <c r="D41" s="37">
        <f>D38/C38-1</f>
        <v>0</v>
      </c>
      <c r="E41" s="37">
        <f t="shared" si="0"/>
        <v>0</v>
      </c>
    </row>
    <row r="42" spans="1:5" ht="15.75" thickBot="1" x14ac:dyDescent="0.3">
      <c r="A42" s="26" t="s">
        <v>66</v>
      </c>
      <c r="B42" s="36" t="s">
        <v>65</v>
      </c>
      <c r="C42" s="37">
        <f t="shared" si="0"/>
        <v>-7.9681274900398336E-3</v>
      </c>
      <c r="D42" s="37">
        <f>D39/C39-1</f>
        <v>0</v>
      </c>
      <c r="E42" s="37">
        <f t="shared" si="0"/>
        <v>0</v>
      </c>
    </row>
    <row r="43" spans="1:5" ht="15.75" thickBot="1" x14ac:dyDescent="0.3">
      <c r="A43" s="26" t="s">
        <v>67</v>
      </c>
      <c r="B43" s="36" t="s">
        <v>65</v>
      </c>
      <c r="C43" s="37">
        <f t="shared" si="0"/>
        <v>-7.9681274900397225E-3</v>
      </c>
      <c r="D43" s="37">
        <f>D40/C40-1</f>
        <v>0</v>
      </c>
      <c r="E43" s="37">
        <f t="shared" si="0"/>
        <v>0</v>
      </c>
    </row>
    <row r="44" spans="1:5" ht="15.75" thickBot="1" x14ac:dyDescent="0.3">
      <c r="A44" s="170" t="s">
        <v>68</v>
      </c>
      <c r="B44" s="171"/>
      <c r="C44" s="171"/>
      <c r="D44" s="171"/>
      <c r="E44" s="172"/>
    </row>
    <row r="45" spans="1:5" ht="12.75" customHeight="1" x14ac:dyDescent="0.25">
      <c r="A45" s="159"/>
      <c r="B45" s="33">
        <v>2019</v>
      </c>
      <c r="C45" s="33">
        <v>2020</v>
      </c>
      <c r="D45" s="33">
        <v>2021</v>
      </c>
      <c r="E45" s="33">
        <v>2022</v>
      </c>
    </row>
    <row r="46" spans="1:5" ht="9" customHeight="1" thickBot="1" x14ac:dyDescent="0.3">
      <c r="A46" s="160"/>
      <c r="B46" s="34" t="s">
        <v>32</v>
      </c>
      <c r="C46" s="34" t="s">
        <v>33</v>
      </c>
      <c r="D46" s="34" t="s">
        <v>33</v>
      </c>
      <c r="E46" s="34" t="s">
        <v>33</v>
      </c>
    </row>
    <row r="47" spans="1:5" ht="15.75" thickBot="1" x14ac:dyDescent="0.3">
      <c r="A47" s="39" t="s">
        <v>69</v>
      </c>
      <c r="B47" s="40">
        <f>B48+B49</f>
        <v>180000</v>
      </c>
      <c r="C47" s="40">
        <f t="shared" ref="C47:E47" si="1">C48+C49</f>
        <v>190000</v>
      </c>
      <c r="D47" s="40">
        <f t="shared" si="1"/>
        <v>190000</v>
      </c>
      <c r="E47" s="40">
        <f t="shared" si="1"/>
        <v>190000</v>
      </c>
    </row>
    <row r="48" spans="1:5" ht="15.75" thickBot="1" x14ac:dyDescent="0.3">
      <c r="A48" s="41" t="s">
        <v>70</v>
      </c>
      <c r="B48" s="43">
        <v>180000</v>
      </c>
      <c r="C48" s="43">
        <v>190000</v>
      </c>
      <c r="D48" s="43">
        <v>190000</v>
      </c>
      <c r="E48" s="43">
        <v>190000</v>
      </c>
    </row>
    <row r="49" spans="1:5" ht="15.75" thickBot="1" x14ac:dyDescent="0.3">
      <c r="A49" s="41" t="s">
        <v>71</v>
      </c>
      <c r="B49" s="43"/>
      <c r="C49" s="52"/>
      <c r="D49" s="52"/>
      <c r="E49" s="52"/>
    </row>
    <row r="50" spans="1:5" ht="24.75" thickBot="1" x14ac:dyDescent="0.3">
      <c r="A50" s="39" t="s">
        <v>72</v>
      </c>
      <c r="B50" s="40">
        <f>B51+B52</f>
        <v>31000</v>
      </c>
      <c r="C50" s="40">
        <f t="shared" ref="C50:E50" si="2">C51+C52</f>
        <v>32000</v>
      </c>
      <c r="D50" s="40">
        <f>D51+D52</f>
        <v>32000</v>
      </c>
      <c r="E50" s="40">
        <f t="shared" si="2"/>
        <v>32000</v>
      </c>
    </row>
    <row r="51" spans="1:5" ht="15.75" thickBot="1" x14ac:dyDescent="0.3">
      <c r="A51" s="41" t="s">
        <v>70</v>
      </c>
      <c r="B51" s="43">
        <v>31000</v>
      </c>
      <c r="C51" s="40">
        <v>32000</v>
      </c>
      <c r="D51" s="40">
        <v>32000</v>
      </c>
      <c r="E51" s="40">
        <v>32000</v>
      </c>
    </row>
    <row r="52" spans="1:5" ht="15.75" thickBot="1" x14ac:dyDescent="0.3">
      <c r="A52" s="41" t="s">
        <v>71</v>
      </c>
      <c r="B52" s="43"/>
      <c r="C52" s="40"/>
      <c r="D52" s="40"/>
      <c r="E52" s="40"/>
    </row>
    <row r="53" spans="1:5" ht="15.75" thickBot="1" x14ac:dyDescent="0.3">
      <c r="A53" s="39" t="s">
        <v>73</v>
      </c>
      <c r="B53" s="43">
        <f>B54+B55</f>
        <v>40000</v>
      </c>
      <c r="C53" s="43">
        <f t="shared" ref="C53:E53" si="3">C54+C55</f>
        <v>20000</v>
      </c>
      <c r="D53" s="43">
        <f t="shared" si="3"/>
        <v>20000</v>
      </c>
      <c r="E53" s="43">
        <f t="shared" si="3"/>
        <v>20000</v>
      </c>
    </row>
    <row r="54" spans="1:5" ht="15.75" thickBot="1" x14ac:dyDescent="0.3">
      <c r="A54" s="41" t="s">
        <v>70</v>
      </c>
      <c r="B54" s="43">
        <v>40000</v>
      </c>
      <c r="C54" s="40">
        <v>20000</v>
      </c>
      <c r="D54" s="40">
        <v>20000</v>
      </c>
      <c r="E54" s="40">
        <v>20000</v>
      </c>
    </row>
    <row r="55" spans="1:5" ht="15.75" thickBot="1" x14ac:dyDescent="0.3">
      <c r="A55" s="41" t="s">
        <v>71</v>
      </c>
      <c r="B55" s="43"/>
      <c r="C55" s="40"/>
      <c r="D55" s="40"/>
      <c r="E55" s="40"/>
    </row>
    <row r="56" spans="1:5" ht="15.75" thickBot="1" x14ac:dyDescent="0.3">
      <c r="A56" s="39" t="s">
        <v>74</v>
      </c>
      <c r="B56" s="43"/>
      <c r="C56" s="40"/>
      <c r="D56" s="40"/>
      <c r="E56" s="40"/>
    </row>
    <row r="57" spans="1:5" ht="15.75" thickBot="1" x14ac:dyDescent="0.3">
      <c r="A57" s="41" t="s">
        <v>70</v>
      </c>
      <c r="B57" s="43"/>
      <c r="C57" s="40"/>
      <c r="D57" s="40"/>
      <c r="E57" s="40"/>
    </row>
    <row r="58" spans="1:5" ht="15.75" thickBot="1" x14ac:dyDescent="0.3">
      <c r="A58" s="41" t="s">
        <v>71</v>
      </c>
      <c r="B58" s="43"/>
      <c r="C58" s="40"/>
      <c r="D58" s="40"/>
      <c r="E58" s="40"/>
    </row>
    <row r="59" spans="1:5" ht="15.75" thickBot="1" x14ac:dyDescent="0.3">
      <c r="A59" s="39" t="s">
        <v>75</v>
      </c>
      <c r="B59" s="43"/>
      <c r="C59" s="40">
        <f t="shared" ref="C59:E59" si="4">C60+C61</f>
        <v>7000</v>
      </c>
      <c r="D59" s="40">
        <f t="shared" si="4"/>
        <v>7000</v>
      </c>
      <c r="E59" s="40">
        <f t="shared" si="4"/>
        <v>7000</v>
      </c>
    </row>
    <row r="60" spans="1:5" ht="15.75" thickBot="1" x14ac:dyDescent="0.3">
      <c r="A60" s="41" t="s">
        <v>70</v>
      </c>
      <c r="B60" s="43"/>
      <c r="C60" s="40">
        <v>7000</v>
      </c>
      <c r="D60" s="40">
        <v>7000</v>
      </c>
      <c r="E60" s="40">
        <v>7000</v>
      </c>
    </row>
    <row r="61" spans="1:5" ht="15.75" thickBot="1" x14ac:dyDescent="0.3">
      <c r="A61" s="41" t="s">
        <v>71</v>
      </c>
      <c r="B61" s="43"/>
      <c r="C61" s="40"/>
      <c r="D61" s="40"/>
      <c r="E61" s="40"/>
    </row>
    <row r="62" spans="1:5" ht="15.75" thickBot="1" x14ac:dyDescent="0.3">
      <c r="A62" s="39" t="s">
        <v>76</v>
      </c>
      <c r="B62" s="43"/>
      <c r="C62" s="40"/>
      <c r="D62" s="40"/>
      <c r="E62" s="40"/>
    </row>
    <row r="63" spans="1:5" ht="15.75" thickBot="1" x14ac:dyDescent="0.3">
      <c r="A63" s="41" t="s">
        <v>70</v>
      </c>
      <c r="B63" s="43"/>
      <c r="C63" s="40"/>
      <c r="D63" s="40"/>
      <c r="E63" s="40"/>
    </row>
    <row r="64" spans="1:5" ht="15.75" thickBot="1" x14ac:dyDescent="0.3">
      <c r="A64" s="41" t="s">
        <v>71</v>
      </c>
      <c r="B64" s="43"/>
      <c r="C64" s="40"/>
      <c r="D64" s="40"/>
      <c r="E64" s="40"/>
    </row>
    <row r="65" spans="1:6" ht="24.75" thickBot="1" x14ac:dyDescent="0.3">
      <c r="A65" s="39" t="s">
        <v>77</v>
      </c>
      <c r="B65" s="43">
        <v>0</v>
      </c>
      <c r="C65" s="40">
        <v>0</v>
      </c>
      <c r="D65" s="40">
        <f>C65*1.03*0.99</f>
        <v>0</v>
      </c>
      <c r="E65" s="40">
        <f>D65*1.03*0.99</f>
        <v>0</v>
      </c>
    </row>
    <row r="66" spans="1:6" ht="15.75" thickBot="1" x14ac:dyDescent="0.3">
      <c r="A66" s="41" t="s">
        <v>70</v>
      </c>
      <c r="B66" s="43"/>
      <c r="C66" s="47"/>
      <c r="D66" s="47"/>
      <c r="E66" s="47"/>
      <c r="F66" s="45"/>
    </row>
    <row r="67" spans="1:6" ht="15.75" thickBot="1" x14ac:dyDescent="0.3">
      <c r="A67" s="41" t="s">
        <v>71</v>
      </c>
      <c r="B67" s="43"/>
      <c r="C67" s="46"/>
      <c r="D67" s="47"/>
      <c r="E67" s="47"/>
    </row>
    <row r="68" spans="1:6" ht="15.75" thickBot="1" x14ac:dyDescent="0.3">
      <c r="A68" s="48" t="s">
        <v>78</v>
      </c>
      <c r="B68" s="55">
        <f>B65+B62+B59+B56+B53+B50+B47</f>
        <v>251000</v>
      </c>
      <c r="C68" s="55">
        <f>C65+C62+C59+C56+C53+C50+C47</f>
        <v>249000</v>
      </c>
      <c r="D68" s="55">
        <f>D65+D62+D59+D56+D53+D50+D47</f>
        <v>249000</v>
      </c>
      <c r="E68" s="55">
        <f>E65+E62+E59+E56+E53+E50+E47</f>
        <v>249000</v>
      </c>
    </row>
    <row r="69" spans="1:6" ht="15.75" thickBot="1" x14ac:dyDescent="0.3">
      <c r="A69" s="49" t="s">
        <v>79</v>
      </c>
      <c r="B69" s="94">
        <f>IF(B68-B39=0,0,"Error")</f>
        <v>0</v>
      </c>
      <c r="C69" s="94">
        <f>IF(C68-C39=0,0,"Error")</f>
        <v>0</v>
      </c>
      <c r="D69" s="94">
        <f>IF(D68-D39=0,0,"Error")</f>
        <v>0</v>
      </c>
      <c r="E69" s="94">
        <f>IF(E68-E39=0,0,"Error")</f>
        <v>0</v>
      </c>
    </row>
    <row r="70" spans="1:6" ht="15.75" thickBot="1" x14ac:dyDescent="0.3">
      <c r="A70" s="51" t="s">
        <v>83</v>
      </c>
      <c r="B70" s="285" t="s">
        <v>339</v>
      </c>
      <c r="C70" s="198"/>
      <c r="D70" s="198"/>
      <c r="E70" s="199"/>
    </row>
    <row r="71" spans="1:6" ht="75.75" customHeight="1" thickBot="1" x14ac:dyDescent="0.3">
      <c r="A71" s="26" t="s">
        <v>57</v>
      </c>
      <c r="B71" s="164" t="s">
        <v>340</v>
      </c>
      <c r="C71" s="165"/>
      <c r="D71" s="165"/>
      <c r="E71" s="166"/>
    </row>
    <row r="72" spans="1:6" ht="15.75" thickBot="1" x14ac:dyDescent="0.3">
      <c r="A72" s="26" t="s">
        <v>59</v>
      </c>
      <c r="B72" s="167" t="s">
        <v>151</v>
      </c>
      <c r="C72" s="168"/>
      <c r="D72" s="168"/>
      <c r="E72" s="169"/>
    </row>
    <row r="73" spans="1:6" ht="12.75" customHeight="1" x14ac:dyDescent="0.25">
      <c r="A73" s="159"/>
      <c r="B73" s="33">
        <v>2019</v>
      </c>
      <c r="C73" s="33">
        <v>2020</v>
      </c>
      <c r="D73" s="33">
        <v>2021</v>
      </c>
      <c r="E73" s="33">
        <v>2022</v>
      </c>
    </row>
    <row r="74" spans="1:6" ht="9" customHeight="1" thickBot="1" x14ac:dyDescent="0.3">
      <c r="A74" s="160"/>
      <c r="B74" s="34" t="s">
        <v>32</v>
      </c>
      <c r="C74" s="34" t="s">
        <v>33</v>
      </c>
      <c r="D74" s="34" t="s">
        <v>33</v>
      </c>
      <c r="E74" s="34" t="s">
        <v>33</v>
      </c>
    </row>
    <row r="75" spans="1:6" ht="15.75" thickBot="1" x14ac:dyDescent="0.3">
      <c r="A75" s="26" t="s">
        <v>61</v>
      </c>
      <c r="B75" s="36">
        <v>3570</v>
      </c>
      <c r="C75" s="36">
        <v>4000</v>
      </c>
      <c r="D75" s="36">
        <v>4100</v>
      </c>
      <c r="E75" s="36">
        <v>4110</v>
      </c>
    </row>
    <row r="76" spans="1:6" ht="15.75" thickBot="1" x14ac:dyDescent="0.3">
      <c r="A76" s="26" t="s">
        <v>62</v>
      </c>
      <c r="B76" s="35">
        <f>B105</f>
        <v>178850</v>
      </c>
      <c r="C76" s="35">
        <f>C105</f>
        <v>199000</v>
      </c>
      <c r="D76" s="35">
        <f t="shared" ref="D76:E76" si="5">D105</f>
        <v>206000</v>
      </c>
      <c r="E76" s="35">
        <f t="shared" si="5"/>
        <v>207000</v>
      </c>
    </row>
    <row r="77" spans="1:6" ht="15.75" thickBot="1" x14ac:dyDescent="0.3">
      <c r="A77" s="26" t="s">
        <v>63</v>
      </c>
      <c r="B77" s="35">
        <f>B76/B75</f>
        <v>50.098039215686278</v>
      </c>
      <c r="C77" s="35">
        <f>C76/C75</f>
        <v>49.75</v>
      </c>
      <c r="D77" s="35">
        <f>D76/D75</f>
        <v>50.243902439024389</v>
      </c>
      <c r="E77" s="35">
        <f>E76/E75</f>
        <v>50.364963503649633</v>
      </c>
    </row>
    <row r="78" spans="1:6" ht="15.75" thickBot="1" x14ac:dyDescent="0.3">
      <c r="A78" s="26" t="s">
        <v>64</v>
      </c>
      <c r="B78" s="36"/>
      <c r="C78" s="37">
        <f>C75/B75-1</f>
        <v>0.1204481792717087</v>
      </c>
      <c r="D78" s="37">
        <f>D75/C75-1</f>
        <v>2.4999999999999911E-2</v>
      </c>
      <c r="E78" s="37">
        <f>E75/D75-1</f>
        <v>2.4390243902439046E-3</v>
      </c>
    </row>
    <row r="79" spans="1:6" ht="15.75" thickBot="1" x14ac:dyDescent="0.3">
      <c r="A79" s="26" t="s">
        <v>66</v>
      </c>
      <c r="B79" s="36"/>
      <c r="C79" s="37">
        <f>C76/B76-1</f>
        <v>0.11266424377970363</v>
      </c>
      <c r="D79" s="37">
        <f t="shared" ref="D79:E80" si="6">D76/C76-1</f>
        <v>3.5175879396984966E-2</v>
      </c>
      <c r="E79" s="37">
        <f t="shared" si="6"/>
        <v>4.8543689320388328E-3</v>
      </c>
    </row>
    <row r="80" spans="1:6" ht="15.75" thickBot="1" x14ac:dyDescent="0.3">
      <c r="A80" s="26" t="s">
        <v>67</v>
      </c>
      <c r="B80" s="36"/>
      <c r="C80" s="37">
        <f>C77/B77-1</f>
        <v>-6.9471624266145282E-3</v>
      </c>
      <c r="D80" s="37">
        <f t="shared" si="6"/>
        <v>9.9276872165705576E-3</v>
      </c>
      <c r="E80" s="37">
        <f t="shared" si="6"/>
        <v>2.4094677910848628E-3</v>
      </c>
    </row>
    <row r="81" spans="1:5" ht="24.75" customHeight="1" thickBot="1" x14ac:dyDescent="0.3">
      <c r="A81" s="170" t="s">
        <v>81</v>
      </c>
      <c r="B81" s="171"/>
      <c r="C81" s="171"/>
      <c r="D81" s="171"/>
      <c r="E81" s="172"/>
    </row>
    <row r="82" spans="1:5" ht="12.75" customHeight="1" x14ac:dyDescent="0.25">
      <c r="A82" s="159"/>
      <c r="B82" s="33">
        <v>2019</v>
      </c>
      <c r="C82" s="33">
        <v>2020</v>
      </c>
      <c r="D82" s="33">
        <v>2021</v>
      </c>
      <c r="E82" s="33">
        <v>2022</v>
      </c>
    </row>
    <row r="83" spans="1:5" ht="9" customHeight="1" thickBot="1" x14ac:dyDescent="0.3">
      <c r="A83" s="160"/>
      <c r="B83" s="34" t="s">
        <v>32</v>
      </c>
      <c r="C83" s="34" t="s">
        <v>33</v>
      </c>
      <c r="D83" s="34" t="s">
        <v>33</v>
      </c>
      <c r="E83" s="34" t="s">
        <v>33</v>
      </c>
    </row>
    <row r="84" spans="1:5" ht="24.75" customHeight="1" thickBot="1" x14ac:dyDescent="0.3">
      <c r="A84" s="39" t="s">
        <v>69</v>
      </c>
      <c r="B84" s="40">
        <f t="shared" ref="B84:E84" si="7">B85+B86</f>
        <v>139800</v>
      </c>
      <c r="C84" s="40">
        <f t="shared" si="7"/>
        <v>150000</v>
      </c>
      <c r="D84" s="40">
        <f t="shared" si="7"/>
        <v>150000</v>
      </c>
      <c r="E84" s="40">
        <f t="shared" si="7"/>
        <v>150000</v>
      </c>
    </row>
    <row r="85" spans="1:5" ht="38.25" customHeight="1" thickBot="1" x14ac:dyDescent="0.3">
      <c r="A85" s="41" t="s">
        <v>70</v>
      </c>
      <c r="B85" s="43">
        <v>139800</v>
      </c>
      <c r="C85" s="40">
        <v>150000</v>
      </c>
      <c r="D85" s="40">
        <v>150000</v>
      </c>
      <c r="E85" s="40">
        <v>150000</v>
      </c>
    </row>
    <row r="86" spans="1:5" ht="24.75" customHeight="1" thickBot="1" x14ac:dyDescent="0.3">
      <c r="A86" s="41" t="s">
        <v>71</v>
      </c>
      <c r="B86" s="43"/>
      <c r="C86" s="52"/>
      <c r="D86" s="52"/>
      <c r="E86" s="52"/>
    </row>
    <row r="87" spans="1:5" ht="24.75" customHeight="1" thickBot="1" x14ac:dyDescent="0.3">
      <c r="A87" s="39" t="s">
        <v>72</v>
      </c>
      <c r="B87" s="40">
        <f t="shared" ref="B87:E87" si="8">B88+B89</f>
        <v>24200</v>
      </c>
      <c r="C87" s="40">
        <f t="shared" si="8"/>
        <v>25000</v>
      </c>
      <c r="D87" s="40">
        <f t="shared" si="8"/>
        <v>25000</v>
      </c>
      <c r="E87" s="40">
        <f t="shared" si="8"/>
        <v>25000</v>
      </c>
    </row>
    <row r="88" spans="1:5" ht="15.75" thickBot="1" x14ac:dyDescent="0.3">
      <c r="A88" s="41" t="s">
        <v>70</v>
      </c>
      <c r="B88" s="43">
        <v>24200</v>
      </c>
      <c r="C88" s="40">
        <v>25000</v>
      </c>
      <c r="D88" s="40">
        <v>25000</v>
      </c>
      <c r="E88" s="40">
        <v>25000</v>
      </c>
    </row>
    <row r="89" spans="1:5" ht="15.75" thickBot="1" x14ac:dyDescent="0.3">
      <c r="A89" s="41" t="s">
        <v>71</v>
      </c>
      <c r="B89" s="43"/>
      <c r="C89" s="40"/>
      <c r="D89" s="40"/>
      <c r="E89" s="40"/>
    </row>
    <row r="90" spans="1:5" ht="24.75" customHeight="1" thickBot="1" x14ac:dyDescent="0.3">
      <c r="A90" s="39" t="s">
        <v>73</v>
      </c>
      <c r="B90" s="43">
        <f t="shared" ref="B90:E90" si="9">B91+B92</f>
        <v>14850</v>
      </c>
      <c r="C90" s="40">
        <f t="shared" si="9"/>
        <v>24000</v>
      </c>
      <c r="D90" s="40">
        <f t="shared" si="9"/>
        <v>31000</v>
      </c>
      <c r="E90" s="40">
        <f t="shared" si="9"/>
        <v>32000</v>
      </c>
    </row>
    <row r="91" spans="1:5" ht="15.75" thickBot="1" x14ac:dyDescent="0.3">
      <c r="A91" s="41" t="s">
        <v>70</v>
      </c>
      <c r="B91" s="43">
        <v>14850</v>
      </c>
      <c r="C91" s="40">
        <v>24000</v>
      </c>
      <c r="D91" s="40">
        <v>31000</v>
      </c>
      <c r="E91" s="40">
        <v>32000</v>
      </c>
    </row>
    <row r="92" spans="1:5" ht="15.75" thickBot="1" x14ac:dyDescent="0.3">
      <c r="A92" s="41" t="s">
        <v>71</v>
      </c>
      <c r="B92" s="43"/>
      <c r="C92" s="40"/>
      <c r="D92" s="40"/>
      <c r="E92" s="40"/>
    </row>
    <row r="93" spans="1:5" ht="15.75" thickBot="1" x14ac:dyDescent="0.3">
      <c r="A93" s="39" t="s">
        <v>74</v>
      </c>
      <c r="B93" s="43"/>
      <c r="C93" s="40"/>
      <c r="D93" s="40"/>
      <c r="E93" s="40"/>
    </row>
    <row r="94" spans="1:5" ht="15.75" thickBot="1" x14ac:dyDescent="0.3">
      <c r="A94" s="41" t="s">
        <v>70</v>
      </c>
      <c r="B94" s="43"/>
      <c r="C94" s="40"/>
      <c r="D94" s="40"/>
      <c r="E94" s="40"/>
    </row>
    <row r="95" spans="1:5" ht="15.75" thickBot="1" x14ac:dyDescent="0.3">
      <c r="A95" s="41" t="s">
        <v>71</v>
      </c>
      <c r="B95" s="43"/>
      <c r="C95" s="40"/>
      <c r="D95" s="40"/>
      <c r="E95" s="40"/>
    </row>
    <row r="96" spans="1:5" ht="15.75" thickBot="1" x14ac:dyDescent="0.3">
      <c r="A96" s="39" t="s">
        <v>75</v>
      </c>
      <c r="B96" s="43"/>
      <c r="C96" s="40"/>
      <c r="D96" s="40"/>
      <c r="E96" s="40"/>
    </row>
    <row r="97" spans="1:5" ht="15.75" thickBot="1" x14ac:dyDescent="0.3">
      <c r="A97" s="41" t="s">
        <v>70</v>
      </c>
      <c r="B97" s="43"/>
      <c r="C97" s="40"/>
      <c r="D97" s="40"/>
      <c r="E97" s="40"/>
    </row>
    <row r="98" spans="1:5" ht="15.75" thickBot="1" x14ac:dyDescent="0.3">
      <c r="A98" s="41" t="s">
        <v>71</v>
      </c>
      <c r="B98" s="43"/>
      <c r="C98" s="40"/>
      <c r="D98" s="40"/>
      <c r="E98" s="40"/>
    </row>
    <row r="99" spans="1:5" ht="15.75" thickBot="1" x14ac:dyDescent="0.3">
      <c r="A99" s="39" t="s">
        <v>76</v>
      </c>
      <c r="B99" s="43"/>
      <c r="C99" s="40"/>
      <c r="D99" s="40"/>
      <c r="E99" s="40"/>
    </row>
    <row r="100" spans="1:5" ht="15.75" thickBot="1" x14ac:dyDescent="0.3">
      <c r="A100" s="41" t="s">
        <v>70</v>
      </c>
      <c r="B100" s="43"/>
      <c r="C100" s="40"/>
      <c r="D100" s="40"/>
      <c r="E100" s="40"/>
    </row>
    <row r="101" spans="1:5" ht="15.75" thickBot="1" x14ac:dyDescent="0.3">
      <c r="A101" s="41" t="s">
        <v>71</v>
      </c>
      <c r="B101" s="43"/>
      <c r="C101" s="40"/>
      <c r="D101" s="40"/>
      <c r="E101" s="40"/>
    </row>
    <row r="102" spans="1:5" ht="24.75" thickBot="1" x14ac:dyDescent="0.3">
      <c r="A102" s="39" t="s">
        <v>77</v>
      </c>
      <c r="B102" s="43"/>
      <c r="C102" s="40"/>
      <c r="D102" s="40"/>
      <c r="E102" s="40"/>
    </row>
    <row r="103" spans="1:5" ht="15.75" thickBot="1" x14ac:dyDescent="0.3">
      <c r="A103" s="41" t="s">
        <v>70</v>
      </c>
      <c r="B103" s="43"/>
      <c r="C103" s="40"/>
      <c r="D103" s="40"/>
      <c r="E103" s="40"/>
    </row>
    <row r="104" spans="1:5" ht="15.75" thickBot="1" x14ac:dyDescent="0.3">
      <c r="A104" s="41" t="s">
        <v>71</v>
      </c>
      <c r="B104" s="43"/>
      <c r="C104" s="40"/>
      <c r="D104" s="40"/>
      <c r="E104" s="40"/>
    </row>
    <row r="105" spans="1:5" ht="15.75" thickBot="1" x14ac:dyDescent="0.3">
      <c r="A105" s="53" t="s">
        <v>82</v>
      </c>
      <c r="B105" s="43">
        <f>B102+B99+B96+B93+B90+B87+B84</f>
        <v>178850</v>
      </c>
      <c r="C105" s="43">
        <f t="shared" ref="C105:D105" si="10">C102+C99+C96+C93+C90+C87+C84</f>
        <v>199000</v>
      </c>
      <c r="D105" s="43">
        <f t="shared" si="10"/>
        <v>206000</v>
      </c>
      <c r="E105" s="43">
        <f>E102+E99+E96+E93+E90+E87+E84</f>
        <v>207000</v>
      </c>
    </row>
    <row r="106" spans="1:5" ht="15.75" thickBot="1" x14ac:dyDescent="0.3">
      <c r="A106" s="51" t="s">
        <v>80</v>
      </c>
      <c r="B106" s="187"/>
      <c r="C106" s="188"/>
      <c r="D106" s="188"/>
      <c r="E106" s="189"/>
    </row>
    <row r="107" spans="1:5" ht="26.25" customHeight="1" thickBot="1" x14ac:dyDescent="0.3">
      <c r="A107" s="26" t="s">
        <v>57</v>
      </c>
      <c r="B107" s="164"/>
      <c r="C107" s="165"/>
      <c r="D107" s="165"/>
      <c r="E107" s="166"/>
    </row>
    <row r="108" spans="1:5" ht="15.75" thickBot="1" x14ac:dyDescent="0.3">
      <c r="A108" s="26" t="s">
        <v>59</v>
      </c>
      <c r="B108" s="167"/>
      <c r="C108" s="168"/>
      <c r="D108" s="168"/>
      <c r="E108" s="169"/>
    </row>
    <row r="109" spans="1:5" ht="12.75" customHeight="1" x14ac:dyDescent="0.25">
      <c r="A109" s="159"/>
      <c r="B109" s="33">
        <v>2019</v>
      </c>
      <c r="C109" s="33">
        <v>2020</v>
      </c>
      <c r="D109" s="33">
        <v>2021</v>
      </c>
      <c r="E109" s="33">
        <v>2022</v>
      </c>
    </row>
    <row r="110" spans="1:5" ht="9" customHeight="1" thickBot="1" x14ac:dyDescent="0.3">
      <c r="A110" s="160"/>
      <c r="B110" s="34" t="s">
        <v>32</v>
      </c>
      <c r="C110" s="34" t="s">
        <v>33</v>
      </c>
      <c r="D110" s="34" t="s">
        <v>33</v>
      </c>
      <c r="E110" s="34" t="s">
        <v>33</v>
      </c>
    </row>
    <row r="111" spans="1:5" ht="15.75" thickBot="1" x14ac:dyDescent="0.3">
      <c r="A111" s="26" t="s">
        <v>61</v>
      </c>
      <c r="B111" s="26"/>
      <c r="C111" s="26"/>
      <c r="D111" s="26"/>
      <c r="E111" s="26"/>
    </row>
    <row r="112" spans="1:5" ht="15.75" thickBot="1" x14ac:dyDescent="0.3">
      <c r="A112" s="26" t="s">
        <v>62</v>
      </c>
      <c r="B112" s="54">
        <f>B141</f>
        <v>0</v>
      </c>
      <c r="C112" s="54">
        <f>C141</f>
        <v>0</v>
      </c>
      <c r="D112" s="54">
        <f>D141</f>
        <v>0</v>
      </c>
      <c r="E112" s="54">
        <f>E141</f>
        <v>0</v>
      </c>
    </row>
    <row r="113" spans="1:5" ht="15.75" thickBot="1" x14ac:dyDescent="0.3">
      <c r="A113" s="26" t="s">
        <v>63</v>
      </c>
      <c r="B113" s="35" t="e">
        <f>B112/B111</f>
        <v>#DIV/0!</v>
      </c>
      <c r="C113" s="35" t="e">
        <f>C112/C111</f>
        <v>#DIV/0!</v>
      </c>
      <c r="D113" s="35" t="e">
        <f>D112/D111</f>
        <v>#DIV/0!</v>
      </c>
      <c r="E113" s="35" t="e">
        <f>E112/E111</f>
        <v>#DIV/0!</v>
      </c>
    </row>
    <row r="114" spans="1:5" ht="15.75" thickBot="1" x14ac:dyDescent="0.3">
      <c r="A114" s="26" t="s">
        <v>64</v>
      </c>
      <c r="B114" s="36"/>
      <c r="C114" s="37" t="e">
        <f t="shared" ref="C114:E116" si="11">C111/B111-1</f>
        <v>#DIV/0!</v>
      </c>
      <c r="D114" s="37" t="e">
        <f>D111/C111-1</f>
        <v>#DIV/0!</v>
      </c>
      <c r="E114" s="37" t="e">
        <f t="shared" si="11"/>
        <v>#DIV/0!</v>
      </c>
    </row>
    <row r="115" spans="1:5" ht="15.75" thickBot="1" x14ac:dyDescent="0.3">
      <c r="A115" s="26" t="s">
        <v>66</v>
      </c>
      <c r="B115" s="36"/>
      <c r="C115" s="37" t="e">
        <f t="shared" si="11"/>
        <v>#DIV/0!</v>
      </c>
      <c r="D115" s="37" t="e">
        <f>D112/C112-1</f>
        <v>#DIV/0!</v>
      </c>
      <c r="E115" s="37" t="e">
        <f t="shared" si="11"/>
        <v>#DIV/0!</v>
      </c>
    </row>
    <row r="116" spans="1:5" ht="15.75" thickBot="1" x14ac:dyDescent="0.3">
      <c r="A116" s="26" t="s">
        <v>67</v>
      </c>
      <c r="B116" s="36"/>
      <c r="C116" s="37" t="e">
        <f t="shared" si="11"/>
        <v>#DIV/0!</v>
      </c>
      <c r="D116" s="37" t="e">
        <f>D113/C113-1</f>
        <v>#DIV/0!</v>
      </c>
      <c r="E116" s="37" t="e">
        <f t="shared" si="11"/>
        <v>#DIV/0!</v>
      </c>
    </row>
    <row r="117" spans="1:5" ht="24.75" customHeight="1" thickBot="1" x14ac:dyDescent="0.3">
      <c r="A117" s="170" t="s">
        <v>81</v>
      </c>
      <c r="B117" s="171"/>
      <c r="C117" s="171"/>
      <c r="D117" s="171"/>
      <c r="E117" s="172"/>
    </row>
    <row r="118" spans="1:5" ht="12.75" customHeight="1" x14ac:dyDescent="0.25">
      <c r="A118" s="159"/>
      <c r="B118" s="33">
        <v>2019</v>
      </c>
      <c r="C118" s="33">
        <v>2020</v>
      </c>
      <c r="D118" s="33">
        <v>2021</v>
      </c>
      <c r="E118" s="33">
        <v>2022</v>
      </c>
    </row>
    <row r="119" spans="1:5" ht="9" customHeight="1" thickBot="1" x14ac:dyDescent="0.3">
      <c r="A119" s="160"/>
      <c r="B119" s="34" t="s">
        <v>32</v>
      </c>
      <c r="C119" s="34" t="s">
        <v>33</v>
      </c>
      <c r="D119" s="34" t="s">
        <v>33</v>
      </c>
      <c r="E119" s="34" t="s">
        <v>33</v>
      </c>
    </row>
    <row r="120" spans="1:5" ht="24.75" customHeight="1" thickBot="1" x14ac:dyDescent="0.3">
      <c r="A120" s="39" t="s">
        <v>69</v>
      </c>
      <c r="B120" s="40"/>
      <c r="C120" s="40"/>
      <c r="D120" s="40"/>
      <c r="E120" s="40"/>
    </row>
    <row r="121" spans="1:5" ht="38.25" customHeight="1" thickBot="1" x14ac:dyDescent="0.3">
      <c r="A121" s="41" t="s">
        <v>70</v>
      </c>
      <c r="B121" s="43"/>
      <c r="C121" s="52"/>
      <c r="D121" s="52"/>
      <c r="E121" s="52"/>
    </row>
    <row r="122" spans="1:5" ht="24.75" customHeight="1" thickBot="1" x14ac:dyDescent="0.3">
      <c r="A122" s="41" t="s">
        <v>71</v>
      </c>
      <c r="B122" s="43"/>
      <c r="C122" s="52"/>
      <c r="D122" s="52"/>
      <c r="E122" s="52"/>
    </row>
    <row r="123" spans="1:5" ht="24.75" customHeight="1" thickBot="1" x14ac:dyDescent="0.3">
      <c r="A123" s="39" t="s">
        <v>72</v>
      </c>
      <c r="B123" s="40"/>
      <c r="C123" s="40"/>
      <c r="D123" s="40"/>
      <c r="E123" s="40"/>
    </row>
    <row r="124" spans="1:5" ht="15.75" thickBot="1" x14ac:dyDescent="0.3">
      <c r="A124" s="41" t="s">
        <v>70</v>
      </c>
      <c r="B124" s="43"/>
      <c r="C124" s="40"/>
      <c r="D124" s="40"/>
      <c r="E124" s="40"/>
    </row>
    <row r="125" spans="1:5" ht="15.75" thickBot="1" x14ac:dyDescent="0.3">
      <c r="A125" s="41" t="s">
        <v>71</v>
      </c>
      <c r="B125" s="43"/>
      <c r="C125" s="40"/>
      <c r="D125" s="40"/>
      <c r="E125" s="40"/>
    </row>
    <row r="126" spans="1:5" ht="24.75" customHeight="1" thickBot="1" x14ac:dyDescent="0.3">
      <c r="A126" s="39" t="s">
        <v>73</v>
      </c>
      <c r="B126" s="43">
        <v>0</v>
      </c>
      <c r="C126" s="40">
        <v>0</v>
      </c>
      <c r="D126" s="40">
        <v>0</v>
      </c>
      <c r="E126" s="40">
        <v>0</v>
      </c>
    </row>
    <row r="127" spans="1:5" ht="15.75" thickBot="1" x14ac:dyDescent="0.3">
      <c r="A127" s="41" t="s">
        <v>70</v>
      </c>
      <c r="B127" s="43"/>
      <c r="C127" s="40"/>
      <c r="D127" s="40"/>
      <c r="E127" s="40"/>
    </row>
    <row r="128" spans="1:5" ht="15.75" thickBot="1" x14ac:dyDescent="0.3">
      <c r="A128" s="41" t="s">
        <v>71</v>
      </c>
      <c r="B128" s="43"/>
      <c r="C128" s="40"/>
      <c r="D128" s="40"/>
      <c r="E128" s="40"/>
    </row>
    <row r="129" spans="1:6" ht="15.75" thickBot="1" x14ac:dyDescent="0.3">
      <c r="A129" s="39" t="s">
        <v>74</v>
      </c>
      <c r="B129" s="43"/>
      <c r="C129" s="40"/>
      <c r="D129" s="40"/>
      <c r="E129" s="40"/>
    </row>
    <row r="130" spans="1:6" ht="15.75" thickBot="1" x14ac:dyDescent="0.3">
      <c r="A130" s="41" t="s">
        <v>70</v>
      </c>
      <c r="B130" s="43"/>
      <c r="C130" s="40"/>
      <c r="D130" s="40"/>
      <c r="E130" s="40"/>
    </row>
    <row r="131" spans="1:6" ht="15.75" thickBot="1" x14ac:dyDescent="0.3">
      <c r="A131" s="41" t="s">
        <v>71</v>
      </c>
      <c r="B131" s="43"/>
      <c r="C131" s="40"/>
      <c r="D131" s="40"/>
      <c r="E131" s="40"/>
    </row>
    <row r="132" spans="1:6" ht="15.75" thickBot="1" x14ac:dyDescent="0.3">
      <c r="A132" s="39" t="s">
        <v>75</v>
      </c>
      <c r="B132" s="43"/>
      <c r="C132" s="40"/>
      <c r="D132" s="40"/>
      <c r="E132" s="40"/>
    </row>
    <row r="133" spans="1:6" ht="15.75" thickBot="1" x14ac:dyDescent="0.3">
      <c r="A133" s="41" t="s">
        <v>70</v>
      </c>
      <c r="B133" s="43"/>
      <c r="C133" s="40"/>
      <c r="D133" s="40"/>
      <c r="E133" s="40"/>
    </row>
    <row r="134" spans="1:6" ht="15.75" thickBot="1" x14ac:dyDescent="0.3">
      <c r="A134" s="41" t="s">
        <v>71</v>
      </c>
      <c r="B134" s="43"/>
      <c r="C134" s="40"/>
      <c r="D134" s="40"/>
      <c r="E134" s="40"/>
    </row>
    <row r="135" spans="1:6" ht="15.75" thickBot="1" x14ac:dyDescent="0.3">
      <c r="A135" s="39" t="s">
        <v>76</v>
      </c>
      <c r="B135" s="43"/>
      <c r="C135" s="40"/>
      <c r="D135" s="40"/>
      <c r="E135" s="40"/>
    </row>
    <row r="136" spans="1:6" ht="15.75" thickBot="1" x14ac:dyDescent="0.3">
      <c r="A136" s="41" t="s">
        <v>70</v>
      </c>
      <c r="B136" s="43"/>
      <c r="C136" s="40"/>
      <c r="D136" s="40"/>
      <c r="E136" s="40"/>
    </row>
    <row r="137" spans="1:6" ht="15.75" thickBot="1" x14ac:dyDescent="0.3">
      <c r="A137" s="41" t="s">
        <v>71</v>
      </c>
      <c r="B137" s="43"/>
      <c r="C137" s="40"/>
      <c r="D137" s="40"/>
      <c r="E137" s="40"/>
    </row>
    <row r="138" spans="1:6" ht="24.75" thickBot="1" x14ac:dyDescent="0.3">
      <c r="A138" s="39" t="s">
        <v>77</v>
      </c>
      <c r="B138" s="43"/>
      <c r="C138" s="40"/>
      <c r="D138" s="40"/>
      <c r="E138" s="40"/>
    </row>
    <row r="139" spans="1:6" ht="15.75" thickBot="1" x14ac:dyDescent="0.3">
      <c r="A139" s="41" t="s">
        <v>70</v>
      </c>
      <c r="B139" s="43"/>
      <c r="C139" s="40"/>
      <c r="D139" s="40"/>
      <c r="E139" s="40"/>
    </row>
    <row r="140" spans="1:6" ht="15.75" thickBot="1" x14ac:dyDescent="0.3">
      <c r="A140" s="41" t="s">
        <v>71</v>
      </c>
      <c r="B140" s="43"/>
      <c r="C140" s="40"/>
      <c r="D140" s="40"/>
      <c r="E140" s="40"/>
    </row>
    <row r="141" spans="1:6" ht="15.75" thickBot="1" x14ac:dyDescent="0.3">
      <c r="A141" s="99" t="s">
        <v>82</v>
      </c>
      <c r="B141" s="55">
        <f>B138+B135+B132+B129+B126+B123+B120</f>
        <v>0</v>
      </c>
      <c r="C141" s="55">
        <f>C138+C135+C132+C129+C126+C123+C120</f>
        <v>0</v>
      </c>
      <c r="D141" s="55">
        <f>D138+D135+D132+D129+D126+D123+D120</f>
        <v>0</v>
      </c>
      <c r="E141" s="55">
        <f>E138+E135+E132+E129+E126+E123+E120</f>
        <v>0</v>
      </c>
      <c r="F141" s="86"/>
    </row>
    <row r="142" spans="1:6" ht="17.25" customHeight="1" thickBot="1" x14ac:dyDescent="0.3">
      <c r="A142" s="100" t="s">
        <v>79</v>
      </c>
      <c r="B142" s="94">
        <f>IF(B141-B112=0,0,"Error")</f>
        <v>0</v>
      </c>
      <c r="C142" s="94">
        <f>IF(C141-C112=0,0,"Error")</f>
        <v>0</v>
      </c>
      <c r="D142" s="94">
        <f>IF(D141-D112=0,0,"Error")</f>
        <v>0</v>
      </c>
      <c r="E142" s="94">
        <f>IF(E141-E112=0,0,"Error")</f>
        <v>0</v>
      </c>
      <c r="F142" s="86"/>
    </row>
    <row r="143" spans="1:6" ht="15.75" thickBot="1" x14ac:dyDescent="0.3">
      <c r="A143" s="245" t="s">
        <v>86</v>
      </c>
      <c r="B143" s="246"/>
      <c r="C143" s="246"/>
      <c r="D143" s="246"/>
      <c r="E143" s="247"/>
      <c r="F143" s="86"/>
    </row>
    <row r="144" spans="1:6" ht="15.75" thickBot="1" x14ac:dyDescent="0.3">
      <c r="A144" s="245" t="s">
        <v>87</v>
      </c>
      <c r="B144" s="246"/>
      <c r="C144" s="246"/>
      <c r="D144" s="246"/>
      <c r="E144" s="247"/>
      <c r="F144" s="86"/>
    </row>
    <row r="145" spans="1:6" ht="15.75" thickBot="1" x14ac:dyDescent="0.3">
      <c r="A145" s="57" t="s">
        <v>88</v>
      </c>
      <c r="B145" s="233" t="s">
        <v>341</v>
      </c>
      <c r="C145" s="272"/>
      <c r="D145" s="234"/>
      <c r="E145" s="235"/>
      <c r="F145" s="86"/>
    </row>
    <row r="146" spans="1:6" ht="30.75" customHeight="1" thickBot="1" x14ac:dyDescent="0.3">
      <c r="A146" s="57" t="s">
        <v>89</v>
      </c>
      <c r="B146" s="57" t="s">
        <v>342</v>
      </c>
      <c r="C146" s="101" t="s">
        <v>90</v>
      </c>
      <c r="D146" s="234" t="s">
        <v>343</v>
      </c>
      <c r="E146" s="235"/>
      <c r="F146" s="86"/>
    </row>
    <row r="147" spans="1:6" ht="15.75" thickBot="1" x14ac:dyDescent="0.3">
      <c r="A147" s="102"/>
      <c r="B147" s="233"/>
      <c r="C147" s="273"/>
      <c r="D147" s="234"/>
      <c r="E147" s="235"/>
      <c r="F147" s="86"/>
    </row>
    <row r="148" spans="1:6" ht="17.25" customHeight="1" thickBot="1" x14ac:dyDescent="0.3">
      <c r="A148" s="103" t="s">
        <v>57</v>
      </c>
      <c r="B148" s="274" t="s">
        <v>344</v>
      </c>
      <c r="C148" s="275"/>
      <c r="D148" s="275"/>
      <c r="E148" s="276"/>
      <c r="F148" s="86"/>
    </row>
    <row r="149" spans="1:6" ht="15.75" thickBot="1" x14ac:dyDescent="0.3">
      <c r="A149" s="103" t="s">
        <v>59</v>
      </c>
      <c r="B149" s="277" t="s">
        <v>345</v>
      </c>
      <c r="C149" s="278"/>
      <c r="D149" s="278"/>
      <c r="E149" s="279"/>
      <c r="F149" s="86"/>
    </row>
    <row r="150" spans="1:6" ht="12.75" customHeight="1" x14ac:dyDescent="0.25">
      <c r="A150" s="280"/>
      <c r="B150" s="104">
        <v>2019</v>
      </c>
      <c r="C150" s="104">
        <v>2020</v>
      </c>
      <c r="D150" s="104">
        <v>2021</v>
      </c>
      <c r="E150" s="104">
        <v>2022</v>
      </c>
      <c r="F150" s="86"/>
    </row>
    <row r="151" spans="1:6" ht="9" customHeight="1" thickBot="1" x14ac:dyDescent="0.3">
      <c r="A151" s="281"/>
      <c r="B151" s="105" t="s">
        <v>32</v>
      </c>
      <c r="C151" s="105" t="s">
        <v>33</v>
      </c>
      <c r="D151" s="105" t="s">
        <v>33</v>
      </c>
      <c r="E151" s="105" t="s">
        <v>33</v>
      </c>
      <c r="F151" s="86"/>
    </row>
    <row r="152" spans="1:6" ht="15.75" thickBot="1" x14ac:dyDescent="0.3">
      <c r="A152" s="103" t="s">
        <v>61</v>
      </c>
      <c r="B152" s="54">
        <v>1</v>
      </c>
      <c r="C152" s="54">
        <v>1</v>
      </c>
      <c r="D152" s="54">
        <v>1</v>
      </c>
      <c r="E152" s="54"/>
      <c r="F152" s="86"/>
    </row>
    <row r="153" spans="1:6" ht="15.75" thickBot="1" x14ac:dyDescent="0.3">
      <c r="A153" s="103" t="s">
        <v>62</v>
      </c>
      <c r="B153" s="54">
        <v>8640</v>
      </c>
      <c r="C153" s="54">
        <f>C171</f>
        <v>8600</v>
      </c>
      <c r="D153" s="54">
        <f t="shared" ref="D153:E153" si="12">D171</f>
        <v>8600</v>
      </c>
      <c r="E153" s="54">
        <f t="shared" si="12"/>
        <v>0</v>
      </c>
      <c r="F153" s="86"/>
    </row>
    <row r="154" spans="1:6" ht="15.75" thickBot="1" x14ac:dyDescent="0.3">
      <c r="A154" s="26" t="s">
        <v>63</v>
      </c>
      <c r="B154" s="35">
        <f>B153/B152</f>
        <v>8640</v>
      </c>
      <c r="C154" s="35">
        <f>C153/C152</f>
        <v>8600</v>
      </c>
      <c r="D154" s="35">
        <f>D153/D152</f>
        <v>8600</v>
      </c>
      <c r="E154" s="35" t="e">
        <f>E153/E152</f>
        <v>#DIV/0!</v>
      </c>
    </row>
    <row r="155" spans="1:6" ht="15.75" thickBot="1" x14ac:dyDescent="0.3">
      <c r="A155" s="26" t="s">
        <v>64</v>
      </c>
      <c r="B155" s="36" t="s">
        <v>65</v>
      </c>
      <c r="C155" s="37">
        <f t="shared" ref="C155:E157" si="13">C152/B152-1</f>
        <v>0</v>
      </c>
      <c r="D155" s="37">
        <f>D152/C152-1</f>
        <v>0</v>
      </c>
      <c r="E155" s="37">
        <f t="shared" si="13"/>
        <v>-1</v>
      </c>
    </row>
    <row r="156" spans="1:6" ht="15.75" thickBot="1" x14ac:dyDescent="0.3">
      <c r="A156" s="26" t="s">
        <v>66</v>
      </c>
      <c r="B156" s="36" t="s">
        <v>65</v>
      </c>
      <c r="C156" s="37">
        <f t="shared" si="13"/>
        <v>-4.6296296296296502E-3</v>
      </c>
      <c r="D156" s="37">
        <f>D153/C153-1</f>
        <v>0</v>
      </c>
      <c r="E156" s="37">
        <f t="shared" si="13"/>
        <v>-1</v>
      </c>
    </row>
    <row r="157" spans="1:6" ht="15.75" thickBot="1" x14ac:dyDescent="0.3">
      <c r="A157" s="26" t="s">
        <v>67</v>
      </c>
      <c r="B157" s="36" t="s">
        <v>65</v>
      </c>
      <c r="C157" s="37">
        <f t="shared" si="13"/>
        <v>-4.6296296296296502E-3</v>
      </c>
      <c r="D157" s="37">
        <f>D154/C154-1</f>
        <v>0</v>
      </c>
      <c r="E157" s="37" t="e">
        <f t="shared" si="13"/>
        <v>#DIV/0!</v>
      </c>
    </row>
    <row r="158" spans="1:6" ht="15.75" thickBot="1" x14ac:dyDescent="0.3">
      <c r="A158" s="170" t="s">
        <v>94</v>
      </c>
      <c r="B158" s="171"/>
      <c r="C158" s="171"/>
      <c r="D158" s="171"/>
      <c r="E158" s="172"/>
    </row>
    <row r="159" spans="1:6" ht="12.75" customHeight="1" x14ac:dyDescent="0.25">
      <c r="A159" s="159"/>
      <c r="B159" s="33">
        <v>2019</v>
      </c>
      <c r="C159" s="33">
        <v>2020</v>
      </c>
      <c r="D159" s="33">
        <v>2021</v>
      </c>
      <c r="E159" s="33">
        <v>2022</v>
      </c>
    </row>
    <row r="160" spans="1:6" ht="9" customHeight="1" thickBot="1" x14ac:dyDescent="0.3">
      <c r="A160" s="160"/>
      <c r="B160" s="34" t="s">
        <v>32</v>
      </c>
      <c r="C160" s="34" t="s">
        <v>33</v>
      </c>
      <c r="D160" s="34" t="s">
        <v>33</v>
      </c>
      <c r="E160" s="34" t="s">
        <v>33</v>
      </c>
    </row>
    <row r="161" spans="1:5" ht="15.75" thickBot="1" x14ac:dyDescent="0.3">
      <c r="A161" s="39" t="s">
        <v>95</v>
      </c>
      <c r="B161" s="40">
        <f>B162+B163+B164+B165</f>
        <v>0</v>
      </c>
      <c r="C161" s="40">
        <f>C162+C163+C164+C165</f>
        <v>0</v>
      </c>
      <c r="D161" s="40">
        <f>D162+D163+D164+D165</f>
        <v>0</v>
      </c>
      <c r="E161" s="40">
        <f>E162+E163+E164+E165</f>
        <v>0</v>
      </c>
    </row>
    <row r="162" spans="1:5" ht="15.75" thickBot="1" x14ac:dyDescent="0.3">
      <c r="A162" s="41" t="s">
        <v>70</v>
      </c>
      <c r="B162" s="40"/>
      <c r="C162" s="40"/>
      <c r="D162" s="40"/>
      <c r="E162" s="40"/>
    </row>
    <row r="163" spans="1:5" ht="15.75" thickBot="1" x14ac:dyDescent="0.3">
      <c r="A163" s="41" t="s">
        <v>96</v>
      </c>
      <c r="B163" s="40"/>
      <c r="C163" s="40"/>
      <c r="D163" s="40"/>
      <c r="E163" s="40"/>
    </row>
    <row r="164" spans="1:5" ht="15.75" thickBot="1" x14ac:dyDescent="0.3">
      <c r="A164" s="41" t="s">
        <v>97</v>
      </c>
      <c r="B164" s="40"/>
      <c r="C164" s="40"/>
      <c r="D164" s="40"/>
      <c r="E164" s="40"/>
    </row>
    <row r="165" spans="1:5" ht="15.75" thickBot="1" x14ac:dyDescent="0.3">
      <c r="A165" s="41" t="s">
        <v>98</v>
      </c>
      <c r="B165" s="40"/>
      <c r="C165" s="40"/>
      <c r="D165" s="40"/>
      <c r="E165" s="40"/>
    </row>
    <row r="166" spans="1:5" ht="15.75" thickBot="1" x14ac:dyDescent="0.3">
      <c r="A166" s="39" t="s">
        <v>99</v>
      </c>
      <c r="B166" s="43">
        <f>B167+B168+B169+B170</f>
        <v>8640</v>
      </c>
      <c r="C166" s="43">
        <f>C167+C168+C169+C170</f>
        <v>8600</v>
      </c>
      <c r="D166" s="43">
        <f>D167+D168+D169+D170</f>
        <v>8600</v>
      </c>
      <c r="E166" s="43">
        <f>E167+E168+E169+E170</f>
        <v>0</v>
      </c>
    </row>
    <row r="167" spans="1:5" ht="15.75" thickBot="1" x14ac:dyDescent="0.3">
      <c r="A167" s="41" t="s">
        <v>70</v>
      </c>
      <c r="B167" s="43">
        <v>8640</v>
      </c>
      <c r="C167" s="40">
        <v>8600</v>
      </c>
      <c r="D167" s="40">
        <v>8600</v>
      </c>
      <c r="E167" s="40"/>
    </row>
    <row r="168" spans="1:5" ht="15.75" thickBot="1" x14ac:dyDescent="0.3">
      <c r="A168" s="41" t="s">
        <v>96</v>
      </c>
      <c r="B168" s="43"/>
      <c r="C168" s="40"/>
      <c r="D168" s="40"/>
      <c r="E168" s="40"/>
    </row>
    <row r="169" spans="1:5" ht="15.75" thickBot="1" x14ac:dyDescent="0.3">
      <c r="A169" s="41" t="s">
        <v>97</v>
      </c>
      <c r="B169" s="43"/>
      <c r="C169" s="40"/>
      <c r="D169" s="40"/>
      <c r="E169" s="40"/>
    </row>
    <row r="170" spans="1:5" ht="15.75" thickBot="1" x14ac:dyDescent="0.3">
      <c r="A170" s="41" t="s">
        <v>98</v>
      </c>
      <c r="B170" s="43"/>
      <c r="C170" s="40"/>
      <c r="D170" s="40"/>
      <c r="E170" s="40"/>
    </row>
    <row r="171" spans="1:5" ht="15.75" thickBot="1" x14ac:dyDescent="0.3">
      <c r="A171" s="60" t="s">
        <v>78</v>
      </c>
      <c r="B171" s="55">
        <f>B161+B166</f>
        <v>8640</v>
      </c>
      <c r="C171" s="55">
        <f>C161+C166</f>
        <v>8600</v>
      </c>
      <c r="D171" s="55">
        <f>D161+D166</f>
        <v>8600</v>
      </c>
      <c r="E171" s="55">
        <f>E161+E166</f>
        <v>0</v>
      </c>
    </row>
    <row r="172" spans="1:5" ht="34.5" thickBot="1" x14ac:dyDescent="0.3">
      <c r="A172" s="32" t="s">
        <v>100</v>
      </c>
      <c r="B172" s="57"/>
      <c r="C172" s="101" t="s">
        <v>90</v>
      </c>
      <c r="D172" s="234"/>
      <c r="E172" s="235"/>
    </row>
    <row r="173" spans="1:5" ht="17.25" customHeight="1" thickBot="1" x14ac:dyDescent="0.3">
      <c r="A173" s="26" t="s">
        <v>57</v>
      </c>
      <c r="B173" s="274"/>
      <c r="C173" s="275"/>
      <c r="D173" s="275"/>
      <c r="E173" s="276"/>
    </row>
    <row r="174" spans="1:5" ht="15.75" thickBot="1" x14ac:dyDescent="0.3">
      <c r="A174" s="26" t="s">
        <v>59</v>
      </c>
      <c r="B174" s="277"/>
      <c r="C174" s="278"/>
      <c r="D174" s="278"/>
      <c r="E174" s="279"/>
    </row>
    <row r="175" spans="1:5" ht="12.75" customHeight="1" x14ac:dyDescent="0.25">
      <c r="A175" s="159"/>
      <c r="B175" s="104">
        <v>2018</v>
      </c>
      <c r="C175" s="104">
        <v>2019</v>
      </c>
      <c r="D175" s="104">
        <v>2020</v>
      </c>
      <c r="E175" s="104">
        <v>2021</v>
      </c>
    </row>
    <row r="176" spans="1:5" ht="9" customHeight="1" thickBot="1" x14ac:dyDescent="0.3">
      <c r="A176" s="160"/>
      <c r="B176" s="105" t="s">
        <v>32</v>
      </c>
      <c r="C176" s="105" t="s">
        <v>33</v>
      </c>
      <c r="D176" s="105" t="s">
        <v>33</v>
      </c>
      <c r="E176" s="105" t="s">
        <v>33</v>
      </c>
    </row>
    <row r="177" spans="1:5" ht="15.75" thickBot="1" x14ac:dyDescent="0.3">
      <c r="A177" s="26" t="s">
        <v>61</v>
      </c>
      <c r="B177" s="103"/>
      <c r="C177" s="103"/>
      <c r="D177" s="103"/>
      <c r="E177" s="103"/>
    </row>
    <row r="178" spans="1:5" ht="15.75" thickBot="1" x14ac:dyDescent="0.3">
      <c r="A178" s="26" t="s">
        <v>62</v>
      </c>
      <c r="B178" s="54">
        <f>B196</f>
        <v>0</v>
      </c>
      <c r="C178" s="54">
        <f t="shared" ref="C178:E178" si="14">C196</f>
        <v>0</v>
      </c>
      <c r="D178" s="54">
        <f t="shared" si="14"/>
        <v>0</v>
      </c>
      <c r="E178" s="54">
        <f t="shared" si="14"/>
        <v>0</v>
      </c>
    </row>
    <row r="179" spans="1:5" ht="15.75" thickBot="1" x14ac:dyDescent="0.3">
      <c r="A179" s="26" t="s">
        <v>63</v>
      </c>
      <c r="B179" s="54" t="e">
        <f>B178/B177</f>
        <v>#DIV/0!</v>
      </c>
      <c r="C179" s="54" t="e">
        <f>C178/C177</f>
        <v>#DIV/0!</v>
      </c>
      <c r="D179" s="54" t="e">
        <f>D178/D177</f>
        <v>#DIV/0!</v>
      </c>
      <c r="E179" s="54" t="e">
        <f>E178/E177</f>
        <v>#DIV/0!</v>
      </c>
    </row>
    <row r="180" spans="1:5" ht="15.75" thickBot="1" x14ac:dyDescent="0.3">
      <c r="A180" s="26" t="s">
        <v>64</v>
      </c>
      <c r="B180" s="36" t="s">
        <v>65</v>
      </c>
      <c r="C180" s="37" t="e">
        <f t="shared" ref="C180:E182" si="15">C177/B177-1</f>
        <v>#DIV/0!</v>
      </c>
      <c r="D180" s="37" t="e">
        <f>D177/C177-1</f>
        <v>#DIV/0!</v>
      </c>
      <c r="E180" s="37" t="e">
        <f t="shared" si="15"/>
        <v>#DIV/0!</v>
      </c>
    </row>
    <row r="181" spans="1:5" ht="15.75" thickBot="1" x14ac:dyDescent="0.3">
      <c r="A181" s="26" t="s">
        <v>66</v>
      </c>
      <c r="B181" s="36" t="s">
        <v>65</v>
      </c>
      <c r="C181" s="37" t="e">
        <f t="shared" si="15"/>
        <v>#DIV/0!</v>
      </c>
      <c r="D181" s="37" t="e">
        <f>D178/C178-1</f>
        <v>#DIV/0!</v>
      </c>
      <c r="E181" s="37" t="e">
        <f t="shared" si="15"/>
        <v>#DIV/0!</v>
      </c>
    </row>
    <row r="182" spans="1:5" ht="15.75" thickBot="1" x14ac:dyDescent="0.3">
      <c r="A182" s="26" t="s">
        <v>67</v>
      </c>
      <c r="B182" s="36" t="s">
        <v>65</v>
      </c>
      <c r="C182" s="37" t="e">
        <f t="shared" si="15"/>
        <v>#DIV/0!</v>
      </c>
      <c r="D182" s="37" t="e">
        <f>D179/C179-1</f>
        <v>#DIV/0!</v>
      </c>
      <c r="E182" s="37" t="e">
        <f t="shared" si="15"/>
        <v>#DIV/0!</v>
      </c>
    </row>
    <row r="183" spans="1:5" ht="15.75" thickBot="1" x14ac:dyDescent="0.3">
      <c r="A183" s="170" t="s">
        <v>105</v>
      </c>
      <c r="B183" s="171"/>
      <c r="C183" s="171"/>
      <c r="D183" s="171"/>
      <c r="E183" s="172"/>
    </row>
    <row r="184" spans="1:5" ht="12.75" customHeight="1" x14ac:dyDescent="0.25">
      <c r="A184" s="159"/>
      <c r="B184" s="33">
        <v>2018</v>
      </c>
      <c r="C184" s="33">
        <v>2019</v>
      </c>
      <c r="D184" s="33">
        <v>2020</v>
      </c>
      <c r="E184" s="33">
        <v>2021</v>
      </c>
    </row>
    <row r="185" spans="1:5" ht="9" customHeight="1" thickBot="1" x14ac:dyDescent="0.3">
      <c r="A185" s="160"/>
      <c r="B185" s="34" t="s">
        <v>32</v>
      </c>
      <c r="C185" s="34" t="s">
        <v>33</v>
      </c>
      <c r="D185" s="34" t="s">
        <v>33</v>
      </c>
      <c r="E185" s="34" t="s">
        <v>33</v>
      </c>
    </row>
    <row r="186" spans="1:5" ht="15.75" thickBot="1" x14ac:dyDescent="0.3">
      <c r="A186" s="39" t="s">
        <v>95</v>
      </c>
      <c r="B186" s="40">
        <f>B187+B188+B189+B190</f>
        <v>0</v>
      </c>
      <c r="C186" s="40">
        <f>C187+C188+C189+C190</f>
        <v>0</v>
      </c>
      <c r="D186" s="40">
        <f>D187+D188+D189+D190</f>
        <v>0</v>
      </c>
      <c r="E186" s="40">
        <f>E187+E188+E189+E190</f>
        <v>0</v>
      </c>
    </row>
    <row r="187" spans="1:5" ht="15.75" thickBot="1" x14ac:dyDescent="0.3">
      <c r="A187" s="41" t="s">
        <v>70</v>
      </c>
      <c r="B187" s="40"/>
      <c r="C187" s="40"/>
      <c r="D187" s="40"/>
      <c r="E187" s="40"/>
    </row>
    <row r="188" spans="1:5" ht="15.75" thickBot="1" x14ac:dyDescent="0.3">
      <c r="A188" s="41" t="s">
        <v>96</v>
      </c>
      <c r="B188" s="40"/>
      <c r="C188" s="40"/>
      <c r="D188" s="40"/>
      <c r="E188" s="40"/>
    </row>
    <row r="189" spans="1:5" ht="15.75" thickBot="1" x14ac:dyDescent="0.3">
      <c r="A189" s="41" t="s">
        <v>97</v>
      </c>
      <c r="B189" s="40"/>
      <c r="C189" s="40"/>
      <c r="D189" s="40"/>
      <c r="E189" s="40"/>
    </row>
    <row r="190" spans="1:5" ht="15.75" thickBot="1" x14ac:dyDescent="0.3">
      <c r="A190" s="41" t="s">
        <v>98</v>
      </c>
      <c r="B190" s="40"/>
      <c r="C190" s="40"/>
      <c r="D190" s="40"/>
      <c r="E190" s="40"/>
    </row>
    <row r="191" spans="1:5" ht="15.75" thickBot="1" x14ac:dyDescent="0.3">
      <c r="A191" s="39" t="s">
        <v>99</v>
      </c>
      <c r="B191" s="43">
        <f>B192+B193+B194+B195</f>
        <v>0</v>
      </c>
      <c r="C191" s="43">
        <f>C192+C193+C194+C195</f>
        <v>0</v>
      </c>
      <c r="D191" s="43">
        <f>D192+D193+D194+D195</f>
        <v>0</v>
      </c>
      <c r="E191" s="43">
        <f>E192+E193+E194+E195</f>
        <v>0</v>
      </c>
    </row>
    <row r="192" spans="1:5" ht="15.75" thickBot="1" x14ac:dyDescent="0.3">
      <c r="A192" s="41" t="s">
        <v>70</v>
      </c>
      <c r="B192" s="43"/>
      <c r="C192" s="40"/>
      <c r="D192" s="40"/>
      <c r="E192" s="40"/>
    </row>
    <row r="193" spans="1:8" ht="15.75" thickBot="1" x14ac:dyDescent="0.3">
      <c r="A193" s="41" t="s">
        <v>96</v>
      </c>
      <c r="B193" s="43"/>
      <c r="C193" s="40"/>
      <c r="D193" s="40"/>
      <c r="E193" s="40"/>
    </row>
    <row r="194" spans="1:8" ht="15.75" thickBot="1" x14ac:dyDescent="0.3">
      <c r="A194" s="41" t="s">
        <v>97</v>
      </c>
      <c r="B194" s="43"/>
      <c r="C194" s="40"/>
      <c r="D194" s="40"/>
      <c r="E194" s="40"/>
    </row>
    <row r="195" spans="1:8" ht="15.75" thickBot="1" x14ac:dyDescent="0.3">
      <c r="A195" s="41" t="s">
        <v>98</v>
      </c>
      <c r="B195" s="43"/>
      <c r="C195" s="40"/>
      <c r="D195" s="40"/>
      <c r="E195" s="40"/>
    </row>
    <row r="196" spans="1:8" ht="15.75" thickBot="1" x14ac:dyDescent="0.3">
      <c r="A196" s="106" t="s">
        <v>106</v>
      </c>
      <c r="B196" s="55">
        <f>B186+B191</f>
        <v>0</v>
      </c>
      <c r="C196" s="55">
        <f>C186+C191</f>
        <v>0</v>
      </c>
      <c r="D196" s="55">
        <f>D186+D191</f>
        <v>0</v>
      </c>
      <c r="E196" s="55">
        <f>E186+E191</f>
        <v>0</v>
      </c>
      <c r="F196" s="86"/>
      <c r="G196" s="86"/>
      <c r="H196" s="86"/>
    </row>
    <row r="197" spans="1:8" ht="34.5" thickBot="1" x14ac:dyDescent="0.3">
      <c r="A197" s="57" t="s">
        <v>107</v>
      </c>
      <c r="B197" s="107"/>
      <c r="C197" s="108" t="s">
        <v>90</v>
      </c>
      <c r="D197" s="109"/>
      <c r="E197" s="110"/>
      <c r="F197" s="86"/>
      <c r="G197" s="86"/>
      <c r="H197" s="86"/>
    </row>
    <row r="198" spans="1:8" ht="17.25" customHeight="1" thickBot="1" x14ac:dyDescent="0.3">
      <c r="A198" s="103" t="s">
        <v>57</v>
      </c>
      <c r="B198" s="274"/>
      <c r="C198" s="275"/>
      <c r="D198" s="275"/>
      <c r="E198" s="276"/>
      <c r="F198" s="86"/>
      <c r="G198" s="86"/>
      <c r="H198" s="86"/>
    </row>
    <row r="199" spans="1:8" ht="15.75" thickBot="1" x14ac:dyDescent="0.3">
      <c r="A199" s="103" t="s">
        <v>59</v>
      </c>
      <c r="B199" s="277"/>
      <c r="C199" s="278"/>
      <c r="D199" s="278"/>
      <c r="E199" s="279"/>
      <c r="F199" s="86"/>
      <c r="G199" s="86"/>
      <c r="H199" s="86"/>
    </row>
    <row r="200" spans="1:8" ht="12.75" customHeight="1" x14ac:dyDescent="0.25">
      <c r="A200" s="280"/>
      <c r="B200" s="104">
        <v>2018</v>
      </c>
      <c r="C200" s="104">
        <v>2019</v>
      </c>
      <c r="D200" s="104">
        <v>2020</v>
      </c>
      <c r="E200" s="104">
        <v>2021</v>
      </c>
      <c r="F200" s="86"/>
      <c r="G200" s="86"/>
      <c r="H200" s="86"/>
    </row>
    <row r="201" spans="1:8" ht="9" customHeight="1" thickBot="1" x14ac:dyDescent="0.3">
      <c r="A201" s="281"/>
      <c r="B201" s="105" t="s">
        <v>32</v>
      </c>
      <c r="C201" s="105" t="s">
        <v>33</v>
      </c>
      <c r="D201" s="105" t="s">
        <v>33</v>
      </c>
      <c r="E201" s="105" t="s">
        <v>33</v>
      </c>
      <c r="F201" s="86"/>
      <c r="G201" s="86"/>
      <c r="H201" s="86"/>
    </row>
    <row r="202" spans="1:8" ht="15.75" thickBot="1" x14ac:dyDescent="0.3">
      <c r="A202" s="103" t="s">
        <v>61</v>
      </c>
      <c r="B202" s="103"/>
      <c r="C202" s="103"/>
      <c r="D202" s="103"/>
      <c r="E202" s="103"/>
      <c r="F202" s="86"/>
      <c r="G202" s="86"/>
      <c r="H202" s="86"/>
    </row>
    <row r="203" spans="1:8" ht="15.75" thickBot="1" x14ac:dyDescent="0.3">
      <c r="A203" s="103" t="s">
        <v>62</v>
      </c>
      <c r="B203" s="54">
        <f>B221</f>
        <v>0</v>
      </c>
      <c r="C203" s="54">
        <f>C221</f>
        <v>0</v>
      </c>
      <c r="D203" s="54">
        <f>D221</f>
        <v>0</v>
      </c>
      <c r="E203" s="54">
        <f>E221</f>
        <v>0</v>
      </c>
      <c r="F203" s="86"/>
      <c r="G203" s="86"/>
      <c r="H203" s="86"/>
    </row>
    <row r="204" spans="1:8" ht="15.75" thickBot="1" x14ac:dyDescent="0.3">
      <c r="A204" s="103" t="s">
        <v>63</v>
      </c>
      <c r="B204" s="54" t="e">
        <f>B203/B202</f>
        <v>#DIV/0!</v>
      </c>
      <c r="C204" s="54" t="e">
        <f>C203/C202</f>
        <v>#DIV/0!</v>
      </c>
      <c r="D204" s="54" t="e">
        <f>D203/D202</f>
        <v>#DIV/0!</v>
      </c>
      <c r="E204" s="54" t="e">
        <f>E203/E202</f>
        <v>#DIV/0!</v>
      </c>
      <c r="F204" s="86"/>
      <c r="G204" s="86"/>
      <c r="H204" s="86"/>
    </row>
    <row r="205" spans="1:8" ht="15.75" thickBot="1" x14ac:dyDescent="0.3">
      <c r="A205" s="103" t="s">
        <v>64</v>
      </c>
      <c r="B205" s="111" t="s">
        <v>65</v>
      </c>
      <c r="C205" s="112" t="e">
        <f t="shared" ref="C205:E207" si="16">C202/B202-1</f>
        <v>#DIV/0!</v>
      </c>
      <c r="D205" s="112" t="e">
        <f>D202/C202-1</f>
        <v>#DIV/0!</v>
      </c>
      <c r="E205" s="112" t="e">
        <f t="shared" si="16"/>
        <v>#DIV/0!</v>
      </c>
      <c r="F205" s="86"/>
      <c r="G205" s="86"/>
      <c r="H205" s="86"/>
    </row>
    <row r="206" spans="1:8" ht="15.75" thickBot="1" x14ac:dyDescent="0.3">
      <c r="A206" s="103" t="s">
        <v>66</v>
      </c>
      <c r="B206" s="111" t="s">
        <v>65</v>
      </c>
      <c r="C206" s="112" t="e">
        <f t="shared" si="16"/>
        <v>#DIV/0!</v>
      </c>
      <c r="D206" s="112" t="e">
        <f>D203/C203-1</f>
        <v>#DIV/0!</v>
      </c>
      <c r="E206" s="112" t="e">
        <f t="shared" si="16"/>
        <v>#DIV/0!</v>
      </c>
      <c r="F206" s="86"/>
      <c r="G206" s="86"/>
      <c r="H206" s="86"/>
    </row>
    <row r="207" spans="1:8" ht="15.75" thickBot="1" x14ac:dyDescent="0.3">
      <c r="A207" s="103" t="s">
        <v>67</v>
      </c>
      <c r="B207" s="111" t="s">
        <v>65</v>
      </c>
      <c r="C207" s="112" t="e">
        <f t="shared" si="16"/>
        <v>#DIV/0!</v>
      </c>
      <c r="D207" s="112" t="e">
        <f>D204/C204-1</f>
        <v>#DIV/0!</v>
      </c>
      <c r="E207" s="112" t="e">
        <f t="shared" si="16"/>
        <v>#DIV/0!</v>
      </c>
      <c r="F207" s="86"/>
      <c r="G207" s="86"/>
      <c r="H207" s="86"/>
    </row>
    <row r="208" spans="1:8" ht="15.75" thickBot="1" x14ac:dyDescent="0.3">
      <c r="A208" s="282" t="s">
        <v>108</v>
      </c>
      <c r="B208" s="283"/>
      <c r="C208" s="283"/>
      <c r="D208" s="283"/>
      <c r="E208" s="284"/>
      <c r="F208" s="86"/>
      <c r="G208" s="86"/>
      <c r="H208" s="86"/>
    </row>
    <row r="209" spans="1:9" ht="12.75" customHeight="1" x14ac:dyDescent="0.25">
      <c r="A209" s="280"/>
      <c r="B209" s="104">
        <v>2018</v>
      </c>
      <c r="C209" s="104">
        <v>2019</v>
      </c>
      <c r="D209" s="104">
        <v>2020</v>
      </c>
      <c r="E209" s="104">
        <v>2021</v>
      </c>
      <c r="F209" s="86"/>
      <c r="G209" s="86"/>
      <c r="H209" s="86"/>
    </row>
    <row r="210" spans="1:9" ht="9" customHeight="1" thickBot="1" x14ac:dyDescent="0.3">
      <c r="A210" s="281"/>
      <c r="B210" s="105" t="s">
        <v>32</v>
      </c>
      <c r="C210" s="105" t="s">
        <v>33</v>
      </c>
      <c r="D210" s="105" t="s">
        <v>33</v>
      </c>
      <c r="E210" s="105" t="s">
        <v>33</v>
      </c>
      <c r="F210" s="86"/>
      <c r="G210" s="86"/>
      <c r="H210" s="86"/>
    </row>
    <row r="211" spans="1:9" ht="15.75" thickBot="1" x14ac:dyDescent="0.3">
      <c r="A211" s="39" t="s">
        <v>95</v>
      </c>
      <c r="B211" s="40">
        <f>B212+B213+B214+B215</f>
        <v>0</v>
      </c>
      <c r="C211" s="40">
        <f>C212+C213+C214+C215</f>
        <v>0</v>
      </c>
      <c r="D211" s="40">
        <f>D212+D213+D214+D215</f>
        <v>0</v>
      </c>
      <c r="E211" s="40">
        <f>E212+E213+E214+E215</f>
        <v>0</v>
      </c>
    </row>
    <row r="212" spans="1:9" ht="15.75" thickBot="1" x14ac:dyDescent="0.3">
      <c r="A212" s="41" t="s">
        <v>70</v>
      </c>
      <c r="B212" s="40"/>
      <c r="C212" s="40"/>
      <c r="D212" s="40"/>
      <c r="E212" s="40"/>
    </row>
    <row r="213" spans="1:9" ht="15.75" thickBot="1" x14ac:dyDescent="0.3">
      <c r="A213" s="41" t="s">
        <v>96</v>
      </c>
      <c r="B213" s="40"/>
      <c r="C213" s="40"/>
      <c r="D213" s="40"/>
      <c r="E213" s="40"/>
    </row>
    <row r="214" spans="1:9" ht="15.75" thickBot="1" x14ac:dyDescent="0.3">
      <c r="A214" s="41" t="s">
        <v>97</v>
      </c>
      <c r="B214" s="40"/>
      <c r="C214" s="40"/>
      <c r="D214" s="40"/>
      <c r="E214" s="40"/>
    </row>
    <row r="215" spans="1:9" ht="15.75" thickBot="1" x14ac:dyDescent="0.3">
      <c r="A215" s="41" t="s">
        <v>98</v>
      </c>
      <c r="B215" s="40"/>
      <c r="C215" s="40"/>
      <c r="D215" s="40"/>
      <c r="E215" s="40"/>
    </row>
    <row r="216" spans="1:9" ht="15.75" thickBot="1" x14ac:dyDescent="0.3">
      <c r="A216" s="39" t="s">
        <v>99</v>
      </c>
      <c r="B216" s="43">
        <f>B217+B218+B219+B220</f>
        <v>0</v>
      </c>
      <c r="C216" s="43">
        <f>C217+C218+C219+C220</f>
        <v>0</v>
      </c>
      <c r="D216" s="43">
        <f>D217+D218+D219+D220</f>
        <v>0</v>
      </c>
      <c r="E216" s="43">
        <f>E217+E218+E219+E220</f>
        <v>0</v>
      </c>
    </row>
    <row r="217" spans="1:9" ht="15.75" thickBot="1" x14ac:dyDescent="0.3">
      <c r="A217" s="41" t="s">
        <v>70</v>
      </c>
      <c r="B217" s="43"/>
      <c r="C217" s="40"/>
      <c r="D217" s="40"/>
      <c r="E217" s="40"/>
    </row>
    <row r="218" spans="1:9" ht="15.75" thickBot="1" x14ac:dyDescent="0.3">
      <c r="A218" s="41" t="s">
        <v>96</v>
      </c>
      <c r="B218" s="43"/>
      <c r="C218" s="40"/>
      <c r="D218" s="40"/>
      <c r="E218" s="40"/>
    </row>
    <row r="219" spans="1:9" ht="15.75" thickBot="1" x14ac:dyDescent="0.3">
      <c r="A219" s="41" t="s">
        <v>97</v>
      </c>
      <c r="B219" s="43"/>
      <c r="C219" s="40"/>
      <c r="D219" s="40"/>
      <c r="E219" s="40"/>
    </row>
    <row r="220" spans="1:9" ht="15.75" thickBot="1" x14ac:dyDescent="0.3">
      <c r="A220" s="41" t="s">
        <v>98</v>
      </c>
      <c r="B220" s="43"/>
      <c r="C220" s="40"/>
      <c r="D220" s="40"/>
      <c r="E220" s="40"/>
    </row>
    <row r="221" spans="1:9" ht="15.75" thickBot="1" x14ac:dyDescent="0.3">
      <c r="A221" s="113" t="s">
        <v>109</v>
      </c>
      <c r="B221" s="55">
        <f>B211+B216</f>
        <v>0</v>
      </c>
      <c r="C221" s="55">
        <f>C211+C216</f>
        <v>0</v>
      </c>
      <c r="D221" s="55">
        <f>D211+D216</f>
        <v>0</v>
      </c>
      <c r="E221" s="55">
        <f>E211+E216</f>
        <v>0</v>
      </c>
      <c r="F221" s="86"/>
      <c r="G221" s="86"/>
      <c r="H221" s="86"/>
      <c r="I221" s="86"/>
    </row>
    <row r="222" spans="1:9" ht="15.75" thickBot="1" x14ac:dyDescent="0.3">
      <c r="A222" s="245" t="s">
        <v>113</v>
      </c>
      <c r="B222" s="246"/>
      <c r="C222" s="246"/>
      <c r="D222" s="246"/>
      <c r="E222" s="247"/>
      <c r="F222" s="86"/>
      <c r="G222" s="86"/>
      <c r="H222" s="86"/>
      <c r="I222" s="86"/>
    </row>
    <row r="223" spans="1:9" ht="15.75" thickBot="1" x14ac:dyDescent="0.3">
      <c r="A223" s="245" t="s">
        <v>114</v>
      </c>
      <c r="B223" s="246"/>
      <c r="C223" s="246"/>
      <c r="D223" s="246"/>
      <c r="E223" s="247"/>
      <c r="F223" s="86"/>
      <c r="G223" s="86"/>
      <c r="H223" s="86"/>
      <c r="I223" s="86"/>
    </row>
    <row r="224" spans="1:9" ht="25.5" customHeight="1" thickBot="1" x14ac:dyDescent="0.3">
      <c r="A224" s="114" t="s">
        <v>110</v>
      </c>
      <c r="B224" s="233" t="s">
        <v>346</v>
      </c>
      <c r="C224" s="234"/>
      <c r="D224" s="234"/>
      <c r="E224" s="235"/>
      <c r="F224" s="86"/>
      <c r="G224" s="86"/>
      <c r="H224" s="86"/>
      <c r="I224" s="86"/>
    </row>
    <row r="225" spans="1:9" ht="34.5" thickBot="1" x14ac:dyDescent="0.3">
      <c r="A225" s="57" t="s">
        <v>142</v>
      </c>
      <c r="B225" s="145" t="s">
        <v>347</v>
      </c>
      <c r="C225" s="108" t="s">
        <v>90</v>
      </c>
      <c r="D225" s="109"/>
      <c r="E225" s="110"/>
      <c r="F225" s="86"/>
      <c r="G225" s="86"/>
      <c r="H225" s="86"/>
      <c r="I225" s="86"/>
    </row>
    <row r="226" spans="1:9" ht="17.25" customHeight="1" thickBot="1" x14ac:dyDescent="0.3">
      <c r="A226" s="103" t="s">
        <v>57</v>
      </c>
      <c r="B226" s="274" t="s">
        <v>348</v>
      </c>
      <c r="C226" s="275"/>
      <c r="D226" s="275"/>
      <c r="E226" s="276"/>
      <c r="F226" s="86"/>
      <c r="G226" s="86"/>
      <c r="H226" s="86"/>
      <c r="I226" s="86"/>
    </row>
    <row r="227" spans="1:9" ht="15.75" thickBot="1" x14ac:dyDescent="0.3">
      <c r="A227" s="103" t="s">
        <v>59</v>
      </c>
      <c r="B227" s="277" t="s">
        <v>217</v>
      </c>
      <c r="C227" s="278"/>
      <c r="D227" s="278"/>
      <c r="E227" s="279"/>
      <c r="F227" s="86"/>
      <c r="G227" s="86"/>
      <c r="H227" s="86"/>
      <c r="I227" s="86"/>
    </row>
    <row r="228" spans="1:9" ht="12.75" customHeight="1" x14ac:dyDescent="0.25">
      <c r="A228" s="280"/>
      <c r="B228" s="104">
        <v>2109</v>
      </c>
      <c r="C228" s="104">
        <v>2020</v>
      </c>
      <c r="D228" s="104">
        <v>2021</v>
      </c>
      <c r="E228" s="104">
        <v>2022</v>
      </c>
      <c r="F228" s="86"/>
      <c r="G228" s="86"/>
      <c r="H228" s="86"/>
      <c r="I228" s="86"/>
    </row>
    <row r="229" spans="1:9" ht="9" customHeight="1" thickBot="1" x14ac:dyDescent="0.3">
      <c r="A229" s="281"/>
      <c r="B229" s="105" t="s">
        <v>32</v>
      </c>
      <c r="C229" s="105" t="s">
        <v>33</v>
      </c>
      <c r="D229" s="105" t="s">
        <v>33</v>
      </c>
      <c r="E229" s="105" t="s">
        <v>33</v>
      </c>
      <c r="F229" s="86"/>
      <c r="G229" s="86"/>
      <c r="H229" s="86"/>
      <c r="I229" s="86"/>
    </row>
    <row r="230" spans="1:9" ht="15.75" thickBot="1" x14ac:dyDescent="0.3">
      <c r="A230" s="103" t="s">
        <v>61</v>
      </c>
      <c r="B230" s="111">
        <v>0</v>
      </c>
      <c r="C230" s="111">
        <v>1</v>
      </c>
      <c r="D230" s="111">
        <v>3</v>
      </c>
      <c r="E230" s="111">
        <v>3</v>
      </c>
      <c r="F230" s="86"/>
      <c r="G230" s="86"/>
      <c r="H230" s="86"/>
      <c r="I230" s="86"/>
    </row>
    <row r="231" spans="1:9" ht="15.75" thickBot="1" x14ac:dyDescent="0.3">
      <c r="A231" s="103" t="s">
        <v>62</v>
      </c>
      <c r="B231" s="54">
        <f>B249</f>
        <v>0</v>
      </c>
      <c r="C231" s="54">
        <f>C249</f>
        <v>40088</v>
      </c>
      <c r="D231" s="54">
        <v>150000</v>
      </c>
      <c r="E231" s="54">
        <v>158600</v>
      </c>
      <c r="F231" s="86"/>
      <c r="G231" s="86"/>
      <c r="H231" s="86"/>
      <c r="I231" s="86"/>
    </row>
    <row r="232" spans="1:9" ht="15.75" thickBot="1" x14ac:dyDescent="0.3">
      <c r="A232" s="103" t="s">
        <v>63</v>
      </c>
      <c r="B232" s="54" t="e">
        <f>B231/B230</f>
        <v>#DIV/0!</v>
      </c>
      <c r="C232" s="54">
        <f>C231/C230</f>
        <v>40088</v>
      </c>
      <c r="D232" s="54">
        <f>D231/D230</f>
        <v>50000</v>
      </c>
      <c r="E232" s="54">
        <f>E231/E230</f>
        <v>52866.666666666664</v>
      </c>
      <c r="F232" s="86"/>
      <c r="G232" s="86"/>
      <c r="H232" s="86"/>
      <c r="I232" s="86"/>
    </row>
    <row r="233" spans="1:9" ht="15.75" thickBot="1" x14ac:dyDescent="0.3">
      <c r="A233" s="103" t="s">
        <v>64</v>
      </c>
      <c r="B233" s="111" t="s">
        <v>65</v>
      </c>
      <c r="C233" s="112" t="e">
        <f t="shared" ref="C233:E235" si="17">C230/B230-1</f>
        <v>#DIV/0!</v>
      </c>
      <c r="D233" s="112">
        <f>D230/C230-1</f>
        <v>2</v>
      </c>
      <c r="E233" s="112">
        <f t="shared" si="17"/>
        <v>0</v>
      </c>
      <c r="F233" s="86"/>
      <c r="G233" s="86"/>
      <c r="H233" s="86"/>
      <c r="I233" s="86"/>
    </row>
    <row r="234" spans="1:9" ht="15.75" thickBot="1" x14ac:dyDescent="0.3">
      <c r="A234" s="103" t="s">
        <v>66</v>
      </c>
      <c r="B234" s="111" t="s">
        <v>65</v>
      </c>
      <c r="C234" s="112" t="e">
        <f t="shared" si="17"/>
        <v>#DIV/0!</v>
      </c>
      <c r="D234" s="112">
        <f>D231/C231-1</f>
        <v>2.7417681101576532</v>
      </c>
      <c r="E234" s="112">
        <f t="shared" si="17"/>
        <v>5.7333333333333236E-2</v>
      </c>
      <c r="F234" s="86"/>
      <c r="G234" s="86"/>
      <c r="H234" s="86"/>
      <c r="I234" s="86"/>
    </row>
    <row r="235" spans="1:9" ht="15.75" thickBot="1" x14ac:dyDescent="0.3">
      <c r="A235" s="103" t="s">
        <v>67</v>
      </c>
      <c r="B235" s="111" t="s">
        <v>65</v>
      </c>
      <c r="C235" s="112" t="e">
        <f t="shared" si="17"/>
        <v>#DIV/0!</v>
      </c>
      <c r="D235" s="112">
        <f>D232/C232-1</f>
        <v>0.24725603671921781</v>
      </c>
      <c r="E235" s="112">
        <f t="shared" si="17"/>
        <v>5.7333333333333236E-2</v>
      </c>
      <c r="F235" s="86"/>
      <c r="G235" s="86"/>
      <c r="H235" s="86"/>
      <c r="I235" s="86"/>
    </row>
    <row r="236" spans="1:9" ht="15.75" thickBot="1" x14ac:dyDescent="0.3">
      <c r="A236" s="282" t="s">
        <v>112</v>
      </c>
      <c r="B236" s="283"/>
      <c r="C236" s="283"/>
      <c r="D236" s="283"/>
      <c r="E236" s="284"/>
      <c r="F236" s="86"/>
      <c r="G236" s="86"/>
      <c r="H236" s="86"/>
      <c r="I236" s="86"/>
    </row>
    <row r="237" spans="1:9" ht="12.75" customHeight="1" x14ac:dyDescent="0.25">
      <c r="A237" s="159"/>
      <c r="B237" s="33">
        <v>2019</v>
      </c>
      <c r="C237" s="33">
        <v>2020</v>
      </c>
      <c r="D237" s="33">
        <v>2021</v>
      </c>
      <c r="E237" s="33">
        <v>2022</v>
      </c>
    </row>
    <row r="238" spans="1:9" ht="9" customHeight="1" thickBot="1" x14ac:dyDescent="0.3">
      <c r="A238" s="160"/>
      <c r="B238" s="34" t="s">
        <v>32</v>
      </c>
      <c r="C238" s="34" t="s">
        <v>33</v>
      </c>
      <c r="D238" s="34" t="s">
        <v>33</v>
      </c>
      <c r="E238" s="34" t="s">
        <v>33</v>
      </c>
    </row>
    <row r="239" spans="1:9" ht="15.75" thickBot="1" x14ac:dyDescent="0.3">
      <c r="A239" s="39" t="s">
        <v>95</v>
      </c>
      <c r="B239" s="40">
        <f>B240+B241+B242+B243</f>
        <v>0</v>
      </c>
      <c r="C239" s="40">
        <f>C240+C241+C242+C243</f>
        <v>0</v>
      </c>
      <c r="D239" s="40">
        <f>D240+D241+D242+D243</f>
        <v>0</v>
      </c>
      <c r="E239" s="40">
        <f>E240+E241+E242+E243</f>
        <v>0</v>
      </c>
    </row>
    <row r="240" spans="1:9" ht="15.75" thickBot="1" x14ac:dyDescent="0.3">
      <c r="A240" s="41" t="s">
        <v>70</v>
      </c>
      <c r="B240" s="40"/>
      <c r="C240" s="40"/>
      <c r="D240" s="40"/>
      <c r="E240" s="40"/>
    </row>
    <row r="241" spans="1:5" ht="15.75" thickBot="1" x14ac:dyDescent="0.3">
      <c r="A241" s="41" t="s">
        <v>96</v>
      </c>
      <c r="B241" s="40"/>
      <c r="C241" s="40"/>
      <c r="D241" s="40"/>
      <c r="E241" s="40"/>
    </row>
    <row r="242" spans="1:5" ht="15.75" thickBot="1" x14ac:dyDescent="0.3">
      <c r="A242" s="41" t="s">
        <v>97</v>
      </c>
      <c r="B242" s="40"/>
      <c r="C242" s="40"/>
      <c r="D242" s="40"/>
      <c r="E242" s="40"/>
    </row>
    <row r="243" spans="1:5" ht="15.75" thickBot="1" x14ac:dyDescent="0.3">
      <c r="A243" s="41" t="s">
        <v>98</v>
      </c>
      <c r="B243" s="40"/>
      <c r="C243" s="40"/>
      <c r="D243" s="40"/>
      <c r="E243" s="40"/>
    </row>
    <row r="244" spans="1:5" ht="15.75" thickBot="1" x14ac:dyDescent="0.3">
      <c r="A244" s="39" t="s">
        <v>99</v>
      </c>
      <c r="B244" s="43">
        <f>B245+B246+B247+B248</f>
        <v>0</v>
      </c>
      <c r="C244" s="43">
        <f>C245+C246+C247+C248</f>
        <v>40088</v>
      </c>
      <c r="D244" s="43">
        <f>D245+D246+D247+D248</f>
        <v>150000</v>
      </c>
      <c r="E244" s="43">
        <f>E245+E246+E247+E248</f>
        <v>158600</v>
      </c>
    </row>
    <row r="245" spans="1:5" ht="15.75" thickBot="1" x14ac:dyDescent="0.3">
      <c r="A245" s="41" t="s">
        <v>70</v>
      </c>
      <c r="B245" s="43"/>
      <c r="C245" s="43">
        <v>40088</v>
      </c>
      <c r="D245" s="43">
        <v>150000</v>
      </c>
      <c r="E245" s="43">
        <v>158600</v>
      </c>
    </row>
    <row r="246" spans="1:5" ht="15.75" thickBot="1" x14ac:dyDescent="0.3">
      <c r="A246" s="41" t="s">
        <v>96</v>
      </c>
      <c r="B246" s="43"/>
      <c r="C246" s="43"/>
      <c r="D246" s="43"/>
      <c r="E246" s="43"/>
    </row>
    <row r="247" spans="1:5" ht="15.75" thickBot="1" x14ac:dyDescent="0.3">
      <c r="A247" s="41" t="s">
        <v>97</v>
      </c>
      <c r="B247" s="43"/>
      <c r="C247" s="43"/>
      <c r="D247" s="43"/>
      <c r="E247" s="43"/>
    </row>
    <row r="248" spans="1:5" ht="15.75" thickBot="1" x14ac:dyDescent="0.3">
      <c r="A248" s="41" t="s">
        <v>98</v>
      </c>
      <c r="B248" s="43"/>
      <c r="C248" s="43"/>
      <c r="D248" s="43"/>
      <c r="E248" s="43"/>
    </row>
    <row r="249" spans="1:5" ht="15.75" thickBot="1" x14ac:dyDescent="0.3">
      <c r="A249" s="113" t="s">
        <v>82</v>
      </c>
      <c r="B249" s="55">
        <f>B239+B244</f>
        <v>0</v>
      </c>
      <c r="C249" s="55">
        <f>C239+C244</f>
        <v>40088</v>
      </c>
      <c r="D249" s="55">
        <f>D239+D244</f>
        <v>150000</v>
      </c>
      <c r="E249" s="55">
        <f>E239+E244</f>
        <v>158600</v>
      </c>
    </row>
    <row r="250" spans="1:5" ht="15.75" thickBot="1" x14ac:dyDescent="0.3">
      <c r="A250" s="57" t="s">
        <v>88</v>
      </c>
      <c r="B250" s="233" t="s">
        <v>349</v>
      </c>
      <c r="C250" s="272"/>
      <c r="D250" s="234"/>
      <c r="E250" s="235"/>
    </row>
    <row r="251" spans="1:5" ht="30.75" customHeight="1" thickBot="1" x14ac:dyDescent="0.3">
      <c r="A251" s="57" t="s">
        <v>89</v>
      </c>
      <c r="B251" s="57" t="s">
        <v>350</v>
      </c>
      <c r="C251" s="101" t="s">
        <v>90</v>
      </c>
      <c r="D251" s="234" t="s">
        <v>351</v>
      </c>
      <c r="E251" s="235"/>
    </row>
    <row r="252" spans="1:5" ht="15.75" thickBot="1" x14ac:dyDescent="0.3">
      <c r="A252" s="102"/>
      <c r="B252" s="233"/>
      <c r="C252" s="273"/>
      <c r="D252" s="234"/>
      <c r="E252" s="235"/>
    </row>
    <row r="253" spans="1:5" ht="29.25" customHeight="1" thickBot="1" x14ac:dyDescent="0.3">
      <c r="A253" s="103" t="s">
        <v>57</v>
      </c>
      <c r="B253" s="274" t="s">
        <v>352</v>
      </c>
      <c r="C253" s="275"/>
      <c r="D253" s="275"/>
      <c r="E253" s="276"/>
    </row>
    <row r="254" spans="1:5" ht="15.75" thickBot="1" x14ac:dyDescent="0.3">
      <c r="A254" s="103" t="s">
        <v>59</v>
      </c>
      <c r="B254" s="277" t="s">
        <v>353</v>
      </c>
      <c r="C254" s="278"/>
      <c r="D254" s="278"/>
      <c r="E254" s="279"/>
    </row>
    <row r="255" spans="1:5" ht="12.75" customHeight="1" x14ac:dyDescent="0.25">
      <c r="A255" s="159"/>
      <c r="B255" s="33">
        <v>2019</v>
      </c>
      <c r="C255" s="33">
        <v>2020</v>
      </c>
      <c r="D255" s="33">
        <v>2021</v>
      </c>
      <c r="E255" s="33">
        <v>2022</v>
      </c>
    </row>
    <row r="256" spans="1:5" ht="33.75" customHeight="1" thickBot="1" x14ac:dyDescent="0.3">
      <c r="A256" s="160"/>
      <c r="B256" s="34" t="s">
        <v>32</v>
      </c>
      <c r="C256" s="34" t="s">
        <v>354</v>
      </c>
      <c r="D256" s="34" t="s">
        <v>33</v>
      </c>
      <c r="E256" s="34" t="s">
        <v>33</v>
      </c>
    </row>
    <row r="257" spans="1:5" ht="15.75" thickBot="1" x14ac:dyDescent="0.3">
      <c r="A257" s="26" t="s">
        <v>61</v>
      </c>
      <c r="B257" s="35">
        <v>1</v>
      </c>
      <c r="C257" s="35">
        <v>1</v>
      </c>
      <c r="D257" s="35"/>
      <c r="E257" s="35"/>
    </row>
    <row r="258" spans="1:5" ht="15.75" thickBot="1" x14ac:dyDescent="0.3">
      <c r="A258" s="26" t="s">
        <v>62</v>
      </c>
      <c r="B258" s="35">
        <v>39816</v>
      </c>
      <c r="C258" s="35">
        <v>0</v>
      </c>
      <c r="D258" s="35"/>
      <c r="E258" s="35">
        <f>E321-E283</f>
        <v>0</v>
      </c>
    </row>
    <row r="259" spans="1:5" ht="15.75" thickBot="1" x14ac:dyDescent="0.3">
      <c r="A259" s="26" t="s">
        <v>63</v>
      </c>
      <c r="B259" s="35">
        <f>B258/B257</f>
        <v>39816</v>
      </c>
      <c r="C259" s="35">
        <f>C258/C257</f>
        <v>0</v>
      </c>
      <c r="D259" s="35" t="e">
        <f>D258/D257</f>
        <v>#DIV/0!</v>
      </c>
      <c r="E259" s="35" t="e">
        <f>E258/E257</f>
        <v>#DIV/0!</v>
      </c>
    </row>
    <row r="260" spans="1:5" ht="15.75" thickBot="1" x14ac:dyDescent="0.3">
      <c r="A260" s="26" t="s">
        <v>64</v>
      </c>
      <c r="B260" s="36" t="s">
        <v>65</v>
      </c>
      <c r="C260" s="37">
        <f t="shared" ref="C260:E262" si="18">C257/B257-1</f>
        <v>0</v>
      </c>
      <c r="D260" s="37">
        <f>D257/C257-1</f>
        <v>-1</v>
      </c>
      <c r="E260" s="37" t="e">
        <f t="shared" si="18"/>
        <v>#DIV/0!</v>
      </c>
    </row>
    <row r="261" spans="1:5" ht="15.75" thickBot="1" x14ac:dyDescent="0.3">
      <c r="A261" s="26" t="s">
        <v>66</v>
      </c>
      <c r="B261" s="36" t="s">
        <v>65</v>
      </c>
      <c r="C261" s="37">
        <f t="shared" si="18"/>
        <v>-1</v>
      </c>
      <c r="D261" s="37" t="e">
        <f>D258/C258-1</f>
        <v>#DIV/0!</v>
      </c>
      <c r="E261" s="37" t="e">
        <f t="shared" si="18"/>
        <v>#DIV/0!</v>
      </c>
    </row>
    <row r="262" spans="1:5" ht="15.75" thickBot="1" x14ac:dyDescent="0.3">
      <c r="A262" s="26" t="s">
        <v>67</v>
      </c>
      <c r="B262" s="36" t="s">
        <v>65</v>
      </c>
      <c r="C262" s="37">
        <f t="shared" si="18"/>
        <v>-1</v>
      </c>
      <c r="D262" s="37" t="e">
        <f>D259/C259-1</f>
        <v>#DIV/0!</v>
      </c>
      <c r="E262" s="37" t="e">
        <f t="shared" si="18"/>
        <v>#DIV/0!</v>
      </c>
    </row>
    <row r="263" spans="1:5" ht="15.75" thickBot="1" x14ac:dyDescent="0.3">
      <c r="A263" s="170" t="s">
        <v>94</v>
      </c>
      <c r="B263" s="171"/>
      <c r="C263" s="171"/>
      <c r="D263" s="171"/>
      <c r="E263" s="172"/>
    </row>
    <row r="264" spans="1:5" ht="27.75" customHeight="1" x14ac:dyDescent="0.25">
      <c r="A264" s="159"/>
      <c r="B264" s="33">
        <v>2019</v>
      </c>
      <c r="C264" s="33">
        <v>2020</v>
      </c>
      <c r="D264" s="33">
        <v>2021</v>
      </c>
      <c r="E264" s="33">
        <v>2022</v>
      </c>
    </row>
    <row r="265" spans="1:5" ht="13.5" customHeight="1" thickBot="1" x14ac:dyDescent="0.3">
      <c r="A265" s="160"/>
      <c r="B265" s="34" t="s">
        <v>32</v>
      </c>
      <c r="C265" s="34" t="s">
        <v>33</v>
      </c>
      <c r="D265" s="34" t="s">
        <v>33</v>
      </c>
      <c r="E265" s="34" t="s">
        <v>33</v>
      </c>
    </row>
    <row r="266" spans="1:5" ht="15.75" thickBot="1" x14ac:dyDescent="0.3">
      <c r="A266" s="39" t="s">
        <v>95</v>
      </c>
      <c r="B266" s="40">
        <f>B267+B268+B269+B270</f>
        <v>0</v>
      </c>
      <c r="C266" s="40">
        <f>C267+C268+C269+C270</f>
        <v>0</v>
      </c>
      <c r="D266" s="40">
        <f>D267+D268+D269+D270</f>
        <v>0</v>
      </c>
      <c r="E266" s="40">
        <f>E267+E268+E269+E270</f>
        <v>0</v>
      </c>
    </row>
    <row r="267" spans="1:5" ht="15.75" thickBot="1" x14ac:dyDescent="0.3">
      <c r="A267" s="41" t="s">
        <v>70</v>
      </c>
      <c r="B267" s="40"/>
      <c r="C267" s="40"/>
      <c r="D267" s="40"/>
      <c r="E267" s="40"/>
    </row>
    <row r="268" spans="1:5" ht="15.75" thickBot="1" x14ac:dyDescent="0.3">
      <c r="A268" s="41" t="s">
        <v>96</v>
      </c>
      <c r="B268" s="40"/>
      <c r="C268" s="40"/>
      <c r="D268" s="40"/>
      <c r="E268" s="40"/>
    </row>
    <row r="269" spans="1:5" ht="15.75" thickBot="1" x14ac:dyDescent="0.3">
      <c r="A269" s="41" t="s">
        <v>97</v>
      </c>
      <c r="B269" s="40"/>
      <c r="C269" s="40"/>
      <c r="D269" s="40"/>
      <c r="E269" s="40"/>
    </row>
    <row r="270" spans="1:5" ht="15.75" thickBot="1" x14ac:dyDescent="0.3">
      <c r="A270" s="41" t="s">
        <v>98</v>
      </c>
      <c r="B270" s="40"/>
      <c r="C270" s="40">
        <v>0</v>
      </c>
      <c r="D270" s="40"/>
      <c r="E270" s="40"/>
    </row>
    <row r="271" spans="1:5" ht="15.75" thickBot="1" x14ac:dyDescent="0.3">
      <c r="A271" s="39" t="s">
        <v>99</v>
      </c>
      <c r="B271" s="43">
        <f>B272+B273+B274+B275</f>
        <v>39816</v>
      </c>
      <c r="C271" s="43">
        <f>C272+C273+C274+C275</f>
        <v>0</v>
      </c>
      <c r="D271" s="43">
        <f>D272+D273+D274+D275</f>
        <v>0</v>
      </c>
      <c r="E271" s="43">
        <f>E272+E273+E274+E275</f>
        <v>0</v>
      </c>
    </row>
    <row r="272" spans="1:5" ht="15.75" thickBot="1" x14ac:dyDescent="0.3">
      <c r="A272" s="41" t="s">
        <v>70</v>
      </c>
      <c r="B272" s="43"/>
      <c r="C272" s="40"/>
      <c r="D272" s="40"/>
      <c r="E272" s="40"/>
    </row>
    <row r="273" spans="1:5" ht="15.75" thickBot="1" x14ac:dyDescent="0.3">
      <c r="A273" s="41" t="s">
        <v>96</v>
      </c>
      <c r="B273" s="43">
        <v>39816</v>
      </c>
      <c r="C273" s="40"/>
      <c r="D273" s="40"/>
      <c r="E273" s="40"/>
    </row>
    <row r="274" spans="1:5" ht="15.75" thickBot="1" x14ac:dyDescent="0.3">
      <c r="A274" s="41" t="s">
        <v>97</v>
      </c>
      <c r="B274" s="43"/>
      <c r="C274" s="40"/>
      <c r="D274" s="40"/>
      <c r="E274" s="40"/>
    </row>
    <row r="275" spans="1:5" ht="15.75" thickBot="1" x14ac:dyDescent="0.3">
      <c r="A275" s="41" t="s">
        <v>98</v>
      </c>
      <c r="B275" s="43"/>
      <c r="C275" s="40"/>
      <c r="D275" s="40"/>
      <c r="E275" s="40"/>
    </row>
    <row r="276" spans="1:5" ht="15.75" thickBot="1" x14ac:dyDescent="0.3">
      <c r="A276" s="60" t="s">
        <v>78</v>
      </c>
      <c r="B276" s="55">
        <f t="shared" ref="B276:E276" si="19">B266+B271</f>
        <v>39816</v>
      </c>
      <c r="C276" s="55">
        <f t="shared" si="19"/>
        <v>0</v>
      </c>
      <c r="D276" s="55">
        <f t="shared" si="19"/>
        <v>0</v>
      </c>
      <c r="E276" s="55">
        <f t="shared" si="19"/>
        <v>0</v>
      </c>
    </row>
    <row r="277" spans="1:5" ht="34.5" thickBot="1" x14ac:dyDescent="0.3">
      <c r="A277" s="32" t="s">
        <v>100</v>
      </c>
      <c r="B277" s="32" t="s">
        <v>355</v>
      </c>
      <c r="C277" s="58" t="s">
        <v>90</v>
      </c>
      <c r="D277" s="162" t="s">
        <v>356</v>
      </c>
      <c r="E277" s="163"/>
    </row>
    <row r="278" spans="1:5" ht="33" customHeight="1" thickBot="1" x14ac:dyDescent="0.3">
      <c r="A278" s="26" t="s">
        <v>57</v>
      </c>
      <c r="B278" s="164" t="s">
        <v>357</v>
      </c>
      <c r="C278" s="165"/>
      <c r="D278" s="165"/>
      <c r="E278" s="166"/>
    </row>
    <row r="279" spans="1:5" ht="15.75" thickBot="1" x14ac:dyDescent="0.3">
      <c r="A279" s="26" t="s">
        <v>59</v>
      </c>
      <c r="B279" s="167" t="s">
        <v>358</v>
      </c>
      <c r="C279" s="168"/>
      <c r="D279" s="168"/>
      <c r="E279" s="169"/>
    </row>
    <row r="280" spans="1:5" ht="12.75" customHeight="1" x14ac:dyDescent="0.25">
      <c r="A280" s="159"/>
      <c r="B280" s="33">
        <v>2019</v>
      </c>
      <c r="C280" s="33">
        <v>2020</v>
      </c>
      <c r="D280" s="33">
        <v>2021</v>
      </c>
      <c r="E280" s="33">
        <v>2022</v>
      </c>
    </row>
    <row r="281" spans="1:5" ht="31.5" customHeight="1" thickBot="1" x14ac:dyDescent="0.3">
      <c r="A281" s="160"/>
      <c r="B281" s="34" t="s">
        <v>32</v>
      </c>
      <c r="C281" s="34" t="s">
        <v>354</v>
      </c>
      <c r="D281" s="34" t="s">
        <v>33</v>
      </c>
      <c r="E281" s="34" t="s">
        <v>33</v>
      </c>
    </row>
    <row r="282" spans="1:5" ht="15.75" thickBot="1" x14ac:dyDescent="0.3">
      <c r="A282" s="26" t="s">
        <v>61</v>
      </c>
      <c r="B282" s="36">
        <v>8</v>
      </c>
      <c r="C282" s="36">
        <v>0</v>
      </c>
      <c r="D282" s="36">
        <v>0</v>
      </c>
      <c r="E282" s="36">
        <v>0</v>
      </c>
    </row>
    <row r="283" spans="1:5" ht="15.75" thickBot="1" x14ac:dyDescent="0.3">
      <c r="A283" s="26" t="s">
        <v>62</v>
      </c>
      <c r="B283" s="35">
        <v>158754</v>
      </c>
      <c r="C283" s="35">
        <v>0</v>
      </c>
      <c r="D283" s="35">
        <v>0</v>
      </c>
      <c r="E283" s="35">
        <v>0</v>
      </c>
    </row>
    <row r="284" spans="1:5" ht="15.75" thickBot="1" x14ac:dyDescent="0.3">
      <c r="A284" s="26" t="s">
        <v>63</v>
      </c>
      <c r="B284" s="35">
        <f>B283/B282</f>
        <v>19844.25</v>
      </c>
      <c r="C284" s="35" t="e">
        <f>C283/C282</f>
        <v>#DIV/0!</v>
      </c>
      <c r="D284" s="35" t="e">
        <f>D283/D282</f>
        <v>#DIV/0!</v>
      </c>
      <c r="E284" s="35" t="e">
        <f>E283/E282</f>
        <v>#DIV/0!</v>
      </c>
    </row>
    <row r="285" spans="1:5" ht="15.75" thickBot="1" x14ac:dyDescent="0.3">
      <c r="A285" s="26" t="s">
        <v>64</v>
      </c>
      <c r="B285" s="36" t="s">
        <v>65</v>
      </c>
      <c r="C285" s="37">
        <f t="shared" ref="C285:E287" si="20">C282/B282-1</f>
        <v>-1</v>
      </c>
      <c r="D285" s="37" t="e">
        <f>D282/C282-1</f>
        <v>#DIV/0!</v>
      </c>
      <c r="E285" s="37" t="e">
        <f t="shared" si="20"/>
        <v>#DIV/0!</v>
      </c>
    </row>
    <row r="286" spans="1:5" ht="15.75" thickBot="1" x14ac:dyDescent="0.3">
      <c r="A286" s="26" t="s">
        <v>66</v>
      </c>
      <c r="B286" s="36" t="s">
        <v>65</v>
      </c>
      <c r="C286" s="37">
        <f t="shared" si="20"/>
        <v>-1</v>
      </c>
      <c r="D286" s="37" t="e">
        <f>D283/C283-1</f>
        <v>#DIV/0!</v>
      </c>
      <c r="E286" s="37" t="e">
        <f t="shared" si="20"/>
        <v>#DIV/0!</v>
      </c>
    </row>
    <row r="287" spans="1:5" ht="15.75" thickBot="1" x14ac:dyDescent="0.3">
      <c r="A287" s="26" t="s">
        <v>67</v>
      </c>
      <c r="B287" s="36" t="s">
        <v>65</v>
      </c>
      <c r="C287" s="37" t="e">
        <f t="shared" si="20"/>
        <v>#DIV/0!</v>
      </c>
      <c r="D287" s="37" t="e">
        <f>D284/C284-1</f>
        <v>#DIV/0!</v>
      </c>
      <c r="E287" s="37" t="e">
        <f t="shared" si="20"/>
        <v>#DIV/0!</v>
      </c>
    </row>
    <row r="288" spans="1:5" ht="15.75" thickBot="1" x14ac:dyDescent="0.3">
      <c r="A288" s="170" t="s">
        <v>105</v>
      </c>
      <c r="B288" s="171"/>
      <c r="C288" s="171"/>
      <c r="D288" s="171"/>
      <c r="E288" s="172"/>
    </row>
    <row r="289" spans="1:5" ht="26.25" customHeight="1" x14ac:dyDescent="0.25">
      <c r="A289" s="159"/>
      <c r="B289" s="33">
        <v>2019</v>
      </c>
      <c r="C289" s="33">
        <v>2020</v>
      </c>
      <c r="D289" s="33">
        <v>2021</v>
      </c>
      <c r="E289" s="33">
        <v>2022</v>
      </c>
    </row>
    <row r="290" spans="1:5" ht="19.5" customHeight="1" thickBot="1" x14ac:dyDescent="0.3">
      <c r="A290" s="160"/>
      <c r="B290" s="34" t="s">
        <v>32</v>
      </c>
      <c r="C290" s="34" t="s">
        <v>33</v>
      </c>
      <c r="D290" s="34" t="s">
        <v>33</v>
      </c>
      <c r="E290" s="34" t="s">
        <v>33</v>
      </c>
    </row>
    <row r="291" spans="1:5" ht="15.75" thickBot="1" x14ac:dyDescent="0.3">
      <c r="A291" s="39" t="s">
        <v>95</v>
      </c>
      <c r="B291" s="40">
        <f>B292+B293+B294+B295</f>
        <v>0</v>
      </c>
      <c r="C291" s="40">
        <f>C292+C293+C294+C295</f>
        <v>0</v>
      </c>
      <c r="D291" s="40">
        <f>D292+D293+D294+D295</f>
        <v>0</v>
      </c>
      <c r="E291" s="40">
        <f>E292+E293+E294+E295</f>
        <v>0</v>
      </c>
    </row>
    <row r="292" spans="1:5" ht="15.75" thickBot="1" x14ac:dyDescent="0.3">
      <c r="A292" s="41" t="s">
        <v>70</v>
      </c>
      <c r="B292" s="40"/>
      <c r="C292" s="40"/>
      <c r="D292" s="40"/>
      <c r="E292" s="40"/>
    </row>
    <row r="293" spans="1:5" ht="15.75" thickBot="1" x14ac:dyDescent="0.3">
      <c r="A293" s="41" t="s">
        <v>96</v>
      </c>
      <c r="B293" s="40"/>
      <c r="C293" s="40"/>
      <c r="D293" s="40"/>
      <c r="E293" s="40"/>
    </row>
    <row r="294" spans="1:5" ht="15.75" thickBot="1" x14ac:dyDescent="0.3">
      <c r="A294" s="41" t="s">
        <v>97</v>
      </c>
      <c r="B294" s="40"/>
      <c r="C294" s="40"/>
      <c r="D294" s="40"/>
      <c r="E294" s="40"/>
    </row>
    <row r="295" spans="1:5" ht="15.75" thickBot="1" x14ac:dyDescent="0.3">
      <c r="A295" s="41" t="s">
        <v>98</v>
      </c>
      <c r="B295" s="40"/>
      <c r="C295" s="40">
        <v>0</v>
      </c>
      <c r="D295" s="40">
        <v>0</v>
      </c>
      <c r="E295" s="40"/>
    </row>
    <row r="296" spans="1:5" ht="15.75" thickBot="1" x14ac:dyDescent="0.3">
      <c r="A296" s="39" t="s">
        <v>99</v>
      </c>
      <c r="B296" s="43">
        <f>B297+B298+B299+B300</f>
        <v>158754</v>
      </c>
      <c r="C296" s="43">
        <f>C297+C298+C299+C300</f>
        <v>0</v>
      </c>
      <c r="D296" s="43">
        <f>D297+D298+D299+D300</f>
        <v>0</v>
      </c>
      <c r="E296" s="43">
        <f>E297+E298+E299+E300</f>
        <v>0</v>
      </c>
    </row>
    <row r="297" spans="1:5" ht="15.75" thickBot="1" x14ac:dyDescent="0.3">
      <c r="A297" s="41" t="s">
        <v>70</v>
      </c>
      <c r="B297" s="43"/>
      <c r="C297" s="40"/>
      <c r="D297" s="40"/>
      <c r="E297" s="40"/>
    </row>
    <row r="298" spans="1:5" ht="15.75" thickBot="1" x14ac:dyDescent="0.3">
      <c r="A298" s="41" t="s">
        <v>96</v>
      </c>
      <c r="B298" s="43">
        <v>158754</v>
      </c>
      <c r="C298" s="40"/>
      <c r="D298" s="40">
        <v>0</v>
      </c>
      <c r="E298" s="40"/>
    </row>
    <row r="299" spans="1:5" ht="15.75" thickBot="1" x14ac:dyDescent="0.3">
      <c r="A299" s="41" t="s">
        <v>97</v>
      </c>
      <c r="B299" s="43"/>
      <c r="C299" s="40"/>
      <c r="D299" s="40"/>
      <c r="E299" s="40"/>
    </row>
    <row r="300" spans="1:5" ht="15.75" thickBot="1" x14ac:dyDescent="0.3">
      <c r="A300" s="41" t="s">
        <v>98</v>
      </c>
      <c r="B300" s="43"/>
      <c r="C300" s="40"/>
      <c r="D300" s="40"/>
      <c r="E300" s="40"/>
    </row>
    <row r="301" spans="1:5" ht="15.75" thickBot="1" x14ac:dyDescent="0.3">
      <c r="A301" s="60" t="s">
        <v>106</v>
      </c>
      <c r="B301" s="43">
        <f t="shared" ref="B301:E301" si="21">B291+B296</f>
        <v>158754</v>
      </c>
      <c r="C301" s="43">
        <f t="shared" si="21"/>
        <v>0</v>
      </c>
      <c r="D301" s="43">
        <f t="shared" si="21"/>
        <v>0</v>
      </c>
      <c r="E301" s="43">
        <f t="shared" si="21"/>
        <v>0</v>
      </c>
    </row>
    <row r="302" spans="1:5" ht="34.5" thickBot="1" x14ac:dyDescent="0.3">
      <c r="A302" s="32" t="s">
        <v>204</v>
      </c>
      <c r="B302" s="92" t="s">
        <v>359</v>
      </c>
      <c r="C302" s="62" t="s">
        <v>90</v>
      </c>
      <c r="D302" s="63" t="s">
        <v>351</v>
      </c>
      <c r="E302" s="64"/>
    </row>
    <row r="303" spans="1:5" ht="17.25" customHeight="1" thickBot="1" x14ac:dyDescent="0.3">
      <c r="A303" s="26" t="s">
        <v>57</v>
      </c>
      <c r="B303" s="269" t="s">
        <v>360</v>
      </c>
      <c r="C303" s="270"/>
      <c r="D303" s="270"/>
      <c r="E303" s="271"/>
    </row>
    <row r="304" spans="1:5" ht="15.75" thickBot="1" x14ac:dyDescent="0.3">
      <c r="A304" s="26" t="s">
        <v>59</v>
      </c>
      <c r="B304" s="167" t="s">
        <v>217</v>
      </c>
      <c r="C304" s="168"/>
      <c r="D304" s="168"/>
      <c r="E304" s="169"/>
    </row>
    <row r="305" spans="1:5" ht="12.75" customHeight="1" x14ac:dyDescent="0.25">
      <c r="A305" s="159"/>
      <c r="B305" s="33">
        <v>2019</v>
      </c>
      <c r="C305" s="33">
        <v>2020</v>
      </c>
      <c r="D305" s="33">
        <v>2021</v>
      </c>
      <c r="E305" s="33">
        <v>2022</v>
      </c>
    </row>
    <row r="306" spans="1:5" ht="41.25" customHeight="1" thickBot="1" x14ac:dyDescent="0.3">
      <c r="A306" s="160"/>
      <c r="B306" s="34" t="s">
        <v>32</v>
      </c>
      <c r="C306" s="34" t="s">
        <v>361</v>
      </c>
      <c r="D306" s="34" t="s">
        <v>33</v>
      </c>
      <c r="E306" s="34" t="s">
        <v>33</v>
      </c>
    </row>
    <row r="307" spans="1:5" ht="15.75" thickBot="1" x14ac:dyDescent="0.3">
      <c r="A307" s="26" t="s">
        <v>61</v>
      </c>
      <c r="B307" s="36">
        <v>1</v>
      </c>
      <c r="C307" s="26"/>
      <c r="D307" s="26"/>
      <c r="E307" s="26"/>
    </row>
    <row r="308" spans="1:5" ht="15.75" thickBot="1" x14ac:dyDescent="0.3">
      <c r="A308" s="26" t="s">
        <v>62</v>
      </c>
      <c r="B308" s="35">
        <v>32548</v>
      </c>
      <c r="C308" s="35"/>
      <c r="D308" s="35">
        <f>D326</f>
        <v>0</v>
      </c>
      <c r="E308" s="35">
        <f>E326</f>
        <v>0</v>
      </c>
    </row>
    <row r="309" spans="1:5" ht="15.75" thickBot="1" x14ac:dyDescent="0.3">
      <c r="A309" s="26" t="s">
        <v>63</v>
      </c>
      <c r="B309" s="35">
        <f>B308/B307</f>
        <v>32548</v>
      </c>
      <c r="C309" s="35" t="e">
        <f>C308/C307</f>
        <v>#DIV/0!</v>
      </c>
      <c r="D309" s="35" t="e">
        <f>D308/D307</f>
        <v>#DIV/0!</v>
      </c>
      <c r="E309" s="35" t="e">
        <f>E308/E307</f>
        <v>#DIV/0!</v>
      </c>
    </row>
    <row r="310" spans="1:5" ht="15.75" thickBot="1" x14ac:dyDescent="0.3">
      <c r="A310" s="26" t="s">
        <v>64</v>
      </c>
      <c r="B310" s="36" t="s">
        <v>65</v>
      </c>
      <c r="C310" s="37">
        <f t="shared" ref="C310:E312" si="22">C307/B307-1</f>
        <v>-1</v>
      </c>
      <c r="D310" s="37" t="e">
        <f>D307/C307-1</f>
        <v>#DIV/0!</v>
      </c>
      <c r="E310" s="37" t="e">
        <f t="shared" si="22"/>
        <v>#DIV/0!</v>
      </c>
    </row>
    <row r="311" spans="1:5" ht="15.75" thickBot="1" x14ac:dyDescent="0.3">
      <c r="A311" s="26" t="s">
        <v>66</v>
      </c>
      <c r="B311" s="36" t="s">
        <v>65</v>
      </c>
      <c r="C311" s="37">
        <f t="shared" si="22"/>
        <v>-1</v>
      </c>
      <c r="D311" s="37" t="e">
        <f>D308/C308-1</f>
        <v>#DIV/0!</v>
      </c>
      <c r="E311" s="37" t="e">
        <f t="shared" si="22"/>
        <v>#DIV/0!</v>
      </c>
    </row>
    <row r="312" spans="1:5" ht="15.75" thickBot="1" x14ac:dyDescent="0.3">
      <c r="A312" s="26" t="s">
        <v>67</v>
      </c>
      <c r="B312" s="36" t="s">
        <v>65</v>
      </c>
      <c r="C312" s="37" t="e">
        <f t="shared" si="22"/>
        <v>#DIV/0!</v>
      </c>
      <c r="D312" s="37" t="e">
        <f>D309/C309-1</f>
        <v>#DIV/0!</v>
      </c>
      <c r="E312" s="37" t="e">
        <f t="shared" si="22"/>
        <v>#DIV/0!</v>
      </c>
    </row>
    <row r="313" spans="1:5" ht="15.75" thickBot="1" x14ac:dyDescent="0.3">
      <c r="A313" s="170" t="s">
        <v>362</v>
      </c>
      <c r="B313" s="171"/>
      <c r="C313" s="171"/>
      <c r="D313" s="171"/>
      <c r="E313" s="172"/>
    </row>
    <row r="314" spans="1:5" ht="12.75" customHeight="1" x14ac:dyDescent="0.25">
      <c r="A314" s="159"/>
      <c r="B314" s="33">
        <v>2019</v>
      </c>
      <c r="C314" s="33">
        <v>2020</v>
      </c>
      <c r="D314" s="33">
        <v>2021</v>
      </c>
      <c r="E314" s="33">
        <v>2022</v>
      </c>
    </row>
    <row r="315" spans="1:5" ht="9" customHeight="1" thickBot="1" x14ac:dyDescent="0.3">
      <c r="A315" s="160"/>
      <c r="B315" s="34" t="s">
        <v>32</v>
      </c>
      <c r="C315" s="34" t="s">
        <v>33</v>
      </c>
      <c r="D315" s="34" t="s">
        <v>33</v>
      </c>
      <c r="E315" s="34" t="s">
        <v>33</v>
      </c>
    </row>
    <row r="316" spans="1:5" ht="15.75" thickBot="1" x14ac:dyDescent="0.3">
      <c r="A316" s="39" t="s">
        <v>95</v>
      </c>
      <c r="B316" s="40">
        <f>B317+B318+B319+B320</f>
        <v>0</v>
      </c>
      <c r="C316" s="40">
        <f>C317+C318+C319+C320</f>
        <v>0</v>
      </c>
      <c r="D316" s="40">
        <f>D317+D318+D319+D320</f>
        <v>0</v>
      </c>
      <c r="E316" s="40">
        <f>E317+E318+E319+E320</f>
        <v>0</v>
      </c>
    </row>
    <row r="317" spans="1:5" ht="15.75" thickBot="1" x14ac:dyDescent="0.3">
      <c r="A317" s="41" t="s">
        <v>70</v>
      </c>
      <c r="B317" s="40"/>
      <c r="C317" s="40"/>
      <c r="D317" s="40"/>
      <c r="E317" s="40"/>
    </row>
    <row r="318" spans="1:5" ht="15.75" thickBot="1" x14ac:dyDescent="0.3">
      <c r="A318" s="41" t="s">
        <v>96</v>
      </c>
      <c r="B318" s="40"/>
      <c r="C318" s="40"/>
      <c r="D318" s="40"/>
      <c r="E318" s="40"/>
    </row>
    <row r="319" spans="1:5" ht="15.75" thickBot="1" x14ac:dyDescent="0.3">
      <c r="A319" s="41" t="s">
        <v>97</v>
      </c>
      <c r="B319" s="40"/>
      <c r="C319" s="40"/>
      <c r="D319" s="40"/>
      <c r="E319" s="40"/>
    </row>
    <row r="320" spans="1:5" ht="15.75" thickBot="1" x14ac:dyDescent="0.3">
      <c r="A320" s="41" t="s">
        <v>98</v>
      </c>
      <c r="B320" s="40"/>
      <c r="C320" s="40">
        <v>0</v>
      </c>
      <c r="D320" s="40"/>
      <c r="E320" s="40"/>
    </row>
    <row r="321" spans="1:5" ht="15.75" thickBot="1" x14ac:dyDescent="0.3">
      <c r="A321" s="39" t="s">
        <v>99</v>
      </c>
      <c r="B321" s="43">
        <f>B322+B323+B324+B325</f>
        <v>32548</v>
      </c>
      <c r="C321" s="43">
        <f>C322+C323+C324+C325</f>
        <v>0</v>
      </c>
      <c r="D321" s="43">
        <f>D322+D323+D324+D325</f>
        <v>0</v>
      </c>
      <c r="E321" s="43">
        <f>E322+E323+E324+E325</f>
        <v>0</v>
      </c>
    </row>
    <row r="322" spans="1:5" ht="15.75" thickBot="1" x14ac:dyDescent="0.3">
      <c r="A322" s="41" t="s">
        <v>70</v>
      </c>
      <c r="B322" s="43"/>
      <c r="C322" s="40"/>
      <c r="D322" s="40"/>
      <c r="E322" s="40"/>
    </row>
    <row r="323" spans="1:5" ht="15.75" thickBot="1" x14ac:dyDescent="0.3">
      <c r="A323" s="41" t="s">
        <v>96</v>
      </c>
      <c r="B323" s="43">
        <v>32548</v>
      </c>
      <c r="C323" s="40">
        <v>0</v>
      </c>
      <c r="D323" s="40"/>
      <c r="E323" s="40"/>
    </row>
    <row r="324" spans="1:5" ht="15.75" thickBot="1" x14ac:dyDescent="0.3">
      <c r="A324" s="41" t="s">
        <v>97</v>
      </c>
      <c r="B324" s="43"/>
      <c r="C324" s="40"/>
      <c r="D324" s="40"/>
      <c r="E324" s="40"/>
    </row>
    <row r="325" spans="1:5" ht="15.75" thickBot="1" x14ac:dyDescent="0.3">
      <c r="A325" s="41" t="s">
        <v>98</v>
      </c>
      <c r="B325" s="43">
        <v>0</v>
      </c>
      <c r="C325" s="40"/>
      <c r="D325" s="40"/>
      <c r="E325" s="40"/>
    </row>
    <row r="326" spans="1:5" ht="15.75" thickBot="1" x14ac:dyDescent="0.3">
      <c r="A326" s="48" t="s">
        <v>116</v>
      </c>
      <c r="B326" s="43">
        <f t="shared" ref="B326:E326" si="23">B316+B321</f>
        <v>32548</v>
      </c>
      <c r="C326" s="43">
        <f t="shared" si="23"/>
        <v>0</v>
      </c>
      <c r="D326" s="43">
        <f t="shared" si="23"/>
        <v>0</v>
      </c>
      <c r="E326" s="43">
        <f t="shared" si="23"/>
        <v>0</v>
      </c>
    </row>
    <row r="327" spans="1:5" ht="25.5" customHeight="1" thickBot="1" x14ac:dyDescent="0.3">
      <c r="A327" s="65" t="s">
        <v>110</v>
      </c>
      <c r="B327" s="161" t="s">
        <v>363</v>
      </c>
      <c r="C327" s="162"/>
      <c r="D327" s="162"/>
      <c r="E327" s="163"/>
    </row>
    <row r="328" spans="1:5" ht="45.75" thickBot="1" x14ac:dyDescent="0.3">
      <c r="A328" s="32" t="s">
        <v>364</v>
      </c>
      <c r="B328" s="92" t="s">
        <v>365</v>
      </c>
      <c r="C328" s="62" t="s">
        <v>90</v>
      </c>
      <c r="D328" s="63" t="s">
        <v>366</v>
      </c>
      <c r="E328" s="64"/>
    </row>
    <row r="329" spans="1:5" ht="17.25" customHeight="1" thickBot="1" x14ac:dyDescent="0.3">
      <c r="A329" s="26" t="s">
        <v>57</v>
      </c>
      <c r="B329" s="164" t="s">
        <v>367</v>
      </c>
      <c r="C329" s="165"/>
      <c r="D329" s="165"/>
      <c r="E329" s="166"/>
    </row>
    <row r="330" spans="1:5" ht="15.75" thickBot="1" x14ac:dyDescent="0.3">
      <c r="A330" s="26" t="s">
        <v>59</v>
      </c>
      <c r="B330" s="167" t="s">
        <v>368</v>
      </c>
      <c r="C330" s="168"/>
      <c r="D330" s="168"/>
      <c r="E330" s="169"/>
    </row>
    <row r="331" spans="1:5" ht="12.75" customHeight="1" x14ac:dyDescent="0.25">
      <c r="A331" s="159"/>
      <c r="B331" s="33">
        <v>2019</v>
      </c>
      <c r="C331" s="33">
        <v>2020</v>
      </c>
      <c r="D331" s="33">
        <v>2021</v>
      </c>
      <c r="E331" s="33">
        <v>2022</v>
      </c>
    </row>
    <row r="332" spans="1:5" ht="53.25" customHeight="1" thickBot="1" x14ac:dyDescent="0.3">
      <c r="A332" s="160"/>
      <c r="B332" s="34" t="s">
        <v>32</v>
      </c>
      <c r="C332" s="34" t="s">
        <v>361</v>
      </c>
      <c r="D332" s="34" t="s">
        <v>33</v>
      </c>
      <c r="E332" s="34" t="s">
        <v>33</v>
      </c>
    </row>
    <row r="333" spans="1:5" ht="15.75" thickBot="1" x14ac:dyDescent="0.3">
      <c r="A333" s="26" t="s">
        <v>61</v>
      </c>
      <c r="B333" s="26">
        <v>1</v>
      </c>
      <c r="C333" s="26"/>
      <c r="D333" s="26">
        <v>0</v>
      </c>
      <c r="E333" s="26">
        <v>0</v>
      </c>
    </row>
    <row r="334" spans="1:5" ht="15.75" thickBot="1" x14ac:dyDescent="0.3">
      <c r="A334" s="26" t="s">
        <v>62</v>
      </c>
      <c r="B334" s="35">
        <v>12357</v>
      </c>
      <c r="C334" s="35"/>
      <c r="D334" s="35">
        <f>D352</f>
        <v>0</v>
      </c>
      <c r="E334" s="35">
        <f>E352</f>
        <v>0</v>
      </c>
    </row>
    <row r="335" spans="1:5" ht="15.75" thickBot="1" x14ac:dyDescent="0.3">
      <c r="A335" s="26" t="s">
        <v>63</v>
      </c>
      <c r="B335" s="35">
        <f>B334/B333</f>
        <v>12357</v>
      </c>
      <c r="C335" s="35" t="e">
        <f>C334/C333</f>
        <v>#DIV/0!</v>
      </c>
      <c r="D335" s="35" t="e">
        <f>D334/D333</f>
        <v>#DIV/0!</v>
      </c>
      <c r="E335" s="35" t="e">
        <f>E334/E333</f>
        <v>#DIV/0!</v>
      </c>
    </row>
    <row r="336" spans="1:5" ht="15.75" thickBot="1" x14ac:dyDescent="0.3">
      <c r="A336" s="26" t="s">
        <v>64</v>
      </c>
      <c r="B336" s="36" t="s">
        <v>65</v>
      </c>
      <c r="C336" s="37">
        <f t="shared" ref="C336:E338" si="24">C333/B333-1</f>
        <v>-1</v>
      </c>
      <c r="D336" s="37" t="e">
        <f>D333/C333-1</f>
        <v>#DIV/0!</v>
      </c>
      <c r="E336" s="37" t="e">
        <f t="shared" si="24"/>
        <v>#DIV/0!</v>
      </c>
    </row>
    <row r="337" spans="1:5" ht="15.75" thickBot="1" x14ac:dyDescent="0.3">
      <c r="A337" s="26" t="s">
        <v>66</v>
      </c>
      <c r="B337" s="36" t="s">
        <v>65</v>
      </c>
      <c r="C337" s="37">
        <f t="shared" si="24"/>
        <v>-1</v>
      </c>
      <c r="D337" s="37" t="e">
        <f>D334/C334-1</f>
        <v>#DIV/0!</v>
      </c>
      <c r="E337" s="37" t="e">
        <f t="shared" si="24"/>
        <v>#DIV/0!</v>
      </c>
    </row>
    <row r="338" spans="1:5" ht="15.75" thickBot="1" x14ac:dyDescent="0.3">
      <c r="A338" s="26" t="s">
        <v>67</v>
      </c>
      <c r="B338" s="36" t="s">
        <v>65</v>
      </c>
      <c r="C338" s="37" t="e">
        <f t="shared" si="24"/>
        <v>#DIV/0!</v>
      </c>
      <c r="D338" s="37" t="e">
        <f>D335/C335-1</f>
        <v>#DIV/0!</v>
      </c>
      <c r="E338" s="37" t="e">
        <f t="shared" si="24"/>
        <v>#DIV/0!</v>
      </c>
    </row>
    <row r="339" spans="1:5" ht="15.75" thickBot="1" x14ac:dyDescent="0.3">
      <c r="A339" s="170" t="s">
        <v>369</v>
      </c>
      <c r="B339" s="171"/>
      <c r="C339" s="171"/>
      <c r="D339" s="171"/>
      <c r="E339" s="172"/>
    </row>
    <row r="340" spans="1:5" ht="12.75" customHeight="1" x14ac:dyDescent="0.25">
      <c r="A340" s="159"/>
      <c r="B340" s="33">
        <v>2019</v>
      </c>
      <c r="C340" s="33">
        <v>2020</v>
      </c>
      <c r="D340" s="33">
        <v>2021</v>
      </c>
      <c r="E340" s="33">
        <v>2022</v>
      </c>
    </row>
    <row r="341" spans="1:5" ht="9" customHeight="1" thickBot="1" x14ac:dyDescent="0.3">
      <c r="A341" s="160"/>
      <c r="B341" s="34" t="s">
        <v>32</v>
      </c>
      <c r="C341" s="34" t="s">
        <v>33</v>
      </c>
      <c r="D341" s="34" t="s">
        <v>33</v>
      </c>
      <c r="E341" s="34" t="s">
        <v>33</v>
      </c>
    </row>
    <row r="342" spans="1:5" ht="15.75" thickBot="1" x14ac:dyDescent="0.3">
      <c r="A342" s="39" t="s">
        <v>95</v>
      </c>
      <c r="B342" s="40">
        <v>0</v>
      </c>
      <c r="C342" s="40">
        <f>C343+C344+C345+C346</f>
        <v>0</v>
      </c>
      <c r="D342" s="40">
        <f>D343+D344+D345+D346</f>
        <v>0</v>
      </c>
      <c r="E342" s="40">
        <f>E343+E344+E345+E346</f>
        <v>0</v>
      </c>
    </row>
    <row r="343" spans="1:5" ht="15.75" thickBot="1" x14ac:dyDescent="0.3">
      <c r="A343" s="41" t="s">
        <v>70</v>
      </c>
      <c r="B343" s="40"/>
      <c r="C343" s="40"/>
      <c r="D343" s="40"/>
      <c r="E343" s="40"/>
    </row>
    <row r="344" spans="1:5" ht="15.75" thickBot="1" x14ac:dyDescent="0.3">
      <c r="A344" s="41" t="s">
        <v>96</v>
      </c>
      <c r="B344" s="40"/>
      <c r="C344" s="40"/>
      <c r="D344" s="40"/>
      <c r="E344" s="40"/>
    </row>
    <row r="345" spans="1:5" ht="15.75" thickBot="1" x14ac:dyDescent="0.3">
      <c r="A345" s="41" t="s">
        <v>97</v>
      </c>
      <c r="B345" s="40"/>
      <c r="C345" s="40"/>
      <c r="D345" s="40"/>
      <c r="E345" s="40"/>
    </row>
    <row r="346" spans="1:5" ht="15.75" thickBot="1" x14ac:dyDescent="0.3">
      <c r="A346" s="41" t="s">
        <v>98</v>
      </c>
      <c r="B346" s="40">
        <v>0</v>
      </c>
      <c r="C346" s="40">
        <v>0</v>
      </c>
      <c r="D346" s="40"/>
      <c r="E346" s="40"/>
    </row>
    <row r="347" spans="1:5" ht="15.75" thickBot="1" x14ac:dyDescent="0.3">
      <c r="A347" s="39" t="s">
        <v>99</v>
      </c>
      <c r="B347" s="43">
        <f>B348+B349+B350+B351</f>
        <v>12357</v>
      </c>
      <c r="C347" s="43">
        <f>C348+C349+C350+C351</f>
        <v>0</v>
      </c>
      <c r="D347" s="43">
        <f>D348+D349+D350+D351</f>
        <v>0</v>
      </c>
      <c r="E347" s="43">
        <f>E348+E349+E350+E351</f>
        <v>0</v>
      </c>
    </row>
    <row r="348" spans="1:5" ht="15.75" thickBot="1" x14ac:dyDescent="0.3">
      <c r="A348" s="41" t="s">
        <v>70</v>
      </c>
      <c r="B348" s="43"/>
      <c r="C348" s="43"/>
      <c r="D348" s="43"/>
      <c r="E348" s="43"/>
    </row>
    <row r="349" spans="1:5" ht="15.75" thickBot="1" x14ac:dyDescent="0.3">
      <c r="A349" s="41" t="s">
        <v>96</v>
      </c>
      <c r="B349" s="43">
        <v>12357</v>
      </c>
      <c r="C349" s="43"/>
      <c r="D349" s="43"/>
      <c r="E349" s="43"/>
    </row>
    <row r="350" spans="1:5" ht="15.75" thickBot="1" x14ac:dyDescent="0.3">
      <c r="A350" s="41" t="s">
        <v>97</v>
      </c>
      <c r="B350" s="43"/>
      <c r="C350" s="43"/>
      <c r="D350" s="43"/>
      <c r="E350" s="43"/>
    </row>
    <row r="351" spans="1:5" ht="15.75" thickBot="1" x14ac:dyDescent="0.3">
      <c r="A351" s="41" t="s">
        <v>98</v>
      </c>
      <c r="B351" s="43"/>
      <c r="C351" s="43"/>
      <c r="D351" s="43"/>
      <c r="E351" s="43"/>
    </row>
    <row r="352" spans="1:5" ht="15.75" thickBot="1" x14ac:dyDescent="0.3">
      <c r="A352" s="48" t="s">
        <v>370</v>
      </c>
      <c r="B352" s="43">
        <f t="shared" ref="B352:E352" si="25">B342+B347</f>
        <v>12357</v>
      </c>
      <c r="C352" s="43">
        <f t="shared" si="25"/>
        <v>0</v>
      </c>
      <c r="D352" s="43">
        <f t="shared" si="25"/>
        <v>0</v>
      </c>
      <c r="E352" s="43">
        <f t="shared" si="25"/>
        <v>0</v>
      </c>
    </row>
    <row r="353" spans="1:5" ht="34.5" thickBot="1" x14ac:dyDescent="0.3">
      <c r="A353" s="115" t="s">
        <v>371</v>
      </c>
      <c r="B353" s="116" t="s">
        <v>372</v>
      </c>
      <c r="C353" s="62" t="s">
        <v>90</v>
      </c>
      <c r="D353" s="63" t="s">
        <v>366</v>
      </c>
      <c r="E353" s="64"/>
    </row>
    <row r="354" spans="1:5" ht="32.25" customHeight="1" thickBot="1" x14ac:dyDescent="0.3">
      <c r="A354" s="26" t="s">
        <v>57</v>
      </c>
      <c r="B354" s="164" t="s">
        <v>373</v>
      </c>
      <c r="C354" s="165"/>
      <c r="D354" s="165"/>
      <c r="E354" s="166"/>
    </row>
    <row r="355" spans="1:5" ht="15.75" thickBot="1" x14ac:dyDescent="0.3">
      <c r="A355" s="26" t="s">
        <v>59</v>
      </c>
      <c r="B355" s="167" t="s">
        <v>374</v>
      </c>
      <c r="C355" s="168"/>
      <c r="D355" s="168"/>
      <c r="E355" s="169"/>
    </row>
    <row r="356" spans="1:5" ht="33.75" customHeight="1" x14ac:dyDescent="0.25">
      <c r="A356" s="159"/>
      <c r="B356" s="33">
        <v>2019</v>
      </c>
      <c r="C356" s="33">
        <v>2020</v>
      </c>
      <c r="D356" s="33">
        <v>2021</v>
      </c>
      <c r="E356" s="33">
        <v>2022</v>
      </c>
    </row>
    <row r="357" spans="1:5" ht="31.5" customHeight="1" thickBot="1" x14ac:dyDescent="0.3">
      <c r="A357" s="160"/>
      <c r="B357" s="34" t="s">
        <v>32</v>
      </c>
      <c r="C357" s="34" t="s">
        <v>361</v>
      </c>
      <c r="D357" s="34" t="s">
        <v>33</v>
      </c>
      <c r="E357" s="34" t="s">
        <v>33</v>
      </c>
    </row>
    <row r="358" spans="1:5" ht="15.75" thickBot="1" x14ac:dyDescent="0.3">
      <c r="A358" s="26" t="s">
        <v>61</v>
      </c>
      <c r="B358" s="36">
        <v>2</v>
      </c>
      <c r="C358" s="36">
        <v>0</v>
      </c>
      <c r="D358" s="36">
        <v>0</v>
      </c>
      <c r="E358" s="36">
        <v>0</v>
      </c>
    </row>
    <row r="359" spans="1:5" ht="15.75" thickBot="1" x14ac:dyDescent="0.3">
      <c r="A359" s="26" t="s">
        <v>62</v>
      </c>
      <c r="B359" s="35">
        <v>41070</v>
      </c>
      <c r="C359" s="35">
        <v>0</v>
      </c>
      <c r="D359" s="35">
        <v>0</v>
      </c>
      <c r="E359" s="35">
        <f>E377</f>
        <v>0</v>
      </c>
    </row>
    <row r="360" spans="1:5" ht="15.75" thickBot="1" x14ac:dyDescent="0.3">
      <c r="A360" s="26" t="s">
        <v>63</v>
      </c>
      <c r="B360" s="35">
        <f>B359/B358</f>
        <v>20535</v>
      </c>
      <c r="C360" s="35" t="e">
        <f>C359/C358</f>
        <v>#DIV/0!</v>
      </c>
      <c r="D360" s="35" t="e">
        <f>D359/D358</f>
        <v>#DIV/0!</v>
      </c>
      <c r="E360" s="35" t="e">
        <f>E359/E358</f>
        <v>#DIV/0!</v>
      </c>
    </row>
    <row r="361" spans="1:5" ht="15.75" thickBot="1" x14ac:dyDescent="0.3">
      <c r="A361" s="26" t="s">
        <v>64</v>
      </c>
      <c r="B361" s="36" t="s">
        <v>65</v>
      </c>
      <c r="C361" s="37">
        <f t="shared" ref="C361:E363" si="26">C358/B358-1</f>
        <v>-1</v>
      </c>
      <c r="D361" s="37" t="e">
        <f>D358/C358-1</f>
        <v>#DIV/0!</v>
      </c>
      <c r="E361" s="37" t="e">
        <f t="shared" si="26"/>
        <v>#DIV/0!</v>
      </c>
    </row>
    <row r="362" spans="1:5" ht="15.75" thickBot="1" x14ac:dyDescent="0.3">
      <c r="A362" s="26" t="s">
        <v>66</v>
      </c>
      <c r="B362" s="36" t="s">
        <v>65</v>
      </c>
      <c r="C362" s="37">
        <f t="shared" si="26"/>
        <v>-1</v>
      </c>
      <c r="D362" s="37" t="e">
        <f>D359/C359-1</f>
        <v>#DIV/0!</v>
      </c>
      <c r="E362" s="37" t="e">
        <f t="shared" si="26"/>
        <v>#DIV/0!</v>
      </c>
    </row>
    <row r="363" spans="1:5" ht="15.75" thickBot="1" x14ac:dyDescent="0.3">
      <c r="A363" s="26" t="s">
        <v>67</v>
      </c>
      <c r="B363" s="36" t="s">
        <v>65</v>
      </c>
      <c r="C363" s="37" t="e">
        <f t="shared" si="26"/>
        <v>#DIV/0!</v>
      </c>
      <c r="D363" s="37" t="e">
        <f>D360/C360-1</f>
        <v>#DIV/0!</v>
      </c>
      <c r="E363" s="37" t="e">
        <f t="shared" si="26"/>
        <v>#DIV/0!</v>
      </c>
    </row>
    <row r="364" spans="1:5" ht="15.75" thickBot="1" x14ac:dyDescent="0.3">
      <c r="A364" s="170" t="s">
        <v>375</v>
      </c>
      <c r="B364" s="171"/>
      <c r="C364" s="171"/>
      <c r="D364" s="171"/>
      <c r="E364" s="172"/>
    </row>
    <row r="365" spans="1:5" ht="36" customHeight="1" x14ac:dyDescent="0.25">
      <c r="A365" s="159"/>
      <c r="B365" s="33">
        <v>2019</v>
      </c>
      <c r="C365" s="33">
        <v>2020</v>
      </c>
      <c r="D365" s="33">
        <v>2021</v>
      </c>
      <c r="E365" s="33">
        <v>2022</v>
      </c>
    </row>
    <row r="366" spans="1:5" ht="15.75" thickBot="1" x14ac:dyDescent="0.3">
      <c r="A366" s="160"/>
      <c r="B366" s="34" t="s">
        <v>32</v>
      </c>
      <c r="C366" s="34" t="s">
        <v>33</v>
      </c>
      <c r="D366" s="34" t="s">
        <v>33</v>
      </c>
      <c r="E366" s="34" t="s">
        <v>33</v>
      </c>
    </row>
    <row r="367" spans="1:5" ht="15.75" thickBot="1" x14ac:dyDescent="0.3">
      <c r="A367" s="39" t="s">
        <v>95</v>
      </c>
      <c r="B367" s="40">
        <f>B368+B369+B370+B371</f>
        <v>0</v>
      </c>
      <c r="C367" s="40">
        <f>C368+C369+C370+C371</f>
        <v>0</v>
      </c>
      <c r="D367" s="40">
        <f>D368+D369+D370+D371</f>
        <v>0</v>
      </c>
      <c r="E367" s="40">
        <f>E368+E369+E370+E371</f>
        <v>0</v>
      </c>
    </row>
    <row r="368" spans="1:5" ht="15.75" thickBot="1" x14ac:dyDescent="0.3">
      <c r="A368" s="41" t="s">
        <v>70</v>
      </c>
      <c r="B368" s="40"/>
      <c r="C368" s="40"/>
      <c r="D368" s="40"/>
      <c r="E368" s="40"/>
    </row>
    <row r="369" spans="1:5" ht="15.75" thickBot="1" x14ac:dyDescent="0.3">
      <c r="A369" s="41" t="s">
        <v>96</v>
      </c>
      <c r="B369" s="40"/>
      <c r="C369" s="40"/>
      <c r="D369" s="40"/>
      <c r="E369" s="40"/>
    </row>
    <row r="370" spans="1:5" ht="15.75" thickBot="1" x14ac:dyDescent="0.3">
      <c r="A370" s="41" t="s">
        <v>97</v>
      </c>
      <c r="B370" s="40"/>
      <c r="C370" s="40"/>
      <c r="D370" s="40"/>
      <c r="E370" s="40"/>
    </row>
    <row r="371" spans="1:5" ht="15.75" thickBot="1" x14ac:dyDescent="0.3">
      <c r="A371" s="41" t="s">
        <v>98</v>
      </c>
      <c r="B371" s="40"/>
      <c r="C371" s="40"/>
      <c r="D371" s="40"/>
      <c r="E371" s="40"/>
    </row>
    <row r="372" spans="1:5" ht="15.75" thickBot="1" x14ac:dyDescent="0.3">
      <c r="A372" s="39" t="s">
        <v>99</v>
      </c>
      <c r="B372" s="43">
        <f>B373+B374+B375+B376</f>
        <v>41070</v>
      </c>
      <c r="C372" s="43">
        <f>C373+C374+C375+C376</f>
        <v>0</v>
      </c>
      <c r="D372" s="43">
        <f>D373+D374+D375+D376</f>
        <v>0</v>
      </c>
      <c r="E372" s="43">
        <f>E373+E374+E375+E376</f>
        <v>0</v>
      </c>
    </row>
    <row r="373" spans="1:5" ht="15.75" thickBot="1" x14ac:dyDescent="0.3">
      <c r="A373" s="41" t="s">
        <v>70</v>
      </c>
      <c r="B373" s="43"/>
      <c r="C373" s="43"/>
      <c r="D373" s="43"/>
      <c r="E373" s="43"/>
    </row>
    <row r="374" spans="1:5" ht="15.75" thickBot="1" x14ac:dyDescent="0.3">
      <c r="A374" s="41" t="s">
        <v>96</v>
      </c>
      <c r="B374" s="43">
        <v>41070</v>
      </c>
      <c r="C374" s="43">
        <v>0</v>
      </c>
      <c r="D374" s="43"/>
      <c r="E374" s="43"/>
    </row>
    <row r="375" spans="1:5" ht="15.75" thickBot="1" x14ac:dyDescent="0.3">
      <c r="A375" s="41" t="s">
        <v>97</v>
      </c>
      <c r="B375" s="43"/>
      <c r="C375" s="43"/>
      <c r="D375" s="43"/>
      <c r="E375" s="43"/>
    </row>
    <row r="376" spans="1:5" ht="15.75" thickBot="1" x14ac:dyDescent="0.3">
      <c r="A376" s="41" t="s">
        <v>98</v>
      </c>
      <c r="B376" s="43"/>
      <c r="C376" s="43"/>
      <c r="D376" s="43"/>
      <c r="E376" s="43"/>
    </row>
    <row r="377" spans="1:5" ht="15.75" thickBot="1" x14ac:dyDescent="0.3">
      <c r="A377" s="48" t="s">
        <v>376</v>
      </c>
      <c r="B377" s="43">
        <f t="shared" ref="B377:E377" si="27">B367+B372</f>
        <v>41070</v>
      </c>
      <c r="C377" s="43">
        <f t="shared" si="27"/>
        <v>0</v>
      </c>
      <c r="D377" s="43">
        <f t="shared" si="27"/>
        <v>0</v>
      </c>
      <c r="E377" s="43">
        <f t="shared" si="27"/>
        <v>0</v>
      </c>
    </row>
    <row r="378" spans="1:5" ht="45.75" thickBot="1" x14ac:dyDescent="0.3">
      <c r="A378" s="115" t="s">
        <v>377</v>
      </c>
      <c r="B378" s="116" t="s">
        <v>378</v>
      </c>
      <c r="C378" s="62" t="s">
        <v>90</v>
      </c>
      <c r="D378" s="63" t="s">
        <v>351</v>
      </c>
      <c r="E378" s="64"/>
    </row>
    <row r="379" spans="1:5" ht="35.25" customHeight="1" thickBot="1" x14ac:dyDescent="0.3">
      <c r="A379" s="26" t="s">
        <v>57</v>
      </c>
      <c r="B379" s="164" t="s">
        <v>379</v>
      </c>
      <c r="C379" s="165"/>
      <c r="D379" s="165"/>
      <c r="E379" s="166"/>
    </row>
    <row r="380" spans="1:5" ht="15.75" thickBot="1" x14ac:dyDescent="0.3">
      <c r="A380" s="26" t="s">
        <v>59</v>
      </c>
      <c r="B380" s="167" t="s">
        <v>380</v>
      </c>
      <c r="C380" s="168"/>
      <c r="D380" s="168"/>
      <c r="E380" s="169"/>
    </row>
    <row r="381" spans="1:5" x14ac:dyDescent="0.25">
      <c r="A381" s="159"/>
      <c r="B381" s="33">
        <v>2019</v>
      </c>
      <c r="C381" s="33">
        <v>2020</v>
      </c>
      <c r="D381" s="33">
        <v>2021</v>
      </c>
      <c r="E381" s="33">
        <v>2022</v>
      </c>
    </row>
    <row r="382" spans="1:5" ht="24" customHeight="1" thickBot="1" x14ac:dyDescent="0.3">
      <c r="A382" s="160"/>
      <c r="B382" s="34" t="s">
        <v>32</v>
      </c>
      <c r="C382" s="34" t="s">
        <v>33</v>
      </c>
      <c r="D382" s="34" t="s">
        <v>33</v>
      </c>
      <c r="E382" s="34" t="s">
        <v>33</v>
      </c>
    </row>
    <row r="383" spans="1:5" ht="15.75" thickBot="1" x14ac:dyDescent="0.3">
      <c r="A383" s="26" t="s">
        <v>61</v>
      </c>
      <c r="B383" s="36">
        <v>60</v>
      </c>
      <c r="C383" s="36">
        <v>0</v>
      </c>
      <c r="D383" s="36">
        <v>0</v>
      </c>
      <c r="E383" s="36"/>
    </row>
    <row r="384" spans="1:5" ht="15.75" thickBot="1" x14ac:dyDescent="0.3">
      <c r="A384" s="26" t="s">
        <v>62</v>
      </c>
      <c r="B384" s="35">
        <v>90455</v>
      </c>
      <c r="C384" s="35">
        <v>0</v>
      </c>
      <c r="D384" s="35">
        <v>0</v>
      </c>
      <c r="E384" s="35">
        <f>E402</f>
        <v>0</v>
      </c>
    </row>
    <row r="385" spans="1:5" ht="15.75" thickBot="1" x14ac:dyDescent="0.3">
      <c r="A385" s="26" t="s">
        <v>63</v>
      </c>
      <c r="B385" s="35">
        <f>B384/B383</f>
        <v>1507.5833333333333</v>
      </c>
      <c r="C385" s="35" t="e">
        <f>C384/C383</f>
        <v>#DIV/0!</v>
      </c>
      <c r="D385" s="35" t="e">
        <f>D384/D383</f>
        <v>#DIV/0!</v>
      </c>
      <c r="E385" s="35" t="e">
        <f>E384/E383</f>
        <v>#DIV/0!</v>
      </c>
    </row>
    <row r="386" spans="1:5" ht="15.75" thickBot="1" x14ac:dyDescent="0.3">
      <c r="A386" s="26" t="s">
        <v>64</v>
      </c>
      <c r="B386" s="36" t="s">
        <v>65</v>
      </c>
      <c r="C386" s="37">
        <f t="shared" ref="C386:E388" si="28">C383/B383-1</f>
        <v>-1</v>
      </c>
      <c r="D386" s="37" t="e">
        <f>D383/C383-1</f>
        <v>#DIV/0!</v>
      </c>
      <c r="E386" s="37" t="e">
        <f t="shared" si="28"/>
        <v>#DIV/0!</v>
      </c>
    </row>
    <row r="387" spans="1:5" ht="15.75" thickBot="1" x14ac:dyDescent="0.3">
      <c r="A387" s="26" t="s">
        <v>66</v>
      </c>
      <c r="B387" s="36" t="s">
        <v>65</v>
      </c>
      <c r="C387" s="37">
        <f t="shared" si="28"/>
        <v>-1</v>
      </c>
      <c r="D387" s="37" t="e">
        <f>D384/C384-1</f>
        <v>#DIV/0!</v>
      </c>
      <c r="E387" s="37" t="e">
        <f t="shared" si="28"/>
        <v>#DIV/0!</v>
      </c>
    </row>
    <row r="388" spans="1:5" ht="15.75" thickBot="1" x14ac:dyDescent="0.3">
      <c r="A388" s="26" t="s">
        <v>67</v>
      </c>
      <c r="B388" s="36" t="s">
        <v>65</v>
      </c>
      <c r="C388" s="37" t="e">
        <f t="shared" si="28"/>
        <v>#DIV/0!</v>
      </c>
      <c r="D388" s="37" t="e">
        <f>D385/C385-1</f>
        <v>#DIV/0!</v>
      </c>
      <c r="E388" s="37" t="e">
        <f t="shared" si="28"/>
        <v>#DIV/0!</v>
      </c>
    </row>
    <row r="389" spans="1:5" ht="15" customHeight="1" thickBot="1" x14ac:dyDescent="0.3">
      <c r="A389" s="170" t="s">
        <v>381</v>
      </c>
      <c r="B389" s="171"/>
      <c r="C389" s="171"/>
      <c r="D389" s="171"/>
      <c r="E389" s="172"/>
    </row>
    <row r="390" spans="1:5" x14ac:dyDescent="0.25">
      <c r="A390" s="159"/>
      <c r="B390" s="33">
        <v>2019</v>
      </c>
      <c r="C390" s="33">
        <v>2020</v>
      </c>
      <c r="D390" s="33">
        <v>2021</v>
      </c>
      <c r="E390" s="33">
        <v>2022</v>
      </c>
    </row>
    <row r="391" spans="1:5" ht="19.5" customHeight="1" thickBot="1" x14ac:dyDescent="0.3">
      <c r="A391" s="160"/>
      <c r="B391" s="34" t="s">
        <v>32</v>
      </c>
      <c r="C391" s="34" t="s">
        <v>33</v>
      </c>
      <c r="D391" s="34" t="s">
        <v>33</v>
      </c>
      <c r="E391" s="34" t="s">
        <v>33</v>
      </c>
    </row>
    <row r="392" spans="1:5" ht="15.75" thickBot="1" x14ac:dyDescent="0.3">
      <c r="A392" s="39" t="s">
        <v>95</v>
      </c>
      <c r="B392" s="40">
        <f>B393+B394+B395+B396</f>
        <v>0</v>
      </c>
      <c r="C392" s="40">
        <f>C393+C394+C395+C396</f>
        <v>0</v>
      </c>
      <c r="D392" s="40">
        <f>D393+D394+D395+D396</f>
        <v>0</v>
      </c>
      <c r="E392" s="40">
        <f>E393+E394+E395+E396</f>
        <v>0</v>
      </c>
    </row>
    <row r="393" spans="1:5" ht="17.25" customHeight="1" thickBot="1" x14ac:dyDescent="0.3">
      <c r="A393" s="41" t="s">
        <v>70</v>
      </c>
      <c r="B393" s="40"/>
      <c r="C393" s="40"/>
      <c r="D393" s="40"/>
      <c r="E393" s="40"/>
    </row>
    <row r="394" spans="1:5" ht="15.75" thickBot="1" x14ac:dyDescent="0.3">
      <c r="A394" s="41" t="s">
        <v>96</v>
      </c>
      <c r="B394" s="40"/>
      <c r="C394" s="40"/>
      <c r="D394" s="40"/>
      <c r="E394" s="40"/>
    </row>
    <row r="395" spans="1:5" ht="15.75" thickBot="1" x14ac:dyDescent="0.3">
      <c r="A395" s="41" t="s">
        <v>97</v>
      </c>
      <c r="B395" s="40"/>
      <c r="C395" s="40"/>
      <c r="D395" s="40"/>
      <c r="E395" s="40"/>
    </row>
    <row r="396" spans="1:5" ht="15.75" thickBot="1" x14ac:dyDescent="0.3">
      <c r="A396" s="41" t="s">
        <v>98</v>
      </c>
      <c r="B396" s="40"/>
      <c r="C396" s="40">
        <v>0</v>
      </c>
      <c r="D396" s="40">
        <v>0</v>
      </c>
      <c r="E396" s="40"/>
    </row>
    <row r="397" spans="1:5" ht="15.75" thickBot="1" x14ac:dyDescent="0.3">
      <c r="A397" s="39" t="s">
        <v>99</v>
      </c>
      <c r="B397" s="43">
        <f>B398+B399+B400+B401</f>
        <v>90455</v>
      </c>
      <c r="C397" s="43">
        <f>C398+C399+C400+C401</f>
        <v>0</v>
      </c>
      <c r="D397" s="43">
        <f>D398+D399+D400+D401</f>
        <v>0</v>
      </c>
      <c r="E397" s="43">
        <f>E398+E399+E400+E401</f>
        <v>0</v>
      </c>
    </row>
    <row r="398" spans="1:5" ht="15.75" thickBot="1" x14ac:dyDescent="0.3">
      <c r="A398" s="41" t="s">
        <v>70</v>
      </c>
      <c r="B398" s="43"/>
      <c r="C398" s="43"/>
      <c r="D398" s="43"/>
      <c r="E398" s="43"/>
    </row>
    <row r="399" spans="1:5" ht="15.75" thickBot="1" x14ac:dyDescent="0.3">
      <c r="A399" s="41" t="s">
        <v>96</v>
      </c>
      <c r="B399" s="43">
        <v>90455</v>
      </c>
      <c r="C399" s="43">
        <v>0</v>
      </c>
      <c r="D399" s="43">
        <v>0</v>
      </c>
      <c r="E399" s="43"/>
    </row>
    <row r="400" spans="1:5" ht="15.75" thickBot="1" x14ac:dyDescent="0.3">
      <c r="A400" s="41" t="s">
        <v>97</v>
      </c>
      <c r="B400" s="43"/>
      <c r="C400" s="43"/>
      <c r="D400" s="43"/>
      <c r="E400" s="43"/>
    </row>
    <row r="401" spans="1:5" ht="15.75" thickBot="1" x14ac:dyDescent="0.3">
      <c r="A401" s="117" t="s">
        <v>98</v>
      </c>
      <c r="B401" s="43"/>
      <c r="C401" s="43"/>
      <c r="D401" s="43"/>
      <c r="E401" s="43"/>
    </row>
    <row r="402" spans="1:5" ht="15.75" thickBot="1" x14ac:dyDescent="0.3">
      <c r="A402" s="118" t="s">
        <v>376</v>
      </c>
      <c r="B402" s="43">
        <f t="shared" ref="B402:E402" si="29">B392+B397</f>
        <v>90455</v>
      </c>
      <c r="C402" s="43">
        <f t="shared" si="29"/>
        <v>0</v>
      </c>
      <c r="D402" s="43">
        <f t="shared" si="29"/>
        <v>0</v>
      </c>
      <c r="E402" s="43">
        <f t="shared" si="29"/>
        <v>0</v>
      </c>
    </row>
    <row r="403" spans="1:5" ht="34.5" thickBot="1" x14ac:dyDescent="0.3">
      <c r="A403" s="115" t="s">
        <v>382</v>
      </c>
      <c r="B403" s="116" t="s">
        <v>363</v>
      </c>
      <c r="C403" s="62" t="s">
        <v>90</v>
      </c>
      <c r="D403" s="63" t="s">
        <v>383</v>
      </c>
      <c r="E403" s="64"/>
    </row>
    <row r="404" spans="1:5" ht="15.75" thickBot="1" x14ac:dyDescent="0.3">
      <c r="A404" s="26" t="s">
        <v>57</v>
      </c>
      <c r="B404" s="164" t="s">
        <v>384</v>
      </c>
      <c r="C404" s="165"/>
      <c r="D404" s="165"/>
      <c r="E404" s="166"/>
    </row>
    <row r="405" spans="1:5" ht="15.75" thickBot="1" x14ac:dyDescent="0.3">
      <c r="A405" s="26" t="s">
        <v>59</v>
      </c>
      <c r="B405" s="167"/>
      <c r="C405" s="168"/>
      <c r="D405" s="168"/>
      <c r="E405" s="169"/>
    </row>
    <row r="406" spans="1:5" x14ac:dyDescent="0.25">
      <c r="A406" s="159"/>
      <c r="B406" s="33">
        <v>2019</v>
      </c>
      <c r="C406" s="33">
        <v>2020</v>
      </c>
      <c r="D406" s="33">
        <v>2021</v>
      </c>
      <c r="E406" s="33">
        <v>2022</v>
      </c>
    </row>
    <row r="407" spans="1:5" ht="25.5" customHeight="1" thickBot="1" x14ac:dyDescent="0.3">
      <c r="A407" s="160"/>
      <c r="B407" s="34" t="s">
        <v>32</v>
      </c>
      <c r="C407" s="34" t="s">
        <v>33</v>
      </c>
      <c r="D407" s="34" t="s">
        <v>33</v>
      </c>
      <c r="E407" s="34" t="s">
        <v>33</v>
      </c>
    </row>
    <row r="408" spans="1:5" ht="15.75" thickBot="1" x14ac:dyDescent="0.3">
      <c r="A408" s="26" t="s">
        <v>61</v>
      </c>
      <c r="B408" s="36">
        <v>60</v>
      </c>
      <c r="C408" s="36">
        <v>42</v>
      </c>
      <c r="D408" s="36">
        <v>0</v>
      </c>
      <c r="E408" s="36"/>
    </row>
    <row r="409" spans="1:5" ht="15.75" thickBot="1" x14ac:dyDescent="0.3">
      <c r="A409" s="26" t="s">
        <v>62</v>
      </c>
      <c r="B409" s="35">
        <v>157150</v>
      </c>
      <c r="C409" s="35">
        <f>C427</f>
        <v>109912</v>
      </c>
      <c r="D409" s="35">
        <v>0</v>
      </c>
      <c r="E409" s="35">
        <f>E427</f>
        <v>0</v>
      </c>
    </row>
    <row r="410" spans="1:5" ht="15.75" thickBot="1" x14ac:dyDescent="0.3">
      <c r="A410" s="26" t="s">
        <v>63</v>
      </c>
      <c r="B410" s="35">
        <f>B409/B408</f>
        <v>2619.1666666666665</v>
      </c>
      <c r="C410" s="35">
        <f>C409/C408</f>
        <v>2616.9523809523807</v>
      </c>
      <c r="D410" s="35" t="e">
        <f>D409/D408</f>
        <v>#DIV/0!</v>
      </c>
      <c r="E410" s="35" t="e">
        <f>E409/E408</f>
        <v>#DIV/0!</v>
      </c>
    </row>
    <row r="411" spans="1:5" ht="15.75" thickBot="1" x14ac:dyDescent="0.3">
      <c r="A411" s="26" t="s">
        <v>64</v>
      </c>
      <c r="B411" s="36" t="s">
        <v>65</v>
      </c>
      <c r="C411" s="37">
        <f t="shared" ref="C411:C413" si="30">C408/B408-1</f>
        <v>-0.30000000000000004</v>
      </c>
      <c r="D411" s="37">
        <f>D408/C408-1</f>
        <v>-1</v>
      </c>
      <c r="E411" s="37" t="e">
        <f t="shared" ref="E411:E413" si="31">E408/D408-1</f>
        <v>#DIV/0!</v>
      </c>
    </row>
    <row r="412" spans="1:5" ht="15.75" thickBot="1" x14ac:dyDescent="0.3">
      <c r="A412" s="26" t="s">
        <v>66</v>
      </c>
      <c r="B412" s="36" t="s">
        <v>65</v>
      </c>
      <c r="C412" s="37">
        <f t="shared" si="30"/>
        <v>-0.30059179128221447</v>
      </c>
      <c r="D412" s="37">
        <f>D409/C409-1</f>
        <v>-1</v>
      </c>
      <c r="E412" s="37" t="e">
        <f t="shared" si="31"/>
        <v>#DIV/0!</v>
      </c>
    </row>
    <row r="413" spans="1:5" ht="15.75" thickBot="1" x14ac:dyDescent="0.3">
      <c r="A413" s="26" t="s">
        <v>67</v>
      </c>
      <c r="B413" s="36" t="s">
        <v>65</v>
      </c>
      <c r="C413" s="37">
        <f t="shared" si="30"/>
        <v>-8.4541611744926026E-4</v>
      </c>
      <c r="D413" s="37" t="e">
        <f>D410/C410-1</f>
        <v>#DIV/0!</v>
      </c>
      <c r="E413" s="37" t="e">
        <f t="shared" si="31"/>
        <v>#DIV/0!</v>
      </c>
    </row>
    <row r="414" spans="1:5" ht="15.75" thickBot="1" x14ac:dyDescent="0.3">
      <c r="A414" s="170" t="s">
        <v>385</v>
      </c>
      <c r="B414" s="171"/>
      <c r="C414" s="171"/>
      <c r="D414" s="171"/>
      <c r="E414" s="172"/>
    </row>
    <row r="415" spans="1:5" x14ac:dyDescent="0.25">
      <c r="A415" s="159"/>
      <c r="B415" s="33">
        <v>2019</v>
      </c>
      <c r="C415" s="33">
        <v>2020</v>
      </c>
      <c r="D415" s="33">
        <v>2021</v>
      </c>
      <c r="E415" s="33">
        <v>2022</v>
      </c>
    </row>
    <row r="416" spans="1:5" ht="18.75" customHeight="1" thickBot="1" x14ac:dyDescent="0.3">
      <c r="A416" s="160"/>
      <c r="B416" s="34" t="s">
        <v>32</v>
      </c>
      <c r="C416" s="34" t="s">
        <v>33</v>
      </c>
      <c r="D416" s="34" t="s">
        <v>33</v>
      </c>
      <c r="E416" s="34" t="s">
        <v>33</v>
      </c>
    </row>
    <row r="417" spans="1:5" ht="15.75" thickBot="1" x14ac:dyDescent="0.3">
      <c r="A417" s="39" t="s">
        <v>95</v>
      </c>
      <c r="B417" s="40">
        <f>B418+B419+B420+B421</f>
        <v>0</v>
      </c>
      <c r="C417" s="40">
        <f>C418+C419+C420+C421</f>
        <v>0</v>
      </c>
      <c r="D417" s="40">
        <f>D418+D419+D420+D421</f>
        <v>0</v>
      </c>
      <c r="E417" s="40">
        <f>E418+E419+E420+E421</f>
        <v>0</v>
      </c>
    </row>
    <row r="418" spans="1:5" ht="15.75" thickBot="1" x14ac:dyDescent="0.3">
      <c r="A418" s="41" t="s">
        <v>70</v>
      </c>
      <c r="B418" s="40"/>
      <c r="C418" s="40"/>
      <c r="D418" s="40"/>
      <c r="E418" s="40"/>
    </row>
    <row r="419" spans="1:5" ht="15.75" thickBot="1" x14ac:dyDescent="0.3">
      <c r="A419" s="41" t="s">
        <v>96</v>
      </c>
      <c r="B419" s="40"/>
      <c r="C419" s="40">
        <v>0</v>
      </c>
      <c r="D419" s="40">
        <v>0</v>
      </c>
      <c r="E419" s="40"/>
    </row>
    <row r="420" spans="1:5" ht="15.75" thickBot="1" x14ac:dyDescent="0.3">
      <c r="A420" s="41" t="s">
        <v>97</v>
      </c>
      <c r="B420" s="40"/>
      <c r="C420" s="40"/>
      <c r="D420" s="40"/>
      <c r="E420" s="40"/>
    </row>
    <row r="421" spans="1:5" ht="15.75" thickBot="1" x14ac:dyDescent="0.3">
      <c r="A421" s="41" t="s">
        <v>98</v>
      </c>
      <c r="B421" s="40"/>
      <c r="C421" s="40"/>
      <c r="D421" s="40"/>
      <c r="E421" s="40"/>
    </row>
    <row r="422" spans="1:5" ht="15.75" thickBot="1" x14ac:dyDescent="0.3">
      <c r="A422" s="39" t="s">
        <v>99</v>
      </c>
      <c r="B422" s="43">
        <f>B423+B424+B425+B426</f>
        <v>157150</v>
      </c>
      <c r="C422" s="43">
        <f>C423+C424+C425+C426</f>
        <v>109912</v>
      </c>
      <c r="D422" s="43">
        <f>D423+D424+D425+D426</f>
        <v>0</v>
      </c>
      <c r="E422" s="43">
        <f>E423+E424+E425+E426</f>
        <v>0</v>
      </c>
    </row>
    <row r="423" spans="1:5" ht="15.75" thickBot="1" x14ac:dyDescent="0.3">
      <c r="A423" s="41" t="s">
        <v>70</v>
      </c>
      <c r="B423" s="43"/>
      <c r="C423" s="43"/>
      <c r="D423" s="43"/>
      <c r="E423" s="43"/>
    </row>
    <row r="424" spans="1:5" ht="15.75" thickBot="1" x14ac:dyDescent="0.3">
      <c r="A424" s="41" t="s">
        <v>96</v>
      </c>
      <c r="B424" s="43"/>
      <c r="C424" s="43"/>
      <c r="D424" s="43"/>
      <c r="E424" s="43"/>
    </row>
    <row r="425" spans="1:5" ht="15.75" thickBot="1" x14ac:dyDescent="0.3">
      <c r="A425" s="41" t="s">
        <v>97</v>
      </c>
      <c r="B425" s="43"/>
      <c r="C425" s="43"/>
      <c r="D425" s="43"/>
      <c r="E425" s="43"/>
    </row>
    <row r="426" spans="1:5" ht="15.75" thickBot="1" x14ac:dyDescent="0.3">
      <c r="A426" s="117" t="s">
        <v>98</v>
      </c>
      <c r="B426" s="43">
        <v>157150</v>
      </c>
      <c r="C426" s="43">
        <v>109912</v>
      </c>
      <c r="D426" s="43">
        <v>0</v>
      </c>
      <c r="E426" s="43"/>
    </row>
    <row r="427" spans="1:5" ht="15.75" thickBot="1" x14ac:dyDescent="0.3">
      <c r="A427" s="118" t="s">
        <v>386</v>
      </c>
      <c r="B427" s="43">
        <f t="shared" ref="B427:E427" si="32">B417+B422</f>
        <v>157150</v>
      </c>
      <c r="C427" s="43">
        <f t="shared" si="32"/>
        <v>109912</v>
      </c>
      <c r="D427" s="43">
        <f t="shared" si="32"/>
        <v>0</v>
      </c>
      <c r="E427" s="43">
        <f t="shared" si="32"/>
        <v>0</v>
      </c>
    </row>
    <row r="428" spans="1:5" ht="15.75" thickBot="1" x14ac:dyDescent="0.3">
      <c r="A428" s="66"/>
      <c r="B428" s="67"/>
      <c r="C428" s="67"/>
      <c r="D428" s="67"/>
      <c r="E428" s="67"/>
    </row>
    <row r="429" spans="1:5" ht="36.75" thickBot="1" x14ac:dyDescent="0.3">
      <c r="A429" s="20" t="s">
        <v>117</v>
      </c>
      <c r="B429" s="68">
        <f>B39+B105+B112</f>
        <v>429850</v>
      </c>
      <c r="C429" s="68">
        <f>C39+C105+C112+C409+C231+C153</f>
        <v>606600</v>
      </c>
      <c r="D429" s="68">
        <f t="shared" ref="D429:E429" si="33">D39+D105+D112+D409+D231+D153</f>
        <v>613600</v>
      </c>
      <c r="E429" s="68">
        <f t="shared" si="33"/>
        <v>614600</v>
      </c>
    </row>
    <row r="430" spans="1:5" ht="24.75" thickBot="1" x14ac:dyDescent="0.3">
      <c r="A430" s="20" t="s">
        <v>118</v>
      </c>
      <c r="B430" s="68">
        <f>B68+B105</f>
        <v>429850</v>
      </c>
      <c r="C430" s="68">
        <f>C68+C105+C427+C402+C377+C352+C326+C301+C276+C249+C221+C196+C171+C142</f>
        <v>606600</v>
      </c>
      <c r="D430" s="68">
        <f t="shared" ref="D430:E430" si="34">D68+D105+D427+D402+D377+D352+D326+D301+D276+D249+D221+D196+D171+D142</f>
        <v>613600</v>
      </c>
      <c r="E430" s="68">
        <f t="shared" si="34"/>
        <v>614600</v>
      </c>
    </row>
    <row r="431" spans="1:5" ht="15.75" customHeight="1" thickBot="1" x14ac:dyDescent="0.3">
      <c r="A431" s="39" t="s">
        <v>69</v>
      </c>
      <c r="B431" s="69">
        <f>B432+B433</f>
        <v>319800</v>
      </c>
      <c r="C431" s="69">
        <f>C432+C433</f>
        <v>340000</v>
      </c>
      <c r="D431" s="69">
        <f t="shared" ref="D431:E431" si="35">D432+D433</f>
        <v>340000</v>
      </c>
      <c r="E431" s="69">
        <f t="shared" si="35"/>
        <v>340000</v>
      </c>
    </row>
    <row r="432" spans="1:5" ht="15.75" thickBot="1" x14ac:dyDescent="0.3">
      <c r="A432" s="41" t="s">
        <v>70</v>
      </c>
      <c r="B432" s="43">
        <f>B48+B121+B85</f>
        <v>319800</v>
      </c>
      <c r="C432" s="43">
        <f>C48+C121+C85</f>
        <v>340000</v>
      </c>
      <c r="D432" s="43">
        <f>D48+D121+D85</f>
        <v>340000</v>
      </c>
      <c r="E432" s="43">
        <f>E48+E121+E85</f>
        <v>340000</v>
      </c>
    </row>
    <row r="433" spans="1:5" ht="15.75" thickBot="1" x14ac:dyDescent="0.3">
      <c r="A433" s="41" t="s">
        <v>119</v>
      </c>
      <c r="B433" s="43">
        <f>B49+B122</f>
        <v>0</v>
      </c>
      <c r="C433" s="43">
        <f>C49+C122</f>
        <v>0</v>
      </c>
      <c r="D433" s="43">
        <v>0</v>
      </c>
      <c r="E433" s="43">
        <v>0</v>
      </c>
    </row>
    <row r="434" spans="1:5" ht="24.75" thickBot="1" x14ac:dyDescent="0.3">
      <c r="A434" s="39" t="s">
        <v>72</v>
      </c>
      <c r="B434" s="69">
        <f>B435+B436</f>
        <v>31000</v>
      </c>
      <c r="C434" s="69">
        <f t="shared" ref="C434:E434" si="36">C435+C436</f>
        <v>57000</v>
      </c>
      <c r="D434" s="69">
        <f t="shared" si="36"/>
        <v>57000</v>
      </c>
      <c r="E434" s="69">
        <f t="shared" si="36"/>
        <v>57000</v>
      </c>
    </row>
    <row r="435" spans="1:5" ht="15.75" thickBot="1" x14ac:dyDescent="0.3">
      <c r="A435" s="41" t="s">
        <v>70</v>
      </c>
      <c r="B435" s="40">
        <f>B51+B124</f>
        <v>31000</v>
      </c>
      <c r="C435" s="40">
        <f>C51+C124+C88</f>
        <v>57000</v>
      </c>
      <c r="D435" s="40">
        <f>D51+D124+D88</f>
        <v>57000</v>
      </c>
      <c r="E435" s="40">
        <f>E51+E124+E88</f>
        <v>57000</v>
      </c>
    </row>
    <row r="436" spans="1:5" ht="15.75" thickBot="1" x14ac:dyDescent="0.3">
      <c r="A436" s="41" t="s">
        <v>119</v>
      </c>
      <c r="B436" s="43">
        <f>B52+B125</f>
        <v>0</v>
      </c>
      <c r="C436" s="43">
        <v>0</v>
      </c>
      <c r="D436" s="43">
        <v>0</v>
      </c>
      <c r="E436" s="43">
        <v>0</v>
      </c>
    </row>
    <row r="437" spans="1:5" ht="15.75" thickBot="1" x14ac:dyDescent="0.3">
      <c r="A437" s="39" t="s">
        <v>73</v>
      </c>
      <c r="B437" s="69">
        <f>B438+B439</f>
        <v>40000</v>
      </c>
      <c r="C437" s="69">
        <f>C438+C439</f>
        <v>44000</v>
      </c>
      <c r="D437" s="69">
        <f>D438+D439</f>
        <v>51000</v>
      </c>
      <c r="E437" s="69">
        <f>E438+E439</f>
        <v>52000</v>
      </c>
    </row>
    <row r="438" spans="1:5" ht="15.75" thickBot="1" x14ac:dyDescent="0.3">
      <c r="A438" s="41" t="s">
        <v>70</v>
      </c>
      <c r="B438" s="43">
        <f>B54+B127</f>
        <v>40000</v>
      </c>
      <c r="C438" s="43">
        <f>C54+C127+C91</f>
        <v>44000</v>
      </c>
      <c r="D438" s="43">
        <f>D54+D127+D91</f>
        <v>51000</v>
      </c>
      <c r="E438" s="43">
        <f>E54+E127+E91</f>
        <v>52000</v>
      </c>
    </row>
    <row r="439" spans="1:5" ht="15.75" customHeight="1" thickBot="1" x14ac:dyDescent="0.3">
      <c r="A439" s="41" t="s">
        <v>119</v>
      </c>
      <c r="B439" s="43">
        <f>B55+B128</f>
        <v>0</v>
      </c>
      <c r="C439" s="43">
        <f>C55+C128</f>
        <v>0</v>
      </c>
      <c r="D439" s="43">
        <f>D55+D128</f>
        <v>0</v>
      </c>
      <c r="E439" s="43">
        <f>E55+E128</f>
        <v>0</v>
      </c>
    </row>
    <row r="440" spans="1:5" ht="15.75" thickBot="1" x14ac:dyDescent="0.3">
      <c r="A440" s="39" t="s">
        <v>74</v>
      </c>
      <c r="B440" s="69">
        <f>B441+B442</f>
        <v>0</v>
      </c>
      <c r="C440" s="69">
        <f>C441+C442</f>
        <v>0</v>
      </c>
      <c r="D440" s="69">
        <f>D441+D442</f>
        <v>0</v>
      </c>
      <c r="E440" s="69">
        <f>E441+E442</f>
        <v>0</v>
      </c>
    </row>
    <row r="441" spans="1:5" ht="15.75" customHeight="1" thickBot="1" x14ac:dyDescent="0.3">
      <c r="A441" s="41" t="s">
        <v>70</v>
      </c>
      <c r="B441" s="40">
        <v>0</v>
      </c>
      <c r="C441" s="40">
        <v>0</v>
      </c>
      <c r="D441" s="40">
        <v>0</v>
      </c>
      <c r="E441" s="40">
        <v>0</v>
      </c>
    </row>
    <row r="442" spans="1:5" ht="15.75" thickBot="1" x14ac:dyDescent="0.3">
      <c r="A442" s="41" t="s">
        <v>119</v>
      </c>
      <c r="B442" s="43">
        <v>0</v>
      </c>
      <c r="C442" s="43">
        <v>0</v>
      </c>
      <c r="D442" s="43">
        <v>0</v>
      </c>
      <c r="E442" s="43">
        <v>0</v>
      </c>
    </row>
    <row r="443" spans="1:5" ht="15.75" thickBot="1" x14ac:dyDescent="0.3">
      <c r="A443" s="39" t="s">
        <v>75</v>
      </c>
      <c r="B443" s="69">
        <f>B444+B445</f>
        <v>0</v>
      </c>
      <c r="C443" s="69">
        <f>C444+C445</f>
        <v>7000</v>
      </c>
      <c r="D443" s="69">
        <f t="shared" ref="D443:E443" si="37">D444+D445</f>
        <v>7000</v>
      </c>
      <c r="E443" s="69">
        <f t="shared" si="37"/>
        <v>7000</v>
      </c>
    </row>
    <row r="444" spans="1:5" ht="15.75" thickBot="1" x14ac:dyDescent="0.3">
      <c r="A444" s="41" t="s">
        <v>70</v>
      </c>
      <c r="B444" s="40">
        <f>B60+B133</f>
        <v>0</v>
      </c>
      <c r="C444" s="40">
        <f>C60+C133</f>
        <v>7000</v>
      </c>
      <c r="D444" s="40">
        <f>D60+D133</f>
        <v>7000</v>
      </c>
      <c r="E444" s="40">
        <f>E60+E133</f>
        <v>7000</v>
      </c>
    </row>
    <row r="445" spans="1:5" ht="15.75" thickBot="1" x14ac:dyDescent="0.3">
      <c r="A445" s="41" t="s">
        <v>119</v>
      </c>
      <c r="B445" s="43">
        <v>0</v>
      </c>
      <c r="C445" s="43">
        <f>C61+C134</f>
        <v>0</v>
      </c>
      <c r="D445" s="43">
        <f>D61+D134</f>
        <v>0</v>
      </c>
      <c r="E445" s="43">
        <f>E61+E134</f>
        <v>0</v>
      </c>
    </row>
    <row r="446" spans="1:5" ht="15.75" thickBot="1" x14ac:dyDescent="0.3">
      <c r="A446" s="39" t="s">
        <v>76</v>
      </c>
      <c r="B446" s="69">
        <f>B447+B448</f>
        <v>0</v>
      </c>
      <c r="C446" s="69">
        <f>C447+C448</f>
        <v>0</v>
      </c>
      <c r="D446" s="69">
        <f>D447+D448</f>
        <v>0</v>
      </c>
      <c r="E446" s="69">
        <f>E447+E448</f>
        <v>0</v>
      </c>
    </row>
    <row r="447" spans="1:5" ht="15.75" thickBot="1" x14ac:dyDescent="0.3">
      <c r="A447" s="41" t="s">
        <v>70</v>
      </c>
      <c r="B447" s="40">
        <v>0</v>
      </c>
      <c r="C447" s="40">
        <v>0</v>
      </c>
      <c r="D447" s="40">
        <v>0</v>
      </c>
      <c r="E447" s="40">
        <v>0</v>
      </c>
    </row>
    <row r="448" spans="1:5" ht="15.75" thickBot="1" x14ac:dyDescent="0.3">
      <c r="A448" s="41" t="s">
        <v>119</v>
      </c>
      <c r="B448" s="43">
        <v>0</v>
      </c>
      <c r="C448" s="43">
        <v>0</v>
      </c>
      <c r="D448" s="43">
        <v>0</v>
      </c>
      <c r="E448" s="43">
        <v>0</v>
      </c>
    </row>
    <row r="449" spans="1:5" ht="24.75" thickBot="1" x14ac:dyDescent="0.3">
      <c r="A449" s="39" t="s">
        <v>77</v>
      </c>
      <c r="B449" s="69">
        <f>B138+B65</f>
        <v>0</v>
      </c>
      <c r="C449" s="69">
        <f>C138+C65</f>
        <v>0</v>
      </c>
      <c r="D449" s="69">
        <f>D138+D65</f>
        <v>0</v>
      </c>
      <c r="E449" s="69">
        <f>E138+E65</f>
        <v>0</v>
      </c>
    </row>
    <row r="450" spans="1:5" ht="15.75" thickBot="1" x14ac:dyDescent="0.3">
      <c r="A450" s="41" t="s">
        <v>70</v>
      </c>
      <c r="B450" s="40">
        <v>0</v>
      </c>
      <c r="C450" s="40">
        <v>0</v>
      </c>
      <c r="D450" s="40">
        <v>0</v>
      </c>
      <c r="E450" s="40">
        <v>0</v>
      </c>
    </row>
    <row r="451" spans="1:5" ht="15.75" thickBot="1" x14ac:dyDescent="0.3">
      <c r="A451" s="41" t="s">
        <v>119</v>
      </c>
      <c r="B451" s="43">
        <v>0</v>
      </c>
      <c r="C451" s="43">
        <v>0</v>
      </c>
      <c r="D451" s="43">
        <v>0</v>
      </c>
      <c r="E451" s="43">
        <v>0</v>
      </c>
    </row>
    <row r="452" spans="1:5" ht="15.75" thickBot="1" x14ac:dyDescent="0.3">
      <c r="A452" s="39" t="s">
        <v>120</v>
      </c>
      <c r="B452" s="69">
        <f>B453+B454+B455+B456</f>
        <v>0</v>
      </c>
      <c r="C452" s="69">
        <f>C453+C454+C455+C456</f>
        <v>0</v>
      </c>
      <c r="D452" s="69">
        <f>D453+D454+D455+D456</f>
        <v>0</v>
      </c>
      <c r="E452" s="69">
        <f>E453+E454+E455+E456</f>
        <v>0</v>
      </c>
    </row>
    <row r="453" spans="1:5" ht="15.75" thickBot="1" x14ac:dyDescent="0.3">
      <c r="A453" s="41" t="s">
        <v>70</v>
      </c>
      <c r="B453" s="40">
        <f t="shared" ref="B453:E456" si="38">B162+B187+B212+B240+B267+B292+B317+B343</f>
        <v>0</v>
      </c>
      <c r="C453" s="40">
        <f t="shared" si="38"/>
        <v>0</v>
      </c>
      <c r="D453" s="40">
        <f t="shared" si="38"/>
        <v>0</v>
      </c>
      <c r="E453" s="40">
        <f t="shared" si="38"/>
        <v>0</v>
      </c>
    </row>
    <row r="454" spans="1:5" ht="15.75" thickBot="1" x14ac:dyDescent="0.3">
      <c r="A454" s="41" t="s">
        <v>121</v>
      </c>
      <c r="B454" s="40">
        <f t="shared" si="38"/>
        <v>0</v>
      </c>
      <c r="C454" s="40">
        <f t="shared" si="38"/>
        <v>0</v>
      </c>
      <c r="D454" s="40">
        <f t="shared" si="38"/>
        <v>0</v>
      </c>
      <c r="E454" s="40">
        <f t="shared" si="38"/>
        <v>0</v>
      </c>
    </row>
    <row r="455" spans="1:5" ht="15.75" thickBot="1" x14ac:dyDescent="0.3">
      <c r="A455" s="41" t="s">
        <v>97</v>
      </c>
      <c r="B455" s="40">
        <f t="shared" si="38"/>
        <v>0</v>
      </c>
      <c r="C455" s="40">
        <f t="shared" si="38"/>
        <v>0</v>
      </c>
      <c r="D455" s="40">
        <f t="shared" si="38"/>
        <v>0</v>
      </c>
      <c r="E455" s="40">
        <f t="shared" si="38"/>
        <v>0</v>
      </c>
    </row>
    <row r="456" spans="1:5" ht="15.75" thickBot="1" x14ac:dyDescent="0.3">
      <c r="A456" s="41" t="s">
        <v>98</v>
      </c>
      <c r="B456" s="40">
        <f t="shared" si="38"/>
        <v>0</v>
      </c>
      <c r="C456" s="40">
        <f t="shared" si="38"/>
        <v>0</v>
      </c>
      <c r="D456" s="40">
        <f t="shared" si="38"/>
        <v>0</v>
      </c>
      <c r="E456" s="40">
        <f t="shared" si="38"/>
        <v>0</v>
      </c>
    </row>
    <row r="457" spans="1:5" ht="15.75" thickBot="1" x14ac:dyDescent="0.3">
      <c r="A457" s="39" t="s">
        <v>122</v>
      </c>
      <c r="B457" s="69">
        <f>B458+B459+B460+B461</f>
        <v>540790</v>
      </c>
      <c r="C457" s="69">
        <f>C458+C459+C460+C461</f>
        <v>158600</v>
      </c>
      <c r="D457" s="95">
        <f>D458+D459+D460+D461</f>
        <v>158600</v>
      </c>
      <c r="E457" s="95">
        <f>E458+E459+E460+E461</f>
        <v>158600</v>
      </c>
    </row>
    <row r="458" spans="1:5" ht="15.75" thickBot="1" x14ac:dyDescent="0.3">
      <c r="A458" s="41" t="s">
        <v>70</v>
      </c>
      <c r="B458" s="40">
        <f>B167+B192+B217+B245+B272+B297+B322+B348</f>
        <v>8640</v>
      </c>
      <c r="C458" s="40">
        <f>C167+C192+C217+C245+C272+C297+C322+C348</f>
        <v>48688</v>
      </c>
      <c r="D458" s="44">
        <f t="shared" ref="D458:E458" si="39">D167+D192+D217+D245+D272+D297+D322+D348</f>
        <v>158600</v>
      </c>
      <c r="E458" s="44">
        <f t="shared" si="39"/>
        <v>158600</v>
      </c>
    </row>
    <row r="459" spans="1:5" ht="15.75" thickBot="1" x14ac:dyDescent="0.3">
      <c r="A459" s="41" t="s">
        <v>121</v>
      </c>
      <c r="B459" s="40">
        <f>B168+B193+B218+B246+B273+B298+B323+B349+B399+B374</f>
        <v>375000</v>
      </c>
      <c r="C459" s="40">
        <f>C168+C193+C218+C246+C273+C298+C323+C349+C399+C374</f>
        <v>0</v>
      </c>
      <c r="D459" s="40">
        <f t="shared" ref="D459:E459" si="40">D168+D193+D218+D246+D273+D298+D323+D349+D399+D374</f>
        <v>0</v>
      </c>
      <c r="E459" s="40">
        <f t="shared" si="40"/>
        <v>0</v>
      </c>
    </row>
    <row r="460" spans="1:5" ht="15.75" thickBot="1" x14ac:dyDescent="0.3">
      <c r="A460" s="41" t="s">
        <v>97</v>
      </c>
      <c r="B460" s="40">
        <f>B169+B194+B219+B247+B274+B299+B324+B350</f>
        <v>0</v>
      </c>
      <c r="C460" s="40">
        <f>C169+C194+C219+C247+C274+C299+C324+C350</f>
        <v>0</v>
      </c>
      <c r="D460" s="40">
        <f t="shared" ref="D460:E460" si="41">D169+D194+D219+D247+D274+D299+D324+D350</f>
        <v>0</v>
      </c>
      <c r="E460" s="40">
        <f t="shared" si="41"/>
        <v>0</v>
      </c>
    </row>
    <row r="461" spans="1:5" ht="15.75" customHeight="1" thickBot="1" x14ac:dyDescent="0.3">
      <c r="A461" s="41" t="s">
        <v>98</v>
      </c>
      <c r="B461" s="40">
        <f>B170+B195+B220+B248+B275+B300+B325+B351+B426</f>
        <v>157150</v>
      </c>
      <c r="C461" s="40">
        <f>C170+C195+C220+C248+C275+C300+C325+C351+C426</f>
        <v>109912</v>
      </c>
      <c r="D461" s="40">
        <f t="shared" ref="D461:E461" si="42">D170+D195+D220+D248+D275+D300+D325+D351+D426</f>
        <v>0</v>
      </c>
      <c r="E461" s="40">
        <f t="shared" si="42"/>
        <v>0</v>
      </c>
    </row>
    <row r="462" spans="1:5" ht="15.75" thickBot="1" x14ac:dyDescent="0.3">
      <c r="A462" s="49" t="s">
        <v>79</v>
      </c>
      <c r="B462" s="50">
        <f>IF(B430-B429=0,0,"Error")</f>
        <v>0</v>
      </c>
      <c r="C462" s="50">
        <f>IF(C430-C429=0,0,"Error")</f>
        <v>0</v>
      </c>
      <c r="D462" s="50">
        <f>IF(D430-D429=0,0,"Error")</f>
        <v>0</v>
      </c>
      <c r="E462" s="50">
        <f>IF(E430-E429=0,0,"Error")</f>
        <v>0</v>
      </c>
    </row>
  </sheetData>
  <mergeCells count="101">
    <mergeCell ref="A5:E5"/>
    <mergeCell ref="B7:E7"/>
    <mergeCell ref="B8:E8"/>
    <mergeCell ref="B9:E9"/>
    <mergeCell ref="A10:E10"/>
    <mergeCell ref="A4:E4"/>
    <mergeCell ref="A2:E2"/>
    <mergeCell ref="A32:E32"/>
    <mergeCell ref="B33:E33"/>
    <mergeCell ref="B34:E34"/>
    <mergeCell ref="B35:E35"/>
    <mergeCell ref="A36:A37"/>
    <mergeCell ref="A44:E44"/>
    <mergeCell ref="A11:E13"/>
    <mergeCell ref="B14:E14"/>
    <mergeCell ref="A15:A16"/>
    <mergeCell ref="B21:E21"/>
    <mergeCell ref="A22:E22"/>
    <mergeCell ref="A31:E31"/>
    <mergeCell ref="A82:A83"/>
    <mergeCell ref="B106:E106"/>
    <mergeCell ref="B107:E107"/>
    <mergeCell ref="B108:E108"/>
    <mergeCell ref="A109:A110"/>
    <mergeCell ref="A117:E117"/>
    <mergeCell ref="A45:A46"/>
    <mergeCell ref="B70:E70"/>
    <mergeCell ref="B71:E71"/>
    <mergeCell ref="B72:E72"/>
    <mergeCell ref="A73:A74"/>
    <mergeCell ref="A81:E81"/>
    <mergeCell ref="B148:E148"/>
    <mergeCell ref="B149:E149"/>
    <mergeCell ref="A150:A151"/>
    <mergeCell ref="A158:E158"/>
    <mergeCell ref="A159:A160"/>
    <mergeCell ref="D172:E172"/>
    <mergeCell ref="A118:A119"/>
    <mergeCell ref="A143:E143"/>
    <mergeCell ref="A144:E144"/>
    <mergeCell ref="B145:E145"/>
    <mergeCell ref="D146:E146"/>
    <mergeCell ref="B147:E147"/>
    <mergeCell ref="B199:E199"/>
    <mergeCell ref="A200:A201"/>
    <mergeCell ref="A208:E208"/>
    <mergeCell ref="A209:A210"/>
    <mergeCell ref="A222:E222"/>
    <mergeCell ref="A223:E223"/>
    <mergeCell ref="B173:E173"/>
    <mergeCell ref="B174:E174"/>
    <mergeCell ref="A175:A176"/>
    <mergeCell ref="A183:E183"/>
    <mergeCell ref="A184:A185"/>
    <mergeCell ref="B198:E198"/>
    <mergeCell ref="B250:E250"/>
    <mergeCell ref="D251:E251"/>
    <mergeCell ref="B252:E252"/>
    <mergeCell ref="B253:E253"/>
    <mergeCell ref="B254:E254"/>
    <mergeCell ref="A255:A256"/>
    <mergeCell ref="B224:E224"/>
    <mergeCell ref="B226:E226"/>
    <mergeCell ref="B227:E227"/>
    <mergeCell ref="A228:A229"/>
    <mergeCell ref="A236:E236"/>
    <mergeCell ref="A237:A238"/>
    <mergeCell ref="A288:E288"/>
    <mergeCell ref="A289:A290"/>
    <mergeCell ref="B303:E303"/>
    <mergeCell ref="B304:E304"/>
    <mergeCell ref="A305:A306"/>
    <mergeCell ref="A313:E313"/>
    <mergeCell ref="A263:E263"/>
    <mergeCell ref="A264:A265"/>
    <mergeCell ref="D277:E277"/>
    <mergeCell ref="B278:E278"/>
    <mergeCell ref="B279:E279"/>
    <mergeCell ref="A280:A281"/>
    <mergeCell ref="A340:A341"/>
    <mergeCell ref="B354:E354"/>
    <mergeCell ref="B355:E355"/>
    <mergeCell ref="A356:A357"/>
    <mergeCell ref="A364:E364"/>
    <mergeCell ref="A365:A366"/>
    <mergeCell ref="A314:A315"/>
    <mergeCell ref="B327:E327"/>
    <mergeCell ref="B329:E329"/>
    <mergeCell ref="B330:E330"/>
    <mergeCell ref="A331:A332"/>
    <mergeCell ref="A339:E339"/>
    <mergeCell ref="B405:E405"/>
    <mergeCell ref="A406:A407"/>
    <mergeCell ref="A414:E414"/>
    <mergeCell ref="A415:A416"/>
    <mergeCell ref="B379:E379"/>
    <mergeCell ref="B380:E380"/>
    <mergeCell ref="A381:A382"/>
    <mergeCell ref="A389:E389"/>
    <mergeCell ref="A390:A391"/>
    <mergeCell ref="B404:E404"/>
  </mergeCells>
  <pageMargins left="0.7" right="0.7" top="0.75" bottom="0.75" header="0.3" footer="0.3"/>
  <pageSetup scale="5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9"/>
  <sheetViews>
    <sheetView topLeftCell="A510" zoomScale="140" zoomScaleNormal="140" workbookViewId="0">
      <selection activeCell="H515" sqref="H515"/>
    </sheetView>
  </sheetViews>
  <sheetFormatPr defaultRowHeight="15" x14ac:dyDescent="0.25"/>
  <cols>
    <col min="1" max="1" width="33.7109375" customWidth="1"/>
    <col min="2" max="4" width="11.7109375" customWidth="1"/>
    <col min="5" max="5" width="17.7109375" customWidth="1"/>
  </cols>
  <sheetData>
    <row r="1" spans="1:5" ht="15.75" x14ac:dyDescent="0.25">
      <c r="A1" s="304" t="s">
        <v>2</v>
      </c>
      <c r="B1" s="304"/>
      <c r="C1" s="304"/>
      <c r="D1" s="304"/>
      <c r="E1" s="304"/>
    </row>
    <row r="2" spans="1:5" ht="18" customHeight="1" x14ac:dyDescent="0.25">
      <c r="A2" s="268" t="s">
        <v>123</v>
      </c>
      <c r="B2" s="268"/>
      <c r="C2" s="268"/>
      <c r="D2" s="268"/>
      <c r="E2" s="268"/>
    </row>
    <row r="3" spans="1:5" ht="18" customHeight="1" x14ac:dyDescent="0.25">
      <c r="A3" s="211" t="s">
        <v>23</v>
      </c>
      <c r="B3" s="211"/>
      <c r="C3" s="211"/>
      <c r="D3" s="211"/>
      <c r="E3" s="211"/>
    </row>
    <row r="4" spans="1:5" ht="15.75" thickBot="1" x14ac:dyDescent="0.3"/>
    <row r="5" spans="1:5" ht="15.75" thickBot="1" x14ac:dyDescent="0.3">
      <c r="A5" s="6" t="s">
        <v>24</v>
      </c>
      <c r="B5" s="153" t="s">
        <v>19</v>
      </c>
      <c r="C5" s="154"/>
      <c r="D5" s="154"/>
      <c r="E5" s="155"/>
    </row>
    <row r="6" spans="1:5" ht="15.75" thickBot="1" x14ac:dyDescent="0.3">
      <c r="A6" s="6" t="s">
        <v>8</v>
      </c>
      <c r="B6" s="153" t="s">
        <v>20</v>
      </c>
      <c r="C6" s="154"/>
      <c r="D6" s="154"/>
      <c r="E6" s="155"/>
    </row>
    <row r="7" spans="1:5" ht="15.75" thickBot="1" x14ac:dyDescent="0.3">
      <c r="A7" s="6" t="s">
        <v>26</v>
      </c>
      <c r="B7" s="153" t="s">
        <v>27</v>
      </c>
      <c r="C7" s="154"/>
      <c r="D7" s="154"/>
      <c r="E7" s="155"/>
    </row>
    <row r="8" spans="1:5" ht="15.75" thickBot="1" x14ac:dyDescent="0.3">
      <c r="A8" s="206" t="s">
        <v>9</v>
      </c>
      <c r="B8" s="207"/>
      <c r="C8" s="207"/>
      <c r="D8" s="207"/>
      <c r="E8" s="208"/>
    </row>
    <row r="9" spans="1:5" ht="15.75" customHeight="1" x14ac:dyDescent="0.25">
      <c r="A9" s="249" t="s">
        <v>21</v>
      </c>
      <c r="B9" s="250"/>
      <c r="C9" s="250"/>
      <c r="D9" s="250"/>
      <c r="E9" s="251"/>
    </row>
    <row r="10" spans="1:5" ht="25.5" customHeight="1" x14ac:dyDescent="0.25">
      <c r="A10" s="252"/>
      <c r="B10" s="253"/>
      <c r="C10" s="253"/>
      <c r="D10" s="253"/>
      <c r="E10" s="254"/>
    </row>
    <row r="11" spans="1:5" ht="50.25" customHeight="1" thickBot="1" x14ac:dyDescent="0.3">
      <c r="A11" s="255"/>
      <c r="B11" s="256"/>
      <c r="C11" s="256"/>
      <c r="D11" s="256"/>
      <c r="E11" s="257"/>
    </row>
    <row r="12" spans="1:5" ht="29.25" customHeight="1" thickBot="1" x14ac:dyDescent="0.3">
      <c r="A12" s="7" t="s">
        <v>29</v>
      </c>
      <c r="B12" s="258" t="s">
        <v>387</v>
      </c>
      <c r="C12" s="259"/>
      <c r="D12" s="259"/>
      <c r="E12" s="260"/>
    </row>
    <row r="13" spans="1:5" ht="23.25" customHeight="1" x14ac:dyDescent="0.25">
      <c r="A13" s="159" t="s">
        <v>31</v>
      </c>
      <c r="B13" s="8">
        <v>2019</v>
      </c>
      <c r="C13" s="8">
        <v>2020</v>
      </c>
      <c r="D13" s="8">
        <v>2021</v>
      </c>
      <c r="E13" s="8">
        <v>2022</v>
      </c>
    </row>
    <row r="14" spans="1:5" ht="15.75" thickBot="1" x14ac:dyDescent="0.3">
      <c r="A14" s="261"/>
      <c r="B14" s="70" t="s">
        <v>32</v>
      </c>
      <c r="C14" s="70" t="s">
        <v>33</v>
      </c>
      <c r="D14" s="70" t="s">
        <v>33</v>
      </c>
      <c r="E14" s="70" t="s">
        <v>33</v>
      </c>
    </row>
    <row r="15" spans="1:5" ht="15.75" thickBot="1" x14ac:dyDescent="0.3">
      <c r="A15" s="119" t="s">
        <v>388</v>
      </c>
      <c r="B15" s="81" t="s">
        <v>45</v>
      </c>
      <c r="C15" s="81" t="s">
        <v>46</v>
      </c>
      <c r="D15" s="81" t="s">
        <v>46</v>
      </c>
      <c r="E15" s="81" t="s">
        <v>46</v>
      </c>
    </row>
    <row r="16" spans="1:5" ht="15.75" thickBot="1" x14ac:dyDescent="0.3">
      <c r="A16" s="119" t="s">
        <v>389</v>
      </c>
      <c r="B16" s="81" t="s">
        <v>45</v>
      </c>
      <c r="C16" s="81" t="s">
        <v>46</v>
      </c>
      <c r="D16" s="81" t="s">
        <v>46</v>
      </c>
      <c r="E16" s="81" t="s">
        <v>46</v>
      </c>
    </row>
    <row r="17" spans="1:5" ht="15.75" thickBot="1" x14ac:dyDescent="0.3">
      <c r="A17" s="119" t="s">
        <v>390</v>
      </c>
      <c r="B17" s="120" t="s">
        <v>45</v>
      </c>
      <c r="C17" s="120" t="s">
        <v>46</v>
      </c>
      <c r="D17" s="120" t="s">
        <v>46</v>
      </c>
      <c r="E17" s="120" t="s">
        <v>46</v>
      </c>
    </row>
    <row r="18" spans="1:5" ht="15.75" thickBot="1" x14ac:dyDescent="0.3">
      <c r="A18" s="119" t="s">
        <v>391</v>
      </c>
      <c r="B18" s="121"/>
      <c r="C18" s="122"/>
      <c r="D18" s="122"/>
      <c r="E18" s="122"/>
    </row>
    <row r="19" spans="1:5" ht="15.75" thickBot="1" x14ac:dyDescent="0.3">
      <c r="A19" s="123" t="s">
        <v>41</v>
      </c>
      <c r="B19" s="305" t="s">
        <v>392</v>
      </c>
      <c r="C19" s="306"/>
      <c r="D19" s="306"/>
      <c r="E19" s="307"/>
    </row>
    <row r="20" spans="1:5" ht="23.25" customHeight="1" thickBot="1" x14ac:dyDescent="0.3">
      <c r="A20" s="308" t="s">
        <v>43</v>
      </c>
      <c r="B20" s="275"/>
      <c r="C20" s="275"/>
      <c r="D20" s="275"/>
      <c r="E20" s="276"/>
    </row>
    <row r="21" spans="1:5" ht="15.75" thickBot="1" x14ac:dyDescent="0.3">
      <c r="A21" s="124" t="s">
        <v>393</v>
      </c>
      <c r="B21" s="125">
        <v>1486719</v>
      </c>
      <c r="C21" s="81" t="s">
        <v>137</v>
      </c>
      <c r="D21" s="81" t="s">
        <v>137</v>
      </c>
      <c r="E21" s="81" t="s">
        <v>137</v>
      </c>
    </row>
    <row r="22" spans="1:5" ht="15.75" thickBot="1" x14ac:dyDescent="0.3">
      <c r="A22" s="124" t="s">
        <v>394</v>
      </c>
      <c r="B22" s="126">
        <v>3363970</v>
      </c>
      <c r="C22" s="120" t="s">
        <v>137</v>
      </c>
      <c r="D22" s="120" t="s">
        <v>137</v>
      </c>
      <c r="E22" s="120" t="s">
        <v>137</v>
      </c>
    </row>
    <row r="23" spans="1:5" ht="15.75" thickBot="1" x14ac:dyDescent="0.3">
      <c r="A23" s="124" t="s">
        <v>395</v>
      </c>
      <c r="B23" s="127">
        <v>518</v>
      </c>
      <c r="C23" s="122" t="s">
        <v>137</v>
      </c>
      <c r="D23" s="122" t="s">
        <v>137</v>
      </c>
      <c r="E23" s="122" t="s">
        <v>137</v>
      </c>
    </row>
    <row r="24" spans="1:5" ht="15.75" thickBot="1" x14ac:dyDescent="0.3">
      <c r="A24" s="124" t="s">
        <v>396</v>
      </c>
      <c r="B24" s="128">
        <v>17</v>
      </c>
      <c r="C24" s="81" t="s">
        <v>137</v>
      </c>
      <c r="D24" s="81" t="s">
        <v>137</v>
      </c>
      <c r="E24" s="81" t="s">
        <v>137</v>
      </c>
    </row>
    <row r="25" spans="1:5" ht="15.75" thickBot="1" x14ac:dyDescent="0.3">
      <c r="A25" s="124" t="s">
        <v>397</v>
      </c>
      <c r="B25" s="128">
        <v>1</v>
      </c>
      <c r="C25" s="81" t="s">
        <v>137</v>
      </c>
      <c r="D25" s="81" t="s">
        <v>137</v>
      </c>
      <c r="E25" s="81" t="s">
        <v>137</v>
      </c>
    </row>
    <row r="26" spans="1:5" ht="15.75" thickBot="1" x14ac:dyDescent="0.3">
      <c r="A26" s="309" t="s">
        <v>53</v>
      </c>
      <c r="B26" s="310"/>
      <c r="C26" s="310"/>
      <c r="D26" s="310"/>
      <c r="E26" s="311"/>
    </row>
    <row r="27" spans="1:5" ht="15.75" thickBot="1" x14ac:dyDescent="0.3">
      <c r="A27" s="245" t="s">
        <v>54</v>
      </c>
      <c r="B27" s="246"/>
      <c r="C27" s="246"/>
      <c r="D27" s="246"/>
      <c r="E27" s="247"/>
    </row>
    <row r="28" spans="1:5" ht="15.75" thickBot="1" x14ac:dyDescent="0.3">
      <c r="A28" s="32" t="s">
        <v>142</v>
      </c>
      <c r="B28" s="285" t="s">
        <v>398</v>
      </c>
      <c r="C28" s="198"/>
      <c r="D28" s="198"/>
      <c r="E28" s="199"/>
    </row>
    <row r="29" spans="1:5" ht="31.5" customHeight="1" thickBot="1" x14ac:dyDescent="0.3">
      <c r="A29" s="26" t="s">
        <v>57</v>
      </c>
      <c r="B29" s="191" t="s">
        <v>399</v>
      </c>
      <c r="C29" s="192"/>
      <c r="D29" s="192"/>
      <c r="E29" s="193"/>
    </row>
    <row r="30" spans="1:5" ht="15.75" thickBot="1" x14ac:dyDescent="0.3">
      <c r="A30" s="26" t="s">
        <v>59</v>
      </c>
      <c r="B30" s="167" t="s">
        <v>145</v>
      </c>
      <c r="C30" s="168"/>
      <c r="D30" s="168"/>
      <c r="E30" s="169"/>
    </row>
    <row r="31" spans="1:5" ht="12.75" customHeight="1" x14ac:dyDescent="0.25">
      <c r="A31" s="159"/>
      <c r="B31" s="33">
        <v>2019</v>
      </c>
      <c r="C31" s="33">
        <v>2020</v>
      </c>
      <c r="D31" s="33">
        <v>2021</v>
      </c>
      <c r="E31" s="33">
        <v>2022</v>
      </c>
    </row>
    <row r="32" spans="1:5" ht="9" customHeight="1" thickBot="1" x14ac:dyDescent="0.3">
      <c r="A32" s="160"/>
      <c r="B32" s="34" t="s">
        <v>32</v>
      </c>
      <c r="C32" s="34" t="s">
        <v>33</v>
      </c>
      <c r="D32" s="34" t="s">
        <v>33</v>
      </c>
      <c r="E32" s="34" t="s">
        <v>33</v>
      </c>
    </row>
    <row r="33" spans="1:5" ht="15.75" thickBot="1" x14ac:dyDescent="0.3">
      <c r="A33" s="26" t="s">
        <v>61</v>
      </c>
      <c r="B33" s="35">
        <v>5</v>
      </c>
      <c r="C33" s="35">
        <v>15</v>
      </c>
      <c r="D33" s="35">
        <v>16</v>
      </c>
      <c r="E33" s="35">
        <v>16</v>
      </c>
    </row>
    <row r="34" spans="1:5" ht="15.75" thickBot="1" x14ac:dyDescent="0.3">
      <c r="A34" s="26" t="s">
        <v>62</v>
      </c>
      <c r="B34" s="35">
        <f>B63</f>
        <v>15200</v>
      </c>
      <c r="C34" s="35">
        <f>C63</f>
        <v>54830</v>
      </c>
      <c r="D34" s="35">
        <f>D63</f>
        <v>57200</v>
      </c>
      <c r="E34" s="35">
        <f>E63</f>
        <v>58200</v>
      </c>
    </row>
    <row r="35" spans="1:5" ht="15.75" thickBot="1" x14ac:dyDescent="0.3">
      <c r="A35" s="26" t="s">
        <v>63</v>
      </c>
      <c r="B35" s="35">
        <f>B34/B33</f>
        <v>3040</v>
      </c>
      <c r="C35" s="35">
        <f>C34/C33</f>
        <v>3655.3333333333335</v>
      </c>
      <c r="D35" s="35">
        <f>D34/D33</f>
        <v>3575</v>
      </c>
      <c r="E35" s="35">
        <f>E34/E33</f>
        <v>3637.5</v>
      </c>
    </row>
    <row r="36" spans="1:5" ht="15.75" thickBot="1" x14ac:dyDescent="0.3">
      <c r="A36" s="26" t="s">
        <v>64</v>
      </c>
      <c r="B36" s="36" t="s">
        <v>65</v>
      </c>
      <c r="C36" s="37">
        <f t="shared" ref="C36:E38" si="0">C33/B33-1</f>
        <v>2</v>
      </c>
      <c r="D36" s="37">
        <f t="shared" si="0"/>
        <v>6.6666666666666652E-2</v>
      </c>
      <c r="E36" s="37">
        <f t="shared" si="0"/>
        <v>0</v>
      </c>
    </row>
    <row r="37" spans="1:5" ht="15.75" thickBot="1" x14ac:dyDescent="0.3">
      <c r="A37" s="26" t="s">
        <v>66</v>
      </c>
      <c r="B37" s="36" t="s">
        <v>65</v>
      </c>
      <c r="C37" s="37">
        <f t="shared" si="0"/>
        <v>2.6072368421052632</v>
      </c>
      <c r="D37" s="37">
        <f t="shared" si="0"/>
        <v>4.3224512128396952E-2</v>
      </c>
      <c r="E37" s="37">
        <f t="shared" si="0"/>
        <v>1.7482517482517501E-2</v>
      </c>
    </row>
    <row r="38" spans="1:5" ht="15.75" thickBot="1" x14ac:dyDescent="0.3">
      <c r="A38" s="26" t="s">
        <v>67</v>
      </c>
      <c r="B38" s="36" t="s">
        <v>65</v>
      </c>
      <c r="C38" s="37">
        <f t="shared" si="0"/>
        <v>0.20241228070175454</v>
      </c>
      <c r="D38" s="37">
        <f t="shared" si="0"/>
        <v>-2.1977019879627968E-2</v>
      </c>
      <c r="E38" s="37">
        <f t="shared" si="0"/>
        <v>1.7482517482517501E-2</v>
      </c>
    </row>
    <row r="39" spans="1:5" ht="15.75" thickBot="1" x14ac:dyDescent="0.3">
      <c r="A39" s="170" t="s">
        <v>68</v>
      </c>
      <c r="B39" s="171"/>
      <c r="C39" s="171"/>
      <c r="D39" s="171"/>
      <c r="E39" s="172"/>
    </row>
    <row r="40" spans="1:5" ht="12.75" customHeight="1" x14ac:dyDescent="0.25">
      <c r="A40" s="159"/>
      <c r="B40" s="33">
        <v>2019</v>
      </c>
      <c r="C40" s="33">
        <v>2020</v>
      </c>
      <c r="D40" s="33">
        <v>2021</v>
      </c>
      <c r="E40" s="33">
        <v>2022</v>
      </c>
    </row>
    <row r="41" spans="1:5" ht="9" customHeight="1" thickBot="1" x14ac:dyDescent="0.3">
      <c r="A41" s="160"/>
      <c r="B41" s="34" t="s">
        <v>32</v>
      </c>
      <c r="C41" s="34" t="s">
        <v>33</v>
      </c>
      <c r="D41" s="34" t="s">
        <v>33</v>
      </c>
      <c r="E41" s="34" t="s">
        <v>33</v>
      </c>
    </row>
    <row r="42" spans="1:5" ht="15.75" thickBot="1" x14ac:dyDescent="0.3">
      <c r="A42" s="39" t="s">
        <v>69</v>
      </c>
      <c r="B42" s="40">
        <f>B43</f>
        <v>12000</v>
      </c>
      <c r="C42" s="40">
        <f>C43</f>
        <v>32000</v>
      </c>
      <c r="D42" s="40">
        <f>D43</f>
        <v>32000</v>
      </c>
      <c r="E42" s="40">
        <f>E43</f>
        <v>32000</v>
      </c>
    </row>
    <row r="43" spans="1:5" ht="15.75" thickBot="1" x14ac:dyDescent="0.3">
      <c r="A43" s="41" t="s">
        <v>70</v>
      </c>
      <c r="B43" s="43">
        <v>12000</v>
      </c>
      <c r="C43" s="129">
        <v>32000</v>
      </c>
      <c r="D43" s="129">
        <v>32000</v>
      </c>
      <c r="E43" s="129">
        <v>32000</v>
      </c>
    </row>
    <row r="44" spans="1:5" ht="15.75" thickBot="1" x14ac:dyDescent="0.3">
      <c r="A44" s="41" t="s">
        <v>71</v>
      </c>
      <c r="B44" s="43"/>
      <c r="C44" s="43"/>
      <c r="D44" s="43"/>
      <c r="E44" s="43"/>
    </row>
    <row r="45" spans="1:5" ht="15.75" thickBot="1" x14ac:dyDescent="0.3">
      <c r="A45" s="39" t="s">
        <v>72</v>
      </c>
      <c r="B45" s="40">
        <f>B46</f>
        <v>3200</v>
      </c>
      <c r="C45" s="40">
        <f>C46</f>
        <v>5200</v>
      </c>
      <c r="D45" s="40">
        <f>D46</f>
        <v>5200</v>
      </c>
      <c r="E45" s="40">
        <f>E46</f>
        <v>5200</v>
      </c>
    </row>
    <row r="46" spans="1:5" ht="15.75" thickBot="1" x14ac:dyDescent="0.3">
      <c r="A46" s="41" t="s">
        <v>70</v>
      </c>
      <c r="B46" s="43">
        <v>3200</v>
      </c>
      <c r="C46" s="40">
        <v>5200</v>
      </c>
      <c r="D46" s="40">
        <v>5200</v>
      </c>
      <c r="E46" s="40">
        <v>5200</v>
      </c>
    </row>
    <row r="47" spans="1:5" ht="15.75" thickBot="1" x14ac:dyDescent="0.3">
      <c r="A47" s="41" t="s">
        <v>71</v>
      </c>
      <c r="B47" s="43"/>
      <c r="C47" s="40"/>
      <c r="D47" s="40"/>
      <c r="E47" s="40"/>
    </row>
    <row r="48" spans="1:5" ht="15.75" thickBot="1" x14ac:dyDescent="0.3">
      <c r="A48" s="39" t="s">
        <v>73</v>
      </c>
      <c r="B48" s="43">
        <v>0</v>
      </c>
      <c r="C48" s="40">
        <f>C49</f>
        <v>17630</v>
      </c>
      <c r="D48" s="40">
        <f>D49</f>
        <v>20000</v>
      </c>
      <c r="E48" s="40">
        <f>E49</f>
        <v>21000</v>
      </c>
    </row>
    <row r="49" spans="1:5" ht="15.75" thickBot="1" x14ac:dyDescent="0.3">
      <c r="A49" s="41" t="s">
        <v>70</v>
      </c>
      <c r="B49" s="43"/>
      <c r="C49" s="40">
        <v>17630</v>
      </c>
      <c r="D49" s="40">
        <v>20000</v>
      </c>
      <c r="E49" s="40">
        <v>21000</v>
      </c>
    </row>
    <row r="50" spans="1:5" ht="15.75" thickBot="1" x14ac:dyDescent="0.3">
      <c r="A50" s="41" t="s">
        <v>71</v>
      </c>
      <c r="B50" s="43"/>
      <c r="C50" s="40"/>
      <c r="D50" s="40"/>
      <c r="E50" s="40"/>
    </row>
    <row r="51" spans="1:5" ht="15.75" thickBot="1" x14ac:dyDescent="0.3">
      <c r="A51" s="39" t="s">
        <v>74</v>
      </c>
      <c r="B51" s="43"/>
      <c r="C51" s="40"/>
      <c r="D51" s="40"/>
      <c r="E51" s="40"/>
    </row>
    <row r="52" spans="1:5" ht="15.75" thickBot="1" x14ac:dyDescent="0.3">
      <c r="A52" s="41" t="s">
        <v>70</v>
      </c>
      <c r="B52" s="43"/>
      <c r="C52" s="40"/>
      <c r="D52" s="40"/>
      <c r="E52" s="40"/>
    </row>
    <row r="53" spans="1:5" ht="15.75" thickBot="1" x14ac:dyDescent="0.3">
      <c r="A53" s="41" t="s">
        <v>71</v>
      </c>
      <c r="B53" s="43"/>
      <c r="C53" s="40"/>
      <c r="D53" s="40"/>
      <c r="E53" s="40"/>
    </row>
    <row r="54" spans="1:5" ht="15.75" thickBot="1" x14ac:dyDescent="0.3">
      <c r="A54" s="39" t="s">
        <v>75</v>
      </c>
      <c r="B54" s="43"/>
      <c r="C54" s="40"/>
      <c r="D54" s="40"/>
      <c r="E54" s="40"/>
    </row>
    <row r="55" spans="1:5" ht="15.75" thickBot="1" x14ac:dyDescent="0.3">
      <c r="A55" s="41" t="s">
        <v>70</v>
      </c>
      <c r="B55" s="43"/>
      <c r="C55" s="40"/>
      <c r="D55" s="40"/>
      <c r="E55" s="40"/>
    </row>
    <row r="56" spans="1:5" ht="15.75" thickBot="1" x14ac:dyDescent="0.3">
      <c r="A56" s="41" t="s">
        <v>71</v>
      </c>
      <c r="B56" s="43"/>
      <c r="C56" s="40"/>
      <c r="D56" s="40"/>
      <c r="E56" s="40"/>
    </row>
    <row r="57" spans="1:5" ht="15.75" thickBot="1" x14ac:dyDescent="0.3">
      <c r="A57" s="39" t="s">
        <v>76</v>
      </c>
      <c r="B57" s="43"/>
      <c r="C57" s="40"/>
      <c r="D57" s="40"/>
      <c r="E57" s="40"/>
    </row>
    <row r="58" spans="1:5" ht="15.75" thickBot="1" x14ac:dyDescent="0.3">
      <c r="A58" s="41" t="s">
        <v>70</v>
      </c>
      <c r="B58" s="43"/>
      <c r="C58" s="40"/>
      <c r="D58" s="40"/>
      <c r="E58" s="40"/>
    </row>
    <row r="59" spans="1:5" ht="15.75" thickBot="1" x14ac:dyDescent="0.3">
      <c r="A59" s="41" t="s">
        <v>71</v>
      </c>
      <c r="B59" s="43"/>
      <c r="C59" s="40"/>
      <c r="D59" s="40"/>
      <c r="E59" s="40"/>
    </row>
    <row r="60" spans="1:5" ht="15.75" thickBot="1" x14ac:dyDescent="0.3">
      <c r="A60" s="39" t="s">
        <v>77</v>
      </c>
      <c r="B60" s="43">
        <v>0</v>
      </c>
      <c r="C60" s="40">
        <v>0</v>
      </c>
      <c r="D60" s="40">
        <f>C60*1.03*0.99</f>
        <v>0</v>
      </c>
      <c r="E60" s="40">
        <f>D60*1.03*0.99</f>
        <v>0</v>
      </c>
    </row>
    <row r="61" spans="1:5" ht="15.75" thickBot="1" x14ac:dyDescent="0.3">
      <c r="A61" s="41" t="s">
        <v>70</v>
      </c>
      <c r="B61" s="43"/>
      <c r="C61" s="47"/>
      <c r="D61" s="47"/>
      <c r="E61" s="47"/>
    </row>
    <row r="62" spans="1:5" ht="15.75" thickBot="1" x14ac:dyDescent="0.3">
      <c r="A62" s="41" t="s">
        <v>71</v>
      </c>
      <c r="B62" s="43"/>
      <c r="C62" s="46"/>
      <c r="D62" s="47"/>
      <c r="E62" s="47"/>
    </row>
    <row r="63" spans="1:5" ht="15.75" thickBot="1" x14ac:dyDescent="0.3">
      <c r="A63" s="48" t="s">
        <v>78</v>
      </c>
      <c r="B63" s="43">
        <f>B60+B57+B54+B51+B48+B45+B42</f>
        <v>15200</v>
      </c>
      <c r="C63" s="43">
        <f>C60+C57+C54+C51+C48+C45+C42</f>
        <v>54830</v>
      </c>
      <c r="D63" s="43">
        <f>D60+D57+D54+D51+D48+D45+D42</f>
        <v>57200</v>
      </c>
      <c r="E63" s="43">
        <f>E60+E57+E54+E51+E48+E45+E42</f>
        <v>58200</v>
      </c>
    </row>
    <row r="64" spans="1:5" ht="15.75" thickBot="1" x14ac:dyDescent="0.3">
      <c r="A64" s="49" t="s">
        <v>79</v>
      </c>
      <c r="B64" s="50">
        <f>IF(B63-B34=0,0,"Error")</f>
        <v>0</v>
      </c>
      <c r="C64" s="50">
        <f>IF(C63-C34=0,0,"Error")</f>
        <v>0</v>
      </c>
      <c r="D64" s="50">
        <f>IF(D63-D34=0,0,"Error")</f>
        <v>0</v>
      </c>
      <c r="E64" s="50">
        <f>IF(E63-E34=0,0,"Error")</f>
        <v>0</v>
      </c>
    </row>
    <row r="65" spans="1:5" ht="15.75" thickBot="1" x14ac:dyDescent="0.3">
      <c r="A65" s="32" t="s">
        <v>100</v>
      </c>
      <c r="B65" s="285" t="s">
        <v>400</v>
      </c>
      <c r="C65" s="198"/>
      <c r="D65" s="198"/>
      <c r="E65" s="199"/>
    </row>
    <row r="66" spans="1:5" ht="31.5" customHeight="1" thickBot="1" x14ac:dyDescent="0.3">
      <c r="A66" s="26" t="s">
        <v>57</v>
      </c>
      <c r="B66" s="191" t="s">
        <v>401</v>
      </c>
      <c r="C66" s="192"/>
      <c r="D66" s="192"/>
      <c r="E66" s="193"/>
    </row>
    <row r="67" spans="1:5" ht="15.75" thickBot="1" x14ac:dyDescent="0.3">
      <c r="A67" s="26" t="s">
        <v>59</v>
      </c>
      <c r="B67" s="167" t="s">
        <v>402</v>
      </c>
      <c r="C67" s="168"/>
      <c r="D67" s="168"/>
      <c r="E67" s="169"/>
    </row>
    <row r="68" spans="1:5" x14ac:dyDescent="0.25">
      <c r="A68" s="159"/>
      <c r="B68" s="33">
        <v>2019</v>
      </c>
      <c r="C68" s="33">
        <v>2020</v>
      </c>
      <c r="D68" s="33">
        <v>2021</v>
      </c>
      <c r="E68" s="33">
        <v>2022</v>
      </c>
    </row>
    <row r="69" spans="1:5" ht="15.75" thickBot="1" x14ac:dyDescent="0.3">
      <c r="A69" s="160"/>
      <c r="B69" s="34" t="s">
        <v>32</v>
      </c>
      <c r="C69" s="34" t="s">
        <v>33</v>
      </c>
      <c r="D69" s="34" t="s">
        <v>33</v>
      </c>
      <c r="E69" s="34" t="s">
        <v>33</v>
      </c>
    </row>
    <row r="70" spans="1:5" ht="15.75" thickBot="1" x14ac:dyDescent="0.3">
      <c r="A70" s="26" t="s">
        <v>61</v>
      </c>
      <c r="B70" s="35">
        <v>2256</v>
      </c>
      <c r="C70" s="35">
        <v>3000</v>
      </c>
      <c r="D70" s="35">
        <v>3000</v>
      </c>
      <c r="E70" s="35">
        <v>3000</v>
      </c>
    </row>
    <row r="71" spans="1:5" ht="15.75" thickBot="1" x14ac:dyDescent="0.3">
      <c r="A71" s="26" t="s">
        <v>62</v>
      </c>
      <c r="B71" s="35">
        <f>B100</f>
        <v>25600</v>
      </c>
      <c r="C71" s="35">
        <f>C100</f>
        <v>38500</v>
      </c>
      <c r="D71" s="35">
        <f>D100</f>
        <v>38500</v>
      </c>
      <c r="E71" s="35">
        <f>E100</f>
        <v>38500</v>
      </c>
    </row>
    <row r="72" spans="1:5" ht="15.75" thickBot="1" x14ac:dyDescent="0.3">
      <c r="A72" s="26" t="s">
        <v>63</v>
      </c>
      <c r="B72" s="35">
        <f>B71/B70</f>
        <v>11.347517730496454</v>
      </c>
      <c r="C72" s="35">
        <f>C71/C70</f>
        <v>12.833333333333334</v>
      </c>
      <c r="D72" s="35">
        <f>D71/D70</f>
        <v>12.833333333333334</v>
      </c>
      <c r="E72" s="35">
        <f>E71/E70</f>
        <v>12.833333333333334</v>
      </c>
    </row>
    <row r="73" spans="1:5" ht="15.75" thickBot="1" x14ac:dyDescent="0.3">
      <c r="A73" s="26" t="s">
        <v>64</v>
      </c>
      <c r="B73" s="36" t="s">
        <v>65</v>
      </c>
      <c r="C73" s="37">
        <f t="shared" ref="C73:E75" si="1">C70/B70-1</f>
        <v>0.32978723404255317</v>
      </c>
      <c r="D73" s="37">
        <f t="shared" si="1"/>
        <v>0</v>
      </c>
      <c r="E73" s="37">
        <f t="shared" si="1"/>
        <v>0</v>
      </c>
    </row>
    <row r="74" spans="1:5" ht="15.75" thickBot="1" x14ac:dyDescent="0.3">
      <c r="A74" s="26" t="s">
        <v>66</v>
      </c>
      <c r="B74" s="36" t="s">
        <v>65</v>
      </c>
      <c r="C74" s="37">
        <f t="shared" si="1"/>
        <v>0.50390625</v>
      </c>
      <c r="D74" s="37">
        <f t="shared" si="1"/>
        <v>0</v>
      </c>
      <c r="E74" s="37">
        <f t="shared" si="1"/>
        <v>0</v>
      </c>
    </row>
    <row r="75" spans="1:5" ht="15.75" thickBot="1" x14ac:dyDescent="0.3">
      <c r="A75" s="26" t="s">
        <v>67</v>
      </c>
      <c r="B75" s="36" t="s">
        <v>65</v>
      </c>
      <c r="C75" s="37">
        <f t="shared" si="1"/>
        <v>0.13093749999999993</v>
      </c>
      <c r="D75" s="37">
        <f t="shared" si="1"/>
        <v>0</v>
      </c>
      <c r="E75" s="37">
        <f t="shared" si="1"/>
        <v>0</v>
      </c>
    </row>
    <row r="76" spans="1:5" ht="15.75" thickBot="1" x14ac:dyDescent="0.3">
      <c r="A76" s="170" t="s">
        <v>403</v>
      </c>
      <c r="B76" s="171"/>
      <c r="C76" s="171"/>
      <c r="D76" s="171"/>
      <c r="E76" s="172"/>
    </row>
    <row r="77" spans="1:5" x14ac:dyDescent="0.25">
      <c r="A77" s="159"/>
      <c r="B77" s="33">
        <v>2019</v>
      </c>
      <c r="C77" s="33">
        <v>2020</v>
      </c>
      <c r="D77" s="33">
        <v>2021</v>
      </c>
      <c r="E77" s="33">
        <v>2022</v>
      </c>
    </row>
    <row r="78" spans="1:5" ht="15.75" thickBot="1" x14ac:dyDescent="0.3">
      <c r="A78" s="160"/>
      <c r="B78" s="34" t="s">
        <v>32</v>
      </c>
      <c r="C78" s="34" t="s">
        <v>33</v>
      </c>
      <c r="D78" s="34" t="s">
        <v>33</v>
      </c>
      <c r="E78" s="34" t="s">
        <v>33</v>
      </c>
    </row>
    <row r="79" spans="1:5" ht="15.75" thickBot="1" x14ac:dyDescent="0.3">
      <c r="A79" s="39" t="s">
        <v>69</v>
      </c>
      <c r="B79" s="40">
        <f>B80</f>
        <v>16000</v>
      </c>
      <c r="C79" s="40">
        <f>C80</f>
        <v>27000</v>
      </c>
      <c r="D79" s="40">
        <f>D80</f>
        <v>27000</v>
      </c>
      <c r="E79" s="40">
        <f>E80</f>
        <v>27000</v>
      </c>
    </row>
    <row r="80" spans="1:5" ht="15.75" thickBot="1" x14ac:dyDescent="0.3">
      <c r="A80" s="41" t="s">
        <v>70</v>
      </c>
      <c r="B80" s="43">
        <v>16000</v>
      </c>
      <c r="C80" s="129">
        <v>27000</v>
      </c>
      <c r="D80" s="129">
        <v>27000</v>
      </c>
      <c r="E80" s="129">
        <v>27000</v>
      </c>
    </row>
    <row r="81" spans="1:5" ht="15.75" thickBot="1" x14ac:dyDescent="0.3">
      <c r="A81" s="41" t="s">
        <v>71</v>
      </c>
      <c r="B81" s="43"/>
      <c r="C81" s="43"/>
      <c r="D81" s="43"/>
      <c r="E81" s="43"/>
    </row>
    <row r="82" spans="1:5" ht="15.75" thickBot="1" x14ac:dyDescent="0.3">
      <c r="A82" s="39" t="s">
        <v>72</v>
      </c>
      <c r="B82" s="40">
        <f>B83</f>
        <v>2600</v>
      </c>
      <c r="C82" s="40">
        <f>C83</f>
        <v>4500</v>
      </c>
      <c r="D82" s="40">
        <f>D83</f>
        <v>4500</v>
      </c>
      <c r="E82" s="40">
        <f>E83</f>
        <v>4500</v>
      </c>
    </row>
    <row r="83" spans="1:5" ht="15.75" thickBot="1" x14ac:dyDescent="0.3">
      <c r="A83" s="41" t="s">
        <v>70</v>
      </c>
      <c r="B83" s="43">
        <v>2600</v>
      </c>
      <c r="C83" s="40">
        <v>4500</v>
      </c>
      <c r="D83" s="40">
        <v>4500</v>
      </c>
      <c r="E83" s="40">
        <v>4500</v>
      </c>
    </row>
    <row r="84" spans="1:5" ht="15.75" thickBot="1" x14ac:dyDescent="0.3">
      <c r="A84" s="41" t="s">
        <v>71</v>
      </c>
      <c r="B84" s="43"/>
      <c r="C84" s="40"/>
      <c r="D84" s="40"/>
      <c r="E84" s="40"/>
    </row>
    <row r="85" spans="1:5" ht="15.75" thickBot="1" x14ac:dyDescent="0.3">
      <c r="A85" s="39" t="s">
        <v>73</v>
      </c>
      <c r="B85" s="43">
        <f>B86</f>
        <v>7000</v>
      </c>
      <c r="C85" s="40">
        <f>C86</f>
        <v>7000</v>
      </c>
      <c r="D85" s="40">
        <f>D86</f>
        <v>7000</v>
      </c>
      <c r="E85" s="40">
        <f>E86</f>
        <v>7000</v>
      </c>
    </row>
    <row r="86" spans="1:5" ht="15.75" thickBot="1" x14ac:dyDescent="0.3">
      <c r="A86" s="41" t="s">
        <v>70</v>
      </c>
      <c r="B86" s="43">
        <v>7000</v>
      </c>
      <c r="C86" s="40">
        <v>7000</v>
      </c>
      <c r="D86" s="40">
        <v>7000</v>
      </c>
      <c r="E86" s="40">
        <v>7000</v>
      </c>
    </row>
    <row r="87" spans="1:5" ht="15.75" thickBot="1" x14ac:dyDescent="0.3">
      <c r="A87" s="41" t="s">
        <v>71</v>
      </c>
      <c r="B87" s="43"/>
      <c r="C87" s="40"/>
      <c r="D87" s="40"/>
      <c r="E87" s="40"/>
    </row>
    <row r="88" spans="1:5" ht="15.75" thickBot="1" x14ac:dyDescent="0.3">
      <c r="A88" s="39" t="s">
        <v>74</v>
      </c>
      <c r="B88" s="43"/>
      <c r="C88" s="40"/>
      <c r="D88" s="40"/>
      <c r="E88" s="40"/>
    </row>
    <row r="89" spans="1:5" ht="15.75" thickBot="1" x14ac:dyDescent="0.3">
      <c r="A89" s="41" t="s">
        <v>70</v>
      </c>
      <c r="B89" s="43"/>
      <c r="C89" s="40"/>
      <c r="D89" s="40"/>
      <c r="E89" s="40"/>
    </row>
    <row r="90" spans="1:5" ht="15.75" thickBot="1" x14ac:dyDescent="0.3">
      <c r="A90" s="41" t="s">
        <v>71</v>
      </c>
      <c r="B90" s="43"/>
      <c r="C90" s="40"/>
      <c r="D90" s="40"/>
      <c r="E90" s="40"/>
    </row>
    <row r="91" spans="1:5" ht="15.75" thickBot="1" x14ac:dyDescent="0.3">
      <c r="A91" s="39" t="s">
        <v>75</v>
      </c>
      <c r="B91" s="43"/>
      <c r="C91" s="40"/>
      <c r="D91" s="40"/>
      <c r="E91" s="40"/>
    </row>
    <row r="92" spans="1:5" ht="15.75" thickBot="1" x14ac:dyDescent="0.3">
      <c r="A92" s="41" t="s">
        <v>70</v>
      </c>
      <c r="B92" s="43"/>
      <c r="C92" s="40"/>
      <c r="D92" s="40"/>
      <c r="E92" s="40"/>
    </row>
    <row r="93" spans="1:5" ht="15.75" thickBot="1" x14ac:dyDescent="0.3">
      <c r="A93" s="41" t="s">
        <v>71</v>
      </c>
      <c r="B93" s="43"/>
      <c r="C93" s="40"/>
      <c r="D93" s="40"/>
      <c r="E93" s="40"/>
    </row>
    <row r="94" spans="1:5" ht="15.75" thickBot="1" x14ac:dyDescent="0.3">
      <c r="A94" s="39" t="s">
        <v>76</v>
      </c>
      <c r="B94" s="43"/>
      <c r="C94" s="40"/>
      <c r="D94" s="40"/>
      <c r="E94" s="40"/>
    </row>
    <row r="95" spans="1:5" ht="15.75" thickBot="1" x14ac:dyDescent="0.3">
      <c r="A95" s="41" t="s">
        <v>70</v>
      </c>
      <c r="B95" s="43"/>
      <c r="C95" s="40"/>
      <c r="D95" s="40"/>
      <c r="E95" s="40"/>
    </row>
    <row r="96" spans="1:5" ht="15.75" thickBot="1" x14ac:dyDescent="0.3">
      <c r="A96" s="41" t="s">
        <v>71</v>
      </c>
      <c r="B96" s="43"/>
      <c r="C96" s="40"/>
      <c r="D96" s="40"/>
      <c r="E96" s="40"/>
    </row>
    <row r="97" spans="1:5" ht="15.75" thickBot="1" x14ac:dyDescent="0.3">
      <c r="A97" s="39" t="s">
        <v>77</v>
      </c>
      <c r="B97" s="43">
        <v>0</v>
      </c>
      <c r="C97" s="40">
        <v>0</v>
      </c>
      <c r="D97" s="40">
        <f>C97*1.03*0.99</f>
        <v>0</v>
      </c>
      <c r="E97" s="40">
        <f>D97*1.03*0.99</f>
        <v>0</v>
      </c>
    </row>
    <row r="98" spans="1:5" ht="15.75" thickBot="1" x14ac:dyDescent="0.3">
      <c r="A98" s="41" t="s">
        <v>70</v>
      </c>
      <c r="B98" s="43"/>
      <c r="C98" s="47"/>
      <c r="D98" s="47"/>
      <c r="E98" s="47"/>
    </row>
    <row r="99" spans="1:5" ht="15.75" thickBot="1" x14ac:dyDescent="0.3">
      <c r="A99" s="41" t="s">
        <v>71</v>
      </c>
      <c r="B99" s="43"/>
      <c r="C99" s="46"/>
      <c r="D99" s="47"/>
      <c r="E99" s="47"/>
    </row>
    <row r="100" spans="1:5" ht="15.75" thickBot="1" x14ac:dyDescent="0.3">
      <c r="A100" s="48" t="s">
        <v>404</v>
      </c>
      <c r="B100" s="43">
        <f>B97+B94+B91+B88+B85+B82+B79</f>
        <v>25600</v>
      </c>
      <c r="C100" s="43">
        <f>C97+C94+C91+C88+C85+C82+C79</f>
        <v>38500</v>
      </c>
      <c r="D100" s="43">
        <f>D97+D94+D91+D88+D85+D82+D79</f>
        <v>38500</v>
      </c>
      <c r="E100" s="43">
        <f>E97+E94+E91+E88+E85+E82+E79</f>
        <v>38500</v>
      </c>
    </row>
    <row r="101" spans="1:5" ht="27.75" customHeight="1" thickBot="1" x14ac:dyDescent="0.3">
      <c r="A101" s="130" t="s">
        <v>83</v>
      </c>
      <c r="B101" s="259" t="s">
        <v>405</v>
      </c>
      <c r="C101" s="302"/>
      <c r="D101" s="302"/>
      <c r="E101" s="303"/>
    </row>
    <row r="102" spans="1:5" ht="26.25" customHeight="1" thickBot="1" x14ac:dyDescent="0.3">
      <c r="A102" s="26" t="s">
        <v>57</v>
      </c>
      <c r="B102" s="164" t="s">
        <v>406</v>
      </c>
      <c r="C102" s="165"/>
      <c r="D102" s="165"/>
      <c r="E102" s="166"/>
    </row>
    <row r="103" spans="1:5" ht="15.75" thickBot="1" x14ac:dyDescent="0.3">
      <c r="A103" s="26" t="s">
        <v>59</v>
      </c>
      <c r="B103" s="167" t="s">
        <v>407</v>
      </c>
      <c r="C103" s="168"/>
      <c r="D103" s="168"/>
      <c r="E103" s="169"/>
    </row>
    <row r="104" spans="1:5" ht="12.75" customHeight="1" x14ac:dyDescent="0.25">
      <c r="A104" s="159"/>
      <c r="B104" s="33">
        <v>2019</v>
      </c>
      <c r="C104" s="33">
        <v>2020</v>
      </c>
      <c r="D104" s="33">
        <v>2021</v>
      </c>
      <c r="E104" s="33">
        <v>2022</v>
      </c>
    </row>
    <row r="105" spans="1:5" ht="9" customHeight="1" thickBot="1" x14ac:dyDescent="0.3">
      <c r="A105" s="160"/>
      <c r="B105" s="34" t="s">
        <v>32</v>
      </c>
      <c r="C105" s="34" t="s">
        <v>33</v>
      </c>
      <c r="D105" s="34" t="s">
        <v>33</v>
      </c>
      <c r="E105" s="34" t="s">
        <v>33</v>
      </c>
    </row>
    <row r="106" spans="1:5" ht="15.75" thickBot="1" x14ac:dyDescent="0.3">
      <c r="A106" s="26" t="s">
        <v>61</v>
      </c>
      <c r="B106" s="36">
        <v>17</v>
      </c>
      <c r="C106" s="36">
        <v>17</v>
      </c>
      <c r="D106" s="36">
        <v>17</v>
      </c>
      <c r="E106" s="36">
        <v>17</v>
      </c>
    </row>
    <row r="107" spans="1:5" ht="15.75" thickBot="1" x14ac:dyDescent="0.3">
      <c r="A107" s="26" t="s">
        <v>62</v>
      </c>
      <c r="B107" s="35">
        <f>B136</f>
        <v>112200</v>
      </c>
      <c r="C107" s="35">
        <f>C136</f>
        <v>94300</v>
      </c>
      <c r="D107" s="35">
        <f>D136</f>
        <v>94300</v>
      </c>
      <c r="E107" s="35">
        <f>E136</f>
        <v>94300</v>
      </c>
    </row>
    <row r="108" spans="1:5" ht="15.75" thickBot="1" x14ac:dyDescent="0.3">
      <c r="A108" s="26" t="s">
        <v>63</v>
      </c>
      <c r="B108" s="35">
        <f>B107/B106</f>
        <v>6600</v>
      </c>
      <c r="C108" s="35">
        <f>C107/C106</f>
        <v>5547.0588235294117</v>
      </c>
      <c r="D108" s="35">
        <f>D107/D106</f>
        <v>5547.0588235294117</v>
      </c>
      <c r="E108" s="35">
        <f>E107/E106</f>
        <v>5547.0588235294117</v>
      </c>
    </row>
    <row r="109" spans="1:5" ht="15.75" thickBot="1" x14ac:dyDescent="0.3">
      <c r="A109" s="26" t="s">
        <v>64</v>
      </c>
      <c r="B109" s="36"/>
      <c r="C109" s="37">
        <f t="shared" ref="C109:E111" si="2">C106/B106-1</f>
        <v>0</v>
      </c>
      <c r="D109" s="37">
        <f t="shared" si="2"/>
        <v>0</v>
      </c>
      <c r="E109" s="37">
        <f t="shared" si="2"/>
        <v>0</v>
      </c>
    </row>
    <row r="110" spans="1:5" ht="15.75" thickBot="1" x14ac:dyDescent="0.3">
      <c r="A110" s="26" t="s">
        <v>66</v>
      </c>
      <c r="B110" s="36"/>
      <c r="C110" s="37">
        <f t="shared" si="2"/>
        <v>-0.15953654188948307</v>
      </c>
      <c r="D110" s="37">
        <f t="shared" si="2"/>
        <v>0</v>
      </c>
      <c r="E110" s="37">
        <f t="shared" si="2"/>
        <v>0</v>
      </c>
    </row>
    <row r="111" spans="1:5" ht="15.75" thickBot="1" x14ac:dyDescent="0.3">
      <c r="A111" s="26" t="s">
        <v>67</v>
      </c>
      <c r="B111" s="36"/>
      <c r="C111" s="37">
        <f t="shared" si="2"/>
        <v>-0.15953654188948307</v>
      </c>
      <c r="D111" s="37">
        <f t="shared" si="2"/>
        <v>0</v>
      </c>
      <c r="E111" s="37">
        <f t="shared" si="2"/>
        <v>0</v>
      </c>
    </row>
    <row r="112" spans="1:5" ht="24.75" customHeight="1" thickBot="1" x14ac:dyDescent="0.3">
      <c r="A112" s="170" t="s">
        <v>81</v>
      </c>
      <c r="B112" s="171"/>
      <c r="C112" s="171"/>
      <c r="D112" s="171"/>
      <c r="E112" s="172"/>
    </row>
    <row r="113" spans="1:5" ht="12.75" customHeight="1" x14ac:dyDescent="0.25">
      <c r="A113" s="159"/>
      <c r="B113" s="33">
        <v>2018</v>
      </c>
      <c r="C113" s="33">
        <v>2019</v>
      </c>
      <c r="D113" s="33">
        <v>2020</v>
      </c>
      <c r="E113" s="33">
        <v>2021</v>
      </c>
    </row>
    <row r="114" spans="1:5" ht="9" customHeight="1" thickBot="1" x14ac:dyDescent="0.3">
      <c r="A114" s="160"/>
      <c r="B114" s="34" t="s">
        <v>32</v>
      </c>
      <c r="C114" s="34" t="s">
        <v>33</v>
      </c>
      <c r="D114" s="34" t="s">
        <v>33</v>
      </c>
      <c r="E114" s="34" t="s">
        <v>33</v>
      </c>
    </row>
    <row r="115" spans="1:5" ht="24.75" customHeight="1" thickBot="1" x14ac:dyDescent="0.3">
      <c r="A115" s="39" t="s">
        <v>69</v>
      </c>
      <c r="B115" s="40">
        <f>B116</f>
        <v>19000</v>
      </c>
      <c r="C115" s="40">
        <f>C116</f>
        <v>20000</v>
      </c>
      <c r="D115" s="40">
        <f>D116</f>
        <v>20000</v>
      </c>
      <c r="E115" s="40">
        <f>E116</f>
        <v>20000</v>
      </c>
    </row>
    <row r="116" spans="1:5" ht="38.25" customHeight="1" thickBot="1" x14ac:dyDescent="0.3">
      <c r="A116" s="41" t="s">
        <v>70</v>
      </c>
      <c r="B116" s="43">
        <v>19000</v>
      </c>
      <c r="C116" s="43">
        <v>20000</v>
      </c>
      <c r="D116" s="43">
        <v>20000</v>
      </c>
      <c r="E116" s="43">
        <v>20000</v>
      </c>
    </row>
    <row r="117" spans="1:5" ht="24.75" customHeight="1" thickBot="1" x14ac:dyDescent="0.3">
      <c r="A117" s="41" t="s">
        <v>71</v>
      </c>
      <c r="B117" s="43"/>
      <c r="C117" s="52"/>
      <c r="D117" s="52"/>
      <c r="E117" s="52"/>
    </row>
    <row r="118" spans="1:5" ht="24.75" customHeight="1" thickBot="1" x14ac:dyDescent="0.3">
      <c r="A118" s="39" t="s">
        <v>72</v>
      </c>
      <c r="B118" s="40">
        <f>B119</f>
        <v>3200</v>
      </c>
      <c r="C118" s="40">
        <f>C119</f>
        <v>4300</v>
      </c>
      <c r="D118" s="40">
        <f>D119</f>
        <v>4300</v>
      </c>
      <c r="E118" s="40">
        <f>E119</f>
        <v>4300</v>
      </c>
    </row>
    <row r="119" spans="1:5" ht="15.75" thickBot="1" x14ac:dyDescent="0.3">
      <c r="A119" s="41" t="s">
        <v>70</v>
      </c>
      <c r="B119" s="43">
        <v>3200</v>
      </c>
      <c r="C119" s="40">
        <v>4300</v>
      </c>
      <c r="D119" s="40">
        <v>4300</v>
      </c>
      <c r="E119" s="40">
        <v>4300</v>
      </c>
    </row>
    <row r="120" spans="1:5" ht="15.75" thickBot="1" x14ac:dyDescent="0.3">
      <c r="A120" s="41" t="s">
        <v>71</v>
      </c>
      <c r="B120" s="43"/>
      <c r="C120" s="40"/>
      <c r="D120" s="40"/>
      <c r="E120" s="40"/>
    </row>
    <row r="121" spans="1:5" ht="24.75" customHeight="1" thickBot="1" x14ac:dyDescent="0.3">
      <c r="A121" s="39" t="s">
        <v>73</v>
      </c>
      <c r="B121" s="43">
        <f>B122</f>
        <v>90000</v>
      </c>
      <c r="C121" s="40">
        <f>C122</f>
        <v>70000</v>
      </c>
      <c r="D121" s="40">
        <f>D122</f>
        <v>70000</v>
      </c>
      <c r="E121" s="40">
        <f>E122</f>
        <v>70000</v>
      </c>
    </row>
    <row r="122" spans="1:5" ht="15.75" thickBot="1" x14ac:dyDescent="0.3">
      <c r="A122" s="41" t="s">
        <v>70</v>
      </c>
      <c r="B122" s="43">
        <v>90000</v>
      </c>
      <c r="C122" s="40">
        <v>70000</v>
      </c>
      <c r="D122" s="40">
        <v>70000</v>
      </c>
      <c r="E122" s="40">
        <v>70000</v>
      </c>
    </row>
    <row r="123" spans="1:5" ht="15.75" thickBot="1" x14ac:dyDescent="0.3">
      <c r="A123" s="41" t="s">
        <v>71</v>
      </c>
      <c r="B123" s="43"/>
      <c r="C123" s="40"/>
      <c r="D123" s="40"/>
      <c r="E123" s="40"/>
    </row>
    <row r="124" spans="1:5" ht="15.75" thickBot="1" x14ac:dyDescent="0.3">
      <c r="A124" s="39" t="s">
        <v>74</v>
      </c>
      <c r="B124" s="43"/>
      <c r="C124" s="40"/>
      <c r="D124" s="40"/>
      <c r="E124" s="40"/>
    </row>
    <row r="125" spans="1:5" ht="15.75" thickBot="1" x14ac:dyDescent="0.3">
      <c r="A125" s="41" t="s">
        <v>70</v>
      </c>
      <c r="B125" s="43"/>
      <c r="C125" s="40"/>
      <c r="D125" s="40"/>
      <c r="E125" s="40"/>
    </row>
    <row r="126" spans="1:5" ht="15.75" thickBot="1" x14ac:dyDescent="0.3">
      <c r="A126" s="41" t="s">
        <v>71</v>
      </c>
      <c r="B126" s="43"/>
      <c r="C126" s="40"/>
      <c r="D126" s="40"/>
      <c r="E126" s="40"/>
    </row>
    <row r="127" spans="1:5" ht="15.75" thickBot="1" x14ac:dyDescent="0.3">
      <c r="A127" s="39" t="s">
        <v>75</v>
      </c>
      <c r="B127" s="43"/>
      <c r="C127" s="40"/>
      <c r="D127" s="40"/>
      <c r="E127" s="40"/>
    </row>
    <row r="128" spans="1:5" ht="15.75" thickBot="1" x14ac:dyDescent="0.3">
      <c r="A128" s="41" t="s">
        <v>70</v>
      </c>
      <c r="B128" s="43"/>
      <c r="C128" s="40"/>
      <c r="D128" s="40"/>
      <c r="E128" s="40"/>
    </row>
    <row r="129" spans="1:5" ht="15.75" thickBot="1" x14ac:dyDescent="0.3">
      <c r="A129" s="41" t="s">
        <v>71</v>
      </c>
      <c r="B129" s="43"/>
      <c r="C129" s="40"/>
      <c r="D129" s="40"/>
      <c r="E129" s="40"/>
    </row>
    <row r="130" spans="1:5" ht="15.75" thickBot="1" x14ac:dyDescent="0.3">
      <c r="A130" s="39" t="s">
        <v>76</v>
      </c>
      <c r="B130" s="43"/>
      <c r="C130" s="40"/>
      <c r="D130" s="40"/>
      <c r="E130" s="40"/>
    </row>
    <row r="131" spans="1:5" ht="15.75" thickBot="1" x14ac:dyDescent="0.3">
      <c r="A131" s="41" t="s">
        <v>70</v>
      </c>
      <c r="B131" s="43"/>
      <c r="C131" s="40"/>
      <c r="D131" s="40"/>
      <c r="E131" s="40"/>
    </row>
    <row r="132" spans="1:5" ht="15.75" thickBot="1" x14ac:dyDescent="0.3">
      <c r="A132" s="41" t="s">
        <v>71</v>
      </c>
      <c r="B132" s="43"/>
      <c r="C132" s="40"/>
      <c r="D132" s="40"/>
      <c r="E132" s="40"/>
    </row>
    <row r="133" spans="1:5" ht="15.75" thickBot="1" x14ac:dyDescent="0.3">
      <c r="A133" s="39" t="s">
        <v>77</v>
      </c>
      <c r="B133" s="43"/>
      <c r="C133" s="40"/>
      <c r="D133" s="40"/>
      <c r="E133" s="40"/>
    </row>
    <row r="134" spans="1:5" ht="15.75" thickBot="1" x14ac:dyDescent="0.3">
      <c r="A134" s="41" t="s">
        <v>70</v>
      </c>
      <c r="B134" s="43"/>
      <c r="C134" s="40"/>
      <c r="D134" s="40"/>
      <c r="E134" s="40"/>
    </row>
    <row r="135" spans="1:5" ht="15.75" thickBot="1" x14ac:dyDescent="0.3">
      <c r="A135" s="41" t="s">
        <v>71</v>
      </c>
      <c r="B135" s="43"/>
      <c r="C135" s="40"/>
      <c r="D135" s="40"/>
      <c r="E135" s="40"/>
    </row>
    <row r="136" spans="1:5" ht="15.75" thickBot="1" x14ac:dyDescent="0.3">
      <c r="A136" s="53" t="s">
        <v>82</v>
      </c>
      <c r="B136" s="43">
        <f>B133+B130+B127+B124+B121+B118+B115</f>
        <v>112200</v>
      </c>
      <c r="C136" s="43">
        <f>C133+C130+C127+C124+C121+C118+C115</f>
        <v>94300</v>
      </c>
      <c r="D136" s="43">
        <f>D133+D130+D127+D124+D121+D118+D115</f>
        <v>94300</v>
      </c>
      <c r="E136" s="43">
        <f>E133+E130+E127+E124+E121+E118+E115</f>
        <v>94300</v>
      </c>
    </row>
    <row r="137" spans="1:5" ht="17.25" customHeight="1" thickBot="1" x14ac:dyDescent="0.3">
      <c r="A137" s="49" t="s">
        <v>79</v>
      </c>
      <c r="B137" s="50">
        <f>IF(B136-B107=0,0,"Error")</f>
        <v>0</v>
      </c>
      <c r="C137" s="50">
        <f>IF(C136-C107=0,0,"Error")</f>
        <v>0</v>
      </c>
      <c r="D137" s="50">
        <f>IF(D136-D107=0,0,"Error")</f>
        <v>0</v>
      </c>
      <c r="E137" s="50">
        <f>IF(E136-E107=0,0,"Error")</f>
        <v>0</v>
      </c>
    </row>
    <row r="138" spans="1:5" ht="15.75" thickBot="1" x14ac:dyDescent="0.3">
      <c r="A138" s="173" t="s">
        <v>113</v>
      </c>
      <c r="B138" s="174"/>
      <c r="C138" s="174"/>
      <c r="D138" s="174"/>
      <c r="E138" s="175"/>
    </row>
    <row r="139" spans="1:5" ht="15.75" thickBot="1" x14ac:dyDescent="0.3">
      <c r="A139" s="173" t="s">
        <v>114</v>
      </c>
      <c r="B139" s="174"/>
      <c r="C139" s="174"/>
      <c r="D139" s="174"/>
      <c r="E139" s="175"/>
    </row>
    <row r="140" spans="1:5" ht="15.75" thickBot="1" x14ac:dyDescent="0.3">
      <c r="A140" s="32" t="s">
        <v>88</v>
      </c>
      <c r="B140" s="161" t="s">
        <v>408</v>
      </c>
      <c r="C140" s="300"/>
      <c r="D140" s="162"/>
      <c r="E140" s="163"/>
    </row>
    <row r="141" spans="1:5" ht="30.75" customHeight="1" thickBot="1" x14ac:dyDescent="0.3">
      <c r="A141" s="32" t="s">
        <v>89</v>
      </c>
      <c r="B141" s="32" t="s">
        <v>409</v>
      </c>
      <c r="C141" s="58" t="s">
        <v>90</v>
      </c>
      <c r="D141" s="301" t="s">
        <v>410</v>
      </c>
      <c r="E141" s="163"/>
    </row>
    <row r="142" spans="1:5" ht="15.75" thickBot="1" x14ac:dyDescent="0.3">
      <c r="A142" s="59"/>
      <c r="B142" s="161"/>
      <c r="C142" s="227"/>
      <c r="D142" s="162"/>
      <c r="E142" s="163"/>
    </row>
    <row r="143" spans="1:5" ht="23.25" customHeight="1" thickBot="1" x14ac:dyDescent="0.3">
      <c r="A143" s="26" t="s">
        <v>57</v>
      </c>
      <c r="B143" s="164" t="s">
        <v>411</v>
      </c>
      <c r="C143" s="165"/>
      <c r="D143" s="165"/>
      <c r="E143" s="166"/>
    </row>
    <row r="144" spans="1:5" ht="15.75" thickBot="1" x14ac:dyDescent="0.3">
      <c r="A144" s="26" t="s">
        <v>59</v>
      </c>
      <c r="B144" s="167" t="s">
        <v>412</v>
      </c>
      <c r="C144" s="168"/>
      <c r="D144" s="168"/>
      <c r="E144" s="169"/>
    </row>
    <row r="145" spans="1:5" ht="12.75" customHeight="1" x14ac:dyDescent="0.25">
      <c r="A145" s="159"/>
      <c r="B145" s="33">
        <v>2019</v>
      </c>
      <c r="C145" s="33">
        <v>2020</v>
      </c>
      <c r="D145" s="33">
        <v>2021</v>
      </c>
      <c r="E145" s="33">
        <v>2022</v>
      </c>
    </row>
    <row r="146" spans="1:5" ht="9" customHeight="1" thickBot="1" x14ac:dyDescent="0.3">
      <c r="A146" s="160"/>
      <c r="B146" s="34" t="s">
        <v>32</v>
      </c>
      <c r="C146" s="34" t="s">
        <v>33</v>
      </c>
      <c r="D146" s="34" t="s">
        <v>33</v>
      </c>
      <c r="E146" s="34" t="s">
        <v>33</v>
      </c>
    </row>
    <row r="147" spans="1:5" ht="15.75" thickBot="1" x14ac:dyDescent="0.3">
      <c r="A147" s="26" t="s">
        <v>61</v>
      </c>
      <c r="B147" s="35">
        <v>1</v>
      </c>
      <c r="C147" s="35"/>
      <c r="D147" s="35"/>
      <c r="E147" s="35"/>
    </row>
    <row r="148" spans="1:5" ht="15.75" thickBot="1" x14ac:dyDescent="0.3">
      <c r="A148" s="26" t="s">
        <v>62</v>
      </c>
      <c r="B148" s="35">
        <f>B166</f>
        <v>40000</v>
      </c>
      <c r="C148" s="35">
        <f>C166</f>
        <v>0</v>
      </c>
      <c r="D148" s="35">
        <f t="shared" ref="D148:E148" si="3">D166</f>
        <v>0</v>
      </c>
      <c r="E148" s="35">
        <f t="shared" si="3"/>
        <v>0</v>
      </c>
    </row>
    <row r="149" spans="1:5" ht="15.75" thickBot="1" x14ac:dyDescent="0.3">
      <c r="A149" s="26" t="s">
        <v>63</v>
      </c>
      <c r="B149" s="35">
        <f>B148/B147</f>
        <v>40000</v>
      </c>
      <c r="C149" s="35" t="e">
        <f>C148/C147</f>
        <v>#DIV/0!</v>
      </c>
      <c r="D149" s="35" t="e">
        <f>D148/D147</f>
        <v>#DIV/0!</v>
      </c>
      <c r="E149" s="35" t="e">
        <f>E148/E147</f>
        <v>#DIV/0!</v>
      </c>
    </row>
    <row r="150" spans="1:5" ht="15.75" thickBot="1" x14ac:dyDescent="0.3">
      <c r="A150" s="26" t="s">
        <v>64</v>
      </c>
      <c r="B150" s="36" t="s">
        <v>65</v>
      </c>
      <c r="C150" s="37">
        <f t="shared" ref="C150:E152" si="4">C147/B147-1</f>
        <v>-1</v>
      </c>
      <c r="D150" s="37" t="e">
        <f t="shared" si="4"/>
        <v>#DIV/0!</v>
      </c>
      <c r="E150" s="37" t="e">
        <f t="shared" si="4"/>
        <v>#DIV/0!</v>
      </c>
    </row>
    <row r="151" spans="1:5" ht="15.75" thickBot="1" x14ac:dyDescent="0.3">
      <c r="A151" s="26" t="s">
        <v>66</v>
      </c>
      <c r="B151" s="36" t="s">
        <v>65</v>
      </c>
      <c r="C151" s="37">
        <f t="shared" si="4"/>
        <v>-1</v>
      </c>
      <c r="D151" s="37" t="e">
        <f t="shared" si="4"/>
        <v>#DIV/0!</v>
      </c>
      <c r="E151" s="37" t="e">
        <f t="shared" si="4"/>
        <v>#DIV/0!</v>
      </c>
    </row>
    <row r="152" spans="1:5" ht="15.75" thickBot="1" x14ac:dyDescent="0.3">
      <c r="A152" s="26" t="s">
        <v>67</v>
      </c>
      <c r="B152" s="36" t="s">
        <v>65</v>
      </c>
      <c r="C152" s="37" t="e">
        <f t="shared" si="4"/>
        <v>#DIV/0!</v>
      </c>
      <c r="D152" s="37" t="e">
        <f t="shared" si="4"/>
        <v>#DIV/0!</v>
      </c>
      <c r="E152" s="37" t="e">
        <f t="shared" si="4"/>
        <v>#DIV/0!</v>
      </c>
    </row>
    <row r="153" spans="1:5" ht="15.75" thickBot="1" x14ac:dyDescent="0.3">
      <c r="A153" s="170" t="s">
        <v>94</v>
      </c>
      <c r="B153" s="171"/>
      <c r="C153" s="171"/>
      <c r="D153" s="171"/>
      <c r="E153" s="172"/>
    </row>
    <row r="154" spans="1:5" ht="12.75" customHeight="1" x14ac:dyDescent="0.25">
      <c r="A154" s="159"/>
      <c r="B154" s="33">
        <v>2019</v>
      </c>
      <c r="C154" s="33">
        <v>2020</v>
      </c>
      <c r="D154" s="33">
        <v>2021</v>
      </c>
      <c r="E154" s="33">
        <v>2022</v>
      </c>
    </row>
    <row r="155" spans="1:5" ht="9" customHeight="1" thickBot="1" x14ac:dyDescent="0.3">
      <c r="A155" s="160"/>
      <c r="B155" s="34" t="s">
        <v>32</v>
      </c>
      <c r="C155" s="34" t="s">
        <v>33</v>
      </c>
      <c r="D155" s="34" t="s">
        <v>33</v>
      </c>
      <c r="E155" s="34" t="s">
        <v>33</v>
      </c>
    </row>
    <row r="156" spans="1:5" ht="15.75" thickBot="1" x14ac:dyDescent="0.3">
      <c r="A156" s="39" t="s">
        <v>95</v>
      </c>
      <c r="B156" s="40">
        <f>B157+B158+B159+B160</f>
        <v>0</v>
      </c>
      <c r="C156" s="40">
        <f>C157+C158+C159+C160</f>
        <v>0</v>
      </c>
      <c r="D156" s="40">
        <f>D157+D158+D159+D160</f>
        <v>0</v>
      </c>
      <c r="E156" s="40">
        <f>E157+E158+E159+E160</f>
        <v>0</v>
      </c>
    </row>
    <row r="157" spans="1:5" ht="15.75" thickBot="1" x14ac:dyDescent="0.3">
      <c r="A157" s="41" t="s">
        <v>70</v>
      </c>
      <c r="B157" s="40"/>
      <c r="C157" s="40"/>
      <c r="D157" s="40"/>
      <c r="E157" s="40"/>
    </row>
    <row r="158" spans="1:5" ht="15.75" thickBot="1" x14ac:dyDescent="0.3">
      <c r="A158" s="41" t="s">
        <v>96</v>
      </c>
      <c r="B158" s="40"/>
      <c r="C158" s="40"/>
      <c r="D158" s="40"/>
      <c r="E158" s="40"/>
    </row>
    <row r="159" spans="1:5" ht="15.75" thickBot="1" x14ac:dyDescent="0.3">
      <c r="A159" s="41" t="s">
        <v>97</v>
      </c>
      <c r="B159" s="40"/>
      <c r="C159" s="40"/>
      <c r="D159" s="40"/>
      <c r="E159" s="40"/>
    </row>
    <row r="160" spans="1:5" ht="15.75" thickBot="1" x14ac:dyDescent="0.3">
      <c r="A160" s="41" t="s">
        <v>98</v>
      </c>
      <c r="B160" s="40"/>
      <c r="C160" s="40"/>
      <c r="D160" s="40"/>
      <c r="E160" s="40"/>
    </row>
    <row r="161" spans="1:5" ht="15.75" thickBot="1" x14ac:dyDescent="0.3">
      <c r="A161" s="39" t="s">
        <v>99</v>
      </c>
      <c r="B161" s="43">
        <f>B162+B163+B164+B165</f>
        <v>40000</v>
      </c>
      <c r="C161" s="43">
        <f>C162+C163+C164+C165</f>
        <v>0</v>
      </c>
      <c r="D161" s="43">
        <f>D162+D163+D164+D165</f>
        <v>0</v>
      </c>
      <c r="E161" s="43">
        <f>E162+E163+E164+E165</f>
        <v>0</v>
      </c>
    </row>
    <row r="162" spans="1:5" ht="15.75" thickBot="1" x14ac:dyDescent="0.3">
      <c r="A162" s="41" t="s">
        <v>70</v>
      </c>
      <c r="B162" s="43">
        <v>40000</v>
      </c>
      <c r="C162" s="40"/>
      <c r="D162" s="40"/>
      <c r="E162" s="40"/>
    </row>
    <row r="163" spans="1:5" ht="15.75" thickBot="1" x14ac:dyDescent="0.3">
      <c r="A163" s="41" t="s">
        <v>96</v>
      </c>
      <c r="B163" s="43"/>
      <c r="C163" s="40"/>
      <c r="D163" s="40"/>
      <c r="E163" s="40"/>
    </row>
    <row r="164" spans="1:5" ht="15.75" thickBot="1" x14ac:dyDescent="0.3">
      <c r="A164" s="41" t="s">
        <v>97</v>
      </c>
      <c r="B164" s="43"/>
      <c r="C164" s="40"/>
      <c r="D164" s="40"/>
      <c r="E164" s="40"/>
    </row>
    <row r="165" spans="1:5" ht="15.75" thickBot="1" x14ac:dyDescent="0.3">
      <c r="A165" s="41" t="s">
        <v>98</v>
      </c>
      <c r="B165" s="43"/>
      <c r="C165" s="40"/>
      <c r="D165" s="40"/>
      <c r="E165" s="40"/>
    </row>
    <row r="166" spans="1:5" ht="15.75" thickBot="1" x14ac:dyDescent="0.3">
      <c r="A166" s="60" t="s">
        <v>78</v>
      </c>
      <c r="B166" s="43">
        <f>B156+B161</f>
        <v>40000</v>
      </c>
      <c r="C166" s="43">
        <f>C156+C161</f>
        <v>0</v>
      </c>
      <c r="D166" s="43">
        <f>D156+D161</f>
        <v>0</v>
      </c>
      <c r="E166" s="43">
        <f>E156+E161</f>
        <v>0</v>
      </c>
    </row>
    <row r="167" spans="1:5" ht="15.75" thickBot="1" x14ac:dyDescent="0.3">
      <c r="A167" s="32" t="s">
        <v>88</v>
      </c>
      <c r="B167" s="161" t="s">
        <v>413</v>
      </c>
      <c r="C167" s="300"/>
      <c r="D167" s="162"/>
      <c r="E167" s="163"/>
    </row>
    <row r="168" spans="1:5" ht="34.5" thickBot="1" x14ac:dyDescent="0.3">
      <c r="A168" s="32" t="s">
        <v>142</v>
      </c>
      <c r="B168" s="32" t="s">
        <v>413</v>
      </c>
      <c r="C168" s="58" t="s">
        <v>90</v>
      </c>
      <c r="D168" s="161" t="s">
        <v>414</v>
      </c>
      <c r="E168" s="163"/>
    </row>
    <row r="169" spans="1:5" ht="21" customHeight="1" thickBot="1" x14ac:dyDescent="0.3">
      <c r="A169" s="26" t="s">
        <v>57</v>
      </c>
      <c r="B169" s="164" t="s">
        <v>415</v>
      </c>
      <c r="C169" s="165"/>
      <c r="D169" s="165"/>
      <c r="E169" s="166"/>
    </row>
    <row r="170" spans="1:5" ht="15.75" thickBot="1" x14ac:dyDescent="0.3">
      <c r="A170" s="26" t="s">
        <v>59</v>
      </c>
      <c r="B170" s="167" t="s">
        <v>416</v>
      </c>
      <c r="C170" s="168"/>
      <c r="D170" s="168"/>
      <c r="E170" s="169"/>
    </row>
    <row r="171" spans="1:5" ht="12.75" customHeight="1" x14ac:dyDescent="0.25">
      <c r="A171" s="159"/>
      <c r="B171" s="33">
        <v>2019</v>
      </c>
      <c r="C171" s="33">
        <v>2020</v>
      </c>
      <c r="D171" s="33">
        <v>2021</v>
      </c>
      <c r="E171" s="33">
        <v>2022</v>
      </c>
    </row>
    <row r="172" spans="1:5" ht="9" customHeight="1" thickBot="1" x14ac:dyDescent="0.3">
      <c r="A172" s="160"/>
      <c r="B172" s="34" t="s">
        <v>32</v>
      </c>
      <c r="C172" s="34" t="s">
        <v>33</v>
      </c>
      <c r="D172" s="34" t="s">
        <v>33</v>
      </c>
      <c r="E172" s="34" t="s">
        <v>33</v>
      </c>
    </row>
    <row r="173" spans="1:5" ht="15.75" thickBot="1" x14ac:dyDescent="0.3">
      <c r="A173" s="26" t="s">
        <v>61</v>
      </c>
      <c r="B173" s="36">
        <v>1</v>
      </c>
      <c r="C173" s="36">
        <v>1</v>
      </c>
      <c r="D173" s="36">
        <v>1</v>
      </c>
      <c r="E173" s="36">
        <v>1</v>
      </c>
    </row>
    <row r="174" spans="1:5" ht="15.75" thickBot="1" x14ac:dyDescent="0.3">
      <c r="A174" s="26" t="s">
        <v>62</v>
      </c>
      <c r="B174" s="35">
        <f>B192</f>
        <v>50000</v>
      </c>
      <c r="C174" s="35">
        <f>C192</f>
        <v>0</v>
      </c>
      <c r="D174" s="35">
        <f t="shared" ref="D174:E174" si="5">D192</f>
        <v>30000</v>
      </c>
      <c r="E174" s="35">
        <f t="shared" si="5"/>
        <v>50000</v>
      </c>
    </row>
    <row r="175" spans="1:5" ht="15.75" thickBot="1" x14ac:dyDescent="0.3">
      <c r="A175" s="26" t="s">
        <v>63</v>
      </c>
      <c r="B175" s="35">
        <f>B174/B173</f>
        <v>50000</v>
      </c>
      <c r="C175" s="35">
        <f>C174/C173</f>
        <v>0</v>
      </c>
      <c r="D175" s="35">
        <f>D174/D173</f>
        <v>30000</v>
      </c>
      <c r="E175" s="35">
        <f>E174/E173</f>
        <v>50000</v>
      </c>
    </row>
    <row r="176" spans="1:5" ht="15.75" thickBot="1" x14ac:dyDescent="0.3">
      <c r="A176" s="26" t="s">
        <v>64</v>
      </c>
      <c r="B176" s="36" t="s">
        <v>65</v>
      </c>
      <c r="C176" s="37">
        <f t="shared" ref="C176:E178" si="6">C173/B173-1</f>
        <v>0</v>
      </c>
      <c r="D176" s="37">
        <f t="shared" si="6"/>
        <v>0</v>
      </c>
      <c r="E176" s="37">
        <f t="shared" si="6"/>
        <v>0</v>
      </c>
    </row>
    <row r="177" spans="1:5" ht="15.75" thickBot="1" x14ac:dyDescent="0.3">
      <c r="A177" s="26" t="s">
        <v>66</v>
      </c>
      <c r="B177" s="36" t="s">
        <v>65</v>
      </c>
      <c r="C177" s="37">
        <f t="shared" si="6"/>
        <v>-1</v>
      </c>
      <c r="D177" s="37" t="e">
        <f t="shared" si="6"/>
        <v>#DIV/0!</v>
      </c>
      <c r="E177" s="37">
        <f t="shared" si="6"/>
        <v>0.66666666666666674</v>
      </c>
    </row>
    <row r="178" spans="1:5" ht="15.75" thickBot="1" x14ac:dyDescent="0.3">
      <c r="A178" s="26" t="s">
        <v>67</v>
      </c>
      <c r="B178" s="36" t="s">
        <v>65</v>
      </c>
      <c r="C178" s="37">
        <f t="shared" si="6"/>
        <v>-1</v>
      </c>
      <c r="D178" s="37" t="e">
        <f t="shared" si="6"/>
        <v>#DIV/0!</v>
      </c>
      <c r="E178" s="37">
        <f t="shared" si="6"/>
        <v>0.66666666666666674</v>
      </c>
    </row>
    <row r="179" spans="1:5" ht="15.75" thickBot="1" x14ac:dyDescent="0.3">
      <c r="A179" s="170" t="s">
        <v>105</v>
      </c>
      <c r="B179" s="171"/>
      <c r="C179" s="171"/>
      <c r="D179" s="171"/>
      <c r="E179" s="172"/>
    </row>
    <row r="180" spans="1:5" ht="12.75" customHeight="1" x14ac:dyDescent="0.25">
      <c r="A180" s="159"/>
      <c r="B180" s="33">
        <v>2019</v>
      </c>
      <c r="C180" s="33">
        <v>2020</v>
      </c>
      <c r="D180" s="33">
        <v>2021</v>
      </c>
      <c r="E180" s="33">
        <v>2022</v>
      </c>
    </row>
    <row r="181" spans="1:5" ht="9" customHeight="1" thickBot="1" x14ac:dyDescent="0.3">
      <c r="A181" s="160"/>
      <c r="B181" s="34" t="s">
        <v>32</v>
      </c>
      <c r="C181" s="34" t="s">
        <v>33</v>
      </c>
      <c r="D181" s="34" t="s">
        <v>33</v>
      </c>
      <c r="E181" s="34" t="s">
        <v>33</v>
      </c>
    </row>
    <row r="182" spans="1:5" ht="15.75" thickBot="1" x14ac:dyDescent="0.3">
      <c r="A182" s="39" t="s">
        <v>95</v>
      </c>
      <c r="B182" s="40">
        <f>B183+B184+B185+B186</f>
        <v>0</v>
      </c>
      <c r="C182" s="40">
        <f>C183+C184+C185+C186</f>
        <v>0</v>
      </c>
      <c r="D182" s="40">
        <f>D183+D184+D185+D186</f>
        <v>0</v>
      </c>
      <c r="E182" s="40">
        <f>E183+E184+E185+E186</f>
        <v>0</v>
      </c>
    </row>
    <row r="183" spans="1:5" ht="15.75" thickBot="1" x14ac:dyDescent="0.3">
      <c r="A183" s="41" t="s">
        <v>70</v>
      </c>
      <c r="B183" s="40"/>
      <c r="C183" s="40"/>
      <c r="D183" s="40"/>
      <c r="E183" s="40"/>
    </row>
    <row r="184" spans="1:5" ht="15.75" thickBot="1" x14ac:dyDescent="0.3">
      <c r="A184" s="41" t="s">
        <v>96</v>
      </c>
      <c r="B184" s="40"/>
      <c r="C184" s="40"/>
      <c r="D184" s="40"/>
      <c r="E184" s="40"/>
    </row>
    <row r="185" spans="1:5" ht="15.75" thickBot="1" x14ac:dyDescent="0.3">
      <c r="A185" s="41" t="s">
        <v>97</v>
      </c>
      <c r="B185" s="40"/>
      <c r="C185" s="40"/>
      <c r="D185" s="40"/>
      <c r="E185" s="40"/>
    </row>
    <row r="186" spans="1:5" ht="15.75" thickBot="1" x14ac:dyDescent="0.3">
      <c r="A186" s="41" t="s">
        <v>98</v>
      </c>
      <c r="B186" s="40"/>
      <c r="C186" s="40"/>
      <c r="D186" s="40"/>
      <c r="E186" s="40"/>
    </row>
    <row r="187" spans="1:5" ht="15.75" thickBot="1" x14ac:dyDescent="0.3">
      <c r="A187" s="39" t="s">
        <v>99</v>
      </c>
      <c r="B187" s="43">
        <f>B188+B189+B190+B191</f>
        <v>50000</v>
      </c>
      <c r="C187" s="43">
        <f>C188+C189+C190+C191</f>
        <v>0</v>
      </c>
      <c r="D187" s="43">
        <f>D188+D189+D190+D191</f>
        <v>30000</v>
      </c>
      <c r="E187" s="43">
        <f>E188+E189+E190+E191</f>
        <v>50000</v>
      </c>
    </row>
    <row r="188" spans="1:5" ht="15.75" thickBot="1" x14ac:dyDescent="0.3">
      <c r="A188" s="41" t="s">
        <v>70</v>
      </c>
      <c r="B188" s="43">
        <v>50000</v>
      </c>
      <c r="C188" s="40">
        <v>0</v>
      </c>
      <c r="D188" s="40">
        <v>30000</v>
      </c>
      <c r="E188" s="40">
        <v>50000</v>
      </c>
    </row>
    <row r="189" spans="1:5" ht="15.75" thickBot="1" x14ac:dyDescent="0.3">
      <c r="A189" s="41" t="s">
        <v>96</v>
      </c>
      <c r="B189" s="43"/>
      <c r="C189" s="40"/>
      <c r="D189" s="40"/>
      <c r="E189" s="40"/>
    </row>
    <row r="190" spans="1:5" ht="15.75" thickBot="1" x14ac:dyDescent="0.3">
      <c r="A190" s="41" t="s">
        <v>97</v>
      </c>
      <c r="B190" s="43"/>
      <c r="C190" s="40"/>
      <c r="D190" s="40"/>
      <c r="E190" s="40"/>
    </row>
    <row r="191" spans="1:5" ht="15.75" thickBot="1" x14ac:dyDescent="0.3">
      <c r="A191" s="41" t="s">
        <v>98</v>
      </c>
      <c r="B191" s="43"/>
      <c r="C191" s="40"/>
      <c r="D191" s="40"/>
      <c r="E191" s="40"/>
    </row>
    <row r="192" spans="1:5" ht="15.75" thickBot="1" x14ac:dyDescent="0.3">
      <c r="A192" s="60" t="s">
        <v>106</v>
      </c>
      <c r="B192" s="43">
        <f>B182+B187</f>
        <v>50000</v>
      </c>
      <c r="C192" s="43">
        <f>C182+C187</f>
        <v>0</v>
      </c>
      <c r="D192" s="43">
        <f>D182+D187</f>
        <v>30000</v>
      </c>
      <c r="E192" s="43">
        <f>E182+E187</f>
        <v>50000</v>
      </c>
    </row>
    <row r="193" spans="1:5" ht="15.75" thickBot="1" x14ac:dyDescent="0.3">
      <c r="A193" s="32" t="s">
        <v>88</v>
      </c>
      <c r="B193" s="161" t="s">
        <v>417</v>
      </c>
      <c r="C193" s="300"/>
      <c r="D193" s="162"/>
      <c r="E193" s="163"/>
    </row>
    <row r="194" spans="1:5" ht="34.5" thickBot="1" x14ac:dyDescent="0.3">
      <c r="A194" s="32" t="s">
        <v>142</v>
      </c>
      <c r="B194" s="61" t="s">
        <v>418</v>
      </c>
      <c r="C194" s="62" t="s">
        <v>90</v>
      </c>
      <c r="D194" s="63"/>
      <c r="E194" s="64"/>
    </row>
    <row r="195" spans="1:5" ht="67.5" customHeight="1" thickBot="1" x14ac:dyDescent="0.3">
      <c r="A195" s="26" t="s">
        <v>57</v>
      </c>
      <c r="B195" s="294" t="s">
        <v>419</v>
      </c>
      <c r="C195" s="295"/>
      <c r="D195" s="295"/>
      <c r="E195" s="296"/>
    </row>
    <row r="196" spans="1:5" ht="15.75" thickBot="1" x14ac:dyDescent="0.3">
      <c r="A196" s="26" t="s">
        <v>59</v>
      </c>
      <c r="B196" s="297" t="s">
        <v>420</v>
      </c>
      <c r="C196" s="298"/>
      <c r="D196" s="298"/>
      <c r="E196" s="299"/>
    </row>
    <row r="197" spans="1:5" ht="12.75" customHeight="1" x14ac:dyDescent="0.25">
      <c r="A197" s="159"/>
      <c r="B197" s="33">
        <v>2019</v>
      </c>
      <c r="C197" s="33">
        <v>2020</v>
      </c>
      <c r="D197" s="33">
        <v>2021</v>
      </c>
      <c r="E197" s="33">
        <v>2022</v>
      </c>
    </row>
    <row r="198" spans="1:5" ht="9" customHeight="1" thickBot="1" x14ac:dyDescent="0.3">
      <c r="A198" s="160"/>
      <c r="B198" s="34" t="s">
        <v>32</v>
      </c>
      <c r="C198" s="34" t="s">
        <v>33</v>
      </c>
      <c r="D198" s="34" t="s">
        <v>33</v>
      </c>
      <c r="E198" s="34" t="s">
        <v>33</v>
      </c>
    </row>
    <row r="199" spans="1:5" ht="15.75" thickBot="1" x14ac:dyDescent="0.3">
      <c r="A199" s="26" t="s">
        <v>61</v>
      </c>
      <c r="B199" s="36">
        <v>1</v>
      </c>
      <c r="C199" s="36">
        <v>1</v>
      </c>
      <c r="D199" s="36">
        <v>1</v>
      </c>
      <c r="E199" s="36">
        <v>1</v>
      </c>
    </row>
    <row r="200" spans="1:5" ht="15.75" thickBot="1" x14ac:dyDescent="0.3">
      <c r="A200" s="26" t="s">
        <v>62</v>
      </c>
      <c r="B200" s="35">
        <f>B218</f>
        <v>50000</v>
      </c>
      <c r="C200" s="35">
        <f>C218</f>
        <v>0</v>
      </c>
      <c r="D200" s="35">
        <f>D218</f>
        <v>50000</v>
      </c>
      <c r="E200" s="35">
        <f>E218</f>
        <v>50000</v>
      </c>
    </row>
    <row r="201" spans="1:5" ht="15.75" thickBot="1" x14ac:dyDescent="0.3">
      <c r="A201" s="26" t="s">
        <v>63</v>
      </c>
      <c r="B201" s="35">
        <f>B200/B199</f>
        <v>50000</v>
      </c>
      <c r="C201" s="35">
        <f>C200/C199</f>
        <v>0</v>
      </c>
      <c r="D201" s="35">
        <f>D200/D199</f>
        <v>50000</v>
      </c>
      <c r="E201" s="35">
        <f>E200/E199</f>
        <v>50000</v>
      </c>
    </row>
    <row r="202" spans="1:5" ht="15.75" thickBot="1" x14ac:dyDescent="0.3">
      <c r="A202" s="26" t="s">
        <v>64</v>
      </c>
      <c r="B202" s="36" t="s">
        <v>65</v>
      </c>
      <c r="C202" s="37">
        <f t="shared" ref="C202:E204" si="7">C199/B199-1</f>
        <v>0</v>
      </c>
      <c r="D202" s="37">
        <f t="shared" si="7"/>
        <v>0</v>
      </c>
      <c r="E202" s="37">
        <f t="shared" si="7"/>
        <v>0</v>
      </c>
    </row>
    <row r="203" spans="1:5" ht="15.75" thickBot="1" x14ac:dyDescent="0.3">
      <c r="A203" s="26" t="s">
        <v>66</v>
      </c>
      <c r="B203" s="36" t="s">
        <v>65</v>
      </c>
      <c r="C203" s="37">
        <f t="shared" si="7"/>
        <v>-1</v>
      </c>
      <c r="D203" s="37" t="e">
        <f t="shared" si="7"/>
        <v>#DIV/0!</v>
      </c>
      <c r="E203" s="37">
        <f t="shared" si="7"/>
        <v>0</v>
      </c>
    </row>
    <row r="204" spans="1:5" ht="15.75" thickBot="1" x14ac:dyDescent="0.3">
      <c r="A204" s="26" t="s">
        <v>67</v>
      </c>
      <c r="B204" s="36" t="s">
        <v>65</v>
      </c>
      <c r="C204" s="37">
        <f t="shared" si="7"/>
        <v>-1</v>
      </c>
      <c r="D204" s="37" t="e">
        <f t="shared" si="7"/>
        <v>#DIV/0!</v>
      </c>
      <c r="E204" s="37">
        <f t="shared" si="7"/>
        <v>0</v>
      </c>
    </row>
    <row r="205" spans="1:5" ht="15.75" thickBot="1" x14ac:dyDescent="0.3">
      <c r="A205" s="170" t="s">
        <v>115</v>
      </c>
      <c r="B205" s="171"/>
      <c r="C205" s="171"/>
      <c r="D205" s="171"/>
      <c r="E205" s="172"/>
    </row>
    <row r="206" spans="1:5" ht="12.75" customHeight="1" x14ac:dyDescent="0.25">
      <c r="A206" s="159"/>
      <c r="B206" s="33">
        <v>2019</v>
      </c>
      <c r="C206" s="33">
        <v>2020</v>
      </c>
      <c r="D206" s="33">
        <v>2021</v>
      </c>
      <c r="E206" s="33">
        <v>2022</v>
      </c>
    </row>
    <row r="207" spans="1:5" ht="9" customHeight="1" thickBot="1" x14ac:dyDescent="0.3">
      <c r="A207" s="160"/>
      <c r="B207" s="34" t="s">
        <v>32</v>
      </c>
      <c r="C207" s="34" t="s">
        <v>33</v>
      </c>
      <c r="D207" s="34" t="s">
        <v>33</v>
      </c>
      <c r="E207" s="34" t="s">
        <v>33</v>
      </c>
    </row>
    <row r="208" spans="1:5" ht="15.75" thickBot="1" x14ac:dyDescent="0.3">
      <c r="A208" s="39" t="s">
        <v>95</v>
      </c>
      <c r="B208" s="40">
        <f>B209+B210+B211+B212</f>
        <v>0</v>
      </c>
      <c r="C208" s="40">
        <f>C209+C210+C211+C212</f>
        <v>0</v>
      </c>
      <c r="D208" s="40">
        <f>D209+D210+D211+D212</f>
        <v>0</v>
      </c>
      <c r="E208" s="40">
        <f>E209+E210+E211+E212</f>
        <v>0</v>
      </c>
    </row>
    <row r="209" spans="1:5" ht="15.75" thickBot="1" x14ac:dyDescent="0.3">
      <c r="A209" s="41" t="s">
        <v>70</v>
      </c>
      <c r="B209" s="40"/>
      <c r="C209" s="40"/>
      <c r="D209" s="40"/>
      <c r="E209" s="40"/>
    </row>
    <row r="210" spans="1:5" ht="15.75" thickBot="1" x14ac:dyDescent="0.3">
      <c r="A210" s="41" t="s">
        <v>96</v>
      </c>
      <c r="B210" s="40"/>
      <c r="C210" s="40"/>
      <c r="D210" s="40"/>
      <c r="E210" s="40"/>
    </row>
    <row r="211" spans="1:5" ht="15.75" thickBot="1" x14ac:dyDescent="0.3">
      <c r="A211" s="41" t="s">
        <v>97</v>
      </c>
      <c r="B211" s="40"/>
      <c r="C211" s="40"/>
      <c r="D211" s="40"/>
      <c r="E211" s="40"/>
    </row>
    <row r="212" spans="1:5" ht="15.75" thickBot="1" x14ac:dyDescent="0.3">
      <c r="A212" s="41" t="s">
        <v>98</v>
      </c>
      <c r="B212" s="40"/>
      <c r="C212" s="40"/>
      <c r="D212" s="40"/>
      <c r="E212" s="40"/>
    </row>
    <row r="213" spans="1:5" ht="15.75" thickBot="1" x14ac:dyDescent="0.3">
      <c r="A213" s="39" t="s">
        <v>99</v>
      </c>
      <c r="B213" s="43">
        <f>B214+B215+B216+B217</f>
        <v>50000</v>
      </c>
      <c r="C213" s="43">
        <f>C214+C215+C216+C217</f>
        <v>0</v>
      </c>
      <c r="D213" s="43">
        <f>D214+D215+D216+D217</f>
        <v>50000</v>
      </c>
      <c r="E213" s="43">
        <f>E214+E215+E216+E217</f>
        <v>50000</v>
      </c>
    </row>
    <row r="214" spans="1:5" ht="15.75" thickBot="1" x14ac:dyDescent="0.3">
      <c r="A214" s="41" t="s">
        <v>70</v>
      </c>
      <c r="B214" s="43">
        <v>50000</v>
      </c>
      <c r="C214" s="40"/>
      <c r="D214" s="44">
        <v>50000</v>
      </c>
      <c r="E214" s="40">
        <v>50000</v>
      </c>
    </row>
    <row r="215" spans="1:5" ht="15.75" thickBot="1" x14ac:dyDescent="0.3">
      <c r="A215" s="41" t="s">
        <v>96</v>
      </c>
      <c r="B215" s="43"/>
      <c r="C215" s="40"/>
      <c r="D215" s="40"/>
      <c r="E215" s="40"/>
    </row>
    <row r="216" spans="1:5" ht="15.75" thickBot="1" x14ac:dyDescent="0.3">
      <c r="A216" s="41" t="s">
        <v>97</v>
      </c>
      <c r="B216" s="43"/>
      <c r="C216" s="40"/>
      <c r="D216" s="40"/>
      <c r="E216" s="40"/>
    </row>
    <row r="217" spans="1:5" ht="15.75" thickBot="1" x14ac:dyDescent="0.3">
      <c r="A217" s="41" t="s">
        <v>98</v>
      </c>
      <c r="B217" s="43"/>
      <c r="C217" s="40"/>
      <c r="D217" s="40"/>
      <c r="E217" s="40"/>
    </row>
    <row r="218" spans="1:5" ht="15.75" thickBot="1" x14ac:dyDescent="0.3">
      <c r="A218" s="48" t="s">
        <v>116</v>
      </c>
      <c r="B218" s="43">
        <f>B208+B213</f>
        <v>50000</v>
      </c>
      <c r="C218" s="43">
        <f>C208+C213</f>
        <v>0</v>
      </c>
      <c r="D218" s="43">
        <f>D208+D213</f>
        <v>50000</v>
      </c>
      <c r="E218" s="43">
        <f>E208+E213</f>
        <v>50000</v>
      </c>
    </row>
    <row r="219" spans="1:5" ht="25.5" customHeight="1" thickBot="1" x14ac:dyDescent="0.3">
      <c r="A219" s="65" t="s">
        <v>110</v>
      </c>
      <c r="B219" s="288" t="s">
        <v>421</v>
      </c>
      <c r="C219" s="289"/>
      <c r="D219" s="289"/>
      <c r="E219" s="290"/>
    </row>
    <row r="220" spans="1:5" ht="57" thickBot="1" x14ac:dyDescent="0.3">
      <c r="A220" s="32" t="s">
        <v>142</v>
      </c>
      <c r="B220" s="92" t="s">
        <v>421</v>
      </c>
      <c r="C220" s="62" t="s">
        <v>90</v>
      </c>
      <c r="D220" s="63"/>
      <c r="E220" s="64"/>
    </row>
    <row r="221" spans="1:5" ht="36.75" customHeight="1" thickBot="1" x14ac:dyDescent="0.3">
      <c r="A221" s="26" t="s">
        <v>57</v>
      </c>
      <c r="B221" s="164" t="s">
        <v>422</v>
      </c>
      <c r="C221" s="165"/>
      <c r="D221" s="165"/>
      <c r="E221" s="166"/>
    </row>
    <row r="222" spans="1:5" ht="15.75" thickBot="1" x14ac:dyDescent="0.3">
      <c r="A222" s="26" t="s">
        <v>59</v>
      </c>
      <c r="B222" s="167" t="s">
        <v>423</v>
      </c>
      <c r="C222" s="168"/>
      <c r="D222" s="168"/>
      <c r="E222" s="169"/>
    </row>
    <row r="223" spans="1:5" ht="12.75" customHeight="1" x14ac:dyDescent="0.25">
      <c r="A223" s="159"/>
      <c r="B223" s="33">
        <v>2019</v>
      </c>
      <c r="C223" s="33">
        <v>2020</v>
      </c>
      <c r="D223" s="33">
        <v>2021</v>
      </c>
      <c r="E223" s="33">
        <v>2022</v>
      </c>
    </row>
    <row r="224" spans="1:5" ht="9" customHeight="1" thickBot="1" x14ac:dyDescent="0.3">
      <c r="A224" s="160"/>
      <c r="B224" s="34" t="s">
        <v>32</v>
      </c>
      <c r="C224" s="34" t="s">
        <v>33</v>
      </c>
      <c r="D224" s="34" t="s">
        <v>33</v>
      </c>
      <c r="E224" s="34" t="s">
        <v>33</v>
      </c>
    </row>
    <row r="225" spans="1:5" ht="15.75" thickBot="1" x14ac:dyDescent="0.3">
      <c r="A225" s="26" t="s">
        <v>61</v>
      </c>
      <c r="B225" s="36">
        <v>2.4</v>
      </c>
      <c r="C225" s="36">
        <v>2.4</v>
      </c>
      <c r="D225" s="26"/>
      <c r="E225" s="26"/>
    </row>
    <row r="226" spans="1:5" ht="15.75" thickBot="1" x14ac:dyDescent="0.3">
      <c r="A226" s="26" t="s">
        <v>62</v>
      </c>
      <c r="B226" s="35">
        <f>B244</f>
        <v>100000</v>
      </c>
      <c r="C226" s="35">
        <f>C244</f>
        <v>50000</v>
      </c>
      <c r="D226" s="35">
        <f>D244</f>
        <v>0</v>
      </c>
      <c r="E226" s="35">
        <v>0</v>
      </c>
    </row>
    <row r="227" spans="1:5" ht="15.75" thickBot="1" x14ac:dyDescent="0.3">
      <c r="A227" s="26" t="s">
        <v>63</v>
      </c>
      <c r="B227" s="35">
        <f>B226/B225</f>
        <v>41666.666666666672</v>
      </c>
      <c r="C227" s="35">
        <f>C226/C225</f>
        <v>20833.333333333336</v>
      </c>
      <c r="D227" s="35" t="e">
        <f>D226/D225</f>
        <v>#DIV/0!</v>
      </c>
      <c r="E227" s="35" t="e">
        <f>E226/E225</f>
        <v>#DIV/0!</v>
      </c>
    </row>
    <row r="228" spans="1:5" ht="15.75" thickBot="1" x14ac:dyDescent="0.3">
      <c r="A228" s="26" t="s">
        <v>64</v>
      </c>
      <c r="B228" s="36" t="s">
        <v>65</v>
      </c>
      <c r="C228" s="37">
        <f t="shared" ref="C228:E230" si="8">C225/B225-1</f>
        <v>0</v>
      </c>
      <c r="D228" s="37">
        <f t="shared" si="8"/>
        <v>-1</v>
      </c>
      <c r="E228" s="37" t="e">
        <f t="shared" si="8"/>
        <v>#DIV/0!</v>
      </c>
    </row>
    <row r="229" spans="1:5" ht="15.75" thickBot="1" x14ac:dyDescent="0.3">
      <c r="A229" s="26" t="s">
        <v>66</v>
      </c>
      <c r="B229" s="36" t="s">
        <v>65</v>
      </c>
      <c r="C229" s="37">
        <f t="shared" si="8"/>
        <v>-0.5</v>
      </c>
      <c r="D229" s="37">
        <f t="shared" si="8"/>
        <v>-1</v>
      </c>
      <c r="E229" s="37" t="e">
        <f t="shared" si="8"/>
        <v>#DIV/0!</v>
      </c>
    </row>
    <row r="230" spans="1:5" ht="15.75" thickBot="1" x14ac:dyDescent="0.3">
      <c r="A230" s="26" t="s">
        <v>67</v>
      </c>
      <c r="B230" s="36" t="s">
        <v>65</v>
      </c>
      <c r="C230" s="37">
        <f t="shared" si="8"/>
        <v>-0.5</v>
      </c>
      <c r="D230" s="37" t="e">
        <f t="shared" si="8"/>
        <v>#DIV/0!</v>
      </c>
      <c r="E230" s="37" t="e">
        <f t="shared" si="8"/>
        <v>#DIV/0!</v>
      </c>
    </row>
    <row r="231" spans="1:5" ht="15.75" thickBot="1" x14ac:dyDescent="0.3">
      <c r="A231" s="170" t="s">
        <v>112</v>
      </c>
      <c r="B231" s="171"/>
      <c r="C231" s="171"/>
      <c r="D231" s="171"/>
      <c r="E231" s="172"/>
    </row>
    <row r="232" spans="1:5" ht="12.75" customHeight="1" x14ac:dyDescent="0.25">
      <c r="A232" s="159"/>
      <c r="B232" s="33">
        <v>2019</v>
      </c>
      <c r="C232" s="33">
        <v>2020</v>
      </c>
      <c r="D232" s="33">
        <v>2021</v>
      </c>
      <c r="E232" s="33">
        <v>2022</v>
      </c>
    </row>
    <row r="233" spans="1:5" ht="9" customHeight="1" thickBot="1" x14ac:dyDescent="0.3">
      <c r="A233" s="160"/>
      <c r="B233" s="34" t="s">
        <v>32</v>
      </c>
      <c r="C233" s="34" t="s">
        <v>33</v>
      </c>
      <c r="D233" s="34" t="s">
        <v>33</v>
      </c>
      <c r="E233" s="34" t="s">
        <v>33</v>
      </c>
    </row>
    <row r="234" spans="1:5" ht="15.75" thickBot="1" x14ac:dyDescent="0.3">
      <c r="A234" s="39" t="s">
        <v>95</v>
      </c>
      <c r="B234" s="40">
        <f>B235+B236+B237+B238</f>
        <v>0</v>
      </c>
      <c r="C234" s="40">
        <f>C235+C236+C237+C238</f>
        <v>0</v>
      </c>
      <c r="D234" s="40">
        <f>D235+D236+D237+D238</f>
        <v>0</v>
      </c>
      <c r="E234" s="40">
        <f>E235+E236+E237+E238</f>
        <v>0</v>
      </c>
    </row>
    <row r="235" spans="1:5" ht="15.75" thickBot="1" x14ac:dyDescent="0.3">
      <c r="A235" s="41" t="s">
        <v>70</v>
      </c>
      <c r="B235" s="40"/>
      <c r="C235" s="40"/>
      <c r="D235" s="40"/>
      <c r="E235" s="40"/>
    </row>
    <row r="236" spans="1:5" ht="15.75" thickBot="1" x14ac:dyDescent="0.3">
      <c r="A236" s="41" t="s">
        <v>96</v>
      </c>
      <c r="B236" s="40"/>
      <c r="C236" s="40"/>
      <c r="D236" s="40"/>
      <c r="E236" s="40"/>
    </row>
    <row r="237" spans="1:5" ht="15.75" thickBot="1" x14ac:dyDescent="0.3">
      <c r="A237" s="41" t="s">
        <v>97</v>
      </c>
      <c r="B237" s="40"/>
      <c r="C237" s="40"/>
      <c r="D237" s="40"/>
      <c r="E237" s="40"/>
    </row>
    <row r="238" spans="1:5" ht="15.75" thickBot="1" x14ac:dyDescent="0.3">
      <c r="A238" s="41" t="s">
        <v>98</v>
      </c>
      <c r="B238" s="40"/>
      <c r="C238" s="40"/>
      <c r="D238" s="40"/>
      <c r="E238" s="40"/>
    </row>
    <row r="239" spans="1:5" ht="15.75" thickBot="1" x14ac:dyDescent="0.3">
      <c r="A239" s="39" t="s">
        <v>99</v>
      </c>
      <c r="B239" s="43">
        <f>B240+B241+B242+B243</f>
        <v>100000</v>
      </c>
      <c r="C239" s="43">
        <f>C240+C241+C242+C243</f>
        <v>50000</v>
      </c>
      <c r="D239" s="43">
        <f>D240+D241+D242+D243</f>
        <v>0</v>
      </c>
      <c r="E239" s="43">
        <f>E240+E241+E242+E243</f>
        <v>0</v>
      </c>
    </row>
    <row r="240" spans="1:5" ht="15.75" thickBot="1" x14ac:dyDescent="0.3">
      <c r="A240" s="41" t="s">
        <v>70</v>
      </c>
      <c r="B240" s="43">
        <v>100000</v>
      </c>
      <c r="C240" s="43">
        <v>50000</v>
      </c>
      <c r="D240" s="43"/>
      <c r="E240" s="43"/>
    </row>
    <row r="241" spans="1:5" ht="15.75" thickBot="1" x14ac:dyDescent="0.3">
      <c r="A241" s="41" t="s">
        <v>96</v>
      </c>
      <c r="B241" s="43"/>
      <c r="C241" s="43"/>
      <c r="D241" s="43"/>
      <c r="E241" s="43"/>
    </row>
    <row r="242" spans="1:5" ht="15.75" thickBot="1" x14ac:dyDescent="0.3">
      <c r="A242" s="41" t="s">
        <v>97</v>
      </c>
      <c r="B242" s="43"/>
      <c r="C242" s="43"/>
      <c r="D242" s="43"/>
      <c r="E242" s="43"/>
    </row>
    <row r="243" spans="1:5" ht="15.75" thickBot="1" x14ac:dyDescent="0.3">
      <c r="A243" s="41" t="s">
        <v>98</v>
      </c>
      <c r="B243" s="43"/>
      <c r="C243" s="43"/>
      <c r="D243" s="43"/>
      <c r="E243" s="43"/>
    </row>
    <row r="244" spans="1:5" ht="15.75" thickBot="1" x14ac:dyDescent="0.3">
      <c r="A244" s="48" t="s">
        <v>82</v>
      </c>
      <c r="B244" s="43">
        <f>B234+B239</f>
        <v>100000</v>
      </c>
      <c r="C244" s="43">
        <f>C234+C239</f>
        <v>50000</v>
      </c>
      <c r="D244" s="43">
        <f>D234+D239</f>
        <v>0</v>
      </c>
      <c r="E244" s="43">
        <f>E234+E239</f>
        <v>0</v>
      </c>
    </row>
    <row r="245" spans="1:5" ht="15.75" thickBot="1" x14ac:dyDescent="0.3">
      <c r="A245" s="65" t="s">
        <v>110</v>
      </c>
      <c r="B245" s="161" t="s">
        <v>424</v>
      </c>
      <c r="C245" s="162"/>
      <c r="D245" s="162"/>
      <c r="E245" s="163"/>
    </row>
    <row r="246" spans="1:5" ht="68.25" thickBot="1" x14ac:dyDescent="0.3">
      <c r="A246" s="32" t="s">
        <v>142</v>
      </c>
      <c r="B246" s="92" t="s">
        <v>425</v>
      </c>
      <c r="C246" s="62" t="s">
        <v>90</v>
      </c>
      <c r="D246" s="63"/>
      <c r="E246" s="64"/>
    </row>
    <row r="247" spans="1:5" ht="15.75" thickBot="1" x14ac:dyDescent="0.3">
      <c r="A247" s="26" t="s">
        <v>57</v>
      </c>
      <c r="B247" s="164" t="s">
        <v>424</v>
      </c>
      <c r="C247" s="165"/>
      <c r="D247" s="165"/>
      <c r="E247" s="166"/>
    </row>
    <row r="248" spans="1:5" ht="15.75" thickBot="1" x14ac:dyDescent="0.3">
      <c r="A248" s="26" t="s">
        <v>59</v>
      </c>
      <c r="B248" s="167" t="s">
        <v>426</v>
      </c>
      <c r="C248" s="168"/>
      <c r="D248" s="168"/>
      <c r="E248" s="169"/>
    </row>
    <row r="249" spans="1:5" x14ac:dyDescent="0.25">
      <c r="A249" s="159"/>
      <c r="B249" s="33">
        <v>2019</v>
      </c>
      <c r="C249" s="33">
        <v>2020</v>
      </c>
      <c r="D249" s="33">
        <v>2021</v>
      </c>
      <c r="E249" s="33">
        <v>2022</v>
      </c>
    </row>
    <row r="250" spans="1:5" ht="15.75" thickBot="1" x14ac:dyDescent="0.3">
      <c r="A250" s="160"/>
      <c r="B250" s="34" t="s">
        <v>32</v>
      </c>
      <c r="C250" s="34" t="s">
        <v>33</v>
      </c>
      <c r="D250" s="34" t="s">
        <v>33</v>
      </c>
      <c r="E250" s="34" t="s">
        <v>33</v>
      </c>
    </row>
    <row r="251" spans="1:5" ht="15.75" thickBot="1" x14ac:dyDescent="0.3">
      <c r="A251" s="26" t="s">
        <v>61</v>
      </c>
      <c r="B251" s="36">
        <v>6</v>
      </c>
      <c r="C251" s="36">
        <v>4</v>
      </c>
      <c r="D251" s="36">
        <v>4</v>
      </c>
      <c r="E251" s="36">
        <v>5</v>
      </c>
    </row>
    <row r="252" spans="1:5" ht="15.75" thickBot="1" x14ac:dyDescent="0.3">
      <c r="A252" s="26" t="s">
        <v>62</v>
      </c>
      <c r="B252" s="35">
        <f>B270</f>
        <v>81729</v>
      </c>
      <c r="C252" s="35">
        <f>C270</f>
        <v>53145</v>
      </c>
      <c r="D252" s="35">
        <f>D270</f>
        <v>55845</v>
      </c>
      <c r="E252" s="35">
        <f>E270</f>
        <v>65500</v>
      </c>
    </row>
    <row r="253" spans="1:5" ht="15.75" thickBot="1" x14ac:dyDescent="0.3">
      <c r="A253" s="26" t="s">
        <v>63</v>
      </c>
      <c r="B253" s="35">
        <f>B252/B251</f>
        <v>13621.5</v>
      </c>
      <c r="C253" s="35">
        <f>C252/C251</f>
        <v>13286.25</v>
      </c>
      <c r="D253" s="35">
        <f>D252/D251</f>
        <v>13961.25</v>
      </c>
      <c r="E253" s="35">
        <f>E252/E251</f>
        <v>13100</v>
      </c>
    </row>
    <row r="254" spans="1:5" ht="15.75" thickBot="1" x14ac:dyDescent="0.3">
      <c r="A254" s="26" t="s">
        <v>64</v>
      </c>
      <c r="B254" s="36" t="s">
        <v>65</v>
      </c>
      <c r="C254" s="37">
        <f t="shared" ref="C254:E256" si="9">C251/B251-1</f>
        <v>-0.33333333333333337</v>
      </c>
      <c r="D254" s="37">
        <f t="shared" si="9"/>
        <v>0</v>
      </c>
      <c r="E254" s="37">
        <f t="shared" si="9"/>
        <v>0.25</v>
      </c>
    </row>
    <row r="255" spans="1:5" ht="15.75" thickBot="1" x14ac:dyDescent="0.3">
      <c r="A255" s="26" t="s">
        <v>66</v>
      </c>
      <c r="B255" s="36" t="s">
        <v>65</v>
      </c>
      <c r="C255" s="37">
        <f t="shared" si="9"/>
        <v>-0.34974121792754098</v>
      </c>
      <c r="D255" s="37">
        <f t="shared" si="9"/>
        <v>5.0804403048264168E-2</v>
      </c>
      <c r="E255" s="37">
        <f t="shared" si="9"/>
        <v>0.17288924702301012</v>
      </c>
    </row>
    <row r="256" spans="1:5" ht="15.75" thickBot="1" x14ac:dyDescent="0.3">
      <c r="A256" s="26" t="s">
        <v>67</v>
      </c>
      <c r="B256" s="36" t="s">
        <v>65</v>
      </c>
      <c r="C256" s="37">
        <f t="shared" si="9"/>
        <v>-2.4611826891311583E-2</v>
      </c>
      <c r="D256" s="37">
        <f t="shared" si="9"/>
        <v>5.0804403048264168E-2</v>
      </c>
      <c r="E256" s="37">
        <f t="shared" si="9"/>
        <v>-6.1688602381591906E-2</v>
      </c>
    </row>
    <row r="257" spans="1:5" ht="15.75" thickBot="1" x14ac:dyDescent="0.3">
      <c r="A257" s="170" t="s">
        <v>112</v>
      </c>
      <c r="B257" s="171"/>
      <c r="C257" s="171"/>
      <c r="D257" s="171"/>
      <c r="E257" s="172"/>
    </row>
    <row r="258" spans="1:5" x14ac:dyDescent="0.25">
      <c r="A258" s="159"/>
      <c r="B258" s="33">
        <v>2019</v>
      </c>
      <c r="C258" s="33">
        <v>2020</v>
      </c>
      <c r="D258" s="33">
        <v>2021</v>
      </c>
      <c r="E258" s="33">
        <v>2022</v>
      </c>
    </row>
    <row r="259" spans="1:5" ht="15.75" thickBot="1" x14ac:dyDescent="0.3">
      <c r="A259" s="160"/>
      <c r="B259" s="34" t="s">
        <v>32</v>
      </c>
      <c r="C259" s="34" t="s">
        <v>33</v>
      </c>
      <c r="D259" s="34" t="s">
        <v>33</v>
      </c>
      <c r="E259" s="34" t="s">
        <v>33</v>
      </c>
    </row>
    <row r="260" spans="1:5" ht="15.75" thickBot="1" x14ac:dyDescent="0.3">
      <c r="A260" s="39" t="s">
        <v>95</v>
      </c>
      <c r="B260" s="40">
        <f>B261+B262+B263+B264</f>
        <v>0</v>
      </c>
      <c r="C260" s="40">
        <f>C261+C262+C263+C264</f>
        <v>0</v>
      </c>
      <c r="D260" s="40">
        <f>D261+D262+D263+D264</f>
        <v>0</v>
      </c>
      <c r="E260" s="40">
        <f>E261+E262+E263+E264</f>
        <v>0</v>
      </c>
    </row>
    <row r="261" spans="1:5" ht="15.75" thickBot="1" x14ac:dyDescent="0.3">
      <c r="A261" s="41" t="s">
        <v>70</v>
      </c>
      <c r="B261" s="40"/>
      <c r="C261" s="40"/>
      <c r="D261" s="40"/>
      <c r="E261" s="40"/>
    </row>
    <row r="262" spans="1:5" ht="15.75" thickBot="1" x14ac:dyDescent="0.3">
      <c r="A262" s="41" t="s">
        <v>96</v>
      </c>
      <c r="B262" s="40"/>
      <c r="C262" s="40"/>
      <c r="D262" s="40"/>
      <c r="E262" s="40"/>
    </row>
    <row r="263" spans="1:5" ht="15.75" thickBot="1" x14ac:dyDescent="0.3">
      <c r="A263" s="41" t="s">
        <v>97</v>
      </c>
      <c r="B263" s="40"/>
      <c r="C263" s="40"/>
      <c r="D263" s="40"/>
      <c r="E263" s="40"/>
    </row>
    <row r="264" spans="1:5" ht="15.75" thickBot="1" x14ac:dyDescent="0.3">
      <c r="A264" s="41" t="s">
        <v>98</v>
      </c>
      <c r="B264" s="40"/>
      <c r="C264" s="40"/>
      <c r="D264" s="40"/>
      <c r="E264" s="40"/>
    </row>
    <row r="265" spans="1:5" ht="15.75" thickBot="1" x14ac:dyDescent="0.3">
      <c r="A265" s="39" t="s">
        <v>99</v>
      </c>
      <c r="B265" s="43">
        <f>B266+B267+B268+B269</f>
        <v>81729</v>
      </c>
      <c r="C265" s="43">
        <f>C266+C267+C268+C269</f>
        <v>53145</v>
      </c>
      <c r="D265" s="43">
        <f>D266+D267+D268+D269</f>
        <v>55845</v>
      </c>
      <c r="E265" s="43">
        <f>E266+E267+E268+E269</f>
        <v>65500</v>
      </c>
    </row>
    <row r="266" spans="1:5" ht="15.75" thickBot="1" x14ac:dyDescent="0.3">
      <c r="A266" s="41" t="s">
        <v>70</v>
      </c>
      <c r="B266" s="43">
        <v>81729</v>
      </c>
      <c r="C266" s="43">
        <v>53145</v>
      </c>
      <c r="D266" s="43">
        <v>55845</v>
      </c>
      <c r="E266" s="43">
        <v>65500</v>
      </c>
    </row>
    <row r="267" spans="1:5" ht="15.75" thickBot="1" x14ac:dyDescent="0.3">
      <c r="A267" s="41" t="s">
        <v>96</v>
      </c>
      <c r="B267" s="43"/>
      <c r="C267" s="43"/>
      <c r="D267" s="43"/>
      <c r="E267" s="43"/>
    </row>
    <row r="268" spans="1:5" ht="15.75" thickBot="1" x14ac:dyDescent="0.3">
      <c r="A268" s="41" t="s">
        <v>97</v>
      </c>
      <c r="B268" s="43"/>
      <c r="C268" s="43"/>
      <c r="D268" s="43"/>
      <c r="E268" s="43"/>
    </row>
    <row r="269" spans="1:5" ht="15.75" thickBot="1" x14ac:dyDescent="0.3">
      <c r="A269" s="41" t="s">
        <v>98</v>
      </c>
      <c r="B269" s="43"/>
      <c r="C269" s="43"/>
      <c r="D269" s="43"/>
      <c r="E269" s="43"/>
    </row>
    <row r="270" spans="1:5" ht="15.75" thickBot="1" x14ac:dyDescent="0.3">
      <c r="A270" s="48" t="s">
        <v>82</v>
      </c>
      <c r="B270" s="43">
        <f>B260+B265</f>
        <v>81729</v>
      </c>
      <c r="C270" s="43">
        <f>C260+C265</f>
        <v>53145</v>
      </c>
      <c r="D270" s="43">
        <f>D260+D265</f>
        <v>55845</v>
      </c>
      <c r="E270" s="43">
        <f>E260+E265</f>
        <v>65500</v>
      </c>
    </row>
    <row r="271" spans="1:5" ht="27.75" customHeight="1" thickBot="1" x14ac:dyDescent="0.3">
      <c r="A271" s="65" t="s">
        <v>110</v>
      </c>
      <c r="B271" s="291" t="s">
        <v>427</v>
      </c>
      <c r="C271" s="292"/>
      <c r="D271" s="292"/>
      <c r="E271" s="293"/>
    </row>
    <row r="272" spans="1:5" ht="58.5" customHeight="1" thickBot="1" x14ac:dyDescent="0.3">
      <c r="A272" s="32" t="s">
        <v>142</v>
      </c>
      <c r="B272" s="92" t="s">
        <v>428</v>
      </c>
      <c r="C272" s="62" t="s">
        <v>90</v>
      </c>
      <c r="D272" s="63" t="s">
        <v>429</v>
      </c>
      <c r="E272" s="64"/>
    </row>
    <row r="273" spans="1:5" ht="15.75" thickBot="1" x14ac:dyDescent="0.3">
      <c r="A273" s="26" t="s">
        <v>57</v>
      </c>
      <c r="B273" s="164" t="s">
        <v>430</v>
      </c>
      <c r="C273" s="165"/>
      <c r="D273" s="165"/>
      <c r="E273" s="166"/>
    </row>
    <row r="274" spans="1:5" ht="15.75" thickBot="1" x14ac:dyDescent="0.3">
      <c r="A274" s="26" t="s">
        <v>59</v>
      </c>
      <c r="B274" s="167" t="s">
        <v>431</v>
      </c>
      <c r="C274" s="168"/>
      <c r="D274" s="168"/>
      <c r="E274" s="169"/>
    </row>
    <row r="275" spans="1:5" x14ac:dyDescent="0.25">
      <c r="A275" s="159"/>
      <c r="B275" s="33">
        <v>2019</v>
      </c>
      <c r="C275" s="33">
        <v>2020</v>
      </c>
      <c r="D275" s="33">
        <v>2021</v>
      </c>
      <c r="E275" s="33">
        <v>2022</v>
      </c>
    </row>
    <row r="276" spans="1:5" ht="15.75" thickBot="1" x14ac:dyDescent="0.3">
      <c r="A276" s="160"/>
      <c r="B276" s="34" t="s">
        <v>32</v>
      </c>
      <c r="C276" s="34" t="s">
        <v>33</v>
      </c>
      <c r="D276" s="34" t="s">
        <v>33</v>
      </c>
      <c r="E276" s="34" t="s">
        <v>33</v>
      </c>
    </row>
    <row r="277" spans="1:5" ht="15.75" thickBot="1" x14ac:dyDescent="0.3">
      <c r="A277" s="26" t="s">
        <v>61</v>
      </c>
      <c r="B277" s="26">
        <v>1</v>
      </c>
      <c r="C277" s="36">
        <v>1</v>
      </c>
      <c r="D277" s="26"/>
      <c r="E277" s="26"/>
    </row>
    <row r="278" spans="1:5" ht="15.75" thickBot="1" x14ac:dyDescent="0.3">
      <c r="A278" s="26" t="s">
        <v>62</v>
      </c>
      <c r="B278" s="35">
        <f>B296</f>
        <v>271</v>
      </c>
      <c r="C278" s="35">
        <f>C296</f>
        <v>0</v>
      </c>
      <c r="D278" s="35">
        <f>D296</f>
        <v>0</v>
      </c>
      <c r="E278" s="35">
        <f>E296</f>
        <v>0</v>
      </c>
    </row>
    <row r="279" spans="1:5" ht="15.75" thickBot="1" x14ac:dyDescent="0.3">
      <c r="A279" s="26" t="s">
        <v>63</v>
      </c>
      <c r="B279" s="35">
        <f>B278/B277</f>
        <v>271</v>
      </c>
      <c r="C279" s="35">
        <f>C278/C277</f>
        <v>0</v>
      </c>
      <c r="D279" s="35" t="e">
        <f>D278/D277</f>
        <v>#DIV/0!</v>
      </c>
      <c r="E279" s="35" t="e">
        <f>E278/E277</f>
        <v>#DIV/0!</v>
      </c>
    </row>
    <row r="280" spans="1:5" ht="15.75" thickBot="1" x14ac:dyDescent="0.3">
      <c r="A280" s="26" t="s">
        <v>64</v>
      </c>
      <c r="B280" s="36" t="s">
        <v>65</v>
      </c>
      <c r="C280" s="37">
        <f t="shared" ref="C280:E282" si="10">C277/B277-1</f>
        <v>0</v>
      </c>
      <c r="D280" s="37">
        <f t="shared" si="10"/>
        <v>-1</v>
      </c>
      <c r="E280" s="37" t="e">
        <f t="shared" si="10"/>
        <v>#DIV/0!</v>
      </c>
    </row>
    <row r="281" spans="1:5" ht="15.75" thickBot="1" x14ac:dyDescent="0.3">
      <c r="A281" s="26" t="s">
        <v>66</v>
      </c>
      <c r="B281" s="36" t="s">
        <v>65</v>
      </c>
      <c r="C281" s="37">
        <f t="shared" si="10"/>
        <v>-1</v>
      </c>
      <c r="D281" s="37" t="e">
        <f t="shared" si="10"/>
        <v>#DIV/0!</v>
      </c>
      <c r="E281" s="37" t="e">
        <f t="shared" si="10"/>
        <v>#DIV/0!</v>
      </c>
    </row>
    <row r="282" spans="1:5" ht="15.75" thickBot="1" x14ac:dyDescent="0.3">
      <c r="A282" s="26" t="s">
        <v>67</v>
      </c>
      <c r="B282" s="36" t="s">
        <v>65</v>
      </c>
      <c r="C282" s="37">
        <f t="shared" si="10"/>
        <v>-1</v>
      </c>
      <c r="D282" s="37" t="e">
        <f t="shared" si="10"/>
        <v>#DIV/0!</v>
      </c>
      <c r="E282" s="37" t="e">
        <f t="shared" si="10"/>
        <v>#DIV/0!</v>
      </c>
    </row>
    <row r="283" spans="1:5" ht="15.75" thickBot="1" x14ac:dyDescent="0.3">
      <c r="A283" s="170" t="s">
        <v>112</v>
      </c>
      <c r="B283" s="171"/>
      <c r="C283" s="171"/>
      <c r="D283" s="171"/>
      <c r="E283" s="172"/>
    </row>
    <row r="284" spans="1:5" x14ac:dyDescent="0.25">
      <c r="A284" s="159"/>
      <c r="B284" s="33">
        <v>2019</v>
      </c>
      <c r="C284" s="33">
        <v>2020</v>
      </c>
      <c r="D284" s="33">
        <v>2021</v>
      </c>
      <c r="E284" s="33">
        <v>2022</v>
      </c>
    </row>
    <row r="285" spans="1:5" ht="15.75" thickBot="1" x14ac:dyDescent="0.3">
      <c r="A285" s="160"/>
      <c r="B285" s="34" t="s">
        <v>32</v>
      </c>
      <c r="C285" s="34" t="s">
        <v>33</v>
      </c>
      <c r="D285" s="34" t="s">
        <v>33</v>
      </c>
      <c r="E285" s="34" t="s">
        <v>33</v>
      </c>
    </row>
    <row r="286" spans="1:5" ht="15.75" thickBot="1" x14ac:dyDescent="0.3">
      <c r="A286" s="39" t="s">
        <v>95</v>
      </c>
      <c r="B286" s="40">
        <f>B287+B288+B289+B290</f>
        <v>0</v>
      </c>
      <c r="C286" s="40">
        <f>C287+C288+C289+C290</f>
        <v>0</v>
      </c>
      <c r="D286" s="40">
        <f>D287+D288+D289+D290</f>
        <v>0</v>
      </c>
      <c r="E286" s="40">
        <f>E287+E288+E289+E290</f>
        <v>0</v>
      </c>
    </row>
    <row r="287" spans="1:5" ht="15.75" thickBot="1" x14ac:dyDescent="0.3">
      <c r="A287" s="41" t="s">
        <v>70</v>
      </c>
      <c r="B287" s="40"/>
      <c r="C287" s="40"/>
      <c r="D287" s="40"/>
      <c r="E287" s="40"/>
    </row>
    <row r="288" spans="1:5" ht="15.75" thickBot="1" x14ac:dyDescent="0.3">
      <c r="A288" s="41" t="s">
        <v>96</v>
      </c>
      <c r="B288" s="40"/>
      <c r="C288" s="40"/>
      <c r="D288" s="40"/>
      <c r="E288" s="40"/>
    </row>
    <row r="289" spans="1:5" ht="15.75" thickBot="1" x14ac:dyDescent="0.3">
      <c r="A289" s="41" t="s">
        <v>97</v>
      </c>
      <c r="B289" s="40"/>
      <c r="C289" s="40"/>
      <c r="D289" s="40"/>
      <c r="E289" s="40"/>
    </row>
    <row r="290" spans="1:5" ht="15.75" thickBot="1" x14ac:dyDescent="0.3">
      <c r="A290" s="41" t="s">
        <v>98</v>
      </c>
      <c r="B290" s="40"/>
      <c r="C290" s="40"/>
      <c r="D290" s="40"/>
      <c r="E290" s="40"/>
    </row>
    <row r="291" spans="1:5" ht="15.75" thickBot="1" x14ac:dyDescent="0.3">
      <c r="A291" s="39" t="s">
        <v>99</v>
      </c>
      <c r="B291" s="43">
        <f>B292+B293+B294+B295</f>
        <v>271</v>
      </c>
      <c r="C291" s="43">
        <f>C292+C293+C294+C295</f>
        <v>0</v>
      </c>
      <c r="D291" s="43">
        <f>D292+D293+D294+D295</f>
        <v>0</v>
      </c>
      <c r="E291" s="43">
        <f>E292+E293+E294+E295</f>
        <v>0</v>
      </c>
    </row>
    <row r="292" spans="1:5" ht="15.75" thickBot="1" x14ac:dyDescent="0.3">
      <c r="A292" s="41" t="s">
        <v>70</v>
      </c>
      <c r="B292" s="43">
        <v>271</v>
      </c>
      <c r="C292" s="43">
        <v>0</v>
      </c>
      <c r="D292" s="43">
        <v>0</v>
      </c>
      <c r="E292" s="43">
        <v>0</v>
      </c>
    </row>
    <row r="293" spans="1:5" ht="15.75" thickBot="1" x14ac:dyDescent="0.3">
      <c r="A293" s="41" t="s">
        <v>96</v>
      </c>
      <c r="B293" s="43"/>
      <c r="C293" s="43"/>
      <c r="D293" s="43"/>
      <c r="E293" s="43"/>
    </row>
    <row r="294" spans="1:5" ht="15.75" thickBot="1" x14ac:dyDescent="0.3">
      <c r="A294" s="41" t="s">
        <v>97</v>
      </c>
      <c r="B294" s="43"/>
      <c r="C294" s="43"/>
      <c r="D294" s="43"/>
      <c r="E294" s="43"/>
    </row>
    <row r="295" spans="1:5" ht="15.75" thickBot="1" x14ac:dyDescent="0.3">
      <c r="A295" s="41" t="s">
        <v>98</v>
      </c>
      <c r="B295" s="43"/>
      <c r="C295" s="43"/>
      <c r="D295" s="43"/>
      <c r="E295" s="43"/>
    </row>
    <row r="296" spans="1:5" ht="15.75" thickBot="1" x14ac:dyDescent="0.3">
      <c r="A296" s="48" t="s">
        <v>82</v>
      </c>
      <c r="B296" s="43">
        <f>B286+B291</f>
        <v>271</v>
      </c>
      <c r="C296" s="43">
        <f>C286+C291</f>
        <v>0</v>
      </c>
      <c r="D296" s="43">
        <f>D286+D291</f>
        <v>0</v>
      </c>
      <c r="E296" s="43">
        <f>E286+E291</f>
        <v>0</v>
      </c>
    </row>
    <row r="297" spans="1:5" s="132" customFormat="1" ht="23.25" customHeight="1" thickBot="1" x14ac:dyDescent="0.3">
      <c r="A297" s="131" t="s">
        <v>110</v>
      </c>
      <c r="B297" s="288" t="s">
        <v>432</v>
      </c>
      <c r="C297" s="228"/>
      <c r="D297" s="228"/>
      <c r="E297" s="186"/>
    </row>
    <row r="298" spans="1:5" ht="65.25" customHeight="1" thickBot="1" x14ac:dyDescent="0.3">
      <c r="A298" s="32" t="s">
        <v>142</v>
      </c>
      <c r="B298" s="92" t="s">
        <v>433</v>
      </c>
      <c r="C298" s="62" t="s">
        <v>90</v>
      </c>
      <c r="D298" s="63"/>
      <c r="E298" s="64"/>
    </row>
    <row r="299" spans="1:5" ht="39" customHeight="1" thickBot="1" x14ac:dyDescent="0.3">
      <c r="A299" s="26" t="s">
        <v>57</v>
      </c>
      <c r="B299" s="164" t="s">
        <v>434</v>
      </c>
      <c r="C299" s="165"/>
      <c r="D299" s="165"/>
      <c r="E299" s="166"/>
    </row>
    <row r="300" spans="1:5" ht="15.75" thickBot="1" x14ac:dyDescent="0.3">
      <c r="A300" s="26" t="s">
        <v>59</v>
      </c>
      <c r="B300" s="167" t="s">
        <v>435</v>
      </c>
      <c r="C300" s="168"/>
      <c r="D300" s="168"/>
      <c r="E300" s="169"/>
    </row>
    <row r="301" spans="1:5" x14ac:dyDescent="0.25">
      <c r="A301" s="159"/>
      <c r="B301" s="33">
        <v>2019</v>
      </c>
      <c r="C301" s="33">
        <v>2020</v>
      </c>
      <c r="D301" s="33">
        <v>2021</v>
      </c>
      <c r="E301" s="33">
        <v>2022</v>
      </c>
    </row>
    <row r="302" spans="1:5" ht="15.75" thickBot="1" x14ac:dyDescent="0.3">
      <c r="A302" s="160"/>
      <c r="B302" s="34" t="s">
        <v>32</v>
      </c>
      <c r="C302" s="34" t="s">
        <v>33</v>
      </c>
      <c r="D302" s="34" t="s">
        <v>33</v>
      </c>
      <c r="E302" s="34" t="s">
        <v>33</v>
      </c>
    </row>
    <row r="303" spans="1:5" ht="15.75" thickBot="1" x14ac:dyDescent="0.3">
      <c r="A303" s="26" t="s">
        <v>61</v>
      </c>
      <c r="B303" s="36">
        <v>0</v>
      </c>
      <c r="C303" s="36">
        <v>1</v>
      </c>
      <c r="D303" s="26"/>
      <c r="E303" s="26"/>
    </row>
    <row r="304" spans="1:5" ht="15.75" thickBot="1" x14ac:dyDescent="0.3">
      <c r="A304" s="26" t="s">
        <v>62</v>
      </c>
      <c r="B304" s="35">
        <f>B322</f>
        <v>0</v>
      </c>
      <c r="C304" s="35">
        <f>C322</f>
        <v>5000</v>
      </c>
      <c r="D304" s="35">
        <f>D322</f>
        <v>0</v>
      </c>
      <c r="E304" s="35">
        <f>E322</f>
        <v>0</v>
      </c>
    </row>
    <row r="305" spans="1:5" ht="15.75" thickBot="1" x14ac:dyDescent="0.3">
      <c r="A305" s="26" t="s">
        <v>63</v>
      </c>
      <c r="B305" s="35" t="e">
        <f>B304/B303</f>
        <v>#DIV/0!</v>
      </c>
      <c r="C305" s="35">
        <f>C304/C303</f>
        <v>5000</v>
      </c>
      <c r="D305" s="35" t="e">
        <f>D304/D303</f>
        <v>#DIV/0!</v>
      </c>
      <c r="E305" s="35" t="e">
        <f>E304/E303</f>
        <v>#DIV/0!</v>
      </c>
    </row>
    <row r="306" spans="1:5" ht="15.75" thickBot="1" x14ac:dyDescent="0.3">
      <c r="A306" s="26" t="s">
        <v>64</v>
      </c>
      <c r="B306" s="36" t="s">
        <v>65</v>
      </c>
      <c r="C306" s="37" t="e">
        <f t="shared" ref="C306:E308" si="11">C303/B303-1</f>
        <v>#DIV/0!</v>
      </c>
      <c r="D306" s="37">
        <f t="shared" si="11"/>
        <v>-1</v>
      </c>
      <c r="E306" s="37" t="e">
        <f t="shared" si="11"/>
        <v>#DIV/0!</v>
      </c>
    </row>
    <row r="307" spans="1:5" ht="15.75" thickBot="1" x14ac:dyDescent="0.3">
      <c r="A307" s="26" t="s">
        <v>66</v>
      </c>
      <c r="B307" s="36" t="s">
        <v>65</v>
      </c>
      <c r="C307" s="37" t="e">
        <f t="shared" si="11"/>
        <v>#DIV/0!</v>
      </c>
      <c r="D307" s="37">
        <f t="shared" si="11"/>
        <v>-1</v>
      </c>
      <c r="E307" s="37" t="e">
        <f t="shared" si="11"/>
        <v>#DIV/0!</v>
      </c>
    </row>
    <row r="308" spans="1:5" ht="15.75" thickBot="1" x14ac:dyDescent="0.3">
      <c r="A308" s="26" t="s">
        <v>67</v>
      </c>
      <c r="B308" s="36" t="s">
        <v>65</v>
      </c>
      <c r="C308" s="37" t="e">
        <f t="shared" si="11"/>
        <v>#DIV/0!</v>
      </c>
      <c r="D308" s="37" t="e">
        <f t="shared" si="11"/>
        <v>#DIV/0!</v>
      </c>
      <c r="E308" s="37" t="e">
        <f t="shared" si="11"/>
        <v>#DIV/0!</v>
      </c>
    </row>
    <row r="309" spans="1:5" ht="15.75" thickBot="1" x14ac:dyDescent="0.3">
      <c r="A309" s="170" t="s">
        <v>112</v>
      </c>
      <c r="B309" s="171"/>
      <c r="C309" s="171"/>
      <c r="D309" s="171"/>
      <c r="E309" s="172"/>
    </row>
    <row r="310" spans="1:5" x14ac:dyDescent="0.25">
      <c r="A310" s="159"/>
      <c r="B310" s="33">
        <v>2019</v>
      </c>
      <c r="C310" s="33">
        <v>2020</v>
      </c>
      <c r="D310" s="33">
        <v>2021</v>
      </c>
      <c r="E310" s="33">
        <v>2022</v>
      </c>
    </row>
    <row r="311" spans="1:5" ht="15.75" thickBot="1" x14ac:dyDescent="0.3">
      <c r="A311" s="160"/>
      <c r="B311" s="34" t="s">
        <v>32</v>
      </c>
      <c r="C311" s="34" t="s">
        <v>33</v>
      </c>
      <c r="D311" s="34" t="s">
        <v>33</v>
      </c>
      <c r="E311" s="34" t="s">
        <v>33</v>
      </c>
    </row>
    <row r="312" spans="1:5" ht="15.75" thickBot="1" x14ac:dyDescent="0.3">
      <c r="A312" s="39" t="s">
        <v>95</v>
      </c>
      <c r="B312" s="40">
        <f>B313+B314+B315+B316</f>
        <v>0</v>
      </c>
      <c r="C312" s="40">
        <f>C313+C314+C315+C316</f>
        <v>0</v>
      </c>
      <c r="D312" s="40">
        <f>D313+D314+D315+D316</f>
        <v>0</v>
      </c>
      <c r="E312" s="40">
        <f>E313+E314+E315+E316</f>
        <v>0</v>
      </c>
    </row>
    <row r="313" spans="1:5" ht="15.75" thickBot="1" x14ac:dyDescent="0.3">
      <c r="A313" s="41" t="s">
        <v>70</v>
      </c>
      <c r="B313" s="40"/>
      <c r="C313" s="40"/>
      <c r="D313" s="40"/>
      <c r="E313" s="40"/>
    </row>
    <row r="314" spans="1:5" ht="15.75" thickBot="1" x14ac:dyDescent="0.3">
      <c r="A314" s="41" t="s">
        <v>96</v>
      </c>
      <c r="B314" s="40"/>
      <c r="C314" s="40"/>
      <c r="D314" s="40"/>
      <c r="E314" s="40"/>
    </row>
    <row r="315" spans="1:5" ht="15.75" thickBot="1" x14ac:dyDescent="0.3">
      <c r="A315" s="41" t="s">
        <v>97</v>
      </c>
      <c r="B315" s="40"/>
      <c r="C315" s="40"/>
      <c r="D315" s="40"/>
      <c r="E315" s="40"/>
    </row>
    <row r="316" spans="1:5" ht="15.75" thickBot="1" x14ac:dyDescent="0.3">
      <c r="A316" s="41" t="s">
        <v>98</v>
      </c>
      <c r="B316" s="40"/>
      <c r="C316" s="40"/>
      <c r="D316" s="40"/>
      <c r="E316" s="40"/>
    </row>
    <row r="317" spans="1:5" ht="15.75" thickBot="1" x14ac:dyDescent="0.3">
      <c r="A317" s="39" t="s">
        <v>99</v>
      </c>
      <c r="B317" s="43">
        <f>B318+B319+B320+B321</f>
        <v>0</v>
      </c>
      <c r="C317" s="43">
        <f>C318+C319+C320+C321</f>
        <v>5000</v>
      </c>
      <c r="D317" s="43">
        <f>D318+D319+D320+D321</f>
        <v>0</v>
      </c>
      <c r="E317" s="43">
        <f>E318+E319+E320+E321</f>
        <v>0</v>
      </c>
    </row>
    <row r="318" spans="1:5" ht="15.75" thickBot="1" x14ac:dyDescent="0.3">
      <c r="A318" s="41" t="s">
        <v>70</v>
      </c>
      <c r="B318" s="43">
        <v>0</v>
      </c>
      <c r="C318" s="43">
        <v>0</v>
      </c>
      <c r="D318" s="43">
        <v>0</v>
      </c>
      <c r="E318" s="43">
        <v>0</v>
      </c>
    </row>
    <row r="319" spans="1:5" ht="15.75" thickBot="1" x14ac:dyDescent="0.3">
      <c r="A319" s="41" t="s">
        <v>96</v>
      </c>
      <c r="B319" s="43"/>
      <c r="C319" s="43"/>
      <c r="D319" s="43"/>
      <c r="E319" s="43"/>
    </row>
    <row r="320" spans="1:5" ht="15.75" thickBot="1" x14ac:dyDescent="0.3">
      <c r="A320" s="41" t="s">
        <v>97</v>
      </c>
      <c r="B320" s="43"/>
      <c r="C320" s="133">
        <v>2350</v>
      </c>
      <c r="D320" s="43"/>
      <c r="E320" s="43"/>
    </row>
    <row r="321" spans="1:5" ht="15.75" thickBot="1" x14ac:dyDescent="0.3">
      <c r="A321" s="41" t="s">
        <v>98</v>
      </c>
      <c r="B321" s="134"/>
      <c r="C321" s="135">
        <v>2650</v>
      </c>
      <c r="D321" s="43"/>
      <c r="E321" s="43"/>
    </row>
    <row r="322" spans="1:5" ht="15.75" thickBot="1" x14ac:dyDescent="0.3">
      <c r="A322" s="48" t="s">
        <v>82</v>
      </c>
      <c r="B322" s="43">
        <f>B312+B317</f>
        <v>0</v>
      </c>
      <c r="C322" s="43">
        <f>C312+C317</f>
        <v>5000</v>
      </c>
      <c r="D322" s="43">
        <f>D312+D317</f>
        <v>0</v>
      </c>
      <c r="E322" s="43">
        <f>E312+E317</f>
        <v>0</v>
      </c>
    </row>
    <row r="323" spans="1:5" s="132" customFormat="1" ht="23.25" customHeight="1" thickBot="1" x14ac:dyDescent="0.3">
      <c r="A323" s="131" t="s">
        <v>110</v>
      </c>
      <c r="B323" s="288" t="s">
        <v>436</v>
      </c>
      <c r="C323" s="228"/>
      <c r="D323" s="228"/>
      <c r="E323" s="186"/>
    </row>
    <row r="324" spans="1:5" ht="191.25" customHeight="1" thickBot="1" x14ac:dyDescent="0.3">
      <c r="A324" s="32" t="s">
        <v>142</v>
      </c>
      <c r="B324" s="92" t="s">
        <v>437</v>
      </c>
      <c r="C324" s="62" t="s">
        <v>90</v>
      </c>
      <c r="D324" s="63"/>
      <c r="E324" s="64"/>
    </row>
    <row r="325" spans="1:5" ht="34.5" customHeight="1" thickBot="1" x14ac:dyDescent="0.3">
      <c r="A325" s="26" t="s">
        <v>57</v>
      </c>
      <c r="B325" s="164" t="s">
        <v>437</v>
      </c>
      <c r="C325" s="165"/>
      <c r="D325" s="165"/>
      <c r="E325" s="166"/>
    </row>
    <row r="326" spans="1:5" ht="15.75" thickBot="1" x14ac:dyDescent="0.3">
      <c r="A326" s="26" t="s">
        <v>59</v>
      </c>
      <c r="B326" s="167" t="s">
        <v>438</v>
      </c>
      <c r="C326" s="168"/>
      <c r="D326" s="168"/>
      <c r="E326" s="169"/>
    </row>
    <row r="327" spans="1:5" x14ac:dyDescent="0.25">
      <c r="A327" s="159"/>
      <c r="B327" s="33">
        <v>2019</v>
      </c>
      <c r="C327" s="33">
        <v>2020</v>
      </c>
      <c r="D327" s="33">
        <v>2021</v>
      </c>
      <c r="E327" s="33">
        <v>2022</v>
      </c>
    </row>
    <row r="328" spans="1:5" ht="15.75" thickBot="1" x14ac:dyDescent="0.3">
      <c r="A328" s="160"/>
      <c r="B328" s="34" t="s">
        <v>32</v>
      </c>
      <c r="C328" s="34" t="s">
        <v>33</v>
      </c>
      <c r="D328" s="34" t="s">
        <v>33</v>
      </c>
      <c r="E328" s="34" t="s">
        <v>33</v>
      </c>
    </row>
    <row r="329" spans="1:5" ht="15.75" thickBot="1" x14ac:dyDescent="0.3">
      <c r="A329" s="26" t="s">
        <v>61</v>
      </c>
      <c r="B329" s="36">
        <v>0</v>
      </c>
      <c r="C329" s="36">
        <v>1</v>
      </c>
      <c r="D329" s="26"/>
      <c r="E329" s="26"/>
    </row>
    <row r="330" spans="1:5" ht="15.75" thickBot="1" x14ac:dyDescent="0.3">
      <c r="A330" s="26" t="s">
        <v>62</v>
      </c>
      <c r="B330" s="35">
        <f>B348</f>
        <v>0</v>
      </c>
      <c r="C330" s="35">
        <f>C348</f>
        <v>4700</v>
      </c>
      <c r="D330" s="35">
        <f>D348</f>
        <v>0</v>
      </c>
      <c r="E330" s="35">
        <f>E348</f>
        <v>0</v>
      </c>
    </row>
    <row r="331" spans="1:5" ht="15.75" thickBot="1" x14ac:dyDescent="0.3">
      <c r="A331" s="26" t="s">
        <v>63</v>
      </c>
      <c r="B331" s="35" t="e">
        <f>B330/B329</f>
        <v>#DIV/0!</v>
      </c>
      <c r="C331" s="35">
        <f>C330/C329</f>
        <v>4700</v>
      </c>
      <c r="D331" s="35" t="e">
        <f>D330/D329</f>
        <v>#DIV/0!</v>
      </c>
      <c r="E331" s="35" t="e">
        <f>E330/E329</f>
        <v>#DIV/0!</v>
      </c>
    </row>
    <row r="332" spans="1:5" ht="15.75" thickBot="1" x14ac:dyDescent="0.3">
      <c r="A332" s="26" t="s">
        <v>64</v>
      </c>
      <c r="B332" s="36" t="s">
        <v>65</v>
      </c>
      <c r="C332" s="37" t="e">
        <f t="shared" ref="C332:E334" si="12">C329/B329-1</f>
        <v>#DIV/0!</v>
      </c>
      <c r="D332" s="37">
        <f t="shared" si="12"/>
        <v>-1</v>
      </c>
      <c r="E332" s="37" t="e">
        <f t="shared" si="12"/>
        <v>#DIV/0!</v>
      </c>
    </row>
    <row r="333" spans="1:5" ht="15.75" thickBot="1" x14ac:dyDescent="0.3">
      <c r="A333" s="26" t="s">
        <v>66</v>
      </c>
      <c r="B333" s="36" t="s">
        <v>65</v>
      </c>
      <c r="C333" s="37" t="e">
        <f t="shared" si="12"/>
        <v>#DIV/0!</v>
      </c>
      <c r="D333" s="37">
        <f t="shared" si="12"/>
        <v>-1</v>
      </c>
      <c r="E333" s="37" t="e">
        <f t="shared" si="12"/>
        <v>#DIV/0!</v>
      </c>
    </row>
    <row r="334" spans="1:5" ht="15.75" thickBot="1" x14ac:dyDescent="0.3">
      <c r="A334" s="26" t="s">
        <v>67</v>
      </c>
      <c r="B334" s="36" t="s">
        <v>65</v>
      </c>
      <c r="C334" s="37" t="e">
        <f t="shared" si="12"/>
        <v>#DIV/0!</v>
      </c>
      <c r="D334" s="37" t="e">
        <f t="shared" si="12"/>
        <v>#DIV/0!</v>
      </c>
      <c r="E334" s="37" t="e">
        <f t="shared" si="12"/>
        <v>#DIV/0!</v>
      </c>
    </row>
    <row r="335" spans="1:5" ht="15.75" thickBot="1" x14ac:dyDescent="0.3">
      <c r="A335" s="170" t="s">
        <v>112</v>
      </c>
      <c r="B335" s="171"/>
      <c r="C335" s="171"/>
      <c r="D335" s="171"/>
      <c r="E335" s="172"/>
    </row>
    <row r="336" spans="1:5" x14ac:dyDescent="0.25">
      <c r="A336" s="159"/>
      <c r="B336" s="33">
        <v>2019</v>
      </c>
      <c r="C336" s="33">
        <v>2020</v>
      </c>
      <c r="D336" s="33">
        <v>2021</v>
      </c>
      <c r="E336" s="33">
        <v>2022</v>
      </c>
    </row>
    <row r="337" spans="1:5" ht="15.75" thickBot="1" x14ac:dyDescent="0.3">
      <c r="A337" s="160"/>
      <c r="B337" s="34" t="s">
        <v>32</v>
      </c>
      <c r="C337" s="34" t="s">
        <v>33</v>
      </c>
      <c r="D337" s="34" t="s">
        <v>33</v>
      </c>
      <c r="E337" s="34" t="s">
        <v>33</v>
      </c>
    </row>
    <row r="338" spans="1:5" ht="15.75" thickBot="1" x14ac:dyDescent="0.3">
      <c r="A338" s="39" t="s">
        <v>95</v>
      </c>
      <c r="B338" s="40">
        <f>B339+B340+B341+B342</f>
        <v>0</v>
      </c>
      <c r="C338" s="40">
        <f>C339+C340+C341+C342</f>
        <v>0</v>
      </c>
      <c r="D338" s="40">
        <f>D339+D340+D341+D342</f>
        <v>0</v>
      </c>
      <c r="E338" s="40">
        <f>E339+E340+E341+E342</f>
        <v>0</v>
      </c>
    </row>
    <row r="339" spans="1:5" ht="15.75" thickBot="1" x14ac:dyDescent="0.3">
      <c r="A339" s="41" t="s">
        <v>70</v>
      </c>
      <c r="B339" s="40"/>
      <c r="C339" s="40"/>
      <c r="D339" s="40"/>
      <c r="E339" s="40"/>
    </row>
    <row r="340" spans="1:5" ht="15.75" thickBot="1" x14ac:dyDescent="0.3">
      <c r="A340" s="41" t="s">
        <v>96</v>
      </c>
      <c r="B340" s="40"/>
      <c r="C340" s="40"/>
      <c r="D340" s="40"/>
      <c r="E340" s="40"/>
    </row>
    <row r="341" spans="1:5" ht="15.75" thickBot="1" x14ac:dyDescent="0.3">
      <c r="A341" s="41" t="s">
        <v>97</v>
      </c>
      <c r="B341" s="40"/>
      <c r="C341" s="40"/>
      <c r="D341" s="40"/>
      <c r="E341" s="40"/>
    </row>
    <row r="342" spans="1:5" ht="15.75" thickBot="1" x14ac:dyDescent="0.3">
      <c r="A342" s="41" t="s">
        <v>98</v>
      </c>
      <c r="B342" s="40"/>
      <c r="C342" s="40"/>
      <c r="D342" s="40"/>
      <c r="E342" s="40"/>
    </row>
    <row r="343" spans="1:5" ht="15.75" thickBot="1" x14ac:dyDescent="0.3">
      <c r="A343" s="39" t="s">
        <v>99</v>
      </c>
      <c r="B343" s="43">
        <f>B344+B345+B346+B347</f>
        <v>0</v>
      </c>
      <c r="C343" s="43">
        <f>C344+C345+C346+C347</f>
        <v>4700</v>
      </c>
      <c r="D343" s="43">
        <f>D344+D345+D346+D347</f>
        <v>0</v>
      </c>
      <c r="E343" s="43">
        <f>E344+E345+E346+E347</f>
        <v>0</v>
      </c>
    </row>
    <row r="344" spans="1:5" ht="15.75" thickBot="1" x14ac:dyDescent="0.3">
      <c r="A344" s="41" t="s">
        <v>70</v>
      </c>
      <c r="B344" s="43">
        <v>0</v>
      </c>
      <c r="C344" s="43">
        <v>0</v>
      </c>
      <c r="D344" s="43">
        <v>0</v>
      </c>
      <c r="E344" s="43">
        <v>0</v>
      </c>
    </row>
    <row r="345" spans="1:5" ht="15.75" thickBot="1" x14ac:dyDescent="0.3">
      <c r="A345" s="41" t="s">
        <v>96</v>
      </c>
      <c r="B345" s="43"/>
      <c r="C345" s="43"/>
      <c r="D345" s="43"/>
      <c r="E345" s="43"/>
    </row>
    <row r="346" spans="1:5" ht="15.75" thickBot="1" x14ac:dyDescent="0.3">
      <c r="A346" s="41" t="s">
        <v>97</v>
      </c>
      <c r="B346" s="43"/>
      <c r="C346" s="133">
        <v>2200</v>
      </c>
      <c r="D346" s="43"/>
      <c r="E346" s="43"/>
    </row>
    <row r="347" spans="1:5" ht="15.75" thickBot="1" x14ac:dyDescent="0.3">
      <c r="A347" s="41" t="s">
        <v>98</v>
      </c>
      <c r="B347" s="134"/>
      <c r="C347" s="135">
        <v>2500</v>
      </c>
      <c r="D347" s="43"/>
      <c r="E347" s="43"/>
    </row>
    <row r="348" spans="1:5" ht="15.75" thickBot="1" x14ac:dyDescent="0.3">
      <c r="A348" s="48" t="s">
        <v>82</v>
      </c>
      <c r="B348" s="43">
        <f>B338+B343</f>
        <v>0</v>
      </c>
      <c r="C348" s="43">
        <f>C338+C343</f>
        <v>4700</v>
      </c>
      <c r="D348" s="43">
        <f>D338+D343</f>
        <v>0</v>
      </c>
      <c r="E348" s="43">
        <f>E338+E343</f>
        <v>0</v>
      </c>
    </row>
    <row r="349" spans="1:5" s="132" customFormat="1" ht="23.25" customHeight="1" thickBot="1" x14ac:dyDescent="0.3">
      <c r="A349" s="131" t="s">
        <v>110</v>
      </c>
      <c r="B349" s="288" t="s">
        <v>439</v>
      </c>
      <c r="C349" s="228"/>
      <c r="D349" s="228"/>
      <c r="E349" s="186"/>
    </row>
    <row r="350" spans="1:5" ht="135" customHeight="1" thickBot="1" x14ac:dyDescent="0.3">
      <c r="A350" s="32" t="s">
        <v>142</v>
      </c>
      <c r="B350" s="92" t="s">
        <v>440</v>
      </c>
      <c r="C350" s="62" t="s">
        <v>90</v>
      </c>
      <c r="D350" s="63"/>
      <c r="E350" s="64"/>
    </row>
    <row r="351" spans="1:5" ht="39" customHeight="1" thickBot="1" x14ac:dyDescent="0.3">
      <c r="A351" s="26" t="s">
        <v>57</v>
      </c>
      <c r="B351" s="164" t="s">
        <v>441</v>
      </c>
      <c r="C351" s="165"/>
      <c r="D351" s="165"/>
      <c r="E351" s="166"/>
    </row>
    <row r="352" spans="1:5" ht="15.75" thickBot="1" x14ac:dyDescent="0.3">
      <c r="A352" s="26" t="s">
        <v>59</v>
      </c>
      <c r="B352" s="167" t="s">
        <v>442</v>
      </c>
      <c r="C352" s="168"/>
      <c r="D352" s="168"/>
      <c r="E352" s="169"/>
    </row>
    <row r="353" spans="1:5" x14ac:dyDescent="0.25">
      <c r="A353" s="159"/>
      <c r="B353" s="33">
        <v>2019</v>
      </c>
      <c r="C353" s="33">
        <v>2020</v>
      </c>
      <c r="D353" s="33">
        <v>2021</v>
      </c>
      <c r="E353" s="33">
        <v>2022</v>
      </c>
    </row>
    <row r="354" spans="1:5" ht="15.75" thickBot="1" x14ac:dyDescent="0.3">
      <c r="A354" s="160"/>
      <c r="B354" s="34" t="s">
        <v>32</v>
      </c>
      <c r="C354" s="34" t="s">
        <v>33</v>
      </c>
      <c r="D354" s="34" t="s">
        <v>33</v>
      </c>
      <c r="E354" s="34" t="s">
        <v>33</v>
      </c>
    </row>
    <row r="355" spans="1:5" ht="15.75" thickBot="1" x14ac:dyDescent="0.3">
      <c r="A355" s="26" t="s">
        <v>61</v>
      </c>
      <c r="B355" s="36">
        <v>0</v>
      </c>
      <c r="C355" s="36">
        <v>2</v>
      </c>
      <c r="D355" s="26"/>
      <c r="E355" s="26"/>
    </row>
    <row r="356" spans="1:5" ht="15.75" thickBot="1" x14ac:dyDescent="0.3">
      <c r="A356" s="26" t="s">
        <v>62</v>
      </c>
      <c r="B356" s="35">
        <f>B374</f>
        <v>0</v>
      </c>
      <c r="C356" s="35">
        <f>C374</f>
        <v>2800</v>
      </c>
      <c r="D356" s="35">
        <f>D374</f>
        <v>0</v>
      </c>
      <c r="E356" s="35">
        <f>E374</f>
        <v>0</v>
      </c>
    </row>
    <row r="357" spans="1:5" ht="15.75" thickBot="1" x14ac:dyDescent="0.3">
      <c r="A357" s="26" t="s">
        <v>63</v>
      </c>
      <c r="B357" s="35" t="e">
        <f>B356/B355</f>
        <v>#DIV/0!</v>
      </c>
      <c r="C357" s="35">
        <f>C356/C355</f>
        <v>1400</v>
      </c>
      <c r="D357" s="35" t="e">
        <f>D356/D355</f>
        <v>#DIV/0!</v>
      </c>
      <c r="E357" s="35" t="e">
        <f>E356/E355</f>
        <v>#DIV/0!</v>
      </c>
    </row>
    <row r="358" spans="1:5" ht="15.75" thickBot="1" x14ac:dyDescent="0.3">
      <c r="A358" s="26" t="s">
        <v>64</v>
      </c>
      <c r="B358" s="36" t="s">
        <v>65</v>
      </c>
      <c r="C358" s="37" t="e">
        <f t="shared" ref="C358:E360" si="13">C355/B355-1</f>
        <v>#DIV/0!</v>
      </c>
      <c r="D358" s="37">
        <f t="shared" si="13"/>
        <v>-1</v>
      </c>
      <c r="E358" s="37" t="e">
        <f t="shared" si="13"/>
        <v>#DIV/0!</v>
      </c>
    </row>
    <row r="359" spans="1:5" ht="15.75" thickBot="1" x14ac:dyDescent="0.3">
      <c r="A359" s="26" t="s">
        <v>66</v>
      </c>
      <c r="B359" s="36" t="s">
        <v>65</v>
      </c>
      <c r="C359" s="37" t="e">
        <f t="shared" si="13"/>
        <v>#DIV/0!</v>
      </c>
      <c r="D359" s="37">
        <f t="shared" si="13"/>
        <v>-1</v>
      </c>
      <c r="E359" s="37" t="e">
        <f t="shared" si="13"/>
        <v>#DIV/0!</v>
      </c>
    </row>
    <row r="360" spans="1:5" ht="15.75" thickBot="1" x14ac:dyDescent="0.3">
      <c r="A360" s="26" t="s">
        <v>67</v>
      </c>
      <c r="B360" s="36" t="s">
        <v>65</v>
      </c>
      <c r="C360" s="37" t="e">
        <f t="shared" si="13"/>
        <v>#DIV/0!</v>
      </c>
      <c r="D360" s="37" t="e">
        <f t="shared" si="13"/>
        <v>#DIV/0!</v>
      </c>
      <c r="E360" s="37" t="e">
        <f t="shared" si="13"/>
        <v>#DIV/0!</v>
      </c>
    </row>
    <row r="361" spans="1:5" ht="15.75" thickBot="1" x14ac:dyDescent="0.3">
      <c r="A361" s="170" t="s">
        <v>112</v>
      </c>
      <c r="B361" s="171"/>
      <c r="C361" s="171"/>
      <c r="D361" s="171"/>
      <c r="E361" s="172"/>
    </row>
    <row r="362" spans="1:5" x14ac:dyDescent="0.25">
      <c r="A362" s="159"/>
      <c r="B362" s="33">
        <v>2019</v>
      </c>
      <c r="C362" s="33">
        <v>2020</v>
      </c>
      <c r="D362" s="33">
        <v>2021</v>
      </c>
      <c r="E362" s="33">
        <v>2022</v>
      </c>
    </row>
    <row r="363" spans="1:5" ht="15.75" thickBot="1" x14ac:dyDescent="0.3">
      <c r="A363" s="160"/>
      <c r="B363" s="34" t="s">
        <v>32</v>
      </c>
      <c r="C363" s="34" t="s">
        <v>33</v>
      </c>
      <c r="D363" s="34" t="s">
        <v>33</v>
      </c>
      <c r="E363" s="34" t="s">
        <v>33</v>
      </c>
    </row>
    <row r="364" spans="1:5" ht="15.75" thickBot="1" x14ac:dyDescent="0.3">
      <c r="A364" s="39" t="s">
        <v>95</v>
      </c>
      <c r="B364" s="40">
        <f>B365+B366+B367+B368</f>
        <v>0</v>
      </c>
      <c r="C364" s="40">
        <f>C365+C366+C367+C368</f>
        <v>0</v>
      </c>
      <c r="D364" s="40">
        <f>D365+D366+D367+D368</f>
        <v>0</v>
      </c>
      <c r="E364" s="40">
        <f>E365+E366+E367+E368</f>
        <v>0</v>
      </c>
    </row>
    <row r="365" spans="1:5" ht="15.75" thickBot="1" x14ac:dyDescent="0.3">
      <c r="A365" s="41" t="s">
        <v>70</v>
      </c>
      <c r="B365" s="40"/>
      <c r="C365" s="40"/>
      <c r="D365" s="40"/>
      <c r="E365" s="40"/>
    </row>
    <row r="366" spans="1:5" ht="15.75" thickBot="1" x14ac:dyDescent="0.3">
      <c r="A366" s="41" t="s">
        <v>96</v>
      </c>
      <c r="B366" s="40"/>
      <c r="C366" s="40"/>
      <c r="D366" s="40"/>
      <c r="E366" s="40"/>
    </row>
    <row r="367" spans="1:5" ht="15.75" thickBot="1" x14ac:dyDescent="0.3">
      <c r="A367" s="41" t="s">
        <v>97</v>
      </c>
      <c r="B367" s="40"/>
      <c r="C367" s="40"/>
      <c r="D367" s="40"/>
      <c r="E367" s="40"/>
    </row>
    <row r="368" spans="1:5" ht="15.75" thickBot="1" x14ac:dyDescent="0.3">
      <c r="A368" s="41" t="s">
        <v>98</v>
      </c>
      <c r="B368" s="40"/>
      <c r="C368" s="40"/>
      <c r="D368" s="40"/>
      <c r="E368" s="40"/>
    </row>
    <row r="369" spans="1:5" ht="15.75" thickBot="1" x14ac:dyDescent="0.3">
      <c r="A369" s="39" t="s">
        <v>99</v>
      </c>
      <c r="B369" s="43">
        <f>B370+B371+B372+B373</f>
        <v>0</v>
      </c>
      <c r="C369" s="43">
        <f>C370+C371+C372+C373</f>
        <v>2800</v>
      </c>
      <c r="D369" s="43">
        <f>D370+D371+D372+D373</f>
        <v>0</v>
      </c>
      <c r="E369" s="43">
        <f>E370+E371+E372+E373</f>
        <v>0</v>
      </c>
    </row>
    <row r="370" spans="1:5" ht="15.75" thickBot="1" x14ac:dyDescent="0.3">
      <c r="A370" s="41" t="s">
        <v>70</v>
      </c>
      <c r="B370" s="43">
        <v>0</v>
      </c>
      <c r="C370" s="43">
        <v>0</v>
      </c>
      <c r="D370" s="43">
        <v>0</v>
      </c>
      <c r="E370" s="43">
        <v>0</v>
      </c>
    </row>
    <row r="371" spans="1:5" ht="15.75" thickBot="1" x14ac:dyDescent="0.3">
      <c r="A371" s="41" t="s">
        <v>96</v>
      </c>
      <c r="B371" s="43"/>
      <c r="C371" s="43"/>
      <c r="D371" s="43"/>
      <c r="E371" s="43"/>
    </row>
    <row r="372" spans="1:5" ht="15.75" thickBot="1" x14ac:dyDescent="0.3">
      <c r="A372" s="41" t="s">
        <v>97</v>
      </c>
      <c r="B372" s="43"/>
      <c r="C372" s="133">
        <v>1300</v>
      </c>
      <c r="D372" s="43"/>
      <c r="E372" s="43"/>
    </row>
    <row r="373" spans="1:5" ht="15.75" thickBot="1" x14ac:dyDescent="0.3">
      <c r="A373" s="41" t="s">
        <v>98</v>
      </c>
      <c r="B373" s="134"/>
      <c r="C373" s="135">
        <v>1500</v>
      </c>
      <c r="D373" s="43"/>
      <c r="E373" s="43"/>
    </row>
    <row r="374" spans="1:5" ht="15.75" thickBot="1" x14ac:dyDescent="0.3">
      <c r="A374" s="48" t="s">
        <v>82</v>
      </c>
      <c r="B374" s="43">
        <f>B364+B369</f>
        <v>0</v>
      </c>
      <c r="C374" s="43">
        <f>C364+C369</f>
        <v>2800</v>
      </c>
      <c r="D374" s="43">
        <f>D364+D369</f>
        <v>0</v>
      </c>
      <c r="E374" s="43">
        <f>E364+E369</f>
        <v>0</v>
      </c>
    </row>
    <row r="375" spans="1:5" s="132" customFormat="1" ht="23.25" customHeight="1" thickBot="1" x14ac:dyDescent="0.3">
      <c r="A375" s="131" t="s">
        <v>110</v>
      </c>
      <c r="B375" s="288" t="s">
        <v>443</v>
      </c>
      <c r="C375" s="228"/>
      <c r="D375" s="228"/>
      <c r="E375" s="186"/>
    </row>
    <row r="376" spans="1:5" ht="177" customHeight="1" thickBot="1" x14ac:dyDescent="0.3">
      <c r="A376" s="32" t="s">
        <v>142</v>
      </c>
      <c r="B376" s="92" t="s">
        <v>444</v>
      </c>
      <c r="C376" s="62" t="s">
        <v>90</v>
      </c>
      <c r="D376" s="63"/>
      <c r="E376" s="64"/>
    </row>
    <row r="377" spans="1:5" ht="39" customHeight="1" thickBot="1" x14ac:dyDescent="0.3">
      <c r="A377" s="26" t="s">
        <v>57</v>
      </c>
      <c r="B377" s="164" t="s">
        <v>444</v>
      </c>
      <c r="C377" s="165"/>
      <c r="D377" s="165"/>
      <c r="E377" s="166"/>
    </row>
    <row r="378" spans="1:5" ht="15.75" thickBot="1" x14ac:dyDescent="0.3">
      <c r="A378" s="26" t="s">
        <v>59</v>
      </c>
      <c r="B378" s="167" t="s">
        <v>431</v>
      </c>
      <c r="C378" s="168"/>
      <c r="D378" s="168"/>
      <c r="E378" s="169"/>
    </row>
    <row r="379" spans="1:5" x14ac:dyDescent="0.25">
      <c r="A379" s="159"/>
      <c r="B379" s="33">
        <v>2019</v>
      </c>
      <c r="C379" s="33">
        <v>2020</v>
      </c>
      <c r="D379" s="33">
        <v>2021</v>
      </c>
      <c r="E379" s="33">
        <v>2022</v>
      </c>
    </row>
    <row r="380" spans="1:5" ht="15.75" thickBot="1" x14ac:dyDescent="0.3">
      <c r="A380" s="160"/>
      <c r="B380" s="34" t="s">
        <v>32</v>
      </c>
      <c r="C380" s="34" t="s">
        <v>33</v>
      </c>
      <c r="D380" s="34" t="s">
        <v>33</v>
      </c>
      <c r="E380" s="34" t="s">
        <v>33</v>
      </c>
    </row>
    <row r="381" spans="1:5" ht="15.75" thickBot="1" x14ac:dyDescent="0.3">
      <c r="A381" s="26" t="s">
        <v>61</v>
      </c>
      <c r="B381" s="36">
        <v>0</v>
      </c>
      <c r="C381" s="36">
        <v>1</v>
      </c>
      <c r="D381" s="26"/>
      <c r="E381" s="26"/>
    </row>
    <row r="382" spans="1:5" ht="15.75" thickBot="1" x14ac:dyDescent="0.3">
      <c r="A382" s="26" t="s">
        <v>62</v>
      </c>
      <c r="B382" s="35">
        <f>B400</f>
        <v>0</v>
      </c>
      <c r="C382" s="35">
        <f>C400</f>
        <v>9150</v>
      </c>
      <c r="D382" s="35">
        <f>D400</f>
        <v>0</v>
      </c>
      <c r="E382" s="35">
        <f>E400</f>
        <v>0</v>
      </c>
    </row>
    <row r="383" spans="1:5" ht="15.75" thickBot="1" x14ac:dyDescent="0.3">
      <c r="A383" s="26" t="s">
        <v>63</v>
      </c>
      <c r="B383" s="35" t="e">
        <f>B382/B381</f>
        <v>#DIV/0!</v>
      </c>
      <c r="C383" s="35">
        <f>C382/C381</f>
        <v>9150</v>
      </c>
      <c r="D383" s="35" t="e">
        <f>D382/D381</f>
        <v>#DIV/0!</v>
      </c>
      <c r="E383" s="35" t="e">
        <f>E382/E381</f>
        <v>#DIV/0!</v>
      </c>
    </row>
    <row r="384" spans="1:5" ht="15.75" thickBot="1" x14ac:dyDescent="0.3">
      <c r="A384" s="26" t="s">
        <v>64</v>
      </c>
      <c r="B384" s="36" t="s">
        <v>65</v>
      </c>
      <c r="C384" s="37" t="e">
        <f t="shared" ref="C384:E386" si="14">C381/B381-1</f>
        <v>#DIV/0!</v>
      </c>
      <c r="D384" s="37">
        <f t="shared" si="14"/>
        <v>-1</v>
      </c>
      <c r="E384" s="37" t="e">
        <f t="shared" si="14"/>
        <v>#DIV/0!</v>
      </c>
    </row>
    <row r="385" spans="1:5" ht="15.75" thickBot="1" x14ac:dyDescent="0.3">
      <c r="A385" s="26" t="s">
        <v>66</v>
      </c>
      <c r="B385" s="36" t="s">
        <v>65</v>
      </c>
      <c r="C385" s="37" t="e">
        <f t="shared" si="14"/>
        <v>#DIV/0!</v>
      </c>
      <c r="D385" s="37">
        <f t="shared" si="14"/>
        <v>-1</v>
      </c>
      <c r="E385" s="37" t="e">
        <f t="shared" si="14"/>
        <v>#DIV/0!</v>
      </c>
    </row>
    <row r="386" spans="1:5" ht="15.75" thickBot="1" x14ac:dyDescent="0.3">
      <c r="A386" s="26" t="s">
        <v>67</v>
      </c>
      <c r="B386" s="36" t="s">
        <v>65</v>
      </c>
      <c r="C386" s="37" t="e">
        <f t="shared" si="14"/>
        <v>#DIV/0!</v>
      </c>
      <c r="D386" s="37" t="e">
        <f t="shared" si="14"/>
        <v>#DIV/0!</v>
      </c>
      <c r="E386" s="37" t="e">
        <f t="shared" si="14"/>
        <v>#DIV/0!</v>
      </c>
    </row>
    <row r="387" spans="1:5" ht="15.75" thickBot="1" x14ac:dyDescent="0.3">
      <c r="A387" s="170" t="s">
        <v>112</v>
      </c>
      <c r="B387" s="171"/>
      <c r="C387" s="171"/>
      <c r="D387" s="171"/>
      <c r="E387" s="172"/>
    </row>
    <row r="388" spans="1:5" x14ac:dyDescent="0.25">
      <c r="A388" s="159"/>
      <c r="B388" s="33">
        <v>2019</v>
      </c>
      <c r="C388" s="33">
        <v>2020</v>
      </c>
      <c r="D388" s="33">
        <v>2021</v>
      </c>
      <c r="E388" s="33">
        <v>2022</v>
      </c>
    </row>
    <row r="389" spans="1:5" ht="15.75" thickBot="1" x14ac:dyDescent="0.3">
      <c r="A389" s="160"/>
      <c r="B389" s="34" t="s">
        <v>32</v>
      </c>
      <c r="C389" s="34" t="s">
        <v>33</v>
      </c>
      <c r="D389" s="34" t="s">
        <v>33</v>
      </c>
      <c r="E389" s="34" t="s">
        <v>33</v>
      </c>
    </row>
    <row r="390" spans="1:5" ht="15.75" thickBot="1" x14ac:dyDescent="0.3">
      <c r="A390" s="39" t="s">
        <v>95</v>
      </c>
      <c r="B390" s="40">
        <f>B391+B392+B393+B394</f>
        <v>0</v>
      </c>
      <c r="C390" s="40">
        <f>C391+C392+C393+C394</f>
        <v>0</v>
      </c>
      <c r="D390" s="40">
        <f>D391+D392+D393+D394</f>
        <v>0</v>
      </c>
      <c r="E390" s="40">
        <f>E391+E392+E393+E394</f>
        <v>0</v>
      </c>
    </row>
    <row r="391" spans="1:5" ht="15.75" thickBot="1" x14ac:dyDescent="0.3">
      <c r="A391" s="41" t="s">
        <v>70</v>
      </c>
      <c r="B391" s="40"/>
      <c r="C391" s="40"/>
      <c r="D391" s="40"/>
      <c r="E391" s="40"/>
    </row>
    <row r="392" spans="1:5" ht="15.75" thickBot="1" x14ac:dyDescent="0.3">
      <c r="A392" s="41" t="s">
        <v>96</v>
      </c>
      <c r="B392" s="40"/>
      <c r="C392" s="40"/>
      <c r="D392" s="40"/>
      <c r="E392" s="40"/>
    </row>
    <row r="393" spans="1:5" ht="15.75" thickBot="1" x14ac:dyDescent="0.3">
      <c r="A393" s="41" t="s">
        <v>97</v>
      </c>
      <c r="B393" s="40"/>
      <c r="C393" s="40"/>
      <c r="D393" s="40"/>
      <c r="E393" s="40"/>
    </row>
    <row r="394" spans="1:5" ht="15.75" thickBot="1" x14ac:dyDescent="0.3">
      <c r="A394" s="41" t="s">
        <v>98</v>
      </c>
      <c r="B394" s="40"/>
      <c r="C394" s="40"/>
      <c r="D394" s="40"/>
      <c r="E394" s="40"/>
    </row>
    <row r="395" spans="1:5" ht="15.75" thickBot="1" x14ac:dyDescent="0.3">
      <c r="A395" s="39" t="s">
        <v>99</v>
      </c>
      <c r="B395" s="43">
        <f>B396+B397+B398+B399</f>
        <v>0</v>
      </c>
      <c r="C395" s="43">
        <f>C396+C397+C398+C399</f>
        <v>9150</v>
      </c>
      <c r="D395" s="43">
        <f>D396+D397+D398+D399</f>
        <v>0</v>
      </c>
      <c r="E395" s="43">
        <f>E396+E397+E398+E399</f>
        <v>0</v>
      </c>
    </row>
    <row r="396" spans="1:5" ht="15.75" thickBot="1" x14ac:dyDescent="0.3">
      <c r="A396" s="41" t="s">
        <v>70</v>
      </c>
      <c r="B396" s="43">
        <v>0</v>
      </c>
      <c r="C396" s="43">
        <v>0</v>
      </c>
      <c r="D396" s="43">
        <v>0</v>
      </c>
      <c r="E396" s="43">
        <v>0</v>
      </c>
    </row>
    <row r="397" spans="1:5" ht="15.75" thickBot="1" x14ac:dyDescent="0.3">
      <c r="A397" s="41" t="s">
        <v>96</v>
      </c>
      <c r="B397" s="43"/>
      <c r="C397" s="43"/>
      <c r="D397" s="43"/>
      <c r="E397" s="43"/>
    </row>
    <row r="398" spans="1:5" ht="15.75" thickBot="1" x14ac:dyDescent="0.3">
      <c r="A398" s="41" t="s">
        <v>97</v>
      </c>
      <c r="B398" s="43"/>
      <c r="C398" s="133">
        <v>4300</v>
      </c>
      <c r="D398" s="43"/>
      <c r="E398" s="43"/>
    </row>
    <row r="399" spans="1:5" ht="15.75" thickBot="1" x14ac:dyDescent="0.3">
      <c r="A399" s="41" t="s">
        <v>98</v>
      </c>
      <c r="B399" s="134"/>
      <c r="C399" s="135">
        <v>4850</v>
      </c>
      <c r="D399" s="43"/>
      <c r="E399" s="43"/>
    </row>
    <row r="400" spans="1:5" ht="15.75" thickBot="1" x14ac:dyDescent="0.3">
      <c r="A400" s="48" t="s">
        <v>82</v>
      </c>
      <c r="B400" s="43">
        <f>B390+B395</f>
        <v>0</v>
      </c>
      <c r="C400" s="43">
        <f>C390+C395</f>
        <v>9150</v>
      </c>
      <c r="D400" s="43">
        <f>D390+D395</f>
        <v>0</v>
      </c>
      <c r="E400" s="43">
        <f>E390+E395</f>
        <v>0</v>
      </c>
    </row>
    <row r="401" spans="1:5" s="132" customFormat="1" ht="23.25" customHeight="1" thickBot="1" x14ac:dyDescent="0.3">
      <c r="A401" s="131" t="s">
        <v>110</v>
      </c>
      <c r="B401" s="288" t="s">
        <v>445</v>
      </c>
      <c r="C401" s="289"/>
      <c r="D401" s="289"/>
      <c r="E401" s="290"/>
    </row>
    <row r="402" spans="1:5" ht="104.25" customHeight="1" thickBot="1" x14ac:dyDescent="0.3">
      <c r="A402" s="32" t="s">
        <v>142</v>
      </c>
      <c r="B402" s="92" t="s">
        <v>446</v>
      </c>
      <c r="C402" s="62" t="s">
        <v>90</v>
      </c>
      <c r="D402" s="63"/>
      <c r="E402" s="64"/>
    </row>
    <row r="403" spans="1:5" ht="49.5" customHeight="1" thickBot="1" x14ac:dyDescent="0.3">
      <c r="A403" s="26" t="s">
        <v>57</v>
      </c>
      <c r="B403" s="164" t="s">
        <v>447</v>
      </c>
      <c r="C403" s="165"/>
      <c r="D403" s="165"/>
      <c r="E403" s="166"/>
    </row>
    <row r="404" spans="1:5" ht="15.75" thickBot="1" x14ac:dyDescent="0.3">
      <c r="A404" s="26" t="s">
        <v>59</v>
      </c>
      <c r="B404" s="167" t="s">
        <v>431</v>
      </c>
      <c r="C404" s="168"/>
      <c r="D404" s="168"/>
      <c r="E404" s="169"/>
    </row>
    <row r="405" spans="1:5" x14ac:dyDescent="0.25">
      <c r="A405" s="159"/>
      <c r="B405" s="33">
        <v>2019</v>
      </c>
      <c r="C405" s="33">
        <v>2020</v>
      </c>
      <c r="D405" s="33">
        <v>2021</v>
      </c>
      <c r="E405" s="33">
        <v>2022</v>
      </c>
    </row>
    <row r="406" spans="1:5" ht="15.75" thickBot="1" x14ac:dyDescent="0.3">
      <c r="A406" s="160"/>
      <c r="B406" s="34" t="s">
        <v>32</v>
      </c>
      <c r="C406" s="34" t="s">
        <v>33</v>
      </c>
      <c r="D406" s="34" t="s">
        <v>33</v>
      </c>
      <c r="E406" s="34" t="s">
        <v>33</v>
      </c>
    </row>
    <row r="407" spans="1:5" ht="15.75" thickBot="1" x14ac:dyDescent="0.3">
      <c r="A407" s="26" t="s">
        <v>61</v>
      </c>
      <c r="B407" s="36">
        <v>0</v>
      </c>
      <c r="C407" s="36">
        <v>3</v>
      </c>
      <c r="D407" s="26"/>
      <c r="E407" s="26"/>
    </row>
    <row r="408" spans="1:5" ht="15.75" thickBot="1" x14ac:dyDescent="0.3">
      <c r="A408" s="26" t="s">
        <v>62</v>
      </c>
      <c r="B408" s="35">
        <f>B426</f>
        <v>0</v>
      </c>
      <c r="C408" s="35">
        <f>C426</f>
        <v>1300</v>
      </c>
      <c r="D408" s="35">
        <f>D426</f>
        <v>0</v>
      </c>
      <c r="E408" s="35">
        <f>E426</f>
        <v>0</v>
      </c>
    </row>
    <row r="409" spans="1:5" ht="15.75" thickBot="1" x14ac:dyDescent="0.3">
      <c r="A409" s="26" t="s">
        <v>63</v>
      </c>
      <c r="B409" s="35" t="e">
        <f>B408/B407</f>
        <v>#DIV/0!</v>
      </c>
      <c r="C409" s="35">
        <f>C408/C407</f>
        <v>433.33333333333331</v>
      </c>
      <c r="D409" s="35" t="e">
        <f>D408/D407</f>
        <v>#DIV/0!</v>
      </c>
      <c r="E409" s="35" t="e">
        <f>E408/E407</f>
        <v>#DIV/0!</v>
      </c>
    </row>
    <row r="410" spans="1:5" ht="15.75" thickBot="1" x14ac:dyDescent="0.3">
      <c r="A410" s="26" t="s">
        <v>64</v>
      </c>
      <c r="B410" s="36" t="s">
        <v>65</v>
      </c>
      <c r="C410" s="37" t="e">
        <f t="shared" ref="C410:E412" si="15">C407/B407-1</f>
        <v>#DIV/0!</v>
      </c>
      <c r="D410" s="37">
        <f t="shared" si="15"/>
        <v>-1</v>
      </c>
      <c r="E410" s="37" t="e">
        <f t="shared" si="15"/>
        <v>#DIV/0!</v>
      </c>
    </row>
    <row r="411" spans="1:5" ht="15.75" thickBot="1" x14ac:dyDescent="0.3">
      <c r="A411" s="26" t="s">
        <v>66</v>
      </c>
      <c r="B411" s="36" t="s">
        <v>65</v>
      </c>
      <c r="C411" s="37" t="e">
        <f t="shared" si="15"/>
        <v>#DIV/0!</v>
      </c>
      <c r="D411" s="37">
        <f t="shared" si="15"/>
        <v>-1</v>
      </c>
      <c r="E411" s="37" t="e">
        <f t="shared" si="15"/>
        <v>#DIV/0!</v>
      </c>
    </row>
    <row r="412" spans="1:5" ht="15.75" thickBot="1" x14ac:dyDescent="0.3">
      <c r="A412" s="26" t="s">
        <v>67</v>
      </c>
      <c r="B412" s="36" t="s">
        <v>65</v>
      </c>
      <c r="C412" s="37" t="e">
        <f t="shared" si="15"/>
        <v>#DIV/0!</v>
      </c>
      <c r="D412" s="37" t="e">
        <f t="shared" si="15"/>
        <v>#DIV/0!</v>
      </c>
      <c r="E412" s="37" t="e">
        <f t="shared" si="15"/>
        <v>#DIV/0!</v>
      </c>
    </row>
    <row r="413" spans="1:5" ht="15.75" thickBot="1" x14ac:dyDescent="0.3">
      <c r="A413" s="170" t="s">
        <v>112</v>
      </c>
      <c r="B413" s="171"/>
      <c r="C413" s="171"/>
      <c r="D413" s="171"/>
      <c r="E413" s="172"/>
    </row>
    <row r="414" spans="1:5" x14ac:dyDescent="0.25">
      <c r="A414" s="159"/>
      <c r="B414" s="33">
        <v>2019</v>
      </c>
      <c r="C414" s="33">
        <v>2020</v>
      </c>
      <c r="D414" s="33">
        <v>2021</v>
      </c>
      <c r="E414" s="33">
        <v>2022</v>
      </c>
    </row>
    <row r="415" spans="1:5" ht="15.75" thickBot="1" x14ac:dyDescent="0.3">
      <c r="A415" s="160"/>
      <c r="B415" s="34" t="s">
        <v>32</v>
      </c>
      <c r="C415" s="34" t="s">
        <v>33</v>
      </c>
      <c r="D415" s="34" t="s">
        <v>33</v>
      </c>
      <c r="E415" s="34" t="s">
        <v>33</v>
      </c>
    </row>
    <row r="416" spans="1:5" ht="15.75" thickBot="1" x14ac:dyDescent="0.3">
      <c r="A416" s="39" t="s">
        <v>95</v>
      </c>
      <c r="B416" s="40">
        <f>B417+B418+B419+B420</f>
        <v>0</v>
      </c>
      <c r="C416" s="40">
        <f>C417+C418+C419+C420</f>
        <v>0</v>
      </c>
      <c r="D416" s="40">
        <f>D417+D418+D419+D420</f>
        <v>0</v>
      </c>
      <c r="E416" s="40">
        <f>E417+E418+E419+E420</f>
        <v>0</v>
      </c>
    </row>
    <row r="417" spans="1:5" ht="15.75" thickBot="1" x14ac:dyDescent="0.3">
      <c r="A417" s="41" t="s">
        <v>70</v>
      </c>
      <c r="B417" s="40"/>
      <c r="C417" s="40"/>
      <c r="D417" s="40"/>
      <c r="E417" s="40"/>
    </row>
    <row r="418" spans="1:5" ht="15.75" thickBot="1" x14ac:dyDescent="0.3">
      <c r="A418" s="41" t="s">
        <v>96</v>
      </c>
      <c r="B418" s="40"/>
      <c r="C418" s="40"/>
      <c r="D418" s="40"/>
      <c r="E418" s="40"/>
    </row>
    <row r="419" spans="1:5" ht="15.75" thickBot="1" x14ac:dyDescent="0.3">
      <c r="A419" s="41" t="s">
        <v>97</v>
      </c>
      <c r="B419" s="40"/>
      <c r="C419" s="40"/>
      <c r="D419" s="40"/>
      <c r="E419" s="40"/>
    </row>
    <row r="420" spans="1:5" ht="15.75" thickBot="1" x14ac:dyDescent="0.3">
      <c r="A420" s="41" t="s">
        <v>98</v>
      </c>
      <c r="B420" s="40"/>
      <c r="C420" s="40"/>
      <c r="D420" s="40"/>
      <c r="E420" s="40"/>
    </row>
    <row r="421" spans="1:5" ht="15.75" thickBot="1" x14ac:dyDescent="0.3">
      <c r="A421" s="39" t="s">
        <v>99</v>
      </c>
      <c r="B421" s="43">
        <f>B422+B423+B424+B425</f>
        <v>0</v>
      </c>
      <c r="C421" s="43">
        <f>C422+C423+C424+C425</f>
        <v>1300</v>
      </c>
      <c r="D421" s="43">
        <f>D422+D423+D424+D425</f>
        <v>0</v>
      </c>
      <c r="E421" s="43">
        <f>E422+E423+E424+E425</f>
        <v>0</v>
      </c>
    </row>
    <row r="422" spans="1:5" ht="15.75" thickBot="1" x14ac:dyDescent="0.3">
      <c r="A422" s="41" t="s">
        <v>70</v>
      </c>
      <c r="B422" s="43">
        <v>0</v>
      </c>
      <c r="C422" s="43">
        <v>0</v>
      </c>
      <c r="D422" s="43">
        <v>0</v>
      </c>
      <c r="E422" s="43">
        <v>0</v>
      </c>
    </row>
    <row r="423" spans="1:5" ht="15.75" thickBot="1" x14ac:dyDescent="0.3">
      <c r="A423" s="41" t="s">
        <v>96</v>
      </c>
      <c r="B423" s="43"/>
      <c r="C423" s="43"/>
      <c r="D423" s="43"/>
      <c r="E423" s="43"/>
    </row>
    <row r="424" spans="1:5" ht="15.75" thickBot="1" x14ac:dyDescent="0.3">
      <c r="A424" s="41" t="s">
        <v>97</v>
      </c>
      <c r="B424" s="43"/>
      <c r="C424" s="133">
        <v>900</v>
      </c>
      <c r="D424" s="43"/>
      <c r="E424" s="43"/>
    </row>
    <row r="425" spans="1:5" ht="15.75" thickBot="1" x14ac:dyDescent="0.3">
      <c r="A425" s="41" t="s">
        <v>98</v>
      </c>
      <c r="B425" s="134"/>
      <c r="C425" s="135">
        <v>400</v>
      </c>
      <c r="D425" s="43"/>
      <c r="E425" s="43"/>
    </row>
    <row r="426" spans="1:5" ht="15.75" thickBot="1" x14ac:dyDescent="0.3">
      <c r="A426" s="48" t="s">
        <v>82</v>
      </c>
      <c r="B426" s="43">
        <f>B416+B421</f>
        <v>0</v>
      </c>
      <c r="C426" s="43">
        <f>C416+C421</f>
        <v>1300</v>
      </c>
      <c r="D426" s="43">
        <f>D416+D421</f>
        <v>0</v>
      </c>
      <c r="E426" s="43">
        <f>E416+E421</f>
        <v>0</v>
      </c>
    </row>
    <row r="427" spans="1:5" s="132" customFormat="1" ht="23.25" customHeight="1" thickBot="1" x14ac:dyDescent="0.3">
      <c r="A427" s="131" t="s">
        <v>110</v>
      </c>
      <c r="B427" s="288" t="s">
        <v>448</v>
      </c>
      <c r="C427" s="228"/>
      <c r="D427" s="228"/>
      <c r="E427" s="186"/>
    </row>
    <row r="428" spans="1:5" ht="84" customHeight="1" thickBot="1" x14ac:dyDescent="0.3">
      <c r="A428" s="32" t="s">
        <v>142</v>
      </c>
      <c r="B428" s="92" t="s">
        <v>449</v>
      </c>
      <c r="C428" s="62" t="s">
        <v>90</v>
      </c>
      <c r="D428" s="63"/>
      <c r="E428" s="64"/>
    </row>
    <row r="429" spans="1:5" ht="49.5" customHeight="1" thickBot="1" x14ac:dyDescent="0.3">
      <c r="A429" s="26" t="s">
        <v>57</v>
      </c>
      <c r="B429" s="164" t="s">
        <v>450</v>
      </c>
      <c r="C429" s="165"/>
      <c r="D429" s="165"/>
      <c r="E429" s="166"/>
    </row>
    <row r="430" spans="1:5" ht="15.75" thickBot="1" x14ac:dyDescent="0.3">
      <c r="A430" s="26" t="s">
        <v>59</v>
      </c>
      <c r="B430" s="167" t="s">
        <v>431</v>
      </c>
      <c r="C430" s="168"/>
      <c r="D430" s="168"/>
      <c r="E430" s="169"/>
    </row>
    <row r="431" spans="1:5" x14ac:dyDescent="0.25">
      <c r="A431" s="159"/>
      <c r="B431" s="33">
        <v>2019</v>
      </c>
      <c r="C431" s="33">
        <v>2020</v>
      </c>
      <c r="D431" s="33">
        <v>2021</v>
      </c>
      <c r="E431" s="33">
        <v>2022</v>
      </c>
    </row>
    <row r="432" spans="1:5" ht="15.75" thickBot="1" x14ac:dyDescent="0.3">
      <c r="A432" s="160"/>
      <c r="B432" s="34" t="s">
        <v>32</v>
      </c>
      <c r="C432" s="34" t="s">
        <v>33</v>
      </c>
      <c r="D432" s="34" t="s">
        <v>33</v>
      </c>
      <c r="E432" s="34" t="s">
        <v>33</v>
      </c>
    </row>
    <row r="433" spans="1:5" ht="15.75" thickBot="1" x14ac:dyDescent="0.3">
      <c r="A433" s="26" t="s">
        <v>61</v>
      </c>
      <c r="B433" s="36">
        <v>0</v>
      </c>
      <c r="C433" s="36">
        <v>1</v>
      </c>
      <c r="D433" s="26"/>
      <c r="E433" s="26"/>
    </row>
    <row r="434" spans="1:5" ht="15.75" thickBot="1" x14ac:dyDescent="0.3">
      <c r="A434" s="26" t="s">
        <v>62</v>
      </c>
      <c r="B434" s="35">
        <f>B452</f>
        <v>0</v>
      </c>
      <c r="C434" s="35">
        <f>C452</f>
        <v>2200</v>
      </c>
      <c r="D434" s="35">
        <f>D452</f>
        <v>0</v>
      </c>
      <c r="E434" s="35">
        <f>E452</f>
        <v>0</v>
      </c>
    </row>
    <row r="435" spans="1:5" ht="15.75" thickBot="1" x14ac:dyDescent="0.3">
      <c r="A435" s="26" t="s">
        <v>63</v>
      </c>
      <c r="B435" s="35" t="e">
        <f>B434/B433</f>
        <v>#DIV/0!</v>
      </c>
      <c r="C435" s="35">
        <f>C434/C433</f>
        <v>2200</v>
      </c>
      <c r="D435" s="35" t="e">
        <f>D434/D433</f>
        <v>#DIV/0!</v>
      </c>
      <c r="E435" s="35" t="e">
        <f>E434/E433</f>
        <v>#DIV/0!</v>
      </c>
    </row>
    <row r="436" spans="1:5" ht="15.75" thickBot="1" x14ac:dyDescent="0.3">
      <c r="A436" s="26" t="s">
        <v>64</v>
      </c>
      <c r="B436" s="36" t="s">
        <v>65</v>
      </c>
      <c r="C436" s="37" t="e">
        <f t="shared" ref="C436:E438" si="16">C433/B433-1</f>
        <v>#DIV/0!</v>
      </c>
      <c r="D436" s="37">
        <f t="shared" si="16"/>
        <v>-1</v>
      </c>
      <c r="E436" s="37" t="e">
        <f t="shared" si="16"/>
        <v>#DIV/0!</v>
      </c>
    </row>
    <row r="437" spans="1:5" ht="15.75" thickBot="1" x14ac:dyDescent="0.3">
      <c r="A437" s="26" t="s">
        <v>66</v>
      </c>
      <c r="B437" s="36" t="s">
        <v>65</v>
      </c>
      <c r="C437" s="37" t="e">
        <f t="shared" si="16"/>
        <v>#DIV/0!</v>
      </c>
      <c r="D437" s="37">
        <f t="shared" si="16"/>
        <v>-1</v>
      </c>
      <c r="E437" s="37" t="e">
        <f t="shared" si="16"/>
        <v>#DIV/0!</v>
      </c>
    </row>
    <row r="438" spans="1:5" ht="15.75" thickBot="1" x14ac:dyDescent="0.3">
      <c r="A438" s="26" t="s">
        <v>67</v>
      </c>
      <c r="B438" s="36" t="s">
        <v>65</v>
      </c>
      <c r="C438" s="37" t="e">
        <f t="shared" si="16"/>
        <v>#DIV/0!</v>
      </c>
      <c r="D438" s="37" t="e">
        <f t="shared" si="16"/>
        <v>#DIV/0!</v>
      </c>
      <c r="E438" s="37" t="e">
        <f t="shared" si="16"/>
        <v>#DIV/0!</v>
      </c>
    </row>
    <row r="439" spans="1:5" ht="15.75" thickBot="1" x14ac:dyDescent="0.3">
      <c r="A439" s="170" t="s">
        <v>112</v>
      </c>
      <c r="B439" s="171"/>
      <c r="C439" s="171"/>
      <c r="D439" s="171"/>
      <c r="E439" s="172"/>
    </row>
    <row r="440" spans="1:5" x14ac:dyDescent="0.25">
      <c r="A440" s="159"/>
      <c r="B440" s="33">
        <v>2019</v>
      </c>
      <c r="C440" s="33">
        <v>2020</v>
      </c>
      <c r="D440" s="33">
        <v>2021</v>
      </c>
      <c r="E440" s="33">
        <v>2022</v>
      </c>
    </row>
    <row r="441" spans="1:5" ht="15.75" thickBot="1" x14ac:dyDescent="0.3">
      <c r="A441" s="160"/>
      <c r="B441" s="34" t="s">
        <v>32</v>
      </c>
      <c r="C441" s="34" t="s">
        <v>33</v>
      </c>
      <c r="D441" s="34" t="s">
        <v>33</v>
      </c>
      <c r="E441" s="34" t="s">
        <v>33</v>
      </c>
    </row>
    <row r="442" spans="1:5" ht="15.75" thickBot="1" x14ac:dyDescent="0.3">
      <c r="A442" s="39" t="s">
        <v>95</v>
      </c>
      <c r="B442" s="40">
        <f>B443+B444+B445+B446</f>
        <v>0</v>
      </c>
      <c r="C442" s="40">
        <f>C443+C444+C445+C446</f>
        <v>0</v>
      </c>
      <c r="D442" s="40">
        <f>D443+D444+D445+D446</f>
        <v>0</v>
      </c>
      <c r="E442" s="40">
        <f>E443+E444+E445+E446</f>
        <v>0</v>
      </c>
    </row>
    <row r="443" spans="1:5" ht="15.75" thickBot="1" x14ac:dyDescent="0.3">
      <c r="A443" s="41" t="s">
        <v>70</v>
      </c>
      <c r="B443" s="40"/>
      <c r="C443" s="40"/>
      <c r="D443" s="40"/>
      <c r="E443" s="40"/>
    </row>
    <row r="444" spans="1:5" ht="15.75" thickBot="1" x14ac:dyDescent="0.3">
      <c r="A444" s="41" t="s">
        <v>96</v>
      </c>
      <c r="B444" s="40"/>
      <c r="C444" s="40"/>
      <c r="D444" s="40"/>
      <c r="E444" s="40"/>
    </row>
    <row r="445" spans="1:5" ht="15.75" thickBot="1" x14ac:dyDescent="0.3">
      <c r="A445" s="41" t="s">
        <v>97</v>
      </c>
      <c r="B445" s="40"/>
      <c r="C445" s="40"/>
      <c r="D445" s="40"/>
      <c r="E445" s="40"/>
    </row>
    <row r="446" spans="1:5" ht="15.75" thickBot="1" x14ac:dyDescent="0.3">
      <c r="A446" s="41" t="s">
        <v>98</v>
      </c>
      <c r="B446" s="40"/>
      <c r="C446" s="40"/>
      <c r="D446" s="40"/>
      <c r="E446" s="40"/>
    </row>
    <row r="447" spans="1:5" ht="15.75" thickBot="1" x14ac:dyDescent="0.3">
      <c r="A447" s="39" t="s">
        <v>99</v>
      </c>
      <c r="B447" s="43">
        <f>B448+B449+B450+B451</f>
        <v>0</v>
      </c>
      <c r="C447" s="43">
        <f>C448+C449+C450+C451</f>
        <v>2200</v>
      </c>
      <c r="D447" s="43">
        <f>D448+D449+D450+D451</f>
        <v>0</v>
      </c>
      <c r="E447" s="43">
        <f>E448+E449+E450+E451</f>
        <v>0</v>
      </c>
    </row>
    <row r="448" spans="1:5" ht="15.75" thickBot="1" x14ac:dyDescent="0.3">
      <c r="A448" s="41" t="s">
        <v>70</v>
      </c>
      <c r="B448" s="43">
        <v>0</v>
      </c>
      <c r="C448" s="43">
        <v>0</v>
      </c>
      <c r="D448" s="43">
        <v>0</v>
      </c>
      <c r="E448" s="43">
        <v>0</v>
      </c>
    </row>
    <row r="449" spans="1:5" ht="15.75" thickBot="1" x14ac:dyDescent="0.3">
      <c r="A449" s="41" t="s">
        <v>96</v>
      </c>
      <c r="B449" s="43"/>
      <c r="C449" s="43"/>
      <c r="D449" s="43"/>
      <c r="E449" s="43"/>
    </row>
    <row r="450" spans="1:5" ht="15.75" thickBot="1" x14ac:dyDescent="0.3">
      <c r="A450" s="41" t="s">
        <v>97</v>
      </c>
      <c r="B450" s="43"/>
      <c r="C450" s="133">
        <v>1800</v>
      </c>
      <c r="D450" s="43"/>
      <c r="E450" s="43"/>
    </row>
    <row r="451" spans="1:5" ht="15.75" thickBot="1" x14ac:dyDescent="0.3">
      <c r="A451" s="41" t="s">
        <v>98</v>
      </c>
      <c r="B451" s="134"/>
      <c r="C451" s="135">
        <v>400</v>
      </c>
      <c r="D451" s="43"/>
      <c r="E451" s="43"/>
    </row>
    <row r="452" spans="1:5" ht="15.75" thickBot="1" x14ac:dyDescent="0.3">
      <c r="A452" s="48" t="s">
        <v>82</v>
      </c>
      <c r="B452" s="43">
        <f>B442+B447</f>
        <v>0</v>
      </c>
      <c r="C452" s="43">
        <f>C442+C447</f>
        <v>2200</v>
      </c>
      <c r="D452" s="43">
        <f>D442+D447</f>
        <v>0</v>
      </c>
      <c r="E452" s="43">
        <f>E442+E447</f>
        <v>0</v>
      </c>
    </row>
    <row r="453" spans="1:5" s="132" customFormat="1" ht="23.25" customHeight="1" thickBot="1" x14ac:dyDescent="0.3">
      <c r="A453" s="131" t="s">
        <v>110</v>
      </c>
      <c r="B453" s="288" t="s">
        <v>451</v>
      </c>
      <c r="C453" s="228"/>
      <c r="D453" s="228"/>
      <c r="E453" s="186"/>
    </row>
    <row r="454" spans="1:5" ht="82.5" customHeight="1" thickBot="1" x14ac:dyDescent="0.3">
      <c r="A454" s="32" t="s">
        <v>142</v>
      </c>
      <c r="B454" s="92" t="s">
        <v>452</v>
      </c>
      <c r="C454" s="62" t="s">
        <v>90</v>
      </c>
      <c r="D454" s="63"/>
      <c r="E454" s="64"/>
    </row>
    <row r="455" spans="1:5" ht="49.5" customHeight="1" thickBot="1" x14ac:dyDescent="0.3">
      <c r="A455" s="26" t="s">
        <v>57</v>
      </c>
      <c r="B455" s="164" t="s">
        <v>453</v>
      </c>
      <c r="C455" s="165"/>
      <c r="D455" s="165"/>
      <c r="E455" s="166"/>
    </row>
    <row r="456" spans="1:5" ht="15.75" thickBot="1" x14ac:dyDescent="0.3">
      <c r="A456" s="26" t="s">
        <v>59</v>
      </c>
      <c r="B456" s="167" t="s">
        <v>431</v>
      </c>
      <c r="C456" s="168"/>
      <c r="D456" s="168"/>
      <c r="E456" s="169"/>
    </row>
    <row r="457" spans="1:5" x14ac:dyDescent="0.25">
      <c r="A457" s="159"/>
      <c r="B457" s="33">
        <v>2019</v>
      </c>
      <c r="C457" s="33">
        <v>2020</v>
      </c>
      <c r="D457" s="33">
        <v>2021</v>
      </c>
      <c r="E457" s="33">
        <v>2022</v>
      </c>
    </row>
    <row r="458" spans="1:5" ht="15.75" thickBot="1" x14ac:dyDescent="0.3">
      <c r="A458" s="160"/>
      <c r="B458" s="34" t="s">
        <v>32</v>
      </c>
      <c r="C458" s="34" t="s">
        <v>33</v>
      </c>
      <c r="D458" s="34" t="s">
        <v>33</v>
      </c>
      <c r="E458" s="34" t="s">
        <v>33</v>
      </c>
    </row>
    <row r="459" spans="1:5" ht="15.75" thickBot="1" x14ac:dyDescent="0.3">
      <c r="A459" s="26" t="s">
        <v>61</v>
      </c>
      <c r="B459" s="36">
        <v>0</v>
      </c>
      <c r="C459" s="36">
        <v>4</v>
      </c>
      <c r="D459" s="26"/>
      <c r="E459" s="26"/>
    </row>
    <row r="460" spans="1:5" ht="15.75" thickBot="1" x14ac:dyDescent="0.3">
      <c r="A460" s="26" t="s">
        <v>62</v>
      </c>
      <c r="B460" s="35">
        <f>B478</f>
        <v>0</v>
      </c>
      <c r="C460" s="35">
        <f>C478</f>
        <v>7550</v>
      </c>
      <c r="D460" s="35">
        <f>D478</f>
        <v>0</v>
      </c>
      <c r="E460" s="35">
        <f>E478</f>
        <v>0</v>
      </c>
    </row>
    <row r="461" spans="1:5" ht="15.75" thickBot="1" x14ac:dyDescent="0.3">
      <c r="A461" s="26" t="s">
        <v>63</v>
      </c>
      <c r="B461" s="35" t="e">
        <f>B460/B459</f>
        <v>#DIV/0!</v>
      </c>
      <c r="C461" s="35">
        <f>C460/C459</f>
        <v>1887.5</v>
      </c>
      <c r="D461" s="35" t="e">
        <f>D460/D459</f>
        <v>#DIV/0!</v>
      </c>
      <c r="E461" s="35" t="e">
        <f>E460/E459</f>
        <v>#DIV/0!</v>
      </c>
    </row>
    <row r="462" spans="1:5" ht="15.75" thickBot="1" x14ac:dyDescent="0.3">
      <c r="A462" s="26" t="s">
        <v>64</v>
      </c>
      <c r="B462" s="36" t="s">
        <v>65</v>
      </c>
      <c r="C462" s="37" t="e">
        <f t="shared" ref="C462:E464" si="17">C459/B459-1</f>
        <v>#DIV/0!</v>
      </c>
      <c r="D462" s="37">
        <f t="shared" si="17"/>
        <v>-1</v>
      </c>
      <c r="E462" s="37" t="e">
        <f t="shared" si="17"/>
        <v>#DIV/0!</v>
      </c>
    </row>
    <row r="463" spans="1:5" ht="15.75" thickBot="1" x14ac:dyDescent="0.3">
      <c r="A463" s="26" t="s">
        <v>66</v>
      </c>
      <c r="B463" s="36" t="s">
        <v>65</v>
      </c>
      <c r="C463" s="37" t="e">
        <f t="shared" si="17"/>
        <v>#DIV/0!</v>
      </c>
      <c r="D463" s="37">
        <f t="shared" si="17"/>
        <v>-1</v>
      </c>
      <c r="E463" s="37" t="e">
        <f t="shared" si="17"/>
        <v>#DIV/0!</v>
      </c>
    </row>
    <row r="464" spans="1:5" ht="15.75" thickBot="1" x14ac:dyDescent="0.3">
      <c r="A464" s="26" t="s">
        <v>67</v>
      </c>
      <c r="B464" s="36" t="s">
        <v>65</v>
      </c>
      <c r="C464" s="37" t="e">
        <f t="shared" si="17"/>
        <v>#DIV/0!</v>
      </c>
      <c r="D464" s="37" t="e">
        <f t="shared" si="17"/>
        <v>#DIV/0!</v>
      </c>
      <c r="E464" s="37" t="e">
        <f t="shared" si="17"/>
        <v>#DIV/0!</v>
      </c>
    </row>
    <row r="465" spans="1:5" ht="15.75" thickBot="1" x14ac:dyDescent="0.3">
      <c r="A465" s="170" t="s">
        <v>112</v>
      </c>
      <c r="B465" s="171"/>
      <c r="C465" s="171"/>
      <c r="D465" s="171"/>
      <c r="E465" s="172"/>
    </row>
    <row r="466" spans="1:5" x14ac:dyDescent="0.25">
      <c r="A466" s="159"/>
      <c r="B466" s="33">
        <v>2019</v>
      </c>
      <c r="C466" s="33">
        <v>2020</v>
      </c>
      <c r="D466" s="33">
        <v>2021</v>
      </c>
      <c r="E466" s="33">
        <v>2022</v>
      </c>
    </row>
    <row r="467" spans="1:5" ht="15.75" thickBot="1" x14ac:dyDescent="0.3">
      <c r="A467" s="160"/>
      <c r="B467" s="34" t="s">
        <v>32</v>
      </c>
      <c r="C467" s="34" t="s">
        <v>33</v>
      </c>
      <c r="D467" s="34" t="s">
        <v>33</v>
      </c>
      <c r="E467" s="34" t="s">
        <v>33</v>
      </c>
    </row>
    <row r="468" spans="1:5" ht="15.75" thickBot="1" x14ac:dyDescent="0.3">
      <c r="A468" s="39" t="s">
        <v>95</v>
      </c>
      <c r="B468" s="40">
        <f>B469+B470+B471+B472</f>
        <v>0</v>
      </c>
      <c r="C468" s="40">
        <f>C469+C470+C471+C472</f>
        <v>0</v>
      </c>
      <c r="D468" s="40">
        <f>D469+D470+D471+D472</f>
        <v>0</v>
      </c>
      <c r="E468" s="40">
        <f>E469+E470+E471+E472</f>
        <v>0</v>
      </c>
    </row>
    <row r="469" spans="1:5" ht="15.75" thickBot="1" x14ac:dyDescent="0.3">
      <c r="A469" s="41" t="s">
        <v>70</v>
      </c>
      <c r="B469" s="40"/>
      <c r="C469" s="40"/>
      <c r="D469" s="40"/>
      <c r="E469" s="40"/>
    </row>
    <row r="470" spans="1:5" ht="15.75" thickBot="1" x14ac:dyDescent="0.3">
      <c r="A470" s="41" t="s">
        <v>96</v>
      </c>
      <c r="B470" s="40"/>
      <c r="C470" s="40"/>
      <c r="D470" s="40"/>
      <c r="E470" s="40"/>
    </row>
    <row r="471" spans="1:5" ht="15.75" thickBot="1" x14ac:dyDescent="0.3">
      <c r="A471" s="41" t="s">
        <v>97</v>
      </c>
      <c r="B471" s="40"/>
      <c r="C471" s="40"/>
      <c r="D471" s="40"/>
      <c r="E471" s="40"/>
    </row>
    <row r="472" spans="1:5" ht="15.75" thickBot="1" x14ac:dyDescent="0.3">
      <c r="A472" s="41" t="s">
        <v>98</v>
      </c>
      <c r="B472" s="40"/>
      <c r="C472" s="40"/>
      <c r="D472" s="40"/>
      <c r="E472" s="40"/>
    </row>
    <row r="473" spans="1:5" ht="15.75" thickBot="1" x14ac:dyDescent="0.3">
      <c r="A473" s="39" t="s">
        <v>99</v>
      </c>
      <c r="B473" s="43">
        <f>B474+B475+B476+B477</f>
        <v>0</v>
      </c>
      <c r="C473" s="43">
        <f>C474+C475+C476+C477</f>
        <v>7550</v>
      </c>
      <c r="D473" s="43">
        <f>D474+D475+D476+D477</f>
        <v>0</v>
      </c>
      <c r="E473" s="43">
        <f>E474+E475+E476+E477</f>
        <v>0</v>
      </c>
    </row>
    <row r="474" spans="1:5" ht="15.75" thickBot="1" x14ac:dyDescent="0.3">
      <c r="A474" s="41" t="s">
        <v>70</v>
      </c>
      <c r="B474" s="43">
        <v>0</v>
      </c>
      <c r="C474" s="43">
        <v>0</v>
      </c>
      <c r="D474" s="43">
        <v>0</v>
      </c>
      <c r="E474" s="43">
        <v>0</v>
      </c>
    </row>
    <row r="475" spans="1:5" ht="15.75" thickBot="1" x14ac:dyDescent="0.3">
      <c r="A475" s="41" t="s">
        <v>96</v>
      </c>
      <c r="B475" s="43"/>
      <c r="C475" s="43"/>
      <c r="D475" s="43"/>
      <c r="E475" s="43"/>
    </row>
    <row r="476" spans="1:5" ht="15.75" thickBot="1" x14ac:dyDescent="0.3">
      <c r="A476" s="41" t="s">
        <v>97</v>
      </c>
      <c r="B476" s="43"/>
      <c r="C476" s="133">
        <v>6600</v>
      </c>
      <c r="D476" s="43"/>
      <c r="E476" s="43"/>
    </row>
    <row r="477" spans="1:5" ht="15.75" thickBot="1" x14ac:dyDescent="0.3">
      <c r="A477" s="41" t="s">
        <v>98</v>
      </c>
      <c r="B477" s="134"/>
      <c r="C477" s="135">
        <v>950</v>
      </c>
      <c r="D477" s="43"/>
      <c r="E477" s="43"/>
    </row>
    <row r="478" spans="1:5" ht="15.75" thickBot="1" x14ac:dyDescent="0.3">
      <c r="A478" s="48" t="s">
        <v>82</v>
      </c>
      <c r="B478" s="43">
        <f>B468+B473</f>
        <v>0</v>
      </c>
      <c r="C478" s="43">
        <f>C468+C473</f>
        <v>7550</v>
      </c>
      <c r="D478" s="43">
        <f>D468+D473</f>
        <v>0</v>
      </c>
      <c r="E478" s="43">
        <f>E468+E473</f>
        <v>0</v>
      </c>
    </row>
    <row r="479" spans="1:5" s="132" customFormat="1" ht="23.25" customHeight="1" thickBot="1" x14ac:dyDescent="0.3">
      <c r="A479" s="131" t="s">
        <v>110</v>
      </c>
      <c r="B479" s="288" t="s">
        <v>454</v>
      </c>
      <c r="C479" s="228"/>
      <c r="D479" s="228"/>
      <c r="E479" s="186"/>
    </row>
    <row r="480" spans="1:5" ht="114.75" customHeight="1" thickBot="1" x14ac:dyDescent="0.3">
      <c r="A480" s="32" t="s">
        <v>142</v>
      </c>
      <c r="B480" s="92" t="s">
        <v>455</v>
      </c>
      <c r="C480" s="62" t="s">
        <v>90</v>
      </c>
      <c r="D480" s="63"/>
      <c r="E480" s="64"/>
    </row>
    <row r="481" spans="1:5" ht="24.75" customHeight="1" thickBot="1" x14ac:dyDescent="0.3">
      <c r="A481" s="26" t="s">
        <v>57</v>
      </c>
      <c r="B481" s="164" t="s">
        <v>455</v>
      </c>
      <c r="C481" s="165"/>
      <c r="D481" s="165"/>
      <c r="E481" s="166"/>
    </row>
    <row r="482" spans="1:5" ht="15.75" thickBot="1" x14ac:dyDescent="0.3">
      <c r="A482" s="26" t="s">
        <v>59</v>
      </c>
      <c r="B482" s="167" t="s">
        <v>456</v>
      </c>
      <c r="C482" s="168"/>
      <c r="D482" s="168"/>
      <c r="E482" s="169"/>
    </row>
    <row r="483" spans="1:5" x14ac:dyDescent="0.25">
      <c r="A483" s="159"/>
      <c r="B483" s="33">
        <v>2019</v>
      </c>
      <c r="C483" s="33">
        <v>2020</v>
      </c>
      <c r="D483" s="33">
        <v>2021</v>
      </c>
      <c r="E483" s="33">
        <v>2022</v>
      </c>
    </row>
    <row r="484" spans="1:5" ht="15.75" thickBot="1" x14ac:dyDescent="0.3">
      <c r="A484" s="160"/>
      <c r="B484" s="34" t="s">
        <v>32</v>
      </c>
      <c r="C484" s="34" t="s">
        <v>33</v>
      </c>
      <c r="D484" s="34" t="s">
        <v>33</v>
      </c>
      <c r="E484" s="34" t="s">
        <v>33</v>
      </c>
    </row>
    <row r="485" spans="1:5" ht="15.75" thickBot="1" x14ac:dyDescent="0.3">
      <c r="A485" s="26" t="s">
        <v>61</v>
      </c>
      <c r="B485" s="36">
        <v>0</v>
      </c>
      <c r="C485" s="36">
        <v>1</v>
      </c>
      <c r="D485" s="36">
        <v>1</v>
      </c>
      <c r="E485" s="26"/>
    </row>
    <row r="486" spans="1:5" ht="15.75" thickBot="1" x14ac:dyDescent="0.3">
      <c r="A486" s="26" t="s">
        <v>62</v>
      </c>
      <c r="B486" s="35">
        <f>B504</f>
        <v>0</v>
      </c>
      <c r="C486" s="35">
        <f>C504</f>
        <v>29655</v>
      </c>
      <c r="D486" s="35">
        <f>D504</f>
        <v>29655</v>
      </c>
      <c r="E486" s="35">
        <f>E504</f>
        <v>0</v>
      </c>
    </row>
    <row r="487" spans="1:5" ht="15.75" thickBot="1" x14ac:dyDescent="0.3">
      <c r="A487" s="26" t="s">
        <v>63</v>
      </c>
      <c r="B487" s="35" t="e">
        <f>B486/B485</f>
        <v>#DIV/0!</v>
      </c>
      <c r="C487" s="35">
        <f>C486/C485</f>
        <v>29655</v>
      </c>
      <c r="D487" s="35">
        <f>D486/D485</f>
        <v>29655</v>
      </c>
      <c r="E487" s="35" t="e">
        <f>E486/E485</f>
        <v>#DIV/0!</v>
      </c>
    </row>
    <row r="488" spans="1:5" ht="15.75" thickBot="1" x14ac:dyDescent="0.3">
      <c r="A488" s="26" t="s">
        <v>64</v>
      </c>
      <c r="B488" s="36" t="s">
        <v>65</v>
      </c>
      <c r="C488" s="37" t="e">
        <f t="shared" ref="C488:E490" si="18">C485/B485-1</f>
        <v>#DIV/0!</v>
      </c>
      <c r="D488" s="37">
        <f t="shared" si="18"/>
        <v>0</v>
      </c>
      <c r="E488" s="37">
        <f t="shared" si="18"/>
        <v>-1</v>
      </c>
    </row>
    <row r="489" spans="1:5" ht="15.75" thickBot="1" x14ac:dyDescent="0.3">
      <c r="A489" s="26" t="s">
        <v>66</v>
      </c>
      <c r="B489" s="36" t="s">
        <v>65</v>
      </c>
      <c r="C489" s="37" t="e">
        <f t="shared" si="18"/>
        <v>#DIV/0!</v>
      </c>
      <c r="D489" s="37">
        <f t="shared" si="18"/>
        <v>0</v>
      </c>
      <c r="E489" s="37">
        <f t="shared" si="18"/>
        <v>-1</v>
      </c>
    </row>
    <row r="490" spans="1:5" ht="15.75" thickBot="1" x14ac:dyDescent="0.3">
      <c r="A490" s="26" t="s">
        <v>67</v>
      </c>
      <c r="B490" s="36" t="s">
        <v>65</v>
      </c>
      <c r="C490" s="37" t="e">
        <f t="shared" si="18"/>
        <v>#DIV/0!</v>
      </c>
      <c r="D490" s="37">
        <f t="shared" si="18"/>
        <v>0</v>
      </c>
      <c r="E490" s="37" t="e">
        <f t="shared" si="18"/>
        <v>#DIV/0!</v>
      </c>
    </row>
    <row r="491" spans="1:5" ht="15.75" thickBot="1" x14ac:dyDescent="0.3">
      <c r="A491" s="170" t="s">
        <v>112</v>
      </c>
      <c r="B491" s="171"/>
      <c r="C491" s="171"/>
      <c r="D491" s="171"/>
      <c r="E491" s="172"/>
    </row>
    <row r="492" spans="1:5" x14ac:dyDescent="0.25">
      <c r="A492" s="159"/>
      <c r="B492" s="33">
        <v>2019</v>
      </c>
      <c r="C492" s="33">
        <v>2020</v>
      </c>
      <c r="D492" s="33">
        <v>2021</v>
      </c>
      <c r="E492" s="33">
        <v>2022</v>
      </c>
    </row>
    <row r="493" spans="1:5" ht="15.75" thickBot="1" x14ac:dyDescent="0.3">
      <c r="A493" s="160"/>
      <c r="B493" s="34" t="s">
        <v>32</v>
      </c>
      <c r="C493" s="34" t="s">
        <v>33</v>
      </c>
      <c r="D493" s="34" t="s">
        <v>33</v>
      </c>
      <c r="E493" s="34" t="s">
        <v>33</v>
      </c>
    </row>
    <row r="494" spans="1:5" ht="15.75" thickBot="1" x14ac:dyDescent="0.3">
      <c r="A494" s="39" t="s">
        <v>95</v>
      </c>
      <c r="B494" s="40">
        <f>B495+B496+B497+B498</f>
        <v>0</v>
      </c>
      <c r="C494" s="40">
        <f>C495+C496+C497+C498</f>
        <v>0</v>
      </c>
      <c r="D494" s="40">
        <f>D495+D496+D497+D498</f>
        <v>0</v>
      </c>
      <c r="E494" s="40">
        <f>E495+E496+E497+E498</f>
        <v>0</v>
      </c>
    </row>
    <row r="495" spans="1:5" ht="15.75" thickBot="1" x14ac:dyDescent="0.3">
      <c r="A495" s="41" t="s">
        <v>70</v>
      </c>
      <c r="B495" s="40"/>
      <c r="C495" s="40"/>
      <c r="D495" s="40"/>
      <c r="E495" s="40"/>
    </row>
    <row r="496" spans="1:5" ht="15.75" thickBot="1" x14ac:dyDescent="0.3">
      <c r="A496" s="41" t="s">
        <v>96</v>
      </c>
      <c r="B496" s="40"/>
      <c r="C496" s="40"/>
      <c r="D496" s="40"/>
      <c r="E496" s="40"/>
    </row>
    <row r="497" spans="1:5" ht="15.75" thickBot="1" x14ac:dyDescent="0.3">
      <c r="A497" s="41" t="s">
        <v>97</v>
      </c>
      <c r="B497" s="40"/>
      <c r="C497" s="40"/>
      <c r="D497" s="40"/>
      <c r="E497" s="40"/>
    </row>
    <row r="498" spans="1:5" ht="15.75" thickBot="1" x14ac:dyDescent="0.3">
      <c r="A498" s="41" t="s">
        <v>98</v>
      </c>
      <c r="B498" s="40"/>
      <c r="C498" s="40"/>
      <c r="D498" s="40"/>
      <c r="E498" s="40"/>
    </row>
    <row r="499" spans="1:5" ht="15.75" thickBot="1" x14ac:dyDescent="0.3">
      <c r="A499" s="39" t="s">
        <v>99</v>
      </c>
      <c r="B499" s="43">
        <f>B500+B501+B502+B503</f>
        <v>0</v>
      </c>
      <c r="C499" s="43">
        <f>C500+C501+C502+C503</f>
        <v>29655</v>
      </c>
      <c r="D499" s="43">
        <f>D500+D501+D502+D503</f>
        <v>29655</v>
      </c>
      <c r="E499" s="43">
        <f>E500+E501+E502+E503</f>
        <v>0</v>
      </c>
    </row>
    <row r="500" spans="1:5" ht="15.75" thickBot="1" x14ac:dyDescent="0.3">
      <c r="A500" s="41" t="s">
        <v>70</v>
      </c>
      <c r="B500" s="43">
        <v>0</v>
      </c>
      <c r="C500" s="43">
        <v>0</v>
      </c>
      <c r="D500" s="43">
        <v>0</v>
      </c>
      <c r="E500" s="43">
        <v>0</v>
      </c>
    </row>
    <row r="501" spans="1:5" ht="15.75" thickBot="1" x14ac:dyDescent="0.3">
      <c r="A501" s="41" t="s">
        <v>96</v>
      </c>
      <c r="B501" s="43"/>
      <c r="C501" s="43"/>
      <c r="D501" s="43"/>
      <c r="E501" s="43"/>
    </row>
    <row r="502" spans="1:5" ht="15.75" thickBot="1" x14ac:dyDescent="0.3">
      <c r="A502" s="41" t="s">
        <v>97</v>
      </c>
      <c r="B502" s="43"/>
      <c r="C502" s="133">
        <v>12709</v>
      </c>
      <c r="D502" s="43">
        <v>12709</v>
      </c>
      <c r="E502" s="43"/>
    </row>
    <row r="503" spans="1:5" ht="15.75" thickBot="1" x14ac:dyDescent="0.3">
      <c r="A503" s="41" t="s">
        <v>98</v>
      </c>
      <c r="B503" s="134"/>
      <c r="C503" s="135">
        <v>16946</v>
      </c>
      <c r="D503" s="43">
        <v>16946</v>
      </c>
      <c r="E503" s="43"/>
    </row>
    <row r="504" spans="1:5" ht="15.75" thickBot="1" x14ac:dyDescent="0.3">
      <c r="A504" s="48" t="s">
        <v>82</v>
      </c>
      <c r="B504" s="43">
        <f>B494+B499</f>
        <v>0</v>
      </c>
      <c r="C504" s="43">
        <f>C494+C499</f>
        <v>29655</v>
      </c>
      <c r="D504" s="43">
        <f>D494+D499</f>
        <v>29655</v>
      </c>
      <c r="E504" s="43">
        <f>E494+E499</f>
        <v>0</v>
      </c>
    </row>
    <row r="505" spans="1:5" ht="15.75" thickBot="1" x14ac:dyDescent="0.3">
      <c r="A505" s="66"/>
      <c r="B505" s="67"/>
      <c r="C505" s="67"/>
      <c r="D505" s="67"/>
      <c r="E505" s="67"/>
    </row>
    <row r="506" spans="1:5" ht="24.75" thickBot="1" x14ac:dyDescent="0.3">
      <c r="A506" s="20" t="s">
        <v>117</v>
      </c>
      <c r="B506" s="68">
        <f>B63+B100+B136</f>
        <v>153000</v>
      </c>
      <c r="C506" s="68">
        <f>C63+C100+C136+C486+C460+C434+C408+C382+C356+C330+C304+C252+C226+C200+C174+C148</f>
        <v>353130</v>
      </c>
      <c r="D506" s="68">
        <f>D63+D100+D136+D486+D460+D434+D408+D382+D356+D330+D304+D252+D226+D200+D174+D148</f>
        <v>355500</v>
      </c>
      <c r="E506" s="68">
        <f>E63+E100+E136+E486+E460+E434+E408+E382+E356+E330+E304+E252+E226+E200+E174+E148</f>
        <v>356500</v>
      </c>
    </row>
    <row r="507" spans="1:5" ht="24.75" thickBot="1" x14ac:dyDescent="0.3">
      <c r="A507" s="20" t="s">
        <v>118</v>
      </c>
      <c r="B507" s="68">
        <f>B34+B71+B107</f>
        <v>153000</v>
      </c>
      <c r="C507" s="68">
        <f>C34+C71+C107+C504+C478+C452+C426+C400+C374+C348+C322+C296+C270+C244+C218+C192+C166</f>
        <v>353130</v>
      </c>
      <c r="D507" s="68">
        <f>D34+D71+D107+D504+D478+D452+D426+D400+D374+D348+D322+D296+D270+D244+D218+D192+D166</f>
        <v>355500</v>
      </c>
      <c r="E507" s="68">
        <f>E34+E71+E107+E504+E478+E452+E426+E400+E374+E348+E322+E296+E270+E244+E218+E192+E166</f>
        <v>356500</v>
      </c>
    </row>
    <row r="508" spans="1:5" ht="15.75" thickBot="1" x14ac:dyDescent="0.3">
      <c r="A508" s="39" t="s">
        <v>69</v>
      </c>
      <c r="B508" s="69">
        <f>B509+B510</f>
        <v>47000</v>
      </c>
      <c r="C508" s="69">
        <f>C509+C510</f>
        <v>79000</v>
      </c>
      <c r="D508" s="69">
        <f>D509+D510</f>
        <v>79000</v>
      </c>
      <c r="E508" s="69">
        <f>E509+E510</f>
        <v>79000</v>
      </c>
    </row>
    <row r="509" spans="1:5" ht="15.75" thickBot="1" x14ac:dyDescent="0.3">
      <c r="A509" s="41" t="s">
        <v>70</v>
      </c>
      <c r="B509" s="43">
        <f>B43+B116+B80</f>
        <v>47000</v>
      </c>
      <c r="C509" s="43">
        <f>C43+C116+C80</f>
        <v>79000</v>
      </c>
      <c r="D509" s="43">
        <f>D43+D116+D80</f>
        <v>79000</v>
      </c>
      <c r="E509" s="43">
        <f>E43+E116+E80</f>
        <v>79000</v>
      </c>
    </row>
    <row r="510" spans="1:5" ht="15.75" thickBot="1" x14ac:dyDescent="0.3">
      <c r="A510" s="41" t="s">
        <v>119</v>
      </c>
      <c r="B510" s="43">
        <f>B44+B117</f>
        <v>0</v>
      </c>
      <c r="C510" s="43">
        <f>C44+C117</f>
        <v>0</v>
      </c>
      <c r="D510" s="43">
        <f>D44+D117</f>
        <v>0</v>
      </c>
      <c r="E510" s="43">
        <f>E44+E117</f>
        <v>0</v>
      </c>
    </row>
    <row r="511" spans="1:5" ht="15.75" thickBot="1" x14ac:dyDescent="0.3">
      <c r="A511" s="39" t="s">
        <v>72</v>
      </c>
      <c r="B511" s="69">
        <f>B512+B513</f>
        <v>9000</v>
      </c>
      <c r="C511" s="69">
        <f>C512+C513</f>
        <v>14000</v>
      </c>
      <c r="D511" s="69">
        <f>D512+D513</f>
        <v>14000</v>
      </c>
      <c r="E511" s="69">
        <f>E512+E513</f>
        <v>14000</v>
      </c>
    </row>
    <row r="512" spans="1:5" ht="15.75" thickBot="1" x14ac:dyDescent="0.3">
      <c r="A512" s="41" t="s">
        <v>70</v>
      </c>
      <c r="B512" s="40">
        <f>B46+B119+B83</f>
        <v>9000</v>
      </c>
      <c r="C512" s="40">
        <f>C46+C119+C83</f>
        <v>14000</v>
      </c>
      <c r="D512" s="40">
        <f>D46+D119+D83</f>
        <v>14000</v>
      </c>
      <c r="E512" s="40">
        <f>E46+E119+E83</f>
        <v>14000</v>
      </c>
    </row>
    <row r="513" spans="1:5" ht="15.75" thickBot="1" x14ac:dyDescent="0.3">
      <c r="A513" s="41" t="s">
        <v>119</v>
      </c>
      <c r="B513" s="43">
        <f>B47+B120</f>
        <v>0</v>
      </c>
      <c r="C513" s="43">
        <f>C47+C120</f>
        <v>0</v>
      </c>
      <c r="D513" s="43">
        <f>D47+D120</f>
        <v>0</v>
      </c>
      <c r="E513" s="43">
        <f>E47+E120</f>
        <v>0</v>
      </c>
    </row>
    <row r="514" spans="1:5" ht="15.75" thickBot="1" x14ac:dyDescent="0.3">
      <c r="A514" s="39" t="s">
        <v>73</v>
      </c>
      <c r="B514" s="69">
        <f>B515+B516</f>
        <v>97000</v>
      </c>
      <c r="C514" s="69">
        <f>C515+C516</f>
        <v>94630</v>
      </c>
      <c r="D514" s="69">
        <f>D515+D516</f>
        <v>97000</v>
      </c>
      <c r="E514" s="69">
        <f>E515+E516</f>
        <v>98000</v>
      </c>
    </row>
    <row r="515" spans="1:5" ht="15" customHeight="1" thickBot="1" x14ac:dyDescent="0.3">
      <c r="A515" s="41" t="s">
        <v>70</v>
      </c>
      <c r="B515" s="43">
        <f>B49+B122+B86</f>
        <v>97000</v>
      </c>
      <c r="C515" s="43">
        <f>C49+C122+C86</f>
        <v>94630</v>
      </c>
      <c r="D515" s="43">
        <f>D49+D122+D86</f>
        <v>97000</v>
      </c>
      <c r="E515" s="43">
        <f>E49+E122+E86</f>
        <v>98000</v>
      </c>
    </row>
    <row r="516" spans="1:5" ht="15.75" thickBot="1" x14ac:dyDescent="0.3">
      <c r="A516" s="41" t="s">
        <v>119</v>
      </c>
      <c r="B516" s="43">
        <f>B50+B123</f>
        <v>0</v>
      </c>
      <c r="C516" s="43">
        <f>C50+C123</f>
        <v>0</v>
      </c>
      <c r="D516" s="43">
        <f>D50+D123</f>
        <v>0</v>
      </c>
      <c r="E516" s="43">
        <f>E50+E123</f>
        <v>0</v>
      </c>
    </row>
    <row r="517" spans="1:5" ht="19.5" customHeight="1" thickBot="1" x14ac:dyDescent="0.3">
      <c r="A517" s="39" t="s">
        <v>74</v>
      </c>
      <c r="B517" s="69">
        <f>B518+B519</f>
        <v>0</v>
      </c>
      <c r="C517" s="69">
        <f>C518+C519</f>
        <v>0</v>
      </c>
      <c r="D517" s="69">
        <f>D518+D519</f>
        <v>0</v>
      </c>
      <c r="E517" s="69">
        <f>E518+E519</f>
        <v>0</v>
      </c>
    </row>
    <row r="518" spans="1:5" ht="15.75" thickBot="1" x14ac:dyDescent="0.3">
      <c r="A518" s="41" t="s">
        <v>70</v>
      </c>
      <c r="B518" s="40">
        <f t="shared" ref="B518:E519" si="19">B52+B125</f>
        <v>0</v>
      </c>
      <c r="C518" s="40">
        <f t="shared" si="19"/>
        <v>0</v>
      </c>
      <c r="D518" s="40">
        <f t="shared" si="19"/>
        <v>0</v>
      </c>
      <c r="E518" s="40">
        <f t="shared" si="19"/>
        <v>0</v>
      </c>
    </row>
    <row r="519" spans="1:5" ht="47.25" customHeight="1" thickBot="1" x14ac:dyDescent="0.3">
      <c r="A519" s="41" t="s">
        <v>119</v>
      </c>
      <c r="B519" s="43">
        <f t="shared" si="19"/>
        <v>0</v>
      </c>
      <c r="C519" s="43">
        <f t="shared" si="19"/>
        <v>0</v>
      </c>
      <c r="D519" s="43">
        <f t="shared" si="19"/>
        <v>0</v>
      </c>
      <c r="E519" s="43">
        <f t="shared" si="19"/>
        <v>0</v>
      </c>
    </row>
    <row r="520" spans="1:5" ht="15.75" thickBot="1" x14ac:dyDescent="0.3">
      <c r="A520" s="39" t="s">
        <v>75</v>
      </c>
      <c r="B520" s="69">
        <f>B521+B522</f>
        <v>0</v>
      </c>
      <c r="C520" s="69">
        <f>C521+C522</f>
        <v>0</v>
      </c>
      <c r="D520" s="69">
        <f>D521+D522</f>
        <v>0</v>
      </c>
      <c r="E520" s="69">
        <f>E521+E522</f>
        <v>0</v>
      </c>
    </row>
    <row r="521" spans="1:5" ht="15.75" thickBot="1" x14ac:dyDescent="0.3">
      <c r="A521" s="41" t="s">
        <v>70</v>
      </c>
      <c r="B521" s="40">
        <f t="shared" ref="B521:E522" si="20">B55+B128</f>
        <v>0</v>
      </c>
      <c r="C521" s="40">
        <f t="shared" si="20"/>
        <v>0</v>
      </c>
      <c r="D521" s="40">
        <f t="shared" si="20"/>
        <v>0</v>
      </c>
      <c r="E521" s="40">
        <f t="shared" si="20"/>
        <v>0</v>
      </c>
    </row>
    <row r="522" spans="1:5" ht="15.75" thickBot="1" x14ac:dyDescent="0.3">
      <c r="A522" s="41" t="s">
        <v>119</v>
      </c>
      <c r="B522" s="43">
        <f t="shared" si="20"/>
        <v>0</v>
      </c>
      <c r="C522" s="43">
        <f t="shared" si="20"/>
        <v>0</v>
      </c>
      <c r="D522" s="43">
        <f t="shared" si="20"/>
        <v>0</v>
      </c>
      <c r="E522" s="43">
        <f t="shared" si="20"/>
        <v>0</v>
      </c>
    </row>
    <row r="523" spans="1:5" ht="15.75" thickBot="1" x14ac:dyDescent="0.3">
      <c r="A523" s="39" t="s">
        <v>76</v>
      </c>
      <c r="B523" s="69">
        <f>B524+B525</f>
        <v>0</v>
      </c>
      <c r="C523" s="69">
        <f>C524+C525</f>
        <v>0</v>
      </c>
      <c r="D523" s="69">
        <f>D524+D525</f>
        <v>0</v>
      </c>
      <c r="E523" s="69">
        <f>E524+E525</f>
        <v>0</v>
      </c>
    </row>
    <row r="524" spans="1:5" ht="15.75" thickBot="1" x14ac:dyDescent="0.3">
      <c r="A524" s="41" t="s">
        <v>70</v>
      </c>
      <c r="B524" s="40">
        <f t="shared" ref="B524:E525" si="21">B58+B131</f>
        <v>0</v>
      </c>
      <c r="C524" s="40">
        <f t="shared" si="21"/>
        <v>0</v>
      </c>
      <c r="D524" s="40">
        <f t="shared" si="21"/>
        <v>0</v>
      </c>
      <c r="E524" s="40">
        <f t="shared" si="21"/>
        <v>0</v>
      </c>
    </row>
    <row r="525" spans="1:5" ht="15.75" thickBot="1" x14ac:dyDescent="0.3">
      <c r="A525" s="41" t="s">
        <v>119</v>
      </c>
      <c r="B525" s="43">
        <f t="shared" si="21"/>
        <v>0</v>
      </c>
      <c r="C525" s="43">
        <f t="shared" si="21"/>
        <v>0</v>
      </c>
      <c r="D525" s="43">
        <f t="shared" si="21"/>
        <v>0</v>
      </c>
      <c r="E525" s="43">
        <f t="shared" si="21"/>
        <v>0</v>
      </c>
    </row>
    <row r="526" spans="1:5" ht="15.75" thickBot="1" x14ac:dyDescent="0.3">
      <c r="A526" s="39" t="s">
        <v>77</v>
      </c>
      <c r="B526" s="69">
        <f>B133+B60</f>
        <v>0</v>
      </c>
      <c r="C526" s="69">
        <f>C133+C60</f>
        <v>0</v>
      </c>
      <c r="D526" s="69">
        <f>D133+D60</f>
        <v>0</v>
      </c>
      <c r="E526" s="69">
        <f>E133+E60</f>
        <v>0</v>
      </c>
    </row>
    <row r="527" spans="1:5" ht="15.75" thickBot="1" x14ac:dyDescent="0.3">
      <c r="A527" s="41" t="s">
        <v>70</v>
      </c>
      <c r="B527" s="40">
        <f t="shared" ref="B527:E528" si="22">B61+B134</f>
        <v>0</v>
      </c>
      <c r="C527" s="40">
        <f t="shared" si="22"/>
        <v>0</v>
      </c>
      <c r="D527" s="40">
        <f t="shared" si="22"/>
        <v>0</v>
      </c>
      <c r="E527" s="40">
        <f t="shared" si="22"/>
        <v>0</v>
      </c>
    </row>
    <row r="528" spans="1:5" ht="15.75" thickBot="1" x14ac:dyDescent="0.3">
      <c r="A528" s="41" t="s">
        <v>119</v>
      </c>
      <c r="B528" s="43">
        <f t="shared" si="22"/>
        <v>0</v>
      </c>
      <c r="C528" s="43">
        <f t="shared" si="22"/>
        <v>0</v>
      </c>
      <c r="D528" s="43">
        <f t="shared" si="22"/>
        <v>0</v>
      </c>
      <c r="E528" s="43">
        <f t="shared" si="22"/>
        <v>0</v>
      </c>
    </row>
    <row r="529" spans="1:5" ht="15.75" thickBot="1" x14ac:dyDescent="0.3">
      <c r="A529" s="39" t="s">
        <v>120</v>
      </c>
      <c r="B529" s="69"/>
      <c r="C529" s="69"/>
      <c r="D529" s="69"/>
      <c r="E529" s="69"/>
    </row>
    <row r="530" spans="1:5" ht="15.75" thickBot="1" x14ac:dyDescent="0.3">
      <c r="A530" s="41" t="s">
        <v>70</v>
      </c>
      <c r="B530" s="40"/>
      <c r="C530" s="40"/>
      <c r="D530" s="40"/>
      <c r="E530" s="40"/>
    </row>
    <row r="531" spans="1:5" ht="15.75" thickBot="1" x14ac:dyDescent="0.3">
      <c r="A531" s="41" t="s">
        <v>121</v>
      </c>
      <c r="B531" s="40"/>
      <c r="C531" s="40"/>
      <c r="D531" s="40"/>
      <c r="E531" s="40"/>
    </row>
    <row r="532" spans="1:5" ht="15.75" thickBot="1" x14ac:dyDescent="0.3">
      <c r="A532" s="41" t="s">
        <v>97</v>
      </c>
      <c r="B532" s="40"/>
      <c r="C532" s="40"/>
      <c r="D532" s="40"/>
      <c r="E532" s="40"/>
    </row>
    <row r="533" spans="1:5" ht="15.75" thickBot="1" x14ac:dyDescent="0.3">
      <c r="A533" s="41" t="s">
        <v>98</v>
      </c>
      <c r="B533" s="40"/>
      <c r="C533" s="40"/>
      <c r="D533" s="40"/>
      <c r="E533" s="40"/>
    </row>
    <row r="534" spans="1:5" ht="15.75" thickBot="1" x14ac:dyDescent="0.3">
      <c r="A534" s="39" t="s">
        <v>122</v>
      </c>
      <c r="B534" s="69">
        <f>B535+B536+B537+B538</f>
        <v>322000</v>
      </c>
      <c r="C534" s="69">
        <f>C535+C536+C537+C538</f>
        <v>165500</v>
      </c>
      <c r="D534" s="69">
        <f>D535+D536+D537+D538</f>
        <v>165500</v>
      </c>
      <c r="E534" s="69">
        <f>E535+E536+E537+E538</f>
        <v>165500</v>
      </c>
    </row>
    <row r="535" spans="1:5" ht="15.75" thickBot="1" x14ac:dyDescent="0.3">
      <c r="A535" s="41" t="s">
        <v>70</v>
      </c>
      <c r="B535" s="40">
        <f>B162+B188+B214+B240+B266+B292</f>
        <v>322000</v>
      </c>
      <c r="C535" s="40">
        <f>C162+C188+C214+C240+C266+C292</f>
        <v>103145</v>
      </c>
      <c r="D535" s="40">
        <f>D162+D188+D214+D240+D266+D292</f>
        <v>135845</v>
      </c>
      <c r="E535" s="40">
        <f t="shared" ref="E535" si="23">E162+E188+E214+E240+E266+E292</f>
        <v>165500</v>
      </c>
    </row>
    <row r="536" spans="1:5" ht="15.75" thickBot="1" x14ac:dyDescent="0.3">
      <c r="A536" s="41" t="s">
        <v>121</v>
      </c>
      <c r="B536" s="40">
        <v>0</v>
      </c>
      <c r="C536" s="40">
        <f>C163+C189+C215</f>
        <v>0</v>
      </c>
      <c r="D536" s="40">
        <f t="shared" ref="D536:E536" si="24">D163+D189+D215</f>
        <v>0</v>
      </c>
      <c r="E536" s="40">
        <f t="shared" si="24"/>
        <v>0</v>
      </c>
    </row>
    <row r="537" spans="1:5" ht="15.75" thickBot="1" x14ac:dyDescent="0.3">
      <c r="A537" s="41" t="s">
        <v>97</v>
      </c>
      <c r="B537" s="40">
        <v>0</v>
      </c>
      <c r="C537" s="40">
        <f>C164+C190+C216+C502+C476+C450+C424+C398+C372+C346+C320+C294+C268</f>
        <v>32159</v>
      </c>
      <c r="D537" s="40">
        <f t="shared" ref="D537:E537" si="25">D164+D190+D216+D502+D476+D450+D424+D398+D372+D346+D320+D294+D268</f>
        <v>12709</v>
      </c>
      <c r="E537" s="40">
        <f t="shared" si="25"/>
        <v>0</v>
      </c>
    </row>
    <row r="538" spans="1:5" ht="15.75" thickBot="1" x14ac:dyDescent="0.3">
      <c r="A538" s="41" t="s">
        <v>98</v>
      </c>
      <c r="B538" s="40">
        <v>0</v>
      </c>
      <c r="C538" s="40">
        <f>C165+C191+C217+C503+C477+C451+C425+C399+C373+C347+C321</f>
        <v>30196</v>
      </c>
      <c r="D538" s="40">
        <f t="shared" ref="D538:E538" si="26">D165+D191+D217+D503+D477+D451+D425+D399+D373+D347+D321</f>
        <v>16946</v>
      </c>
      <c r="E538" s="40">
        <f t="shared" si="26"/>
        <v>0</v>
      </c>
    </row>
    <row r="539" spans="1:5" ht="15.75" thickBot="1" x14ac:dyDescent="0.3">
      <c r="A539" s="49" t="s">
        <v>79</v>
      </c>
      <c r="B539" s="50">
        <f>IF(B507-B506=0,0,"Error")</f>
        <v>0</v>
      </c>
      <c r="C539" s="50">
        <f>IF(C507-C506=0,0,)</f>
        <v>0</v>
      </c>
      <c r="D539" s="50">
        <f>IF(D507-D506=0,0,"Error")</f>
        <v>0</v>
      </c>
      <c r="E539" s="50">
        <f>IF(E507-E506=0,0,"Error")</f>
        <v>0</v>
      </c>
    </row>
  </sheetData>
  <mergeCells count="121">
    <mergeCell ref="A2:E2"/>
    <mergeCell ref="A1:E1"/>
    <mergeCell ref="A27:E27"/>
    <mergeCell ref="B28:E28"/>
    <mergeCell ref="A9:E11"/>
    <mergeCell ref="B12:E12"/>
    <mergeCell ref="A13:A14"/>
    <mergeCell ref="B19:E19"/>
    <mergeCell ref="A20:E20"/>
    <mergeCell ref="A26:E26"/>
    <mergeCell ref="A3:E3"/>
    <mergeCell ref="B5:E5"/>
    <mergeCell ref="B6:E6"/>
    <mergeCell ref="B7:E7"/>
    <mergeCell ref="A8:E8"/>
    <mergeCell ref="A40:A41"/>
    <mergeCell ref="B65:E65"/>
    <mergeCell ref="B66:E66"/>
    <mergeCell ref="B67:E67"/>
    <mergeCell ref="A68:A69"/>
    <mergeCell ref="A76:E76"/>
    <mergeCell ref="B29:E29"/>
    <mergeCell ref="B30:E30"/>
    <mergeCell ref="A31:A32"/>
    <mergeCell ref="A39:E39"/>
    <mergeCell ref="A138:E138"/>
    <mergeCell ref="A139:E139"/>
    <mergeCell ref="B140:E140"/>
    <mergeCell ref="D141:E141"/>
    <mergeCell ref="B142:E142"/>
    <mergeCell ref="B143:E143"/>
    <mergeCell ref="A113:A114"/>
    <mergeCell ref="A77:A78"/>
    <mergeCell ref="B101:E101"/>
    <mergeCell ref="B102:E102"/>
    <mergeCell ref="B103:E103"/>
    <mergeCell ref="A104:A105"/>
    <mergeCell ref="A112:E112"/>
    <mergeCell ref="B169:E169"/>
    <mergeCell ref="B170:E170"/>
    <mergeCell ref="A171:A172"/>
    <mergeCell ref="A179:E179"/>
    <mergeCell ref="A180:A181"/>
    <mergeCell ref="B193:E193"/>
    <mergeCell ref="B144:E144"/>
    <mergeCell ref="A145:A146"/>
    <mergeCell ref="A153:E153"/>
    <mergeCell ref="A154:A155"/>
    <mergeCell ref="B167:E167"/>
    <mergeCell ref="D168:E168"/>
    <mergeCell ref="B221:E221"/>
    <mergeCell ref="B222:E222"/>
    <mergeCell ref="A223:A224"/>
    <mergeCell ref="A231:E231"/>
    <mergeCell ref="A232:A233"/>
    <mergeCell ref="B245:E245"/>
    <mergeCell ref="B195:E195"/>
    <mergeCell ref="B196:E196"/>
    <mergeCell ref="A197:A198"/>
    <mergeCell ref="A205:E205"/>
    <mergeCell ref="A206:A207"/>
    <mergeCell ref="B219:E219"/>
    <mergeCell ref="B273:E273"/>
    <mergeCell ref="B274:E274"/>
    <mergeCell ref="A275:A276"/>
    <mergeCell ref="A283:E283"/>
    <mergeCell ref="A284:A285"/>
    <mergeCell ref="B297:E297"/>
    <mergeCell ref="B247:E247"/>
    <mergeCell ref="B248:E248"/>
    <mergeCell ref="A249:A250"/>
    <mergeCell ref="A257:E257"/>
    <mergeCell ref="A258:A259"/>
    <mergeCell ref="B271:E271"/>
    <mergeCell ref="B325:E325"/>
    <mergeCell ref="B326:E326"/>
    <mergeCell ref="A327:A328"/>
    <mergeCell ref="A335:E335"/>
    <mergeCell ref="A336:A337"/>
    <mergeCell ref="B349:E349"/>
    <mergeCell ref="B299:E299"/>
    <mergeCell ref="B300:E300"/>
    <mergeCell ref="A301:A302"/>
    <mergeCell ref="A309:E309"/>
    <mergeCell ref="A310:A311"/>
    <mergeCell ref="B323:E323"/>
    <mergeCell ref="B377:E377"/>
    <mergeCell ref="B378:E378"/>
    <mergeCell ref="A379:A380"/>
    <mergeCell ref="A387:E387"/>
    <mergeCell ref="A388:A389"/>
    <mergeCell ref="B401:E401"/>
    <mergeCell ref="B351:E351"/>
    <mergeCell ref="B352:E352"/>
    <mergeCell ref="A353:A354"/>
    <mergeCell ref="A361:E361"/>
    <mergeCell ref="A362:A363"/>
    <mergeCell ref="B375:E375"/>
    <mergeCell ref="B429:E429"/>
    <mergeCell ref="B430:E430"/>
    <mergeCell ref="A431:A432"/>
    <mergeCell ref="A439:E439"/>
    <mergeCell ref="A440:A441"/>
    <mergeCell ref="B453:E453"/>
    <mergeCell ref="B403:E403"/>
    <mergeCell ref="B404:E404"/>
    <mergeCell ref="A405:A406"/>
    <mergeCell ref="A413:E413"/>
    <mergeCell ref="A414:A415"/>
    <mergeCell ref="B427:E427"/>
    <mergeCell ref="B481:E481"/>
    <mergeCell ref="B482:E482"/>
    <mergeCell ref="A483:A484"/>
    <mergeCell ref="A491:E491"/>
    <mergeCell ref="A492:A493"/>
    <mergeCell ref="B455:E455"/>
    <mergeCell ref="B456:E456"/>
    <mergeCell ref="A457:A458"/>
    <mergeCell ref="A465:E465"/>
    <mergeCell ref="A466:A467"/>
    <mergeCell ref="B479:E479"/>
  </mergeCells>
  <conditionalFormatting sqref="C320">
    <cfRule type="cellIs" dxfId="7" priority="8" operator="lessThan">
      <formula>0</formula>
    </cfRule>
  </conditionalFormatting>
  <conditionalFormatting sqref="C424">
    <cfRule type="cellIs" dxfId="6" priority="7" operator="lessThan">
      <formula>0</formula>
    </cfRule>
  </conditionalFormatting>
  <conditionalFormatting sqref="C450">
    <cfRule type="cellIs" dxfId="5" priority="6" operator="lessThan">
      <formula>0</formula>
    </cfRule>
  </conditionalFormatting>
  <conditionalFormatting sqref="C476">
    <cfRule type="cellIs" dxfId="4" priority="5" operator="lessThan">
      <formula>0</formula>
    </cfRule>
  </conditionalFormatting>
  <conditionalFormatting sqref="C502">
    <cfRule type="cellIs" dxfId="3" priority="4" operator="lessThan">
      <formula>0</formula>
    </cfRule>
  </conditionalFormatting>
  <conditionalFormatting sqref="C346">
    <cfRule type="cellIs" dxfId="2" priority="3" operator="lessThan">
      <formula>0</formula>
    </cfRule>
  </conditionalFormatting>
  <conditionalFormatting sqref="C372">
    <cfRule type="cellIs" dxfId="1" priority="2" operator="lessThan">
      <formula>0</formula>
    </cfRule>
  </conditionalFormatting>
  <conditionalFormatting sqref="C398">
    <cfRule type="cellIs" dxfId="0" priority="1" operator="lessThan">
      <formula>0</formula>
    </cfRule>
  </conditionalFormatting>
  <pageMargins left="0.7" right="0.7" top="0.75" bottom="0.75" header="0.3" footer="0.3"/>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M.turizmit dhe Mjedisit, mision</vt:lpstr>
      <vt:lpstr> Planifikim Menaxhim</vt:lpstr>
      <vt:lpstr>Mbrojtja e Mjedisit</vt:lpstr>
      <vt:lpstr> Adm i Pyjeve</vt:lpstr>
      <vt:lpstr> Zhv. i Turizmit</vt:lpstr>
      <vt:lpstr>' Adm i Pyjeve'!Print_Area</vt:lpstr>
      <vt:lpstr>' Planifikim Menaxhim'!Print_Area</vt:lpstr>
      <vt:lpstr>' Zhv. i Turizmit'!Print_Area</vt:lpstr>
      <vt:lpstr>'Mbrojtja e Mjedisit'!Print_Area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Valion Cenalia</dc:creator>
  <cp:lastModifiedBy>Ina Dhaskali</cp:lastModifiedBy>
  <dcterms:created xsi:type="dcterms:W3CDTF">2019-10-03T09:26:42Z</dcterms:created>
  <dcterms:modified xsi:type="dcterms:W3CDTF">2019-12-06T10:36:01Z</dcterms:modified>
</cp:coreProperties>
</file>