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ntian.opre\Desktop\Buxheti 2020 - Kuvendi\"/>
    </mc:Choice>
  </mc:AlternateContent>
  <bookViews>
    <workbookView xWindow="0" yWindow="0" windowWidth="24000" windowHeight="9435"/>
  </bookViews>
  <sheets>
    <sheet name="Sheet1" sheetId="1" r:id="rId1"/>
  </sheets>
  <definedNames>
    <definedName name="_xlnm.Print_Area" localSheetId="0">Sheet1!$A$1:$Q$70</definedName>
    <definedName name="_xlnm.Print_Titles" localSheetId="0">Sheet1!$5:$7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1" i="1"/>
  <c r="Q32" i="1"/>
  <c r="Q33" i="1"/>
  <c r="Q35" i="1"/>
  <c r="Q36" i="1"/>
  <c r="Q38" i="1"/>
  <c r="Q39" i="1"/>
  <c r="Q40" i="1"/>
  <c r="Q42" i="1"/>
  <c r="Q43" i="1"/>
  <c r="Q44" i="1"/>
  <c r="Q45" i="1"/>
  <c r="Q46" i="1"/>
  <c r="Q48" i="1"/>
  <c r="Q49" i="1"/>
  <c r="Q51" i="1"/>
  <c r="Q52" i="1"/>
  <c r="Q53" i="1"/>
  <c r="Q55" i="1"/>
  <c r="Q56" i="1"/>
  <c r="Q57" i="1"/>
  <c r="Q58" i="1"/>
  <c r="Q59" i="1"/>
  <c r="Q61" i="1"/>
  <c r="Q62" i="1"/>
  <c r="Q64" i="1"/>
  <c r="Q65" i="1"/>
  <c r="Q67" i="1"/>
  <c r="Q68" i="1"/>
  <c r="Q8" i="1"/>
  <c r="E69" i="1"/>
  <c r="P69" i="1"/>
  <c r="I37" i="1" l="1"/>
  <c r="Q37" i="1" s="1"/>
  <c r="K60" i="1" l="1"/>
  <c r="Q60" i="1" s="1"/>
  <c r="L50" i="1" l="1"/>
  <c r="Q50" i="1" s="1"/>
  <c r="N47" i="1"/>
  <c r="Q47" i="1" s="1"/>
  <c r="N30" i="1"/>
  <c r="J30" i="1"/>
  <c r="Q30" i="1" s="1"/>
  <c r="J54" i="1"/>
  <c r="Q54" i="1" s="1"/>
  <c r="J14" i="1"/>
  <c r="Q14" i="1" s="1"/>
  <c r="J63" i="1"/>
  <c r="J41" i="1"/>
  <c r="Q41" i="1" s="1"/>
  <c r="O69" i="1" l="1"/>
  <c r="N69" i="1"/>
  <c r="M69" i="1"/>
  <c r="L69" i="1"/>
  <c r="J69" i="1"/>
  <c r="G69" i="1"/>
  <c r="F69" i="1"/>
  <c r="D69" i="1"/>
  <c r="K66" i="1"/>
  <c r="I63" i="1"/>
  <c r="Q63" i="1" s="1"/>
  <c r="I34" i="1"/>
  <c r="Q34" i="1" s="1"/>
  <c r="K69" i="1" l="1"/>
  <c r="Q66" i="1"/>
  <c r="Q69" i="1" s="1"/>
  <c r="I69" i="1"/>
  <c r="H69" i="1"/>
</calcChain>
</file>

<file path=xl/sharedStrings.xml><?xml version="1.0" encoding="utf-8"?>
<sst xmlns="http://schemas.openxmlformats.org/spreadsheetml/2006/main" count="84" uniqueCount="83">
  <si>
    <t xml:space="preserve">Bashkitë </t>
  </si>
  <si>
    <t>Transfertat e pakushtëzuara sektoriale</t>
  </si>
  <si>
    <t>Totali</t>
  </si>
  <si>
    <t>Konviktet e arsimit parauniversitar</t>
  </si>
  <si>
    <t>Arsimi parashkollor</t>
  </si>
  <si>
    <t>Arsimi parauniversitar</t>
  </si>
  <si>
    <t>Mbrojtja nga zjarri</t>
  </si>
  <si>
    <t>Mbrojtja sociale</t>
  </si>
  <si>
    <t xml:space="preserve">Administrimi i pyjeve </t>
  </si>
  <si>
    <t>Rrugët</t>
  </si>
  <si>
    <t>Ujitja dhe Kullimi</t>
  </si>
  <si>
    <t xml:space="preserve"> Klubet shumësportëshe "Partizani dhe "Studenti"</t>
  </si>
  <si>
    <t>Ndarë me formulë për personelin mësimor</t>
  </si>
  <si>
    <t>Për stafin mbështetës</t>
  </si>
  <si>
    <t>Belsh</t>
  </si>
  <si>
    <t>Berat</t>
  </si>
  <si>
    <t>Bulqizë</t>
  </si>
  <si>
    <t>Cërrik</t>
  </si>
  <si>
    <t>Delvinë</t>
  </si>
  <si>
    <t>Devoll</t>
  </si>
  <si>
    <t>Dibër</t>
  </si>
  <si>
    <t>Divjakë</t>
  </si>
  <si>
    <t>Dropull</t>
  </si>
  <si>
    <t>Durrës</t>
  </si>
  <si>
    <t>Elbasan</t>
  </si>
  <si>
    <t>Fier</t>
  </si>
  <si>
    <t>Finiq</t>
  </si>
  <si>
    <t>Fushë Arrëz</t>
  </si>
  <si>
    <t>Gjirokastër</t>
  </si>
  <si>
    <t>Gramsh</t>
  </si>
  <si>
    <t>Has</t>
  </si>
  <si>
    <t>Himarë</t>
  </si>
  <si>
    <t>Kamëz</t>
  </si>
  <si>
    <t>Kavajë</t>
  </si>
  <si>
    <t>Këlcyrë</t>
  </si>
  <si>
    <t>Klos</t>
  </si>
  <si>
    <t>Kolonjë</t>
  </si>
  <si>
    <t>Konispol</t>
  </si>
  <si>
    <t>Korçë</t>
  </si>
  <si>
    <t>Krujë</t>
  </si>
  <si>
    <t>Kuçovë</t>
  </si>
  <si>
    <t>Kukës</t>
  </si>
  <si>
    <t>Kurbin</t>
  </si>
  <si>
    <t>Lezhë</t>
  </si>
  <si>
    <t>Libohovë</t>
  </si>
  <si>
    <t>Librazhd</t>
  </si>
  <si>
    <t>Lushnje</t>
  </si>
  <si>
    <t>Malësi e Madhe</t>
  </si>
  <si>
    <t>Maliq</t>
  </si>
  <si>
    <t>Mallakastër</t>
  </si>
  <si>
    <t>Mat</t>
  </si>
  <si>
    <t>Memaliaj</t>
  </si>
  <si>
    <t>Mirditë</t>
  </si>
  <si>
    <t>Patos</t>
  </si>
  <si>
    <t>Peqin</t>
  </si>
  <si>
    <t>Përmet</t>
  </si>
  <si>
    <t>Pogradec</t>
  </si>
  <si>
    <t>Poliçan</t>
  </si>
  <si>
    <t>Përrenjas</t>
  </si>
  <si>
    <t>Pukë</t>
  </si>
  <si>
    <t>Pustec</t>
  </si>
  <si>
    <t>Roskovec</t>
  </si>
  <si>
    <t>Rrogozhinë</t>
  </si>
  <si>
    <t>Sarandë</t>
  </si>
  <si>
    <t>Selenicë</t>
  </si>
  <si>
    <t>Shijak</t>
  </si>
  <si>
    <t>Shkodër</t>
  </si>
  <si>
    <t>Skrapar</t>
  </si>
  <si>
    <t>Tepelenë</t>
  </si>
  <si>
    <t>Tiranë</t>
  </si>
  <si>
    <t>Tropojë</t>
  </si>
  <si>
    <t>Ura Vajgurore</t>
  </si>
  <si>
    <t>Vau i Dejës</t>
  </si>
  <si>
    <t>Vlorë</t>
  </si>
  <si>
    <t>Vorë</t>
  </si>
  <si>
    <t>Tab.3</t>
  </si>
  <si>
    <t>Në mijë lekë</t>
  </si>
  <si>
    <t>Transferta e pakushtëzuar për bashkitë për vitin 2020</t>
  </si>
  <si>
    <t>Transferta e pakushtëzuar e përgjithshme  2020</t>
  </si>
  <si>
    <t>Nr.</t>
  </si>
  <si>
    <t xml:space="preserve">   </t>
  </si>
  <si>
    <t>Shtesë nga Kuvendi, "Transfertë e pakushtëzuar për vitin 2020"</t>
  </si>
  <si>
    <t xml:space="preserve">Shtesë nga Kuvendi  "Transfertë e pakushtëzuar sektoriale për investime në rrugë"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</si>
</sst>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0C0C0"/>
        <bgColor rgb="FF000000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75">
    <xf numFmtId="0" fontId="0" fillId="0" borderId="0" xfId="0"/>
    <xf numFmtId="0" fontId="5" fillId="0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/>
    <xf numFmtId="3" fontId="6" fillId="2" borderId="2" xfId="1" applyNumberFormat="1" applyFont="1" applyFill="1" applyBorder="1"/>
    <xf numFmtId="3" fontId="6" fillId="4" borderId="2" xfId="1" applyNumberFormat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/>
    <xf numFmtId="3" fontId="6" fillId="2" borderId="3" xfId="1" applyNumberFormat="1" applyFont="1" applyFill="1" applyBorder="1"/>
    <xf numFmtId="3" fontId="6" fillId="4" borderId="3" xfId="1" applyNumberFormat="1" applyFont="1" applyFill="1" applyBorder="1"/>
    <xf numFmtId="0" fontId="6" fillId="2" borderId="7" xfId="1" applyFont="1" applyFill="1" applyBorder="1" applyAlignment="1"/>
    <xf numFmtId="0" fontId="5" fillId="2" borderId="6" xfId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right"/>
    </xf>
    <xf numFmtId="0" fontId="5" fillId="0" borderId="7" xfId="1" applyFont="1" applyFill="1" applyBorder="1" applyAlignment="1"/>
    <xf numFmtId="3" fontId="6" fillId="2" borderId="3" xfId="0" applyNumberFormat="1" applyFont="1" applyFill="1" applyBorder="1"/>
    <xf numFmtId="0" fontId="5" fillId="0" borderId="8" xfId="1" applyFont="1" applyFill="1" applyBorder="1" applyAlignment="1">
      <alignment horizontal="center" vertical="center"/>
    </xf>
    <xf numFmtId="3" fontId="2" fillId="2" borderId="10" xfId="1" applyNumberFormat="1" applyFont="1" applyFill="1" applyBorder="1" applyAlignment="1">
      <alignment horizontal="right" vertical="center"/>
    </xf>
    <xf numFmtId="3" fontId="4" fillId="2" borderId="10" xfId="1" applyNumberFormat="1" applyFont="1" applyFill="1" applyBorder="1" applyAlignment="1">
      <alignment horizontal="right" vertical="center"/>
    </xf>
    <xf numFmtId="0" fontId="10" fillId="0" borderId="0" xfId="1" applyFont="1" applyFill="1" applyBorder="1"/>
    <xf numFmtId="0" fontId="0" fillId="0" borderId="0" xfId="0" applyFont="1" applyFill="1" applyBorder="1"/>
    <xf numFmtId="0" fontId="10" fillId="3" borderId="0" xfId="1" applyFont="1" applyFill="1" applyBorder="1"/>
    <xf numFmtId="3" fontId="10" fillId="0" borderId="0" xfId="1" applyNumberFormat="1" applyFont="1" applyFill="1" applyBorder="1"/>
    <xf numFmtId="3" fontId="10" fillId="3" borderId="0" xfId="1" applyNumberFormat="1" applyFont="1" applyFill="1" applyBorder="1"/>
    <xf numFmtId="0" fontId="11" fillId="0" borderId="0" xfId="1" applyFont="1" applyFill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0" borderId="0" xfId="0" applyBorder="1"/>
    <xf numFmtId="1" fontId="0" fillId="0" borderId="0" xfId="0" applyNumberFormat="1" applyBorder="1"/>
    <xf numFmtId="3" fontId="8" fillId="2" borderId="0" xfId="1" applyNumberFormat="1" applyFont="1" applyFill="1" applyBorder="1" applyAlignment="1">
      <alignment horizontal="right" vertical="center"/>
    </xf>
    <xf numFmtId="3" fontId="4" fillId="4" borderId="9" xfId="1" applyNumberFormat="1" applyFont="1" applyFill="1" applyBorder="1" applyAlignment="1">
      <alignment horizontal="right" vertical="center"/>
    </xf>
    <xf numFmtId="0" fontId="4" fillId="2" borderId="17" xfId="1" applyFont="1" applyFill="1" applyBorder="1" applyAlignment="1">
      <alignment horizontal="center" vertical="center" wrapText="1"/>
    </xf>
    <xf numFmtId="3" fontId="13" fillId="0" borderId="0" xfId="0" applyNumberFormat="1" applyFont="1"/>
    <xf numFmtId="3" fontId="14" fillId="0" borderId="0" xfId="0" applyNumberFormat="1" applyFont="1"/>
    <xf numFmtId="3" fontId="6" fillId="0" borderId="2" xfId="1" applyNumberFormat="1" applyFont="1" applyFill="1" applyBorder="1" applyAlignment="1">
      <alignment horizontal="right" indent="1"/>
    </xf>
    <xf numFmtId="3" fontId="4" fillId="0" borderId="19" xfId="1" applyNumberFormat="1" applyFont="1" applyFill="1" applyBorder="1" applyAlignment="1"/>
    <xf numFmtId="3" fontId="6" fillId="0" borderId="3" xfId="1" applyNumberFormat="1" applyFont="1" applyFill="1" applyBorder="1" applyAlignment="1">
      <alignment horizontal="right" indent="1"/>
    </xf>
    <xf numFmtId="3" fontId="6" fillId="2" borderId="3" xfId="1" applyNumberFormat="1" applyFont="1" applyFill="1" applyBorder="1" applyAlignment="1">
      <alignment horizontal="right" indent="1"/>
    </xf>
    <xf numFmtId="3" fontId="15" fillId="0" borderId="0" xfId="0" applyNumberFormat="1" applyFont="1" applyBorder="1" applyAlignment="1">
      <alignment horizontal="right" vertical="center" indent="1"/>
    </xf>
    <xf numFmtId="3" fontId="0" fillId="0" borderId="0" xfId="0" applyNumberFormat="1" applyBorder="1"/>
    <xf numFmtId="0" fontId="15" fillId="0" borderId="0" xfId="0" applyFont="1" applyBorder="1" applyAlignment="1">
      <alignment horizontal="right" vertical="center" indent="1"/>
    </xf>
    <xf numFmtId="9" fontId="0" fillId="0" borderId="0" xfId="3" applyFont="1"/>
    <xf numFmtId="3" fontId="6" fillId="4" borderId="25" xfId="1" applyNumberFormat="1" applyFont="1" applyFill="1" applyBorder="1"/>
    <xf numFmtId="3" fontId="6" fillId="4" borderId="24" xfId="1" applyNumberFormat="1" applyFont="1" applyFill="1" applyBorder="1"/>
    <xf numFmtId="3" fontId="6" fillId="4" borderId="26" xfId="1" applyNumberFormat="1" applyFont="1" applyFill="1" applyBorder="1"/>
    <xf numFmtId="3" fontId="17" fillId="2" borderId="3" xfId="1" applyNumberFormat="1" applyFont="1" applyFill="1" applyBorder="1"/>
    <xf numFmtId="0" fontId="4" fillId="2" borderId="3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2" fillId="5" borderId="9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right"/>
    </xf>
    <xf numFmtId="0" fontId="2" fillId="0" borderId="1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3" fontId="4" fillId="4" borderId="10" xfId="1" applyNumberFormat="1" applyFont="1" applyFill="1" applyBorder="1" applyAlignment="1">
      <alignment horizontal="right" vertical="center"/>
    </xf>
  </cellXfs>
  <cellStyles count="4">
    <cellStyle name="Normal" xfId="0" builtinId="0"/>
    <cellStyle name="Normal_Tabela Bashkite" xfId="1"/>
    <cellStyle name="Normal_Tabela Bashkite_Tabela Bashkite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87"/>
  <sheetViews>
    <sheetView tabSelected="1" view="pageBreakPreview" topLeftCell="B20" zoomScale="60" zoomScaleNormal="100" workbookViewId="0">
      <selection activeCell="Q69" sqref="Q69"/>
    </sheetView>
  </sheetViews>
  <sheetFormatPr defaultRowHeight="15" x14ac:dyDescent="0.25"/>
  <cols>
    <col min="1" max="1" width="1.28515625" customWidth="1"/>
    <col min="2" max="2" width="3.42578125" customWidth="1"/>
    <col min="3" max="3" width="13.42578125" customWidth="1"/>
    <col min="4" max="5" width="13.28515625" customWidth="1"/>
    <col min="6" max="6" width="9.28515625" customWidth="1"/>
    <col min="7" max="7" width="11.42578125" customWidth="1"/>
    <col min="8" max="8" width="11.140625" customWidth="1"/>
    <col min="9" max="9" width="11.28515625" customWidth="1"/>
    <col min="10" max="10" width="9.5703125" bestFit="1" customWidth="1"/>
    <col min="11" max="11" width="8.85546875" customWidth="1"/>
    <col min="12" max="12" width="13.5703125" customWidth="1"/>
    <col min="13" max="13" width="8.140625" customWidth="1"/>
    <col min="14" max="14" width="9.140625" customWidth="1"/>
    <col min="15" max="15" width="13.42578125" customWidth="1"/>
    <col min="16" max="16" width="15.5703125" customWidth="1"/>
    <col min="17" max="17" width="10.140625" customWidth="1"/>
    <col min="18" max="18" width="9.140625" customWidth="1"/>
    <col min="19" max="19" width="15.140625" customWidth="1"/>
  </cols>
  <sheetData>
    <row r="2" spans="1:21" ht="15.75" x14ac:dyDescent="0.25">
      <c r="A2" s="48" t="s">
        <v>77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21" x14ac:dyDescent="0.25">
      <c r="A3" s="17"/>
      <c r="B3" s="18" t="s">
        <v>75</v>
      </c>
      <c r="C3" s="17"/>
      <c r="D3" s="19"/>
      <c r="E3" s="19"/>
      <c r="F3" s="17"/>
      <c r="G3" s="17"/>
      <c r="H3" s="17"/>
      <c r="I3" s="17"/>
      <c r="J3" s="17"/>
      <c r="K3" s="17"/>
      <c r="L3" s="17"/>
      <c r="M3" s="20"/>
      <c r="N3" s="21"/>
      <c r="O3" s="17"/>
      <c r="P3" s="17"/>
    </row>
    <row r="4" spans="1:21" ht="15.75" customHeight="1" thickBot="1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57" t="s">
        <v>76</v>
      </c>
      <c r="N4" s="57"/>
      <c r="O4" s="57"/>
      <c r="P4" s="57"/>
      <c r="Q4" s="57"/>
    </row>
    <row r="5" spans="1:21" ht="15" customHeight="1" x14ac:dyDescent="0.25">
      <c r="B5" s="58" t="s">
        <v>79</v>
      </c>
      <c r="C5" s="61" t="s">
        <v>0</v>
      </c>
      <c r="D5" s="51" t="s">
        <v>78</v>
      </c>
      <c r="E5" s="69" t="s">
        <v>81</v>
      </c>
      <c r="F5" s="54" t="s">
        <v>1</v>
      </c>
      <c r="G5" s="55"/>
      <c r="H5" s="55"/>
      <c r="I5" s="55"/>
      <c r="J5" s="55"/>
      <c r="K5" s="55"/>
      <c r="L5" s="55"/>
      <c r="M5" s="55"/>
      <c r="N5" s="55"/>
      <c r="O5" s="55"/>
      <c r="P5" s="56"/>
      <c r="Q5" s="64" t="s">
        <v>2</v>
      </c>
    </row>
    <row r="6" spans="1:21" ht="15" customHeight="1" x14ac:dyDescent="0.25">
      <c r="B6" s="59"/>
      <c r="C6" s="62"/>
      <c r="D6" s="52"/>
      <c r="E6" s="70"/>
      <c r="F6" s="67" t="s">
        <v>3</v>
      </c>
      <c r="G6" s="67" t="s">
        <v>4</v>
      </c>
      <c r="H6" s="67"/>
      <c r="I6" s="67" t="s">
        <v>5</v>
      </c>
      <c r="J6" s="67" t="s">
        <v>6</v>
      </c>
      <c r="K6" s="67" t="s">
        <v>7</v>
      </c>
      <c r="L6" s="67" t="s">
        <v>8</v>
      </c>
      <c r="M6" s="67" t="s">
        <v>9</v>
      </c>
      <c r="N6" s="44" t="s">
        <v>10</v>
      </c>
      <c r="O6" s="46" t="s">
        <v>11</v>
      </c>
      <c r="P6" s="72" t="s">
        <v>82</v>
      </c>
      <c r="Q6" s="65"/>
    </row>
    <row r="7" spans="1:21" ht="73.5" customHeight="1" thickBot="1" x14ac:dyDescent="0.3">
      <c r="B7" s="60"/>
      <c r="C7" s="63"/>
      <c r="D7" s="53"/>
      <c r="E7" s="71"/>
      <c r="F7" s="68"/>
      <c r="G7" s="29" t="s">
        <v>12</v>
      </c>
      <c r="H7" s="29" t="s">
        <v>13</v>
      </c>
      <c r="I7" s="68"/>
      <c r="J7" s="68"/>
      <c r="K7" s="68"/>
      <c r="L7" s="68"/>
      <c r="M7" s="68"/>
      <c r="N7" s="45"/>
      <c r="O7" s="47"/>
      <c r="P7" s="73"/>
      <c r="Q7" s="66"/>
    </row>
    <row r="8" spans="1:21" x14ac:dyDescent="0.25">
      <c r="B8" s="1">
        <v>1</v>
      </c>
      <c r="C8" s="2" t="s">
        <v>14</v>
      </c>
      <c r="D8" s="32">
        <v>119457.96632096299</v>
      </c>
      <c r="E8" s="32"/>
      <c r="F8" s="3">
        <v>0</v>
      </c>
      <c r="G8" s="3">
        <v>25140.251307961054</v>
      </c>
      <c r="H8" s="3">
        <v>1433.8281416454211</v>
      </c>
      <c r="I8" s="3">
        <v>1198.68</v>
      </c>
      <c r="J8" s="3">
        <v>12944.203278688525</v>
      </c>
      <c r="K8" s="3">
        <v>0</v>
      </c>
      <c r="L8" s="3">
        <v>814</v>
      </c>
      <c r="M8" s="3">
        <v>7828.192842089331</v>
      </c>
      <c r="N8" s="3">
        <v>9588.9431774200038</v>
      </c>
      <c r="O8" s="4"/>
      <c r="P8" s="40"/>
      <c r="Q8" s="33">
        <f>D8+E8+F8+G8+H8+I8+J8+K8+L8+M8+N8+O8+P8</f>
        <v>178406.06506876735</v>
      </c>
      <c r="S8" s="24"/>
      <c r="T8" s="23"/>
      <c r="U8" s="39"/>
    </row>
    <row r="9" spans="1:21" x14ac:dyDescent="0.25">
      <c r="B9" s="5">
        <v>2</v>
      </c>
      <c r="C9" s="6" t="s">
        <v>15</v>
      </c>
      <c r="D9" s="34">
        <v>293099</v>
      </c>
      <c r="E9" s="34"/>
      <c r="F9" s="7">
        <v>27373.591424813745</v>
      </c>
      <c r="G9" s="7">
        <v>97220.740206228074</v>
      </c>
      <c r="H9" s="7">
        <v>37282.314371000786</v>
      </c>
      <c r="I9" s="7">
        <v>13579.281999999999</v>
      </c>
      <c r="J9" s="7">
        <v>30549.730168288523</v>
      </c>
      <c r="K9" s="7">
        <v>23731.040927909457</v>
      </c>
      <c r="L9" s="7">
        <v>5151.2969474400461</v>
      </c>
      <c r="M9" s="7">
        <v>4823.934294691433</v>
      </c>
      <c r="N9" s="7">
        <v>14250.388376296409</v>
      </c>
      <c r="O9" s="8"/>
      <c r="P9" s="41"/>
      <c r="Q9" s="33">
        <f t="shared" ref="Q9:Q68" si="0">D9+E9+F9+G9+H9+I9+J9+K9+L9+M9+N9+O9+P9</f>
        <v>547061.31871666841</v>
      </c>
      <c r="S9" s="24"/>
      <c r="T9" s="23"/>
      <c r="U9" s="39"/>
    </row>
    <row r="10" spans="1:21" x14ac:dyDescent="0.25">
      <c r="B10" s="5">
        <v>3</v>
      </c>
      <c r="C10" s="9" t="s">
        <v>16</v>
      </c>
      <c r="D10" s="34">
        <v>261586.34970104572</v>
      </c>
      <c r="E10" s="34"/>
      <c r="F10" s="7">
        <v>0</v>
      </c>
      <c r="G10" s="7">
        <v>50198.915027446332</v>
      </c>
      <c r="H10" s="7">
        <v>9338.7504511047755</v>
      </c>
      <c r="I10" s="7">
        <v>0</v>
      </c>
      <c r="J10" s="7">
        <v>14005.396182688526</v>
      </c>
      <c r="K10" s="7">
        <v>0</v>
      </c>
      <c r="L10" s="7">
        <v>8744.92025398837</v>
      </c>
      <c r="M10" s="7">
        <v>28565.399100888215</v>
      </c>
      <c r="N10" s="7">
        <v>12849.534443712144</v>
      </c>
      <c r="O10" s="8"/>
      <c r="P10" s="41"/>
      <c r="Q10" s="33">
        <f t="shared" si="0"/>
        <v>385289.26516087411</v>
      </c>
      <c r="S10" s="24"/>
      <c r="T10" s="23"/>
      <c r="U10" s="39"/>
    </row>
    <row r="11" spans="1:21" x14ac:dyDescent="0.25">
      <c r="B11" s="5">
        <v>4</v>
      </c>
      <c r="C11" s="6" t="s">
        <v>17</v>
      </c>
      <c r="D11" s="34">
        <v>140803.54597225008</v>
      </c>
      <c r="E11" s="34"/>
      <c r="F11" s="7">
        <v>4595.087290347783</v>
      </c>
      <c r="G11" s="7">
        <v>40811.49072499403</v>
      </c>
      <c r="H11" s="7">
        <v>5144.2892963750983</v>
      </c>
      <c r="I11" s="7">
        <v>4557.0599999999995</v>
      </c>
      <c r="J11" s="7">
        <v>13107.403278688525</v>
      </c>
      <c r="K11" s="7">
        <v>0</v>
      </c>
      <c r="L11" s="7">
        <v>1160.1358246598809</v>
      </c>
      <c r="M11" s="7">
        <v>1797.5567676035312</v>
      </c>
      <c r="N11" s="7">
        <v>13549.961410004271</v>
      </c>
      <c r="O11" s="8"/>
      <c r="P11" s="41"/>
      <c r="Q11" s="33">
        <f t="shared" si="0"/>
        <v>225526.53056492316</v>
      </c>
      <c r="S11" s="24"/>
      <c r="T11" s="23"/>
      <c r="U11" s="39"/>
    </row>
    <row r="12" spans="1:21" x14ac:dyDescent="0.25">
      <c r="B12" s="5">
        <v>5</v>
      </c>
      <c r="C12" s="6" t="s">
        <v>18</v>
      </c>
      <c r="D12" s="34">
        <v>65564.634435361775</v>
      </c>
      <c r="E12" s="34">
        <v>10000</v>
      </c>
      <c r="F12" s="7">
        <v>0</v>
      </c>
      <c r="G12" s="7">
        <v>19106.352923010931</v>
      </c>
      <c r="H12" s="7">
        <v>4660.2892963750983</v>
      </c>
      <c r="I12" s="7">
        <v>1738.8600000000001</v>
      </c>
      <c r="J12" s="7">
        <v>13066.570516288526</v>
      </c>
      <c r="K12" s="7">
        <v>0</v>
      </c>
      <c r="L12" s="7">
        <v>2320.5205617630972</v>
      </c>
      <c r="M12" s="7">
        <v>3372.1808983888327</v>
      </c>
      <c r="N12" s="7">
        <v>9588.9431774200038</v>
      </c>
      <c r="O12" s="8"/>
      <c r="P12" s="41"/>
      <c r="Q12" s="33">
        <f t="shared" si="0"/>
        <v>129418.35180860826</v>
      </c>
      <c r="S12" s="24"/>
      <c r="T12" s="23"/>
      <c r="U12" s="39"/>
    </row>
    <row r="13" spans="1:21" x14ac:dyDescent="0.25">
      <c r="B13" s="5">
        <v>6</v>
      </c>
      <c r="C13" s="6" t="s">
        <v>19</v>
      </c>
      <c r="D13" s="34">
        <v>189508.51643998915</v>
      </c>
      <c r="E13" s="34"/>
      <c r="F13" s="7">
        <v>0</v>
      </c>
      <c r="G13" s="7">
        <v>50796.909468660713</v>
      </c>
      <c r="H13" s="7">
        <v>3279.9727898329706</v>
      </c>
      <c r="I13" s="7">
        <v>2422.86</v>
      </c>
      <c r="J13" s="7">
        <v>13291.611117088525</v>
      </c>
      <c r="K13" s="7">
        <v>0</v>
      </c>
      <c r="L13" s="7">
        <v>4110.4261603246578</v>
      </c>
      <c r="M13" s="7">
        <v>10385.014958670796</v>
      </c>
      <c r="N13" s="7">
        <v>10989.79716202427</v>
      </c>
      <c r="O13" s="8"/>
      <c r="P13" s="41"/>
      <c r="Q13" s="33">
        <f t="shared" si="0"/>
        <v>284785.10809659102</v>
      </c>
      <c r="S13" s="24"/>
      <c r="T13" s="23"/>
      <c r="U13" s="39"/>
    </row>
    <row r="14" spans="1:21" x14ac:dyDescent="0.25">
      <c r="B14" s="5">
        <v>7</v>
      </c>
      <c r="C14" s="6" t="s">
        <v>20</v>
      </c>
      <c r="D14" s="34">
        <v>409240.0580964206</v>
      </c>
      <c r="E14" s="34"/>
      <c r="F14" s="7">
        <v>24069.50485420266</v>
      </c>
      <c r="G14" s="7">
        <v>112439.78697593394</v>
      </c>
      <c r="H14" s="7">
        <v>27494.903696644727</v>
      </c>
      <c r="I14" s="7">
        <v>9261.4609999999993</v>
      </c>
      <c r="J14" s="7">
        <f>21500.0518626885+1405</f>
        <v>22905.051862688499</v>
      </c>
      <c r="K14" s="7">
        <v>0</v>
      </c>
      <c r="L14" s="7">
        <v>7522.8009835705125</v>
      </c>
      <c r="M14" s="7">
        <v>14001.802138949961</v>
      </c>
      <c r="N14" s="7">
        <v>13549.961410004271</v>
      </c>
      <c r="O14" s="8"/>
      <c r="P14" s="41"/>
      <c r="Q14" s="33">
        <f t="shared" si="0"/>
        <v>640485.33101841516</v>
      </c>
      <c r="S14" s="24"/>
      <c r="T14" s="23"/>
      <c r="U14" s="39"/>
    </row>
    <row r="15" spans="1:21" x14ac:dyDescent="0.25">
      <c r="B15" s="5">
        <v>8</v>
      </c>
      <c r="C15" s="6" t="s">
        <v>21</v>
      </c>
      <c r="D15" s="34">
        <v>210799.74767316331</v>
      </c>
      <c r="E15" s="34"/>
      <c r="F15" s="7">
        <v>0</v>
      </c>
      <c r="G15" s="7">
        <v>50678.433280460711</v>
      </c>
      <c r="H15" s="7">
        <v>1398.4883648967066</v>
      </c>
      <c r="I15" s="7">
        <v>1268.04</v>
      </c>
      <c r="J15" s="7">
        <v>12393.403278688525</v>
      </c>
      <c r="K15" s="7">
        <v>0</v>
      </c>
      <c r="L15" s="7">
        <v>818</v>
      </c>
      <c r="M15" s="7">
        <v>7754.1840554024084</v>
      </c>
      <c r="N15" s="7">
        <v>28593.556471141361</v>
      </c>
      <c r="O15" s="8"/>
      <c r="P15" s="41"/>
      <c r="Q15" s="33">
        <f t="shared" si="0"/>
        <v>313703.85312375298</v>
      </c>
      <c r="S15" s="24"/>
      <c r="T15" s="23"/>
      <c r="U15" s="39"/>
    </row>
    <row r="16" spans="1:21" x14ac:dyDescent="0.25">
      <c r="B16" s="5">
        <v>9</v>
      </c>
      <c r="C16" s="6" t="s">
        <v>22</v>
      </c>
      <c r="D16" s="35">
        <v>80990.876426979623</v>
      </c>
      <c r="E16" s="35"/>
      <c r="F16" s="7">
        <v>0</v>
      </c>
      <c r="G16" s="7">
        <v>2369.7084264796868</v>
      </c>
      <c r="H16" s="7">
        <v>484</v>
      </c>
      <c r="I16" s="7">
        <v>1101.78</v>
      </c>
      <c r="J16" s="7">
        <v>12944.203278688525</v>
      </c>
      <c r="K16" s="7">
        <v>0</v>
      </c>
      <c r="L16" s="7">
        <v>4062.3323580842139</v>
      </c>
      <c r="M16" s="7">
        <v>5019.7056818235278</v>
      </c>
      <c r="N16" s="7">
        <v>5969.5194129121428</v>
      </c>
      <c r="O16" s="8"/>
      <c r="P16" s="41"/>
      <c r="Q16" s="33">
        <f t="shared" si="0"/>
        <v>112942.12558496771</v>
      </c>
      <c r="S16" s="24"/>
      <c r="T16" s="23"/>
      <c r="U16" s="39"/>
    </row>
    <row r="17" spans="2:21" x14ac:dyDescent="0.25">
      <c r="B17" s="5">
        <v>10</v>
      </c>
      <c r="C17" s="6" t="s">
        <v>23</v>
      </c>
      <c r="D17" s="34">
        <v>842614.46689827892</v>
      </c>
      <c r="E17" s="34"/>
      <c r="F17" s="7">
        <v>22734.741403196873</v>
      </c>
      <c r="G17" s="7">
        <v>172049.36746183116</v>
      </c>
      <c r="H17" s="7">
        <v>47068.721105396406</v>
      </c>
      <c r="I17" s="7">
        <v>18240.48</v>
      </c>
      <c r="J17" s="7">
        <v>48405.059382688531</v>
      </c>
      <c r="K17" s="7">
        <v>0</v>
      </c>
      <c r="L17" s="7">
        <v>2920.2700471938624</v>
      </c>
      <c r="M17" s="7">
        <v>23931.761074732167</v>
      </c>
      <c r="N17" s="7">
        <v>43047.417235186273</v>
      </c>
      <c r="O17" s="8"/>
      <c r="P17" s="41"/>
      <c r="Q17" s="33">
        <f t="shared" si="0"/>
        <v>1221012.284608504</v>
      </c>
      <c r="S17" s="24"/>
      <c r="T17" s="23"/>
      <c r="U17" s="39"/>
    </row>
    <row r="18" spans="2:21" x14ac:dyDescent="0.25">
      <c r="B18" s="5">
        <v>11</v>
      </c>
      <c r="C18" s="6" t="s">
        <v>24</v>
      </c>
      <c r="D18" s="34">
        <v>675696.69017214922</v>
      </c>
      <c r="E18" s="34">
        <v>20000</v>
      </c>
      <c r="F18" s="7">
        <v>28445.778464057697</v>
      </c>
      <c r="G18" s="7">
        <v>209187.25350795223</v>
      </c>
      <c r="H18" s="7">
        <v>54059.155049959052</v>
      </c>
      <c r="I18" s="7">
        <v>32191.74</v>
      </c>
      <c r="J18" s="7">
        <v>30889.557774688521</v>
      </c>
      <c r="K18" s="7">
        <v>21108.136404298406</v>
      </c>
      <c r="L18" s="7">
        <v>11084.461132831773</v>
      </c>
      <c r="M18" s="7">
        <v>17420.720281186554</v>
      </c>
      <c r="N18" s="7">
        <v>14250.388376296409</v>
      </c>
      <c r="O18" s="8"/>
      <c r="P18" s="41"/>
      <c r="Q18" s="33">
        <f t="shared" si="0"/>
        <v>1114333.8811634202</v>
      </c>
      <c r="S18" s="24"/>
      <c r="T18" s="23"/>
      <c r="U18" s="39"/>
    </row>
    <row r="19" spans="2:21" x14ac:dyDescent="0.25">
      <c r="B19" s="5">
        <v>12</v>
      </c>
      <c r="C19" s="6" t="s">
        <v>25</v>
      </c>
      <c r="D19" s="34">
        <v>594626.60188515263</v>
      </c>
      <c r="E19" s="34"/>
      <c r="F19" s="7">
        <v>21272.932370385697</v>
      </c>
      <c r="G19" s="7">
        <v>159437.00891469995</v>
      </c>
      <c r="H19" s="7">
        <v>38679.798795937051</v>
      </c>
      <c r="I19" s="7">
        <v>10678.98</v>
      </c>
      <c r="J19" s="7">
        <v>33083.808054688525</v>
      </c>
      <c r="K19" s="43">
        <v>26000</v>
      </c>
      <c r="L19" s="7">
        <v>3681.1170977033544</v>
      </c>
      <c r="M19" s="7">
        <v>8494.067983988687</v>
      </c>
      <c r="N19" s="7">
        <v>56237.871226462696</v>
      </c>
      <c r="O19" s="8"/>
      <c r="P19" s="41"/>
      <c r="Q19" s="33">
        <f t="shared" si="0"/>
        <v>952192.18632901867</v>
      </c>
      <c r="S19" s="24"/>
      <c r="T19" s="23"/>
      <c r="U19" s="39"/>
    </row>
    <row r="20" spans="2:21" x14ac:dyDescent="0.25">
      <c r="B20" s="5">
        <v>13</v>
      </c>
      <c r="C20" s="6" t="s">
        <v>26</v>
      </c>
      <c r="D20" s="34">
        <v>118537.68246255872</v>
      </c>
      <c r="E20" s="34">
        <v>15000</v>
      </c>
      <c r="F20" s="7">
        <v>0</v>
      </c>
      <c r="G20" s="7">
        <v>8274.573276321029</v>
      </c>
      <c r="H20" s="7">
        <v>1420.8281416454213</v>
      </c>
      <c r="I20" s="7">
        <v>0</v>
      </c>
      <c r="J20" s="7">
        <v>12393.403278688525</v>
      </c>
      <c r="K20" s="7">
        <v>0</v>
      </c>
      <c r="L20" s="7">
        <v>3249.9964269676684</v>
      </c>
      <c r="M20" s="7">
        <v>2798.192438981916</v>
      </c>
      <c r="N20" s="7">
        <v>14950.815342588545</v>
      </c>
      <c r="O20" s="8"/>
      <c r="P20" s="41"/>
      <c r="Q20" s="33">
        <f t="shared" si="0"/>
        <v>176625.49136775182</v>
      </c>
      <c r="S20" s="24"/>
      <c r="T20" s="23"/>
      <c r="U20" s="39"/>
    </row>
    <row r="21" spans="2:21" x14ac:dyDescent="0.25">
      <c r="B21" s="5">
        <v>14</v>
      </c>
      <c r="C21" s="6" t="s">
        <v>27</v>
      </c>
      <c r="D21" s="34">
        <v>77686.174644955012</v>
      </c>
      <c r="E21" s="34"/>
      <c r="F21" s="7">
        <v>0</v>
      </c>
      <c r="G21" s="7">
        <v>21743.933860664056</v>
      </c>
      <c r="H21" s="7">
        <v>9320.5785927501965</v>
      </c>
      <c r="I21" s="7">
        <v>4483.62</v>
      </c>
      <c r="J21" s="7">
        <v>13107.403278688525</v>
      </c>
      <c r="K21" s="7">
        <v>0</v>
      </c>
      <c r="L21" s="7">
        <v>10750.335496121044</v>
      </c>
      <c r="M21" s="7">
        <v>13387.603501251568</v>
      </c>
      <c r="N21" s="7">
        <v>2708.9281466200036</v>
      </c>
      <c r="O21" s="8"/>
      <c r="P21" s="41"/>
      <c r="Q21" s="33">
        <f t="shared" si="0"/>
        <v>153188.57752105041</v>
      </c>
      <c r="S21" s="24"/>
      <c r="T21" s="23"/>
      <c r="U21" s="39"/>
    </row>
    <row r="22" spans="2:21" x14ac:dyDescent="0.25">
      <c r="B22" s="5">
        <v>15</v>
      </c>
      <c r="C22" s="6" t="s">
        <v>28</v>
      </c>
      <c r="D22" s="34">
        <v>210663.91823542485</v>
      </c>
      <c r="E22" s="34"/>
      <c r="F22" s="7">
        <v>18069.633735091425</v>
      </c>
      <c r="G22" s="7">
        <v>75372.405985564037</v>
      </c>
      <c r="H22" s="7">
        <v>23301.446481875493</v>
      </c>
      <c r="I22" s="7">
        <v>5868.96</v>
      </c>
      <c r="J22" s="7">
        <v>28583.794902688525</v>
      </c>
      <c r="K22" s="7">
        <v>0</v>
      </c>
      <c r="L22" s="7">
        <v>6411.5793839069565</v>
      </c>
      <c r="M22" s="7">
        <v>7638.6821521439333</v>
      </c>
      <c r="N22" s="7">
        <v>9230.1106792042701</v>
      </c>
      <c r="O22" s="8"/>
      <c r="P22" s="41"/>
      <c r="Q22" s="33">
        <f t="shared" si="0"/>
        <v>385140.53155589954</v>
      </c>
      <c r="S22" s="24"/>
      <c r="T22" s="23"/>
      <c r="U22" s="39"/>
    </row>
    <row r="23" spans="2:21" x14ac:dyDescent="0.25">
      <c r="B23" s="10">
        <v>16</v>
      </c>
      <c r="C23" s="6" t="s">
        <v>29</v>
      </c>
      <c r="D23" s="35">
        <v>212297.64318139886</v>
      </c>
      <c r="E23" s="35">
        <v>25000</v>
      </c>
      <c r="F23" s="7">
        <v>6455.0035745361702</v>
      </c>
      <c r="G23" s="7">
        <v>65040.564706124977</v>
      </c>
      <c r="H23" s="7">
        <v>8387.9183694989115</v>
      </c>
      <c r="I23" s="7">
        <v>3604.2000000000003</v>
      </c>
      <c r="J23" s="7">
        <v>13850.874750688527</v>
      </c>
      <c r="K23" s="7">
        <v>0</v>
      </c>
      <c r="L23" s="7">
        <v>10577.874670403104</v>
      </c>
      <c r="M23" s="7">
        <v>19367.361136143718</v>
      </c>
      <c r="N23" s="7">
        <v>9588.9431774200038</v>
      </c>
      <c r="O23" s="8"/>
      <c r="P23" s="7">
        <v>90000</v>
      </c>
      <c r="Q23" s="33">
        <f t="shared" si="0"/>
        <v>464170.38356621424</v>
      </c>
      <c r="S23" s="24"/>
      <c r="T23" s="23"/>
      <c r="U23" s="39"/>
    </row>
    <row r="24" spans="2:21" x14ac:dyDescent="0.25">
      <c r="B24" s="5">
        <v>17</v>
      </c>
      <c r="C24" s="6" t="s">
        <v>30</v>
      </c>
      <c r="D24" s="34">
        <v>141374.41082703209</v>
      </c>
      <c r="E24" s="34"/>
      <c r="F24" s="7">
        <v>6728.5206751521073</v>
      </c>
      <c r="G24" s="7">
        <v>29331.003662031449</v>
      </c>
      <c r="H24" s="7">
        <v>3279.9727898329706</v>
      </c>
      <c r="I24" s="7">
        <v>2856.96</v>
      </c>
      <c r="J24" s="7">
        <v>14705.756742688523</v>
      </c>
      <c r="K24" s="7">
        <v>0</v>
      </c>
      <c r="L24" s="7">
        <v>8111.3260083986142</v>
      </c>
      <c r="M24" s="7">
        <v>1588.5491616062316</v>
      </c>
      <c r="N24" s="7">
        <v>9588.9431774200038</v>
      </c>
      <c r="O24" s="8"/>
      <c r="P24" s="41"/>
      <c r="Q24" s="33">
        <f t="shared" si="0"/>
        <v>217565.44304416198</v>
      </c>
      <c r="S24" s="24"/>
      <c r="T24" s="23"/>
      <c r="U24" s="39"/>
    </row>
    <row r="25" spans="2:21" x14ac:dyDescent="0.25">
      <c r="B25" s="5">
        <v>18</v>
      </c>
      <c r="C25" s="6" t="s">
        <v>31</v>
      </c>
      <c r="D25" s="34">
        <v>118403.22428810224</v>
      </c>
      <c r="E25" s="34"/>
      <c r="F25" s="7">
        <v>0</v>
      </c>
      <c r="G25" s="7">
        <v>13777.418198553842</v>
      </c>
      <c r="H25" s="7">
        <v>949.82814164542128</v>
      </c>
      <c r="I25" s="7">
        <v>602.4</v>
      </c>
      <c r="J25" s="7">
        <v>12508.069516288524</v>
      </c>
      <c r="K25" s="7">
        <v>0</v>
      </c>
      <c r="L25" s="7">
        <v>7188.4834359621818</v>
      </c>
      <c r="M25" s="7">
        <v>4448.4089996514422</v>
      </c>
      <c r="N25" s="7">
        <v>9588.9431774200038</v>
      </c>
      <c r="O25" s="8"/>
      <c r="P25" s="41"/>
      <c r="Q25" s="33">
        <f t="shared" si="0"/>
        <v>167466.77575762363</v>
      </c>
      <c r="S25" s="24"/>
      <c r="T25" s="23"/>
      <c r="U25" s="39"/>
    </row>
    <row r="26" spans="2:21" x14ac:dyDescent="0.25">
      <c r="B26" s="5">
        <v>19</v>
      </c>
      <c r="C26" s="6" t="s">
        <v>32</v>
      </c>
      <c r="D26" s="34">
        <v>504613.64223181637</v>
      </c>
      <c r="E26" s="34"/>
      <c r="F26" s="7">
        <v>0</v>
      </c>
      <c r="G26" s="7">
        <v>126939.82893435848</v>
      </c>
      <c r="H26" s="7">
        <v>20056.813468791235</v>
      </c>
      <c r="I26" s="7">
        <v>9748.14</v>
      </c>
      <c r="J26" s="7">
        <v>12393.403278688525</v>
      </c>
      <c r="K26" s="7">
        <v>0</v>
      </c>
      <c r="L26" s="7">
        <v>500</v>
      </c>
      <c r="M26" s="7">
        <v>0</v>
      </c>
      <c r="N26" s="7">
        <v>3409.3551129121429</v>
      </c>
      <c r="O26" s="8"/>
      <c r="P26" s="41"/>
      <c r="Q26" s="33">
        <f t="shared" si="0"/>
        <v>677661.18302656675</v>
      </c>
      <c r="S26" s="24"/>
      <c r="T26" s="23"/>
      <c r="U26" s="39"/>
    </row>
    <row r="27" spans="2:21" x14ac:dyDescent="0.25">
      <c r="B27" s="5">
        <v>20</v>
      </c>
      <c r="C27" s="6" t="s">
        <v>33</v>
      </c>
      <c r="D27" s="34">
        <v>214912.48943947942</v>
      </c>
      <c r="E27" s="34">
        <v>25000</v>
      </c>
      <c r="F27" s="7">
        <v>12720.733315446105</v>
      </c>
      <c r="G27" s="7">
        <v>66594.622646124975</v>
      </c>
      <c r="H27" s="7">
        <v>15845.184395667424</v>
      </c>
      <c r="I27" s="7">
        <v>6390.4176600000001</v>
      </c>
      <c r="J27" s="7">
        <v>16542.732174688525</v>
      </c>
      <c r="K27" s="7">
        <v>0</v>
      </c>
      <c r="L27" s="7">
        <v>818</v>
      </c>
      <c r="M27" s="7">
        <v>5584.8488384576185</v>
      </c>
      <c r="N27" s="7">
        <v>18911.833575172812</v>
      </c>
      <c r="O27" s="8"/>
      <c r="P27" s="41"/>
      <c r="Q27" s="33">
        <f t="shared" si="0"/>
        <v>383320.86204503686</v>
      </c>
      <c r="S27" s="24"/>
      <c r="T27" s="23"/>
      <c r="U27" s="39"/>
    </row>
    <row r="28" spans="2:21" x14ac:dyDescent="0.25">
      <c r="B28" s="5">
        <v>21</v>
      </c>
      <c r="C28" s="6" t="s">
        <v>34</v>
      </c>
      <c r="D28" s="34">
        <v>60191.303966171581</v>
      </c>
      <c r="E28" s="34"/>
      <c r="F28" s="7">
        <v>0</v>
      </c>
      <c r="G28" s="7">
        <v>7702.8391145628448</v>
      </c>
      <c r="H28" s="7">
        <v>1398.4883648967066</v>
      </c>
      <c r="I28" s="7">
        <v>2767.2</v>
      </c>
      <c r="J28" s="7">
        <v>13107.403278688525</v>
      </c>
      <c r="K28" s="7">
        <v>0</v>
      </c>
      <c r="L28" s="7">
        <v>2896.3353906796669</v>
      </c>
      <c r="M28" s="7">
        <v>7638.6821521439333</v>
      </c>
      <c r="N28" s="7">
        <v>9588.9431774200038</v>
      </c>
      <c r="O28" s="8"/>
      <c r="P28" s="41"/>
      <c r="Q28" s="33">
        <f t="shared" si="0"/>
        <v>105291.19544456326</v>
      </c>
      <c r="S28" s="24"/>
      <c r="T28" s="23"/>
      <c r="U28" s="39"/>
    </row>
    <row r="29" spans="2:21" x14ac:dyDescent="0.25">
      <c r="B29" s="5">
        <v>22</v>
      </c>
      <c r="C29" s="6" t="s">
        <v>35</v>
      </c>
      <c r="D29" s="34">
        <v>137652.9158028755</v>
      </c>
      <c r="E29" s="34"/>
      <c r="F29" s="7">
        <v>0</v>
      </c>
      <c r="G29" s="7">
        <v>24379.634109318795</v>
      </c>
      <c r="H29" s="7">
        <v>5126.1174380205193</v>
      </c>
      <c r="I29" s="7">
        <v>1752.1200000000001</v>
      </c>
      <c r="J29" s="7">
        <v>12944.203278688525</v>
      </c>
      <c r="K29" s="7">
        <v>0</v>
      </c>
      <c r="L29" s="7">
        <v>6438.5180893533461</v>
      </c>
      <c r="M29" s="7">
        <v>10027.94295673468</v>
      </c>
      <c r="N29" s="7">
        <v>2708.9281466200036</v>
      </c>
      <c r="O29" s="8"/>
      <c r="P29" s="41"/>
      <c r="Q29" s="33">
        <f t="shared" si="0"/>
        <v>201030.37982161139</v>
      </c>
      <c r="S29" s="24"/>
      <c r="T29" s="23"/>
      <c r="U29" s="39"/>
    </row>
    <row r="30" spans="2:21" x14ac:dyDescent="0.25">
      <c r="B30" s="5">
        <v>23</v>
      </c>
      <c r="C30" s="6" t="s">
        <v>36</v>
      </c>
      <c r="D30" s="34">
        <v>120195.14836459325</v>
      </c>
      <c r="E30" s="34"/>
      <c r="F30" s="7">
        <v>9716.9590507930025</v>
      </c>
      <c r="G30" s="7">
        <v>28633.198308929677</v>
      </c>
      <c r="H30" s="7">
        <v>5126.1174380205193</v>
      </c>
      <c r="I30" s="7">
        <v>3970.98</v>
      </c>
      <c r="J30" s="7">
        <f>13215.6194850885</f>
        <v>13215.6194850885</v>
      </c>
      <c r="K30" s="7">
        <v>0</v>
      </c>
      <c r="L30" s="7">
        <v>11154.95074541649</v>
      </c>
      <c r="M30" s="7">
        <v>8894.8202365309953</v>
      </c>
      <c r="N30" s="7">
        <f>10289.3701957321+5000</f>
        <v>15289.370195732099</v>
      </c>
      <c r="O30" s="8"/>
      <c r="P30" s="41"/>
      <c r="Q30" s="33">
        <f t="shared" si="0"/>
        <v>216197.16382510457</v>
      </c>
      <c r="S30" s="24"/>
      <c r="T30" s="23"/>
      <c r="U30" s="39"/>
    </row>
    <row r="31" spans="2:21" x14ac:dyDescent="0.25">
      <c r="B31" s="5">
        <v>24</v>
      </c>
      <c r="C31" s="6" t="s">
        <v>37</v>
      </c>
      <c r="D31" s="34">
        <v>59580.202290395355</v>
      </c>
      <c r="E31" s="34"/>
      <c r="F31" s="7">
        <v>0</v>
      </c>
      <c r="G31" s="7">
        <v>10249.887881808365</v>
      </c>
      <c r="H31" s="7">
        <v>1433.8281416454213</v>
      </c>
      <c r="I31" s="7">
        <v>0</v>
      </c>
      <c r="J31" s="7">
        <v>12944.203278688525</v>
      </c>
      <c r="K31" s="7">
        <v>0</v>
      </c>
      <c r="L31" s="7">
        <v>1582.1755433199787</v>
      </c>
      <c r="M31" s="7">
        <v>1721.9643377193074</v>
      </c>
      <c r="N31" s="7">
        <v>10289.370143712144</v>
      </c>
      <c r="O31" s="8"/>
      <c r="P31" s="41"/>
      <c r="Q31" s="33">
        <f t="shared" si="0"/>
        <v>97801.631617289109</v>
      </c>
      <c r="S31" s="24"/>
      <c r="T31" s="23"/>
      <c r="U31" s="39"/>
    </row>
    <row r="32" spans="2:21" x14ac:dyDescent="0.25">
      <c r="B32" s="5">
        <v>25</v>
      </c>
      <c r="C32" s="6" t="s">
        <v>38</v>
      </c>
      <c r="D32" s="34">
        <v>449034.26222977758</v>
      </c>
      <c r="E32" s="34"/>
      <c r="F32" s="7">
        <v>21881.368049275148</v>
      </c>
      <c r="G32" s="7">
        <v>134458.87896107652</v>
      </c>
      <c r="H32" s="7">
        <v>40544.115302479178</v>
      </c>
      <c r="I32" s="7">
        <v>18289.440000000002</v>
      </c>
      <c r="J32" s="7">
        <v>29091.589984288523</v>
      </c>
      <c r="K32" s="7">
        <v>0</v>
      </c>
      <c r="L32" s="7">
        <v>13815.147908247427</v>
      </c>
      <c r="M32" s="7">
        <v>6521.3074212905231</v>
      </c>
      <c r="N32" s="7">
        <v>43178.268131154873</v>
      </c>
      <c r="O32" s="8"/>
      <c r="P32" s="41"/>
      <c r="Q32" s="33">
        <f t="shared" si="0"/>
        <v>756814.37798758969</v>
      </c>
      <c r="S32" s="24"/>
      <c r="T32" s="23"/>
      <c r="U32" s="39"/>
    </row>
    <row r="33" spans="2:22" x14ac:dyDescent="0.25">
      <c r="B33" s="5">
        <v>26</v>
      </c>
      <c r="C33" s="6" t="s">
        <v>39</v>
      </c>
      <c r="D33" s="34">
        <v>283847.69640824659</v>
      </c>
      <c r="E33" s="34"/>
      <c r="F33" s="7">
        <v>0</v>
      </c>
      <c r="G33" s="7">
        <v>77747.749937335844</v>
      </c>
      <c r="H33" s="7">
        <v>15396.524172416139</v>
      </c>
      <c r="I33" s="7">
        <v>3526.68</v>
      </c>
      <c r="J33" s="7">
        <v>15018.296982688524</v>
      </c>
      <c r="K33" s="7">
        <v>0</v>
      </c>
      <c r="L33" s="7">
        <v>5460.3329032618612</v>
      </c>
      <c r="M33" s="7">
        <v>7086.0749569034424</v>
      </c>
      <c r="N33" s="7">
        <v>15651.242308880681</v>
      </c>
      <c r="O33" s="8"/>
      <c r="P33" s="41"/>
      <c r="Q33" s="33">
        <f t="shared" si="0"/>
        <v>423734.59766973311</v>
      </c>
      <c r="S33" s="24"/>
      <c r="T33" s="23"/>
      <c r="U33" s="39"/>
    </row>
    <row r="34" spans="2:22" x14ac:dyDescent="0.25">
      <c r="B34" s="5">
        <v>27</v>
      </c>
      <c r="C34" s="6" t="s">
        <v>40</v>
      </c>
      <c r="D34" s="34">
        <v>161955.13817916668</v>
      </c>
      <c r="E34" s="34"/>
      <c r="F34" s="7">
        <v>0</v>
      </c>
      <c r="G34" s="7">
        <v>54924.747233726557</v>
      </c>
      <c r="H34" s="7">
        <v>17242.668820603689</v>
      </c>
      <c r="I34" s="7">
        <f>5761.86+1000</f>
        <v>6761.86</v>
      </c>
      <c r="J34" s="7">
        <v>14185.315451488525</v>
      </c>
      <c r="K34" s="7">
        <v>2621.7744827615388</v>
      </c>
      <c r="L34" s="7">
        <v>1341.972086423008</v>
      </c>
      <c r="M34" s="7">
        <v>2006.0899049425068</v>
      </c>
      <c r="N34" s="7">
        <v>12849.534443712144</v>
      </c>
      <c r="O34" s="8"/>
      <c r="P34" s="41"/>
      <c r="Q34" s="33">
        <f t="shared" si="0"/>
        <v>273889.10060282465</v>
      </c>
      <c r="S34" s="24"/>
      <c r="T34" s="23"/>
      <c r="U34" s="39"/>
    </row>
    <row r="35" spans="2:22" x14ac:dyDescent="0.25">
      <c r="B35" s="5">
        <v>28</v>
      </c>
      <c r="C35" s="6" t="s">
        <v>41</v>
      </c>
      <c r="D35" s="34">
        <v>318971.02962122357</v>
      </c>
      <c r="E35" s="34"/>
      <c r="F35" s="7">
        <v>19436.768775439192</v>
      </c>
      <c r="G35" s="7">
        <v>84439.854221602174</v>
      </c>
      <c r="H35" s="7">
        <v>29359.220203186855</v>
      </c>
      <c r="I35" s="7">
        <v>4790.6400000000003</v>
      </c>
      <c r="J35" s="7">
        <v>45582.648582688525</v>
      </c>
      <c r="K35" s="7">
        <v>2498.0043082009947</v>
      </c>
      <c r="L35" s="7">
        <v>9579.2609660147755</v>
      </c>
      <c r="M35" s="7">
        <v>19147.091142519901</v>
      </c>
      <c r="N35" s="7">
        <v>5969.5194129121428</v>
      </c>
      <c r="O35" s="8"/>
      <c r="P35" s="41"/>
      <c r="Q35" s="33">
        <f t="shared" si="0"/>
        <v>539774.03723378817</v>
      </c>
      <c r="S35" s="24"/>
      <c r="T35" s="23"/>
      <c r="U35" s="39"/>
      <c r="V35" s="7"/>
    </row>
    <row r="36" spans="2:22" x14ac:dyDescent="0.25">
      <c r="B36" s="5">
        <v>29</v>
      </c>
      <c r="C36" s="6" t="s">
        <v>42</v>
      </c>
      <c r="D36" s="34">
        <v>228683.16023617558</v>
      </c>
      <c r="E36" s="34"/>
      <c r="F36" s="7">
        <v>0</v>
      </c>
      <c r="G36" s="7">
        <v>73730.80108048502</v>
      </c>
      <c r="H36" s="7">
        <v>17260.840678958266</v>
      </c>
      <c r="I36" s="7">
        <v>14837.895</v>
      </c>
      <c r="J36" s="7">
        <v>13575.592254688525</v>
      </c>
      <c r="K36" s="7">
        <v>0</v>
      </c>
      <c r="L36" s="7">
        <v>2585.4178319859247</v>
      </c>
      <c r="M36" s="7">
        <v>3857.1908768384287</v>
      </c>
      <c r="N36" s="7">
        <v>19612.260541464948</v>
      </c>
      <c r="O36" s="8"/>
      <c r="P36" s="41"/>
      <c r="Q36" s="33">
        <f t="shared" si="0"/>
        <v>374143.15850059671</v>
      </c>
      <c r="S36" s="24"/>
      <c r="T36" s="23"/>
      <c r="U36" s="39"/>
    </row>
    <row r="37" spans="2:22" x14ac:dyDescent="0.25">
      <c r="B37" s="5">
        <v>30</v>
      </c>
      <c r="C37" s="6" t="s">
        <v>43</v>
      </c>
      <c r="D37" s="34">
        <v>325523.82793249632</v>
      </c>
      <c r="E37" s="34"/>
      <c r="F37" s="7">
        <v>9299.5814209419386</v>
      </c>
      <c r="G37" s="7">
        <v>89386.960957853516</v>
      </c>
      <c r="H37" s="7">
        <v>25631.59113006304</v>
      </c>
      <c r="I37" s="7">
        <f>10307+5000</f>
        <v>15307</v>
      </c>
      <c r="J37" s="7">
        <v>28990.558377088528</v>
      </c>
      <c r="K37" s="7">
        <v>0</v>
      </c>
      <c r="L37" s="7">
        <v>7204.3895917035097</v>
      </c>
      <c r="M37" s="7">
        <v>5157.7656563812434</v>
      </c>
      <c r="N37" s="7">
        <v>21713.54144034136</v>
      </c>
      <c r="O37" s="8"/>
      <c r="P37" s="41"/>
      <c r="Q37" s="33">
        <f t="shared" si="0"/>
        <v>528215.21650686942</v>
      </c>
      <c r="S37" s="24"/>
      <c r="T37" s="23"/>
      <c r="U37" s="39"/>
    </row>
    <row r="38" spans="2:22" x14ac:dyDescent="0.25">
      <c r="B38" s="5">
        <v>31</v>
      </c>
      <c r="C38" s="6" t="s">
        <v>44</v>
      </c>
      <c r="D38" s="34">
        <v>41355.919342619083</v>
      </c>
      <c r="E38" s="34"/>
      <c r="F38" s="7">
        <v>0</v>
      </c>
      <c r="G38" s="7">
        <v>5625.3141117731748</v>
      </c>
      <c r="H38" s="7">
        <v>1433.8281416454213</v>
      </c>
      <c r="I38" s="7">
        <v>1111.98</v>
      </c>
      <c r="J38" s="7">
        <v>12944.203278688525</v>
      </c>
      <c r="K38" s="7">
        <v>0</v>
      </c>
      <c r="L38" s="7">
        <v>2483.2752405016986</v>
      </c>
      <c r="M38" s="7">
        <v>6329.1933967330078</v>
      </c>
      <c r="N38" s="7">
        <v>2708.9281466200036</v>
      </c>
      <c r="O38" s="8"/>
      <c r="P38" s="41"/>
      <c r="Q38" s="33">
        <f t="shared" si="0"/>
        <v>73992.64165858092</v>
      </c>
      <c r="S38" s="24"/>
      <c r="T38" s="23"/>
      <c r="U38" s="39"/>
    </row>
    <row r="39" spans="2:22" x14ac:dyDescent="0.25">
      <c r="B39" s="5">
        <v>32</v>
      </c>
      <c r="C39" s="6" t="s">
        <v>45</v>
      </c>
      <c r="D39" s="34">
        <v>273491.50361178856</v>
      </c>
      <c r="E39" s="34">
        <v>25000</v>
      </c>
      <c r="F39" s="7">
        <v>0</v>
      </c>
      <c r="G39" s="7">
        <v>63859.501507089451</v>
      </c>
      <c r="H39" s="7">
        <v>9338.7504511047755</v>
      </c>
      <c r="I39" s="7">
        <v>3065.04</v>
      </c>
      <c r="J39" s="7">
        <v>13850.874750688527</v>
      </c>
      <c r="K39" s="7">
        <v>0</v>
      </c>
      <c r="L39" s="7">
        <v>8023.7752156978495</v>
      </c>
      <c r="M39" s="7">
        <v>24003.327804530749</v>
      </c>
      <c r="N39" s="7">
        <v>12849.534443712144</v>
      </c>
      <c r="O39" s="8"/>
      <c r="P39" s="41"/>
      <c r="Q39" s="33">
        <f t="shared" si="0"/>
        <v>433482.307784612</v>
      </c>
      <c r="S39" s="24"/>
      <c r="T39" s="23"/>
      <c r="U39" s="39"/>
    </row>
    <row r="40" spans="2:22" x14ac:dyDescent="0.25">
      <c r="B40" s="5">
        <v>33</v>
      </c>
      <c r="C40" s="6" t="s">
        <v>46</v>
      </c>
      <c r="D40" s="34">
        <v>400676.88945192017</v>
      </c>
      <c r="E40" s="34">
        <v>15000</v>
      </c>
      <c r="F40" s="7">
        <v>9249.2542744286056</v>
      </c>
      <c r="G40" s="7">
        <v>129239.50937828634</v>
      </c>
      <c r="H40" s="7">
        <v>28911.563919896013</v>
      </c>
      <c r="I40" s="7">
        <v>11050.86</v>
      </c>
      <c r="J40" s="7">
        <v>14568.737286688525</v>
      </c>
      <c r="K40" s="7">
        <v>0</v>
      </c>
      <c r="L40" s="7">
        <v>1588.1510628699145</v>
      </c>
      <c r="M40" s="7">
        <v>7304.4637239170688</v>
      </c>
      <c r="N40" s="7">
        <v>44579.122063739123</v>
      </c>
      <c r="O40" s="8"/>
      <c r="P40" s="41"/>
      <c r="Q40" s="33">
        <f t="shared" si="0"/>
        <v>662168.55116174568</v>
      </c>
      <c r="S40" s="24"/>
      <c r="T40" s="23"/>
      <c r="U40" s="39"/>
    </row>
    <row r="41" spans="2:22" x14ac:dyDescent="0.25">
      <c r="B41" s="5">
        <v>34</v>
      </c>
      <c r="C41" s="6" t="s">
        <v>47</v>
      </c>
      <c r="D41" s="34">
        <v>290957.46815180546</v>
      </c>
      <c r="E41" s="34"/>
      <c r="F41" s="7">
        <v>4207.7870758756117</v>
      </c>
      <c r="G41" s="7">
        <v>44048.212145460922</v>
      </c>
      <c r="H41" s="7">
        <v>2795.9727898329706</v>
      </c>
      <c r="I41" s="11">
        <v>5114.58</v>
      </c>
      <c r="J41" s="7">
        <f>13764.1244850885+5000</f>
        <v>18764.124485088498</v>
      </c>
      <c r="K41" s="7">
        <v>0</v>
      </c>
      <c r="L41" s="7">
        <v>11970.434363630424</v>
      </c>
      <c r="M41" s="7">
        <v>12868.333972266968</v>
      </c>
      <c r="N41" s="7">
        <v>11690.224076296408</v>
      </c>
      <c r="O41" s="8"/>
      <c r="P41" s="41"/>
      <c r="Q41" s="33">
        <f t="shared" si="0"/>
        <v>402417.13706025737</v>
      </c>
      <c r="S41" s="24"/>
      <c r="T41" s="23"/>
      <c r="U41" s="39"/>
    </row>
    <row r="42" spans="2:22" x14ac:dyDescent="0.25">
      <c r="B42" s="5">
        <v>35</v>
      </c>
      <c r="C42" s="6" t="s">
        <v>48</v>
      </c>
      <c r="D42" s="34">
        <v>293303.37063747941</v>
      </c>
      <c r="E42" s="34"/>
      <c r="F42" s="7">
        <v>0</v>
      </c>
      <c r="G42" s="7">
        <v>73266.914786658817</v>
      </c>
      <c r="H42" s="7">
        <v>3763.9727898329706</v>
      </c>
      <c r="I42" s="7">
        <v>10018.481</v>
      </c>
      <c r="J42" s="7">
        <v>12944.203278688525</v>
      </c>
      <c r="K42" s="7">
        <v>0</v>
      </c>
      <c r="L42" s="7">
        <v>5278.3047306011331</v>
      </c>
      <c r="M42" s="7">
        <v>8644.5817203259558</v>
      </c>
      <c r="N42" s="7">
        <v>37816.395965986259</v>
      </c>
      <c r="O42" s="8"/>
      <c r="P42" s="41"/>
      <c r="Q42" s="33">
        <f t="shared" si="0"/>
        <v>445036.22490957309</v>
      </c>
      <c r="S42" s="24"/>
      <c r="T42" s="23"/>
      <c r="U42" s="39"/>
    </row>
    <row r="43" spans="2:22" x14ac:dyDescent="0.25">
      <c r="B43" s="5">
        <v>36</v>
      </c>
      <c r="C43" s="6" t="s">
        <v>49</v>
      </c>
      <c r="D43" s="34">
        <v>158881.96117601809</v>
      </c>
      <c r="E43" s="34"/>
      <c r="F43" s="7">
        <v>0</v>
      </c>
      <c r="G43" s="7">
        <v>55553.835529593729</v>
      </c>
      <c r="H43" s="7">
        <v>14446.696030770716</v>
      </c>
      <c r="I43" s="7">
        <v>6576.0339999999997</v>
      </c>
      <c r="J43" s="7">
        <v>14511.779670688527</v>
      </c>
      <c r="K43" s="7">
        <v>0</v>
      </c>
      <c r="L43" s="7">
        <v>2619.0912137939113</v>
      </c>
      <c r="M43" s="7">
        <v>7138.2072007367442</v>
      </c>
      <c r="N43" s="7">
        <v>12849.534443712144</v>
      </c>
      <c r="O43" s="8"/>
      <c r="P43" s="41"/>
      <c r="Q43" s="33">
        <f t="shared" si="0"/>
        <v>272577.1392653138</v>
      </c>
      <c r="S43" s="24"/>
      <c r="T43" s="23"/>
      <c r="U43" s="39"/>
    </row>
    <row r="44" spans="2:22" x14ac:dyDescent="0.25">
      <c r="B44" s="5">
        <v>37</v>
      </c>
      <c r="C44" s="6" t="s">
        <v>50</v>
      </c>
      <c r="D44" s="34">
        <v>187686.12193196669</v>
      </c>
      <c r="E44" s="34"/>
      <c r="F44" s="7">
        <v>12603.667996382483</v>
      </c>
      <c r="G44" s="7">
        <v>50620.102549593736</v>
      </c>
      <c r="H44" s="7">
        <v>17242.668820603689</v>
      </c>
      <c r="I44" s="7">
        <v>5769</v>
      </c>
      <c r="J44" s="7">
        <v>14005.396182688526</v>
      </c>
      <c r="K44" s="7">
        <v>0</v>
      </c>
      <c r="L44" s="7">
        <v>7401.5768090617603</v>
      </c>
      <c r="M44" s="7">
        <v>25057.477505659655</v>
      </c>
      <c r="N44" s="7">
        <v>9588.9431774200038</v>
      </c>
      <c r="O44" s="8"/>
      <c r="P44" s="41"/>
      <c r="Q44" s="33">
        <f t="shared" si="0"/>
        <v>329974.95497337653</v>
      </c>
      <c r="S44" s="24"/>
      <c r="T44" s="23"/>
      <c r="U44" s="39"/>
    </row>
    <row r="45" spans="2:22" x14ac:dyDescent="0.25">
      <c r="B45" s="5">
        <v>38</v>
      </c>
      <c r="C45" s="6" t="s">
        <v>51</v>
      </c>
      <c r="D45" s="34">
        <v>103315.99726522641</v>
      </c>
      <c r="E45" s="34"/>
      <c r="F45" s="7">
        <v>0</v>
      </c>
      <c r="G45" s="7">
        <v>29331.96111775624</v>
      </c>
      <c r="H45" s="7">
        <v>4660.2892963750983</v>
      </c>
      <c r="I45" s="7">
        <v>7245.72</v>
      </c>
      <c r="J45" s="7">
        <v>12944.203278688525</v>
      </c>
      <c r="K45" s="7">
        <v>0</v>
      </c>
      <c r="L45" s="7">
        <v>2999.6004282241588</v>
      </c>
      <c r="M45" s="7">
        <v>4364.9607838673428</v>
      </c>
      <c r="N45" s="7">
        <v>2708.9281466200036</v>
      </c>
      <c r="O45" s="8"/>
      <c r="P45" s="41"/>
      <c r="Q45" s="33">
        <f t="shared" si="0"/>
        <v>167571.66031675777</v>
      </c>
      <c r="S45" s="24"/>
      <c r="T45" s="23"/>
      <c r="U45" s="39"/>
    </row>
    <row r="46" spans="2:22" x14ac:dyDescent="0.25">
      <c r="B46" s="5">
        <v>39</v>
      </c>
      <c r="C46" s="6" t="s">
        <v>52</v>
      </c>
      <c r="D46" s="34">
        <v>201235.55110619261</v>
      </c>
      <c r="E46" s="34"/>
      <c r="F46" s="7">
        <v>21881.700462497174</v>
      </c>
      <c r="G46" s="7">
        <v>43963.006058981235</v>
      </c>
      <c r="H46" s="7">
        <v>14912.524172416139</v>
      </c>
      <c r="I46" s="7">
        <v>7355.88</v>
      </c>
      <c r="J46" s="7">
        <v>15708.412254688526</v>
      </c>
      <c r="K46" s="7">
        <v>0</v>
      </c>
      <c r="L46" s="7">
        <v>12324.764029425944</v>
      </c>
      <c r="M46" s="7">
        <v>18662.381868987526</v>
      </c>
      <c r="N46" s="7">
        <v>12849.534443712144</v>
      </c>
      <c r="O46" s="8"/>
      <c r="P46" s="41"/>
      <c r="Q46" s="33">
        <f t="shared" si="0"/>
        <v>348893.75439690123</v>
      </c>
      <c r="S46" s="24"/>
      <c r="T46" s="23"/>
      <c r="U46" s="39"/>
    </row>
    <row r="47" spans="2:22" x14ac:dyDescent="0.25">
      <c r="B47" s="5">
        <v>40</v>
      </c>
      <c r="C47" s="6" t="s">
        <v>53</v>
      </c>
      <c r="D47" s="34">
        <v>126610.72931625508</v>
      </c>
      <c r="E47" s="34"/>
      <c r="F47" s="7">
        <v>0</v>
      </c>
      <c r="G47" s="7">
        <v>39720.790974848424</v>
      </c>
      <c r="H47" s="7">
        <v>11650.723240937747</v>
      </c>
      <c r="I47" s="7">
        <v>3469.56</v>
      </c>
      <c r="J47" s="7">
        <v>14511.779670688527</v>
      </c>
      <c r="K47" s="7">
        <v>0</v>
      </c>
      <c r="L47" s="7">
        <v>1000</v>
      </c>
      <c r="M47" s="7">
        <v>1798.4443153350007</v>
      </c>
      <c r="N47" s="7">
        <f>10289.3701437121+4000</f>
        <v>14289.3701437121</v>
      </c>
      <c r="O47" s="8"/>
      <c r="P47" s="41"/>
      <c r="Q47" s="33">
        <f t="shared" si="0"/>
        <v>213051.39766177689</v>
      </c>
      <c r="S47" s="24"/>
      <c r="T47" s="23"/>
      <c r="U47" s="39"/>
    </row>
    <row r="48" spans="2:22" x14ac:dyDescent="0.25">
      <c r="B48" s="5">
        <v>41</v>
      </c>
      <c r="C48" s="6" t="s">
        <v>54</v>
      </c>
      <c r="D48" s="34">
        <v>128273.14046430663</v>
      </c>
      <c r="E48" s="34">
        <v>10000</v>
      </c>
      <c r="F48" s="7">
        <v>0</v>
      </c>
      <c r="G48" s="7">
        <v>33328.515961288882</v>
      </c>
      <c r="H48" s="7">
        <v>4678.4611547296772</v>
      </c>
      <c r="I48" s="7">
        <v>3788.0659800000003</v>
      </c>
      <c r="J48" s="7">
        <v>13573.946790688524</v>
      </c>
      <c r="K48" s="7">
        <v>0</v>
      </c>
      <c r="L48" s="7">
        <v>1320.6456112779499</v>
      </c>
      <c r="M48" s="7">
        <v>4288.5515603498206</v>
      </c>
      <c r="N48" s="7">
        <v>9588.9431774200038</v>
      </c>
      <c r="O48" s="8"/>
      <c r="P48" s="41"/>
      <c r="Q48" s="33">
        <f t="shared" si="0"/>
        <v>208840.27070006152</v>
      </c>
      <c r="S48" s="24"/>
      <c r="T48" s="23"/>
      <c r="U48" s="39"/>
    </row>
    <row r="49" spans="2:21" x14ac:dyDescent="0.25">
      <c r="B49" s="5">
        <v>42</v>
      </c>
      <c r="C49" s="6" t="s">
        <v>55</v>
      </c>
      <c r="D49" s="34">
        <v>118210.70383133442</v>
      </c>
      <c r="E49" s="34"/>
      <c r="F49" s="7">
        <v>6564.4104147825456</v>
      </c>
      <c r="G49" s="7">
        <v>20628.944001837495</v>
      </c>
      <c r="H49" s="7">
        <v>4660.2892963750983</v>
      </c>
      <c r="I49" s="7">
        <v>4618.0869999999995</v>
      </c>
      <c r="J49" s="7">
        <v>13454.401566688524</v>
      </c>
      <c r="K49" s="7">
        <v>0</v>
      </c>
      <c r="L49" s="7">
        <v>5314.051626178647</v>
      </c>
      <c r="M49" s="7">
        <v>6765.6899953704633</v>
      </c>
      <c r="N49" s="7">
        <v>9588.9431774200038</v>
      </c>
      <c r="O49" s="8"/>
      <c r="P49" s="41"/>
      <c r="Q49" s="33">
        <f t="shared" si="0"/>
        <v>189805.52090998719</v>
      </c>
      <c r="S49" s="24"/>
      <c r="T49" s="23"/>
      <c r="U49" s="39"/>
    </row>
    <row r="50" spans="2:21" x14ac:dyDescent="0.25">
      <c r="B50" s="5">
        <v>43</v>
      </c>
      <c r="C50" s="6" t="s">
        <v>56</v>
      </c>
      <c r="D50" s="34">
        <v>356704.97133608174</v>
      </c>
      <c r="E50" s="34">
        <v>20000</v>
      </c>
      <c r="F50" s="7">
        <v>0</v>
      </c>
      <c r="G50" s="7">
        <v>118432.96687438429</v>
      </c>
      <c r="H50" s="7">
        <v>7008.6058029172264</v>
      </c>
      <c r="I50" s="7">
        <v>9270.18</v>
      </c>
      <c r="J50" s="7">
        <v>13671.925379488526</v>
      </c>
      <c r="K50" s="7">
        <v>0</v>
      </c>
      <c r="L50" s="7">
        <f>6399.23247724403+5000</f>
        <v>11399.23247724403</v>
      </c>
      <c r="M50" s="7">
        <v>20302.521173174893</v>
      </c>
      <c r="N50" s="7">
        <v>10289.3701437121</v>
      </c>
      <c r="O50" s="8"/>
      <c r="P50" s="41"/>
      <c r="Q50" s="33">
        <f t="shared" si="0"/>
        <v>567079.77318700275</v>
      </c>
      <c r="S50" s="24"/>
      <c r="T50" s="23"/>
      <c r="U50" s="39"/>
    </row>
    <row r="51" spans="2:21" x14ac:dyDescent="0.25">
      <c r="B51" s="5">
        <v>44</v>
      </c>
      <c r="C51" s="12" t="s">
        <v>57</v>
      </c>
      <c r="D51" s="34">
        <v>99488.399348905601</v>
      </c>
      <c r="E51" s="34"/>
      <c r="F51" s="7">
        <v>0</v>
      </c>
      <c r="G51" s="7">
        <v>23986.281455970304</v>
      </c>
      <c r="H51" s="7">
        <v>6410.1995796659403</v>
      </c>
      <c r="I51" s="7">
        <v>3952.62</v>
      </c>
      <c r="J51" s="7">
        <v>13449.577293088525</v>
      </c>
      <c r="K51" s="7">
        <v>0</v>
      </c>
      <c r="L51" s="7">
        <v>3217.7182531644103</v>
      </c>
      <c r="M51" s="7">
        <v>3399.6886350557184</v>
      </c>
      <c r="N51" s="7">
        <v>2708.9281466200036</v>
      </c>
      <c r="O51" s="8"/>
      <c r="P51" s="41"/>
      <c r="Q51" s="33">
        <f t="shared" si="0"/>
        <v>156613.41271247051</v>
      </c>
      <c r="S51" s="24"/>
      <c r="T51" s="23"/>
      <c r="U51" s="39"/>
    </row>
    <row r="52" spans="2:21" x14ac:dyDescent="0.25">
      <c r="B52" s="5">
        <v>45</v>
      </c>
      <c r="C52" s="12" t="s">
        <v>58</v>
      </c>
      <c r="D52" s="34">
        <v>170645.39927786321</v>
      </c>
      <c r="E52" s="34">
        <v>10000</v>
      </c>
      <c r="F52" s="7">
        <v>0</v>
      </c>
      <c r="G52" s="7">
        <v>37886.217665924254</v>
      </c>
      <c r="H52" s="7">
        <v>4696.6330130842562</v>
      </c>
      <c r="I52" s="7">
        <v>2875.32</v>
      </c>
      <c r="J52" s="7">
        <v>13107.403278688525</v>
      </c>
      <c r="K52" s="7">
        <v>0</v>
      </c>
      <c r="L52" s="7">
        <v>5303.9496116362516</v>
      </c>
      <c r="M52" s="7">
        <v>18293.055881549051</v>
      </c>
      <c r="N52" s="7">
        <v>9588.9431774200038</v>
      </c>
      <c r="O52" s="8"/>
      <c r="P52" s="41"/>
      <c r="Q52" s="33">
        <f t="shared" si="0"/>
        <v>272396.9219061656</v>
      </c>
      <c r="S52" s="24"/>
      <c r="T52" s="23"/>
      <c r="U52" s="39"/>
    </row>
    <row r="53" spans="2:21" x14ac:dyDescent="0.25">
      <c r="B53" s="5">
        <v>46</v>
      </c>
      <c r="C53" s="12" t="s">
        <v>59</v>
      </c>
      <c r="D53" s="34">
        <v>111972.47413763234</v>
      </c>
      <c r="E53" s="34"/>
      <c r="F53" s="7">
        <v>13675.855030796969</v>
      </c>
      <c r="G53" s="7">
        <v>27726.933522449992</v>
      </c>
      <c r="H53" s="7">
        <v>11650.723240937747</v>
      </c>
      <c r="I53" s="7">
        <v>6702.4800000000005</v>
      </c>
      <c r="J53" s="7">
        <v>14464.682027488525</v>
      </c>
      <c r="K53" s="7">
        <v>0</v>
      </c>
      <c r="L53" s="7">
        <v>10531.458514369133</v>
      </c>
      <c r="M53" s="7">
        <v>6408.3308150358889</v>
      </c>
      <c r="N53" s="7">
        <v>2708.9281466200036</v>
      </c>
      <c r="O53" s="8"/>
      <c r="P53" s="41"/>
      <c r="Q53" s="33">
        <f t="shared" si="0"/>
        <v>205841.86543533055</v>
      </c>
      <c r="S53" s="24"/>
      <c r="T53" s="23"/>
      <c r="U53" s="39"/>
    </row>
    <row r="54" spans="2:21" x14ac:dyDescent="0.25">
      <c r="B54" s="5">
        <v>47</v>
      </c>
      <c r="C54" s="12" t="s">
        <v>60</v>
      </c>
      <c r="D54" s="34">
        <v>34566.102016130048</v>
      </c>
      <c r="E54" s="34"/>
      <c r="F54" s="7">
        <v>0</v>
      </c>
      <c r="G54" s="7">
        <v>5526.5996617859355</v>
      </c>
      <c r="H54" s="7">
        <v>300</v>
      </c>
      <c r="I54" s="7">
        <v>0</v>
      </c>
      <c r="J54" s="7">
        <f>8861.20327868853+5000</f>
        <v>13861.20327868853</v>
      </c>
      <c r="K54" s="7">
        <v>0</v>
      </c>
      <c r="L54" s="7">
        <v>802.07553143495727</v>
      </c>
      <c r="M54" s="7">
        <v>308.84788152532161</v>
      </c>
      <c r="N54" s="7">
        <v>2708.9281466200036</v>
      </c>
      <c r="O54" s="8"/>
      <c r="P54" s="41"/>
      <c r="Q54" s="33">
        <f t="shared" si="0"/>
        <v>58073.756516184796</v>
      </c>
      <c r="S54" s="24"/>
      <c r="T54" s="23"/>
      <c r="U54" s="39"/>
    </row>
    <row r="55" spans="2:21" x14ac:dyDescent="0.25">
      <c r="B55" s="5">
        <v>48</v>
      </c>
      <c r="C55" s="12" t="s">
        <v>61</v>
      </c>
      <c r="D55" s="34">
        <v>109777.63196994094</v>
      </c>
      <c r="E55" s="34"/>
      <c r="F55" s="7">
        <v>0</v>
      </c>
      <c r="G55" s="7">
        <v>28054.613442360089</v>
      </c>
      <c r="H55" s="7">
        <v>2348.3165065421281</v>
      </c>
      <c r="I55" s="7">
        <v>2274.96</v>
      </c>
      <c r="J55" s="7">
        <v>12944.203278688525</v>
      </c>
      <c r="K55" s="7">
        <v>0</v>
      </c>
      <c r="L55" s="7">
        <v>1000</v>
      </c>
      <c r="M55" s="7">
        <v>3928.1822093386463</v>
      </c>
      <c r="N55" s="7">
        <v>6669.9463792042707</v>
      </c>
      <c r="O55" s="8"/>
      <c r="P55" s="41"/>
      <c r="Q55" s="33">
        <f>D55+E55+F55+G55+H55+I55+J55+K55+L55+M55+N55+O55+P55</f>
        <v>166997.85378607461</v>
      </c>
      <c r="S55" s="24"/>
      <c r="T55" s="23"/>
      <c r="U55" s="39"/>
    </row>
    <row r="56" spans="2:21" x14ac:dyDescent="0.25">
      <c r="B56" s="5">
        <v>49</v>
      </c>
      <c r="C56" s="12" t="s">
        <v>62</v>
      </c>
      <c r="D56" s="34">
        <v>142093.03332876039</v>
      </c>
      <c r="E56" s="34">
        <v>25000</v>
      </c>
      <c r="F56" s="7">
        <v>0</v>
      </c>
      <c r="G56" s="7">
        <v>29550.409794833045</v>
      </c>
      <c r="H56" s="7">
        <v>5610.1174380205193</v>
      </c>
      <c r="I56" s="7">
        <v>2312.6999999999998</v>
      </c>
      <c r="J56" s="7">
        <v>12393.403278688525</v>
      </c>
      <c r="K56" s="7">
        <v>0</v>
      </c>
      <c r="L56" s="7">
        <v>1299.3191361328918</v>
      </c>
      <c r="M56" s="7">
        <v>0</v>
      </c>
      <c r="N56" s="7">
        <v>9588.9431774200038</v>
      </c>
      <c r="O56" s="8"/>
      <c r="P56" s="41">
        <v>110000</v>
      </c>
      <c r="Q56" s="33">
        <f>D56+E56+F56+G56+H56+I56+J56+K56+L56+M56+N56+O56+P56</f>
        <v>337847.9261538554</v>
      </c>
      <c r="S56" s="24"/>
      <c r="T56" s="23"/>
      <c r="U56" s="39"/>
    </row>
    <row r="57" spans="2:21" x14ac:dyDescent="0.25">
      <c r="B57" s="5">
        <v>50</v>
      </c>
      <c r="C57" s="12" t="s">
        <v>63</v>
      </c>
      <c r="D57" s="34">
        <v>129130.58587956495</v>
      </c>
      <c r="E57" s="34"/>
      <c r="F57" s="7">
        <v>18371.237027825326</v>
      </c>
      <c r="G57" s="7">
        <v>41878.355761328115</v>
      </c>
      <c r="H57" s="7">
        <v>12116.551382583168</v>
      </c>
      <c r="I57" s="7">
        <v>3543.42</v>
      </c>
      <c r="J57" s="7">
        <v>17736.268895488523</v>
      </c>
      <c r="K57" s="7">
        <v>0</v>
      </c>
      <c r="L57" s="7">
        <v>2374.2265943048719</v>
      </c>
      <c r="M57" s="7">
        <v>0</v>
      </c>
      <c r="N57" s="7">
        <v>5969.5194129121428</v>
      </c>
      <c r="O57" s="8"/>
      <c r="P57" s="41"/>
      <c r="Q57" s="33">
        <f t="shared" si="0"/>
        <v>231120.16495400708</v>
      </c>
      <c r="S57" s="24"/>
      <c r="T57" s="23"/>
      <c r="U57" s="39"/>
    </row>
    <row r="58" spans="2:21" x14ac:dyDescent="0.25">
      <c r="B58" s="5">
        <v>51</v>
      </c>
      <c r="C58" s="12" t="s">
        <v>64</v>
      </c>
      <c r="D58" s="34">
        <v>167390.27228266356</v>
      </c>
      <c r="E58" s="34"/>
      <c r="F58" s="7">
        <v>0</v>
      </c>
      <c r="G58" s="7">
        <v>23945.812693354001</v>
      </c>
      <c r="H58" s="7">
        <v>4212.6330130842562</v>
      </c>
      <c r="I58" s="7">
        <v>7675.1810000000005</v>
      </c>
      <c r="J58" s="7">
        <v>12944.203278688525</v>
      </c>
      <c r="K58" s="7">
        <v>0</v>
      </c>
      <c r="L58" s="7">
        <v>4166.7198416889723</v>
      </c>
      <c r="M58" s="7">
        <v>2726.4446619321343</v>
      </c>
      <c r="N58" s="7">
        <v>12849.534443712144</v>
      </c>
      <c r="O58" s="8"/>
      <c r="P58" s="41"/>
      <c r="Q58" s="33">
        <f t="shared" si="0"/>
        <v>235910.80121512359</v>
      </c>
      <c r="S58" s="24"/>
      <c r="T58" s="23"/>
      <c r="U58" s="39"/>
    </row>
    <row r="59" spans="2:21" x14ac:dyDescent="0.25">
      <c r="B59" s="5">
        <v>52</v>
      </c>
      <c r="C59" s="12" t="s">
        <v>65</v>
      </c>
      <c r="D59" s="34">
        <v>134908.42632153162</v>
      </c>
      <c r="E59" s="34"/>
      <c r="F59" s="7">
        <v>0</v>
      </c>
      <c r="G59" s="7">
        <v>34604.447962904138</v>
      </c>
      <c r="H59" s="7">
        <v>6058.7776612718053</v>
      </c>
      <c r="I59" s="7">
        <v>2923.26</v>
      </c>
      <c r="J59" s="7">
        <v>12393.403278688525</v>
      </c>
      <c r="K59" s="7">
        <v>0</v>
      </c>
      <c r="L59" s="7">
        <v>818</v>
      </c>
      <c r="M59" s="7">
        <v>47.375071232740446</v>
      </c>
      <c r="N59" s="7">
        <v>5969.5194129121428</v>
      </c>
      <c r="O59" s="8"/>
      <c r="P59" s="41"/>
      <c r="Q59" s="33">
        <f t="shared" si="0"/>
        <v>197723.20970854096</v>
      </c>
      <c r="S59" s="24"/>
      <c r="T59" s="23"/>
      <c r="U59" s="39"/>
    </row>
    <row r="60" spans="2:21" x14ac:dyDescent="0.25">
      <c r="B60" s="5">
        <v>53</v>
      </c>
      <c r="C60" s="12" t="s">
        <v>66</v>
      </c>
      <c r="D60" s="34">
        <v>648181.14683288708</v>
      </c>
      <c r="E60" s="34"/>
      <c r="F60" s="7">
        <v>57888.253242759871</v>
      </c>
      <c r="G60" s="7">
        <v>115426.341399239</v>
      </c>
      <c r="H60" s="7">
        <v>49398.865753583952</v>
      </c>
      <c r="I60" s="7">
        <v>24188.58</v>
      </c>
      <c r="J60" s="7">
        <v>34441.003710688521</v>
      </c>
      <c r="K60" s="7">
        <f>19564.2914846642+16600</f>
        <v>36164.291484664202</v>
      </c>
      <c r="L60" s="7">
        <v>10372.07117381133</v>
      </c>
      <c r="M60" s="7">
        <v>18579.950223113916</v>
      </c>
      <c r="N60" s="7">
        <v>26733.819137433486</v>
      </c>
      <c r="O60" s="8"/>
      <c r="P60" s="41"/>
      <c r="Q60" s="33">
        <f t="shared" si="0"/>
        <v>1021374.3229581814</v>
      </c>
      <c r="S60" s="24"/>
      <c r="T60" s="23"/>
      <c r="U60" s="39"/>
    </row>
    <row r="61" spans="2:21" x14ac:dyDescent="0.25">
      <c r="B61" s="5">
        <v>54</v>
      </c>
      <c r="C61" s="12" t="s">
        <v>67</v>
      </c>
      <c r="D61" s="34">
        <v>122366.92014463901</v>
      </c>
      <c r="E61" s="34"/>
      <c r="F61" s="7">
        <v>11079.630711750473</v>
      </c>
      <c r="G61" s="7">
        <v>32972.229544235925</v>
      </c>
      <c r="H61" s="7">
        <v>10366.641099292299</v>
      </c>
      <c r="I61" s="7">
        <v>6341.646999999999</v>
      </c>
      <c r="J61" s="7">
        <v>13571.043381088526</v>
      </c>
      <c r="K61" s="7">
        <v>0</v>
      </c>
      <c r="L61" s="7">
        <v>3959.6550990003802</v>
      </c>
      <c r="M61" s="7">
        <v>12542.681992426023</v>
      </c>
      <c r="N61" s="7">
        <v>9588.9431774200038</v>
      </c>
      <c r="O61" s="8"/>
      <c r="P61" s="41"/>
      <c r="Q61" s="33">
        <f t="shared" si="0"/>
        <v>222789.39214985262</v>
      </c>
      <c r="S61" s="24"/>
      <c r="T61" s="23"/>
      <c r="U61" s="39"/>
    </row>
    <row r="62" spans="2:21" x14ac:dyDescent="0.25">
      <c r="B62" s="5">
        <v>55</v>
      </c>
      <c r="C62" s="12" t="s">
        <v>68</v>
      </c>
      <c r="D62" s="34">
        <v>82198.170844389679</v>
      </c>
      <c r="E62" s="34"/>
      <c r="F62" s="7">
        <v>6728.5206751521073</v>
      </c>
      <c r="G62" s="7">
        <v>30666.003926582802</v>
      </c>
      <c r="H62" s="7">
        <v>7456.2620862080694</v>
      </c>
      <c r="I62" s="7">
        <v>3445.08</v>
      </c>
      <c r="J62" s="7">
        <v>13454.401566688524</v>
      </c>
      <c r="K62" s="7">
        <v>0</v>
      </c>
      <c r="L62" s="7">
        <v>4634.7798488199842</v>
      </c>
      <c r="M62" s="7">
        <v>6110.9450974142801</v>
      </c>
      <c r="N62" s="7">
        <v>2708.9281466200036</v>
      </c>
      <c r="O62" s="8"/>
      <c r="P62" s="41"/>
      <c r="Q62" s="33">
        <f t="shared" si="0"/>
        <v>157403.09219187545</v>
      </c>
      <c r="S62" s="24"/>
      <c r="T62" s="23"/>
      <c r="U62" s="39"/>
    </row>
    <row r="63" spans="2:21" x14ac:dyDescent="0.25">
      <c r="B63" s="5">
        <v>56</v>
      </c>
      <c r="C63" s="12" t="s">
        <v>69</v>
      </c>
      <c r="D63" s="34">
        <v>2424942.3569755713</v>
      </c>
      <c r="E63" s="34"/>
      <c r="F63" s="7">
        <v>89901.788767251885</v>
      </c>
      <c r="G63" s="7">
        <v>566412.74787959538</v>
      </c>
      <c r="H63" s="7">
        <v>241400.37530833294</v>
      </c>
      <c r="I63" s="7">
        <f>85248.36+305</f>
        <v>85553.36</v>
      </c>
      <c r="J63" s="7">
        <f>109163.488734689+2500</f>
        <v>111663.488734689</v>
      </c>
      <c r="K63" s="7">
        <v>0</v>
      </c>
      <c r="L63" s="7">
        <v>9050.0542040297769</v>
      </c>
      <c r="M63" s="7">
        <v>19627.811133517145</v>
      </c>
      <c r="N63" s="7">
        <v>20429.976440804272</v>
      </c>
      <c r="O63" s="8">
        <v>32000</v>
      </c>
      <c r="P63" s="41"/>
      <c r="Q63" s="33">
        <f t="shared" si="0"/>
        <v>3600981.9594437918</v>
      </c>
      <c r="S63" s="24"/>
      <c r="T63" s="23"/>
      <c r="U63" s="39"/>
    </row>
    <row r="64" spans="2:21" x14ac:dyDescent="0.25">
      <c r="B64" s="5">
        <v>57</v>
      </c>
      <c r="C64" s="12" t="s">
        <v>70</v>
      </c>
      <c r="D64" s="34">
        <v>206869.55496829093</v>
      </c>
      <c r="E64" s="34"/>
      <c r="F64" s="7">
        <v>0</v>
      </c>
      <c r="G64" s="13">
        <v>37619.529517195297</v>
      </c>
      <c r="H64" s="13">
        <v>10718.063017686462</v>
      </c>
      <c r="I64" s="7">
        <v>3489.96</v>
      </c>
      <c r="J64" s="7">
        <v>14705.226138688524</v>
      </c>
      <c r="K64" s="7">
        <v>0</v>
      </c>
      <c r="L64" s="7">
        <v>11956.601721658624</v>
      </c>
      <c r="M64" s="7">
        <v>8646.0394628485683</v>
      </c>
      <c r="N64" s="7">
        <v>2708.9281466200036</v>
      </c>
      <c r="O64" s="8"/>
      <c r="P64" s="41"/>
      <c r="Q64" s="33">
        <f t="shared" si="0"/>
        <v>296713.90297298838</v>
      </c>
      <c r="S64" s="24"/>
      <c r="T64" s="23"/>
      <c r="U64" s="39"/>
    </row>
    <row r="65" spans="2:21" x14ac:dyDescent="0.25">
      <c r="B65" s="5">
        <v>58</v>
      </c>
      <c r="C65" s="12" t="s">
        <v>71</v>
      </c>
      <c r="D65" s="34">
        <v>136630.65628939457</v>
      </c>
      <c r="E65" s="34"/>
      <c r="F65" s="7">
        <v>0</v>
      </c>
      <c r="G65" s="7">
        <v>43853.043083450852</v>
      </c>
      <c r="H65" s="7">
        <v>484</v>
      </c>
      <c r="I65" s="7">
        <v>1576.2939999999999</v>
      </c>
      <c r="J65" s="7">
        <v>13066.603278688524</v>
      </c>
      <c r="K65" s="7">
        <v>0</v>
      </c>
      <c r="L65" s="7">
        <v>802.07553143495727</v>
      </c>
      <c r="M65" s="7">
        <v>3736.4604538254011</v>
      </c>
      <c r="N65" s="7">
        <v>17869.812140804272</v>
      </c>
      <c r="O65" s="8"/>
      <c r="P65" s="41"/>
      <c r="Q65" s="33">
        <f t="shared" si="0"/>
        <v>218018.94477759858</v>
      </c>
      <c r="S65" s="24"/>
      <c r="T65" s="23"/>
      <c r="U65" s="39"/>
    </row>
    <row r="66" spans="2:21" x14ac:dyDescent="0.25">
      <c r="B66" s="5">
        <v>59</v>
      </c>
      <c r="C66" s="12" t="s">
        <v>72</v>
      </c>
      <c r="D66" s="34">
        <v>220570.4752467889</v>
      </c>
      <c r="E66" s="34"/>
      <c r="F66" s="7">
        <v>8720.1789618252405</v>
      </c>
      <c r="G66" s="7">
        <v>37236.836848368745</v>
      </c>
      <c r="H66" s="7">
        <v>968</v>
      </c>
      <c r="I66" s="7">
        <v>2293.3199999999997</v>
      </c>
      <c r="J66" s="7">
        <v>12393.403278688525</v>
      </c>
      <c r="K66" s="7">
        <f>19000*1.01</f>
        <v>19190</v>
      </c>
      <c r="L66" s="7">
        <v>6069.9924923374201</v>
      </c>
      <c r="M66" s="7">
        <v>5660.8054438471345</v>
      </c>
      <c r="N66" s="7">
        <v>11690.224076296408</v>
      </c>
      <c r="O66" s="8"/>
      <c r="P66" s="41"/>
      <c r="Q66" s="33">
        <f t="shared" si="0"/>
        <v>324793.23634815245</v>
      </c>
      <c r="S66" s="24"/>
      <c r="T66" s="23"/>
      <c r="U66" s="39"/>
    </row>
    <row r="67" spans="2:21" x14ac:dyDescent="0.25">
      <c r="B67" s="5">
        <v>60</v>
      </c>
      <c r="C67" s="12" t="s">
        <v>73</v>
      </c>
      <c r="D67" s="34">
        <v>543545.92275768146</v>
      </c>
      <c r="E67" s="34"/>
      <c r="F67" s="7">
        <v>25768.593083228876</v>
      </c>
      <c r="G67" s="7">
        <v>191902.89339714992</v>
      </c>
      <c r="H67" s="7">
        <v>61048.585054561256</v>
      </c>
      <c r="I67" s="7">
        <v>31053.356</v>
      </c>
      <c r="J67" s="7">
        <v>34350.498498688517</v>
      </c>
      <c r="K67" s="7">
        <v>0</v>
      </c>
      <c r="L67" s="7">
        <v>5488.394054768517</v>
      </c>
      <c r="M67" s="7">
        <v>2695.9184305770987</v>
      </c>
      <c r="N67" s="7">
        <v>37762.512336309912</v>
      </c>
      <c r="O67" s="8"/>
      <c r="P67" s="41"/>
      <c r="Q67" s="33">
        <f t="shared" si="0"/>
        <v>933616.67361296562</v>
      </c>
      <c r="S67" s="24"/>
      <c r="T67" s="23"/>
      <c r="U67" s="39"/>
    </row>
    <row r="68" spans="2:21" ht="15.75" thickBot="1" x14ac:dyDescent="0.3">
      <c r="B68" s="14">
        <v>61</v>
      </c>
      <c r="C68" s="12" t="s">
        <v>74</v>
      </c>
      <c r="D68" s="34">
        <v>118948.8998044422</v>
      </c>
      <c r="E68" s="34"/>
      <c r="F68" s="7">
        <v>0</v>
      </c>
      <c r="G68" s="7">
        <v>40203.86581180965</v>
      </c>
      <c r="H68" s="7">
        <v>2348.3165065421281</v>
      </c>
      <c r="I68" s="7">
        <v>4922.8540000000003</v>
      </c>
      <c r="J68" s="7">
        <v>12393.403278688525</v>
      </c>
      <c r="K68" s="7">
        <v>0</v>
      </c>
      <c r="L68" s="7">
        <v>814</v>
      </c>
      <c r="M68" s="7">
        <v>484.47516070753801</v>
      </c>
      <c r="N68" s="7">
        <v>9588.9431774200038</v>
      </c>
      <c r="O68" s="8"/>
      <c r="P68" s="42"/>
      <c r="Q68" s="33">
        <f t="shared" si="0"/>
        <v>189704.75773961004</v>
      </c>
      <c r="R68" s="25"/>
      <c r="S68" s="26"/>
      <c r="T68" s="23"/>
      <c r="U68" s="39"/>
    </row>
    <row r="69" spans="2:21" ht="15.75" thickBot="1" x14ac:dyDescent="0.3">
      <c r="B69" s="49" t="s">
        <v>2</v>
      </c>
      <c r="C69" s="50"/>
      <c r="D69" s="15">
        <f t="shared" ref="D69:Q69" si="1">SUM(D8:D68)</f>
        <v>15913043.080413716</v>
      </c>
      <c r="E69" s="16">
        <f t="shared" si="1"/>
        <v>200000</v>
      </c>
      <c r="F69" s="16">
        <f>SUM(F8:F68)</f>
        <v>519441.08212823671</v>
      </c>
      <c r="G69" s="16">
        <f>SUM(G8:G68)</f>
        <v>4039237.8596681915</v>
      </c>
      <c r="H69" s="16">
        <f t="shared" si="1"/>
        <v>1034504.0000000003</v>
      </c>
      <c r="I69" s="16">
        <f t="shared" si="1"/>
        <v>475375.59564000001</v>
      </c>
      <c r="J69" s="16">
        <f t="shared" si="1"/>
        <v>1149114.2746800005</v>
      </c>
      <c r="K69" s="16">
        <f t="shared" si="1"/>
        <v>131313.24760783461</v>
      </c>
      <c r="L69" s="16">
        <f t="shared" si="1"/>
        <v>318440.3722628252</v>
      </c>
      <c r="M69" s="16">
        <f t="shared" si="1"/>
        <v>520992.24352385884</v>
      </c>
      <c r="N69" s="16">
        <f t="shared" si="1"/>
        <v>856538.1809828399</v>
      </c>
      <c r="O69" s="28">
        <f t="shared" si="1"/>
        <v>32000</v>
      </c>
      <c r="P69" s="28">
        <f t="shared" si="1"/>
        <v>200000</v>
      </c>
      <c r="Q69" s="74">
        <f t="shared" si="1"/>
        <v>25389999.936907507</v>
      </c>
      <c r="R69" s="27"/>
      <c r="S69" s="27"/>
    </row>
    <row r="70" spans="2:21" x14ac:dyDescent="0.25">
      <c r="R70" s="25"/>
      <c r="S70" s="25"/>
      <c r="T70" t="s">
        <v>80</v>
      </c>
    </row>
    <row r="71" spans="2:21" x14ac:dyDescent="0.25"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2:21" x14ac:dyDescent="0.25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21" x14ac:dyDescent="0.25">
      <c r="E73" s="23"/>
      <c r="G73" s="23"/>
      <c r="L73" s="30"/>
      <c r="Q73" s="30"/>
    </row>
    <row r="74" spans="2:21" x14ac:dyDescent="0.25">
      <c r="G74" s="23"/>
      <c r="K74" s="23"/>
      <c r="L74" s="30"/>
      <c r="Q74" s="23"/>
    </row>
    <row r="75" spans="2:21" x14ac:dyDescent="0.25">
      <c r="L75" s="31"/>
      <c r="N75" s="25"/>
      <c r="O75" s="25"/>
      <c r="P75" s="25"/>
      <c r="Q75" s="25"/>
      <c r="R75" s="25"/>
      <c r="S75" s="25"/>
    </row>
    <row r="76" spans="2:21" x14ac:dyDescent="0.25">
      <c r="N76" s="25"/>
      <c r="O76" s="36"/>
      <c r="P76" s="36"/>
      <c r="Q76" s="25"/>
      <c r="R76" s="37"/>
      <c r="S76" s="25"/>
    </row>
    <row r="77" spans="2:21" x14ac:dyDescent="0.25">
      <c r="N77" s="25"/>
      <c r="O77" s="36"/>
      <c r="P77" s="36"/>
      <c r="Q77" s="25"/>
      <c r="R77" s="25"/>
      <c r="S77" s="25"/>
    </row>
    <row r="78" spans="2:21" x14ac:dyDescent="0.25">
      <c r="N78" s="25"/>
      <c r="O78" s="36"/>
      <c r="P78" s="36"/>
      <c r="Q78" s="25"/>
      <c r="R78" s="25"/>
      <c r="S78" s="25"/>
    </row>
    <row r="79" spans="2:21" x14ac:dyDescent="0.25">
      <c r="N79" s="25"/>
      <c r="O79" s="38"/>
      <c r="P79" s="38"/>
      <c r="Q79" s="25"/>
      <c r="R79" s="25"/>
      <c r="S79" s="25"/>
    </row>
    <row r="80" spans="2:21" x14ac:dyDescent="0.25">
      <c r="N80" s="25"/>
      <c r="O80" s="36"/>
      <c r="P80" s="36"/>
      <c r="Q80" s="25"/>
      <c r="R80" s="25"/>
      <c r="S80" s="25"/>
    </row>
    <row r="81" spans="12:19" x14ac:dyDescent="0.25">
      <c r="L81" s="23"/>
      <c r="N81" s="25"/>
      <c r="O81" s="36"/>
      <c r="P81" s="36"/>
      <c r="Q81" s="25"/>
      <c r="R81" s="25"/>
      <c r="S81" s="25"/>
    </row>
    <row r="82" spans="12:19" x14ac:dyDescent="0.25">
      <c r="N82" s="25"/>
      <c r="O82" s="36"/>
      <c r="P82" s="36"/>
      <c r="Q82" s="25"/>
      <c r="R82" s="25"/>
      <c r="S82" s="25"/>
    </row>
    <row r="83" spans="12:19" x14ac:dyDescent="0.25">
      <c r="N83" s="25"/>
      <c r="O83" s="37"/>
      <c r="P83" s="37"/>
      <c r="Q83" s="25"/>
      <c r="R83" s="25"/>
      <c r="S83" s="25"/>
    </row>
    <row r="84" spans="12:19" x14ac:dyDescent="0.25">
      <c r="N84" s="25"/>
      <c r="O84" s="37"/>
      <c r="P84" s="37"/>
      <c r="Q84" s="25"/>
      <c r="R84" s="25"/>
      <c r="S84" s="25"/>
    </row>
    <row r="85" spans="12:19" x14ac:dyDescent="0.25">
      <c r="N85" s="25"/>
      <c r="O85" s="37"/>
      <c r="P85" s="37"/>
      <c r="Q85" s="25"/>
      <c r="R85" s="25"/>
      <c r="S85" s="25"/>
    </row>
    <row r="86" spans="12:19" x14ac:dyDescent="0.25">
      <c r="N86" s="25"/>
      <c r="O86" s="25"/>
      <c r="P86" s="25"/>
      <c r="Q86" s="25"/>
      <c r="R86" s="25"/>
      <c r="S86" s="25"/>
    </row>
    <row r="87" spans="12:19" x14ac:dyDescent="0.25">
      <c r="N87" s="25"/>
      <c r="O87" s="25"/>
      <c r="P87" s="25"/>
      <c r="Q87" s="25"/>
      <c r="R87" s="25"/>
      <c r="S87" s="25"/>
    </row>
  </sheetData>
  <mergeCells count="19">
    <mergeCell ref="K6:K7"/>
    <mergeCell ref="L6:L7"/>
    <mergeCell ref="M6:M7"/>
    <mergeCell ref="N6:N7"/>
    <mergeCell ref="O6:O7"/>
    <mergeCell ref="P6:P7"/>
    <mergeCell ref="A2:Q2"/>
    <mergeCell ref="B69:C69"/>
    <mergeCell ref="D5:D7"/>
    <mergeCell ref="E5:E7"/>
    <mergeCell ref="F5:P5"/>
    <mergeCell ref="M4:Q4"/>
    <mergeCell ref="B5:B7"/>
    <mergeCell ref="C5:C7"/>
    <mergeCell ref="Q5:Q7"/>
    <mergeCell ref="F6:F7"/>
    <mergeCell ref="G6:H6"/>
    <mergeCell ref="I6:I7"/>
    <mergeCell ref="J6:J7"/>
  </mergeCells>
  <printOptions horizontalCentered="1" verticalCentered="1"/>
  <pageMargins left="0.25" right="0.25" top="0.25" bottom="0.25" header="0.05" footer="0.05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elidona.durmishi</dc:creator>
  <cp:lastModifiedBy>Gentian Opre</cp:lastModifiedBy>
  <cp:lastPrinted>2019-12-26T07:17:06Z</cp:lastPrinted>
  <dcterms:created xsi:type="dcterms:W3CDTF">2019-10-14T09:25:26Z</dcterms:created>
  <dcterms:modified xsi:type="dcterms:W3CDTF">2019-12-26T07:17:26Z</dcterms:modified>
</cp:coreProperties>
</file>