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valion.cenalia.GOV\Desktop\PBA\PBA 2020-2022\PBA 2020-2022 FAZA 3\Dokumenti i PBA Faza 3\Aneksi 1 Excel PBA 2020-2022\"/>
    </mc:Choice>
  </mc:AlternateContent>
  <bookViews>
    <workbookView xWindow="240" yWindow="75" windowWidth="17235" windowHeight="6225" activeTab="6"/>
  </bookViews>
  <sheets>
    <sheet name="Ajri" sheetId="1" r:id="rId1"/>
    <sheet name="Industria" sheetId="2" r:id="rId2"/>
    <sheet name="Planifikimi Urban" sheetId="3" r:id="rId3"/>
    <sheet name="Burimet Natyrore" sheetId="4" r:id="rId4"/>
    <sheet name="Mbetejet Urbane" sheetId="5" r:id="rId5"/>
    <sheet name="PMA" sheetId="6" r:id="rId6"/>
    <sheet name="Ujesjellesat" sheetId="7" r:id="rId7"/>
    <sheet name="Hekurudhat" sheetId="8" r:id="rId8"/>
  </sheets>
  <calcPr calcId="152511"/>
</workbook>
</file>

<file path=xl/calcChain.xml><?xml version="1.0" encoding="utf-8"?>
<calcChain xmlns="http://schemas.openxmlformats.org/spreadsheetml/2006/main">
  <c r="E397" i="6" l="1"/>
  <c r="D397" i="6"/>
  <c r="C397" i="6"/>
  <c r="B397" i="6"/>
  <c r="E396" i="6"/>
  <c r="D396" i="6"/>
  <c r="C396" i="6"/>
  <c r="B396" i="6"/>
  <c r="E395" i="6"/>
  <c r="D395" i="6"/>
  <c r="C395" i="6"/>
  <c r="B395" i="6"/>
  <c r="E388" i="6"/>
  <c r="D388" i="6"/>
  <c r="C388" i="6"/>
  <c r="B388" i="6"/>
  <c r="E387" i="6"/>
  <c r="D387" i="6"/>
  <c r="C387" i="6"/>
  <c r="B387" i="6"/>
  <c r="E386" i="6"/>
  <c r="D386" i="6"/>
  <c r="C386" i="6"/>
  <c r="B386" i="6"/>
  <c r="E384" i="6"/>
  <c r="D384" i="6"/>
  <c r="C384" i="6"/>
  <c r="B384" i="6"/>
  <c r="E383" i="6"/>
  <c r="D383" i="6"/>
  <c r="C383" i="6"/>
  <c r="B383" i="6"/>
  <c r="E381" i="6"/>
  <c r="D381" i="6"/>
  <c r="C381" i="6"/>
  <c r="B381" i="6"/>
  <c r="E380" i="6"/>
  <c r="D380" i="6"/>
  <c r="C380" i="6"/>
  <c r="B380" i="6"/>
  <c r="E378" i="6"/>
  <c r="D378" i="6"/>
  <c r="C378" i="6"/>
  <c r="B378" i="6"/>
  <c r="E377" i="6"/>
  <c r="D377" i="6"/>
  <c r="C377" i="6"/>
  <c r="B377" i="6"/>
  <c r="E375" i="6"/>
  <c r="D375" i="6"/>
  <c r="C375" i="6"/>
  <c r="B375" i="6"/>
  <c r="E374" i="6"/>
  <c r="D374" i="6"/>
  <c r="C374" i="6"/>
  <c r="B374" i="6"/>
  <c r="E372" i="6"/>
  <c r="D372" i="6"/>
  <c r="C372" i="6"/>
  <c r="B372" i="6"/>
  <c r="E371" i="6"/>
  <c r="D371" i="6"/>
  <c r="C371" i="6"/>
  <c r="B371" i="6"/>
  <c r="E368" i="6"/>
  <c r="D368" i="6"/>
  <c r="C368" i="6"/>
  <c r="B368" i="6"/>
  <c r="C367" i="6"/>
  <c r="B365" i="6"/>
  <c r="E353" i="6"/>
  <c r="E363" i="6" s="1"/>
  <c r="D353" i="6"/>
  <c r="D363" i="6" s="1"/>
  <c r="C353" i="6"/>
  <c r="C363" i="6" s="1"/>
  <c r="B353" i="6"/>
  <c r="B363" i="6" s="1"/>
  <c r="E348" i="6"/>
  <c r="D348" i="6"/>
  <c r="C348" i="6"/>
  <c r="E347" i="6"/>
  <c r="D347" i="6"/>
  <c r="C347" i="6"/>
  <c r="E346" i="6"/>
  <c r="D346" i="6"/>
  <c r="C346" i="6"/>
  <c r="B346" i="6"/>
  <c r="E328" i="6"/>
  <c r="E338" i="6" s="1"/>
  <c r="D328" i="6"/>
  <c r="D338" i="6" s="1"/>
  <c r="C328" i="6"/>
  <c r="C338" i="6" s="1"/>
  <c r="B328" i="6"/>
  <c r="B338" i="6" s="1"/>
  <c r="E323" i="6"/>
  <c r="D323" i="6"/>
  <c r="C323" i="6"/>
  <c r="E322" i="6"/>
  <c r="D322" i="6"/>
  <c r="C322" i="6"/>
  <c r="E321" i="6"/>
  <c r="D321" i="6"/>
  <c r="C321" i="6"/>
  <c r="B321" i="6"/>
  <c r="E303" i="6"/>
  <c r="E313" i="6" s="1"/>
  <c r="D303" i="6"/>
  <c r="D313" i="6" s="1"/>
  <c r="C303" i="6"/>
  <c r="C313" i="6" s="1"/>
  <c r="B303" i="6"/>
  <c r="B313" i="6" s="1"/>
  <c r="E298" i="6"/>
  <c r="D298" i="6"/>
  <c r="C298" i="6"/>
  <c r="E297" i="6"/>
  <c r="D297" i="6"/>
  <c r="C297" i="6"/>
  <c r="E296" i="6"/>
  <c r="D296" i="6"/>
  <c r="C296" i="6"/>
  <c r="B296" i="6"/>
  <c r="E278" i="6"/>
  <c r="E288" i="6" s="1"/>
  <c r="D278" i="6"/>
  <c r="D288" i="6" s="1"/>
  <c r="C278" i="6"/>
  <c r="C288" i="6" s="1"/>
  <c r="B278" i="6"/>
  <c r="B288" i="6" s="1"/>
  <c r="E273" i="6"/>
  <c r="D273" i="6"/>
  <c r="C273" i="6"/>
  <c r="E272" i="6"/>
  <c r="D272" i="6"/>
  <c r="C272" i="6"/>
  <c r="E271" i="6"/>
  <c r="D271" i="6"/>
  <c r="C271" i="6"/>
  <c r="B271" i="6"/>
  <c r="E253" i="6"/>
  <c r="E263" i="6" s="1"/>
  <c r="D253" i="6"/>
  <c r="D263" i="6" s="1"/>
  <c r="C253" i="6"/>
  <c r="C263" i="6" s="1"/>
  <c r="B253" i="6"/>
  <c r="B263" i="6" s="1"/>
  <c r="E248" i="6"/>
  <c r="D248" i="6"/>
  <c r="C248" i="6"/>
  <c r="E247" i="6"/>
  <c r="D247" i="6"/>
  <c r="C247" i="6"/>
  <c r="E246" i="6"/>
  <c r="D246" i="6"/>
  <c r="C246" i="6"/>
  <c r="B246" i="6"/>
  <c r="E228" i="6"/>
  <c r="E238" i="6" s="1"/>
  <c r="D228" i="6"/>
  <c r="D238" i="6" s="1"/>
  <c r="C228" i="6"/>
  <c r="C238" i="6" s="1"/>
  <c r="B228" i="6"/>
  <c r="B238" i="6" s="1"/>
  <c r="E223" i="6"/>
  <c r="D223" i="6"/>
  <c r="C223" i="6"/>
  <c r="E222" i="6"/>
  <c r="D222" i="6"/>
  <c r="C222" i="6"/>
  <c r="E221" i="6"/>
  <c r="D221" i="6"/>
  <c r="D224" i="6" s="1"/>
  <c r="C221" i="6"/>
  <c r="B221" i="6"/>
  <c r="E203" i="6"/>
  <c r="E213" i="6" s="1"/>
  <c r="D203" i="6"/>
  <c r="D213" i="6" s="1"/>
  <c r="C203" i="6"/>
  <c r="C213" i="6" s="1"/>
  <c r="B203" i="6"/>
  <c r="B213" i="6" s="1"/>
  <c r="E198" i="6"/>
  <c r="D198" i="6"/>
  <c r="C198" i="6"/>
  <c r="E197" i="6"/>
  <c r="D197" i="6"/>
  <c r="C197" i="6"/>
  <c r="E196" i="6"/>
  <c r="D196" i="6"/>
  <c r="C196" i="6"/>
  <c r="B196" i="6"/>
  <c r="B188" i="6"/>
  <c r="E184" i="6"/>
  <c r="E394" i="6" s="1"/>
  <c r="D184" i="6"/>
  <c r="D394" i="6" s="1"/>
  <c r="C184" i="6"/>
  <c r="C394" i="6" s="1"/>
  <c r="E172" i="6"/>
  <c r="D172" i="6"/>
  <c r="C172" i="6"/>
  <c r="B171" i="6"/>
  <c r="E158" i="6"/>
  <c r="D158" i="6"/>
  <c r="C158" i="6"/>
  <c r="B158" i="6"/>
  <c r="B393" i="6" s="1"/>
  <c r="E153" i="6"/>
  <c r="E163" i="6" s="1"/>
  <c r="D153" i="6"/>
  <c r="D163" i="6" s="1"/>
  <c r="C153" i="6"/>
  <c r="C163" i="6" s="1"/>
  <c r="B153" i="6"/>
  <c r="B163" i="6" s="1"/>
  <c r="E148" i="6"/>
  <c r="D148" i="6"/>
  <c r="C148" i="6"/>
  <c r="E147" i="6"/>
  <c r="D147" i="6"/>
  <c r="C147" i="6"/>
  <c r="E146" i="6"/>
  <c r="D146" i="6"/>
  <c r="D149" i="6" s="1"/>
  <c r="C146" i="6"/>
  <c r="B146" i="6"/>
  <c r="E128" i="6"/>
  <c r="E138" i="6" s="1"/>
  <c r="D128" i="6"/>
  <c r="D138" i="6" s="1"/>
  <c r="C128" i="6"/>
  <c r="C138" i="6" s="1"/>
  <c r="B128" i="6"/>
  <c r="B138" i="6" s="1"/>
  <c r="E123" i="6"/>
  <c r="D123" i="6"/>
  <c r="C123" i="6"/>
  <c r="E122" i="6"/>
  <c r="D122" i="6"/>
  <c r="C122" i="6"/>
  <c r="E121" i="6"/>
  <c r="D121" i="6"/>
  <c r="C121" i="6"/>
  <c r="B121" i="6"/>
  <c r="B109" i="6"/>
  <c r="B394" i="6" s="1"/>
  <c r="E108" i="6"/>
  <c r="D108" i="6"/>
  <c r="C108" i="6"/>
  <c r="E103" i="6"/>
  <c r="D103" i="6"/>
  <c r="C103" i="6"/>
  <c r="B103" i="6"/>
  <c r="B113" i="6" s="1"/>
  <c r="E98" i="6"/>
  <c r="D98" i="6"/>
  <c r="C98" i="6"/>
  <c r="E97" i="6"/>
  <c r="D97" i="6"/>
  <c r="C97" i="6"/>
  <c r="E96" i="6"/>
  <c r="D96" i="6"/>
  <c r="C96" i="6"/>
  <c r="B96" i="6"/>
  <c r="E76" i="6"/>
  <c r="E86" i="6" s="1"/>
  <c r="D76" i="6"/>
  <c r="D86" i="6" s="1"/>
  <c r="C76" i="6"/>
  <c r="C86" i="6" s="1"/>
  <c r="B76" i="6"/>
  <c r="B86" i="6" s="1"/>
  <c r="E71" i="6"/>
  <c r="D71" i="6"/>
  <c r="C71" i="6"/>
  <c r="E70" i="6"/>
  <c r="D70" i="6"/>
  <c r="C70" i="6"/>
  <c r="E69" i="6"/>
  <c r="D69" i="6"/>
  <c r="C69" i="6"/>
  <c r="B69" i="6"/>
  <c r="E53" i="6"/>
  <c r="E385" i="6" s="1"/>
  <c r="D53" i="6"/>
  <c r="C53" i="6"/>
  <c r="C385" i="6" s="1"/>
  <c r="B53" i="6"/>
  <c r="E50" i="6"/>
  <c r="E382" i="6" s="1"/>
  <c r="D50" i="6"/>
  <c r="D382" i="6" s="1"/>
  <c r="C50" i="6"/>
  <c r="C382" i="6" s="1"/>
  <c r="B50" i="6"/>
  <c r="B382" i="6" s="1"/>
  <c r="E47" i="6"/>
  <c r="E379" i="6" s="1"/>
  <c r="D47" i="6"/>
  <c r="D379" i="6" s="1"/>
  <c r="C47" i="6"/>
  <c r="C379" i="6" s="1"/>
  <c r="B47" i="6"/>
  <c r="B379" i="6" s="1"/>
  <c r="E44" i="6"/>
  <c r="E376" i="6" s="1"/>
  <c r="E183" i="6" s="1"/>
  <c r="D44" i="6"/>
  <c r="D376" i="6" s="1"/>
  <c r="D183" i="6" s="1"/>
  <c r="C44" i="6"/>
  <c r="C376" i="6" s="1"/>
  <c r="C183" i="6" s="1"/>
  <c r="B44" i="6"/>
  <c r="B376" i="6" s="1"/>
  <c r="E41" i="6"/>
  <c r="E373" i="6" s="1"/>
  <c r="D41" i="6"/>
  <c r="D373" i="6" s="1"/>
  <c r="C41" i="6"/>
  <c r="C373" i="6" s="1"/>
  <c r="B41" i="6"/>
  <c r="B373" i="6" s="1"/>
  <c r="E38" i="6"/>
  <c r="E370" i="6" s="1"/>
  <c r="D38" i="6"/>
  <c r="D370" i="6" s="1"/>
  <c r="C38" i="6"/>
  <c r="C370" i="6" s="1"/>
  <c r="B38" i="6"/>
  <c r="B370" i="6" s="1"/>
  <c r="E35" i="6"/>
  <c r="E367" i="6" s="1"/>
  <c r="D35" i="6"/>
  <c r="D367" i="6" s="1"/>
  <c r="B35" i="6"/>
  <c r="B367" i="6" s="1"/>
  <c r="E30" i="6"/>
  <c r="D30" i="6"/>
  <c r="C30" i="6"/>
  <c r="E29" i="6"/>
  <c r="D29" i="6"/>
  <c r="C29" i="6"/>
  <c r="E28" i="6"/>
  <c r="D28" i="6"/>
  <c r="C28" i="6"/>
  <c r="B28" i="6"/>
  <c r="C72" i="6" l="1"/>
  <c r="E99" i="6"/>
  <c r="C113" i="6"/>
  <c r="C124" i="6"/>
  <c r="C199" i="6"/>
  <c r="C299" i="6"/>
  <c r="E324" i="6"/>
  <c r="D274" i="6"/>
  <c r="D249" i="6"/>
  <c r="E72" i="6"/>
  <c r="C99" i="6"/>
  <c r="E113" i="6"/>
  <c r="E124" i="6"/>
  <c r="E199" i="6"/>
  <c r="E299" i="6"/>
  <c r="C324" i="6"/>
  <c r="C31" i="6"/>
  <c r="E31" i="6"/>
  <c r="B56" i="6"/>
  <c r="B57" i="6" s="1"/>
  <c r="D56" i="6"/>
  <c r="D57" i="6" s="1"/>
  <c r="D72" i="6"/>
  <c r="D99" i="6"/>
  <c r="D113" i="6"/>
  <c r="D124" i="6"/>
  <c r="D199" i="6"/>
  <c r="D299" i="6"/>
  <c r="D324" i="6"/>
  <c r="D349" i="6"/>
  <c r="D31" i="6"/>
  <c r="C149" i="6"/>
  <c r="E149" i="6"/>
  <c r="C224" i="6"/>
  <c r="E224" i="6"/>
  <c r="C249" i="6"/>
  <c r="E249" i="6"/>
  <c r="C274" i="6"/>
  <c r="E274" i="6"/>
  <c r="C349" i="6"/>
  <c r="E349" i="6"/>
  <c r="E393" i="6"/>
  <c r="E366" i="6" s="1"/>
  <c r="E188" i="6"/>
  <c r="E170" i="6" s="1"/>
  <c r="D188" i="6"/>
  <c r="D170" i="6" s="1"/>
  <c r="D393" i="6"/>
  <c r="C393" i="6"/>
  <c r="C366" i="6" s="1"/>
  <c r="C188" i="6"/>
  <c r="C170" i="6" s="1"/>
  <c r="C56" i="6"/>
  <c r="C57" i="6" s="1"/>
  <c r="E56" i="6"/>
  <c r="E57" i="6" s="1"/>
  <c r="B385" i="6"/>
  <c r="B366" i="6" s="1"/>
  <c r="B398" i="6" s="1"/>
  <c r="D385" i="6"/>
  <c r="D366" i="6" l="1"/>
  <c r="C365" i="6"/>
  <c r="C398" i="6" s="1"/>
  <c r="C173" i="6"/>
  <c r="C171" i="6"/>
  <c r="C174" i="6" s="1"/>
  <c r="D365" i="6"/>
  <c r="D398" i="6" s="1"/>
  <c r="D173" i="6"/>
  <c r="D171" i="6"/>
  <c r="E365" i="6"/>
  <c r="E398" i="6" s="1"/>
  <c r="E173" i="6"/>
  <c r="E171" i="6"/>
  <c r="D174" i="6" l="1"/>
  <c r="E174" i="6"/>
  <c r="E799" i="5" l="1"/>
  <c r="D799" i="5"/>
  <c r="C799" i="5"/>
  <c r="B799" i="5"/>
  <c r="E798" i="5"/>
  <c r="D798" i="5"/>
  <c r="C798" i="5"/>
  <c r="B798" i="5"/>
  <c r="E797" i="5"/>
  <c r="D797" i="5"/>
  <c r="C797" i="5"/>
  <c r="B797" i="5"/>
  <c r="E796" i="5"/>
  <c r="D796" i="5"/>
  <c r="C796" i="5"/>
  <c r="C795" i="5" s="1"/>
  <c r="B796" i="5"/>
  <c r="B795" i="5" s="1"/>
  <c r="E795" i="5"/>
  <c r="D795" i="5"/>
  <c r="E794" i="5"/>
  <c r="D794" i="5"/>
  <c r="C794" i="5"/>
  <c r="B794" i="5"/>
  <c r="E793" i="5"/>
  <c r="D793" i="5"/>
  <c r="C793" i="5"/>
  <c r="B793" i="5"/>
  <c r="E792" i="5"/>
  <c r="D792" i="5"/>
  <c r="C792" i="5"/>
  <c r="B792" i="5"/>
  <c r="E791" i="5"/>
  <c r="D791" i="5"/>
  <c r="C791" i="5"/>
  <c r="C790" i="5" s="1"/>
  <c r="B791" i="5"/>
  <c r="E790" i="5"/>
  <c r="D790" i="5"/>
  <c r="E776" i="5"/>
  <c r="D776" i="5"/>
  <c r="C776" i="5"/>
  <c r="B776" i="5"/>
  <c r="E775" i="5"/>
  <c r="D775" i="5"/>
  <c r="C775" i="5"/>
  <c r="B775" i="5"/>
  <c r="E774" i="5"/>
  <c r="D774" i="5"/>
  <c r="C774" i="5"/>
  <c r="B774" i="5"/>
  <c r="E773" i="5"/>
  <c r="D773" i="5"/>
  <c r="C773" i="5"/>
  <c r="B773" i="5"/>
  <c r="E772" i="5"/>
  <c r="D772" i="5"/>
  <c r="C772" i="5"/>
  <c r="B772" i="5"/>
  <c r="E771" i="5"/>
  <c r="D771" i="5"/>
  <c r="C771" i="5"/>
  <c r="B771" i="5"/>
  <c r="E770" i="5"/>
  <c r="D770" i="5"/>
  <c r="C770" i="5"/>
  <c r="B770" i="5"/>
  <c r="E769" i="5"/>
  <c r="D769" i="5"/>
  <c r="C769" i="5"/>
  <c r="B769" i="5"/>
  <c r="E761" i="5"/>
  <c r="D761" i="5"/>
  <c r="C761" i="5"/>
  <c r="E756" i="5"/>
  <c r="C756" i="5"/>
  <c r="B756" i="5"/>
  <c r="B766" i="5" s="1"/>
  <c r="E750" i="5"/>
  <c r="D750" i="5"/>
  <c r="C750" i="5"/>
  <c r="E736" i="5"/>
  <c r="D736" i="5"/>
  <c r="D741" i="5" s="1"/>
  <c r="D723" i="5" s="1"/>
  <c r="C736" i="5"/>
  <c r="B736" i="5"/>
  <c r="E731" i="5"/>
  <c r="E741" i="5" s="1"/>
  <c r="E723" i="5" s="1"/>
  <c r="C731" i="5"/>
  <c r="B731" i="5"/>
  <c r="E725" i="5"/>
  <c r="D725" i="5"/>
  <c r="C725" i="5"/>
  <c r="E710" i="5"/>
  <c r="D710" i="5"/>
  <c r="D715" i="5" s="1"/>
  <c r="D697" i="5" s="1"/>
  <c r="C710" i="5"/>
  <c r="B710" i="5"/>
  <c r="E705" i="5"/>
  <c r="E715" i="5" s="1"/>
  <c r="E697" i="5" s="1"/>
  <c r="C705" i="5"/>
  <c r="B705" i="5"/>
  <c r="E699" i="5"/>
  <c r="D699" i="5"/>
  <c r="C699" i="5"/>
  <c r="E685" i="5"/>
  <c r="D685" i="5"/>
  <c r="D690" i="5" s="1"/>
  <c r="D672" i="5" s="1"/>
  <c r="C685" i="5"/>
  <c r="B685" i="5"/>
  <c r="E680" i="5"/>
  <c r="E690" i="5" s="1"/>
  <c r="E672" i="5" s="1"/>
  <c r="C680" i="5"/>
  <c r="B680" i="5"/>
  <c r="E674" i="5"/>
  <c r="D674" i="5"/>
  <c r="C674" i="5"/>
  <c r="E660" i="5"/>
  <c r="D660" i="5"/>
  <c r="C660" i="5"/>
  <c r="B660" i="5"/>
  <c r="E655" i="5"/>
  <c r="E665" i="5" s="1"/>
  <c r="E647" i="5" s="1"/>
  <c r="D655" i="5"/>
  <c r="D665" i="5" s="1"/>
  <c r="D647" i="5" s="1"/>
  <c r="C655" i="5"/>
  <c r="C665" i="5" s="1"/>
  <c r="C647" i="5" s="1"/>
  <c r="B655" i="5"/>
  <c r="B665" i="5" s="1"/>
  <c r="B647" i="5" s="1"/>
  <c r="B648" i="5" s="1"/>
  <c r="E649" i="5"/>
  <c r="D649" i="5"/>
  <c r="C649" i="5"/>
  <c r="E635" i="5"/>
  <c r="E622" i="5" s="1"/>
  <c r="D635" i="5"/>
  <c r="D640" i="5" s="1"/>
  <c r="C635" i="5"/>
  <c r="B635" i="5"/>
  <c r="E630" i="5"/>
  <c r="E640" i="5" s="1"/>
  <c r="C630" i="5"/>
  <c r="B630" i="5"/>
  <c r="E624" i="5"/>
  <c r="D624" i="5"/>
  <c r="C624" i="5"/>
  <c r="C622" i="5"/>
  <c r="C623" i="5" s="1"/>
  <c r="E610" i="5"/>
  <c r="E597" i="5" s="1"/>
  <c r="D610" i="5"/>
  <c r="D615" i="5" s="1"/>
  <c r="C610" i="5"/>
  <c r="B610" i="5"/>
  <c r="B597" i="5" s="1"/>
  <c r="B598" i="5" s="1"/>
  <c r="E605" i="5"/>
  <c r="E615" i="5" s="1"/>
  <c r="C605" i="5"/>
  <c r="B605" i="5"/>
  <c r="E599" i="5"/>
  <c r="D599" i="5"/>
  <c r="C599" i="5"/>
  <c r="E585" i="5"/>
  <c r="E572" i="5" s="1"/>
  <c r="D585" i="5"/>
  <c r="D590" i="5" s="1"/>
  <c r="C585" i="5"/>
  <c r="B585" i="5"/>
  <c r="E580" i="5"/>
  <c r="C580" i="5"/>
  <c r="B580" i="5"/>
  <c r="E574" i="5"/>
  <c r="D574" i="5"/>
  <c r="C574" i="5"/>
  <c r="C572" i="5"/>
  <c r="B572" i="5"/>
  <c r="B573" i="5" s="1"/>
  <c r="E560" i="5"/>
  <c r="D560" i="5"/>
  <c r="D565" i="5" s="1"/>
  <c r="D547" i="5" s="1"/>
  <c r="C560" i="5"/>
  <c r="B560" i="5"/>
  <c r="E555" i="5"/>
  <c r="E565" i="5" s="1"/>
  <c r="E547" i="5" s="1"/>
  <c r="C555" i="5"/>
  <c r="B555" i="5"/>
  <c r="E549" i="5"/>
  <c r="D549" i="5"/>
  <c r="C549" i="5"/>
  <c r="E535" i="5"/>
  <c r="E540" i="5" s="1"/>
  <c r="D535" i="5"/>
  <c r="D540" i="5" s="1"/>
  <c r="C535" i="5"/>
  <c r="B535" i="5"/>
  <c r="E530" i="5"/>
  <c r="C530" i="5"/>
  <c r="B530" i="5"/>
  <c r="E524" i="5"/>
  <c r="D524" i="5"/>
  <c r="C524" i="5"/>
  <c r="C522" i="5"/>
  <c r="B522" i="5"/>
  <c r="B523" i="5" s="1"/>
  <c r="E510" i="5"/>
  <c r="D510" i="5"/>
  <c r="D515" i="5" s="1"/>
  <c r="D497" i="5" s="1"/>
  <c r="C510" i="5"/>
  <c r="E505" i="5"/>
  <c r="C505" i="5"/>
  <c r="B505" i="5"/>
  <c r="B515" i="5" s="1"/>
  <c r="B497" i="5" s="1"/>
  <c r="B498" i="5" s="1"/>
  <c r="E499" i="5"/>
  <c r="D499" i="5"/>
  <c r="C499" i="5"/>
  <c r="E484" i="5"/>
  <c r="E489" i="5" s="1"/>
  <c r="E471" i="5" s="1"/>
  <c r="D484" i="5"/>
  <c r="D489" i="5" s="1"/>
  <c r="D471" i="5" s="1"/>
  <c r="C484" i="5"/>
  <c r="C489" i="5" s="1"/>
  <c r="C471" i="5" s="1"/>
  <c r="B484" i="5"/>
  <c r="B489" i="5" s="1"/>
  <c r="B471" i="5" s="1"/>
  <c r="B472" i="5" s="1"/>
  <c r="E473" i="5"/>
  <c r="D473" i="5"/>
  <c r="C473" i="5"/>
  <c r="E459" i="5"/>
  <c r="D459" i="5"/>
  <c r="D464" i="5" s="1"/>
  <c r="D446" i="5" s="1"/>
  <c r="C459" i="5"/>
  <c r="B459" i="5"/>
  <c r="E454" i="5"/>
  <c r="E464" i="5" s="1"/>
  <c r="E446" i="5" s="1"/>
  <c r="C454" i="5"/>
  <c r="B454" i="5"/>
  <c r="E448" i="5"/>
  <c r="D448" i="5"/>
  <c r="C448" i="5"/>
  <c r="E434" i="5"/>
  <c r="D434" i="5"/>
  <c r="D439" i="5" s="1"/>
  <c r="D421" i="5" s="1"/>
  <c r="C434" i="5"/>
  <c r="E429" i="5"/>
  <c r="C429" i="5"/>
  <c r="C439" i="5" s="1"/>
  <c r="C421" i="5" s="1"/>
  <c r="B429" i="5"/>
  <c r="B439" i="5" s="1"/>
  <c r="B421" i="5" s="1"/>
  <c r="B422" i="5" s="1"/>
  <c r="E423" i="5"/>
  <c r="D423" i="5"/>
  <c r="C423" i="5"/>
  <c r="E408" i="5"/>
  <c r="E395" i="5" s="1"/>
  <c r="D408" i="5"/>
  <c r="D413" i="5" s="1"/>
  <c r="C408" i="5"/>
  <c r="B408" i="5"/>
  <c r="B413" i="5" s="1"/>
  <c r="E403" i="5"/>
  <c r="E413" i="5" s="1"/>
  <c r="C403" i="5"/>
  <c r="C413" i="5" s="1"/>
  <c r="B403" i="5"/>
  <c r="E397" i="5"/>
  <c r="D397" i="5"/>
  <c r="C397" i="5"/>
  <c r="C395" i="5"/>
  <c r="E383" i="5"/>
  <c r="E388" i="5" s="1"/>
  <c r="D383" i="5"/>
  <c r="D388" i="5" s="1"/>
  <c r="C383" i="5"/>
  <c r="C370" i="5" s="1"/>
  <c r="B383" i="5"/>
  <c r="E378" i="5"/>
  <c r="C378" i="5"/>
  <c r="B378" i="5"/>
  <c r="E372" i="5"/>
  <c r="D372" i="5"/>
  <c r="C372" i="5"/>
  <c r="B370" i="5"/>
  <c r="B371" i="5" s="1"/>
  <c r="E358" i="5"/>
  <c r="D358" i="5"/>
  <c r="D363" i="5" s="1"/>
  <c r="D345" i="5" s="1"/>
  <c r="C358" i="5"/>
  <c r="B358" i="5"/>
  <c r="B363" i="5" s="1"/>
  <c r="B345" i="5" s="1"/>
  <c r="B346" i="5" s="1"/>
  <c r="E353" i="5"/>
  <c r="E363" i="5" s="1"/>
  <c r="E345" i="5" s="1"/>
  <c r="C353" i="5"/>
  <c r="C363" i="5" s="1"/>
  <c r="C345" i="5" s="1"/>
  <c r="B353" i="5"/>
  <c r="E347" i="5"/>
  <c r="D347" i="5"/>
  <c r="C347" i="5"/>
  <c r="E333" i="5"/>
  <c r="D333" i="5"/>
  <c r="D338" i="5" s="1"/>
  <c r="D320" i="5" s="1"/>
  <c r="C333" i="5"/>
  <c r="B333" i="5"/>
  <c r="E328" i="5"/>
  <c r="E338" i="5" s="1"/>
  <c r="E320" i="5" s="1"/>
  <c r="C328" i="5"/>
  <c r="B328" i="5"/>
  <c r="E322" i="5"/>
  <c r="D322" i="5"/>
  <c r="C322" i="5"/>
  <c r="E308" i="5"/>
  <c r="E295" i="5" s="1"/>
  <c r="E296" i="5" s="1"/>
  <c r="D308" i="5"/>
  <c r="C308" i="5"/>
  <c r="B308" i="5"/>
  <c r="E303" i="5"/>
  <c r="E313" i="5" s="1"/>
  <c r="D303" i="5"/>
  <c r="C303" i="5"/>
  <c r="C313" i="5" s="1"/>
  <c r="C295" i="5" s="1"/>
  <c r="C296" i="5" s="1"/>
  <c r="C299" i="5" s="1"/>
  <c r="B303" i="5"/>
  <c r="B313" i="5" s="1"/>
  <c r="C298" i="5"/>
  <c r="E297" i="5"/>
  <c r="D297" i="5"/>
  <c r="C297" i="5"/>
  <c r="D295" i="5"/>
  <c r="E283" i="5"/>
  <c r="E270" i="5" s="1"/>
  <c r="E271" i="5" s="1"/>
  <c r="D283" i="5"/>
  <c r="D270" i="5" s="1"/>
  <c r="E273" i="5" s="1"/>
  <c r="C283" i="5"/>
  <c r="B283" i="5"/>
  <c r="E278" i="5"/>
  <c r="E288" i="5" s="1"/>
  <c r="C278" i="5"/>
  <c r="B278" i="5"/>
  <c r="E272" i="5"/>
  <c r="D272" i="5"/>
  <c r="C272" i="5"/>
  <c r="E258" i="5"/>
  <c r="E245" i="5" s="1"/>
  <c r="E246" i="5" s="1"/>
  <c r="D258" i="5"/>
  <c r="D263" i="5" s="1"/>
  <c r="C258" i="5"/>
  <c r="C245" i="5" s="1"/>
  <c r="C248" i="5" s="1"/>
  <c r="B258" i="5"/>
  <c r="E253" i="5"/>
  <c r="E263" i="5" s="1"/>
  <c r="C253" i="5"/>
  <c r="B253" i="5"/>
  <c r="E247" i="5"/>
  <c r="D247" i="5"/>
  <c r="C247" i="5"/>
  <c r="C246" i="5"/>
  <c r="C249" i="5" s="1"/>
  <c r="D233" i="5"/>
  <c r="C233" i="5"/>
  <c r="B233" i="5"/>
  <c r="E228" i="5"/>
  <c r="E238" i="5" s="1"/>
  <c r="E220" i="5" s="1"/>
  <c r="D228" i="5"/>
  <c r="D238" i="5" s="1"/>
  <c r="D220" i="5" s="1"/>
  <c r="C228" i="5"/>
  <c r="C238" i="5" s="1"/>
  <c r="C220" i="5" s="1"/>
  <c r="C221" i="5" s="1"/>
  <c r="B228" i="5"/>
  <c r="B238" i="5" s="1"/>
  <c r="B220" i="5" s="1"/>
  <c r="B221" i="5" s="1"/>
  <c r="E222" i="5"/>
  <c r="D222" i="5"/>
  <c r="C222" i="5"/>
  <c r="D208" i="5"/>
  <c r="B208" i="5"/>
  <c r="E203" i="5"/>
  <c r="E213" i="5" s="1"/>
  <c r="E195" i="5" s="1"/>
  <c r="D203" i="5"/>
  <c r="C203" i="5"/>
  <c r="C213" i="5" s="1"/>
  <c r="C195" i="5" s="1"/>
  <c r="B203" i="5"/>
  <c r="B213" i="5" s="1"/>
  <c r="B195" i="5" s="1"/>
  <c r="B196" i="5" s="1"/>
  <c r="E197" i="5"/>
  <c r="D197" i="5"/>
  <c r="C197" i="5"/>
  <c r="E183" i="5"/>
  <c r="E170" i="5" s="1"/>
  <c r="D183" i="5"/>
  <c r="C183" i="5"/>
  <c r="C170" i="5" s="1"/>
  <c r="B183" i="5"/>
  <c r="B170" i="5" s="1"/>
  <c r="B171" i="5" s="1"/>
  <c r="E178" i="5"/>
  <c r="E188" i="5" s="1"/>
  <c r="D178" i="5"/>
  <c r="D188" i="5" s="1"/>
  <c r="C178" i="5"/>
  <c r="C188" i="5" s="1"/>
  <c r="B178" i="5"/>
  <c r="B188" i="5" s="1"/>
  <c r="E172" i="5"/>
  <c r="D172" i="5"/>
  <c r="C172" i="5"/>
  <c r="D170" i="5"/>
  <c r="D173" i="5" s="1"/>
  <c r="E158" i="5"/>
  <c r="D158" i="5"/>
  <c r="C158" i="5"/>
  <c r="B158" i="5"/>
  <c r="E153" i="5"/>
  <c r="E163" i="5" s="1"/>
  <c r="E145" i="5" s="1"/>
  <c r="D153" i="5"/>
  <c r="D163" i="5" s="1"/>
  <c r="D145" i="5" s="1"/>
  <c r="C153" i="5"/>
  <c r="C163" i="5" s="1"/>
  <c r="C145" i="5" s="1"/>
  <c r="B153" i="5"/>
  <c r="B163" i="5" s="1"/>
  <c r="B145" i="5" s="1"/>
  <c r="E147" i="5"/>
  <c r="D147" i="5"/>
  <c r="C147" i="5"/>
  <c r="E133" i="5"/>
  <c r="E120" i="5" s="1"/>
  <c r="D133" i="5"/>
  <c r="D138" i="5" s="1"/>
  <c r="C133" i="5"/>
  <c r="C120" i="5" s="1"/>
  <c r="B133" i="5"/>
  <c r="B120" i="5" s="1"/>
  <c r="B121" i="5" s="1"/>
  <c r="E128" i="5"/>
  <c r="E138" i="5" s="1"/>
  <c r="C128" i="5"/>
  <c r="B128" i="5"/>
  <c r="E122" i="5"/>
  <c r="D122" i="5"/>
  <c r="C122" i="5"/>
  <c r="D120" i="5"/>
  <c r="D108" i="5"/>
  <c r="D95" i="5" s="1"/>
  <c r="C108" i="5"/>
  <c r="C113" i="5" s="1"/>
  <c r="B108" i="5"/>
  <c r="B95" i="5" s="1"/>
  <c r="B96" i="5" s="1"/>
  <c r="E103" i="5"/>
  <c r="E113" i="5" s="1"/>
  <c r="D103" i="5"/>
  <c r="C103" i="5"/>
  <c r="B103" i="5"/>
  <c r="B113" i="5" s="1"/>
  <c r="E97" i="5"/>
  <c r="D97" i="5"/>
  <c r="C97" i="5"/>
  <c r="E95" i="5"/>
  <c r="E83" i="5"/>
  <c r="E70" i="5" s="1"/>
  <c r="D83" i="5"/>
  <c r="D70" i="5" s="1"/>
  <c r="C83" i="5"/>
  <c r="C70" i="5" s="1"/>
  <c r="B83" i="5"/>
  <c r="E78" i="5"/>
  <c r="E88" i="5" s="1"/>
  <c r="D78" i="5"/>
  <c r="D88" i="5" s="1"/>
  <c r="C78" i="5"/>
  <c r="C88" i="5" s="1"/>
  <c r="B78" i="5"/>
  <c r="B88" i="5" s="1"/>
  <c r="E72" i="5"/>
  <c r="D72" i="5"/>
  <c r="C72" i="5"/>
  <c r="B70" i="5"/>
  <c r="B71" i="5" s="1"/>
  <c r="E43" i="5"/>
  <c r="E58" i="5" s="1"/>
  <c r="D43" i="5"/>
  <c r="D29" i="5" s="1"/>
  <c r="C43" i="5"/>
  <c r="C58" i="5" s="1"/>
  <c r="B43" i="5"/>
  <c r="B58" i="5" s="1"/>
  <c r="E31" i="5"/>
  <c r="D31" i="5"/>
  <c r="C31" i="5"/>
  <c r="C29" i="5"/>
  <c r="E370" i="5" l="1"/>
  <c r="D395" i="5"/>
  <c r="B615" i="5"/>
  <c r="C640" i="5"/>
  <c r="C590" i="5"/>
  <c r="B263" i="5"/>
  <c r="C198" i="5"/>
  <c r="B790" i="5"/>
  <c r="E439" i="5"/>
  <c r="E421" i="5" s="1"/>
  <c r="D123" i="5"/>
  <c r="D213" i="5"/>
  <c r="D195" i="5" s="1"/>
  <c r="E198" i="5" s="1"/>
  <c r="C338" i="5"/>
  <c r="C320" i="5" s="1"/>
  <c r="D323" i="5" s="1"/>
  <c r="D398" i="5"/>
  <c r="C95" i="5"/>
  <c r="C138" i="5"/>
  <c r="D522" i="5"/>
  <c r="D523" i="5" s="1"/>
  <c r="C565" i="5"/>
  <c r="C547" i="5" s="1"/>
  <c r="D572" i="5"/>
  <c r="E575" i="5" s="1"/>
  <c r="E29" i="5"/>
  <c r="E32" i="5" s="1"/>
  <c r="C224" i="5"/>
  <c r="C388" i="5"/>
  <c r="B464" i="5"/>
  <c r="B446" i="5" s="1"/>
  <c r="B447" i="5" s="1"/>
  <c r="C525" i="5"/>
  <c r="E590" i="5"/>
  <c r="C741" i="5"/>
  <c r="C723" i="5" s="1"/>
  <c r="E98" i="5"/>
  <c r="D245" i="5"/>
  <c r="E248" i="5" s="1"/>
  <c r="B288" i="5"/>
  <c r="D370" i="5"/>
  <c r="D373" i="5" s="1"/>
  <c r="B388" i="5"/>
  <c r="B395" i="5"/>
  <c r="B396" i="5" s="1"/>
  <c r="C515" i="5"/>
  <c r="C497" i="5" s="1"/>
  <c r="C500" i="5" s="1"/>
  <c r="E522" i="5"/>
  <c r="B540" i="5"/>
  <c r="D597" i="5"/>
  <c r="D598" i="5" s="1"/>
  <c r="B741" i="5"/>
  <c r="B723" i="5" s="1"/>
  <c r="B724" i="5" s="1"/>
  <c r="C766" i="5"/>
  <c r="C59" i="5"/>
  <c r="C123" i="5"/>
  <c r="E123" i="5"/>
  <c r="C373" i="5"/>
  <c r="E398" i="5"/>
  <c r="B565" i="5"/>
  <c r="B547" i="5" s="1"/>
  <c r="B548" i="5" s="1"/>
  <c r="C575" i="5"/>
  <c r="B590" i="5"/>
  <c r="B640" i="5"/>
  <c r="B690" i="5"/>
  <c r="B672" i="5" s="1"/>
  <c r="B673" i="5" s="1"/>
  <c r="C690" i="5"/>
  <c r="C672" i="5" s="1"/>
  <c r="C673" i="5" s="1"/>
  <c r="B715" i="5"/>
  <c r="B697" i="5" s="1"/>
  <c r="B698" i="5" s="1"/>
  <c r="C715" i="5"/>
  <c r="C697" i="5" s="1"/>
  <c r="B138" i="5"/>
  <c r="C288" i="5"/>
  <c r="C270" i="5" s="1"/>
  <c r="C271" i="5" s="1"/>
  <c r="C274" i="5" s="1"/>
  <c r="B338" i="5"/>
  <c r="B320" i="5" s="1"/>
  <c r="B321" i="5" s="1"/>
  <c r="C464" i="5"/>
  <c r="C446" i="5" s="1"/>
  <c r="E515" i="5"/>
  <c r="E497" i="5" s="1"/>
  <c r="C540" i="5"/>
  <c r="D575" i="5"/>
  <c r="D573" i="5"/>
  <c r="C615" i="5"/>
  <c r="E600" i="5"/>
  <c r="D73" i="5"/>
  <c r="C98" i="5"/>
  <c r="D148" i="5"/>
  <c r="D146" i="5"/>
  <c r="C173" i="5"/>
  <c r="C171" i="5"/>
  <c r="C174" i="5" s="1"/>
  <c r="E173" i="5"/>
  <c r="E171" i="5"/>
  <c r="E196" i="5"/>
  <c r="E223" i="5"/>
  <c r="E221" i="5"/>
  <c r="D32" i="5"/>
  <c r="D30" i="5"/>
  <c r="C73" i="5"/>
  <c r="C71" i="5"/>
  <c r="C74" i="5" s="1"/>
  <c r="E73" i="5"/>
  <c r="E71" i="5"/>
  <c r="D98" i="5"/>
  <c r="D96" i="5"/>
  <c r="C148" i="5"/>
  <c r="C146" i="5"/>
  <c r="C149" i="5" s="1"/>
  <c r="E148" i="5"/>
  <c r="E146" i="5"/>
  <c r="C30" i="5"/>
  <c r="D58" i="5"/>
  <c r="D71" i="5"/>
  <c r="D74" i="5" s="1"/>
  <c r="C96" i="5"/>
  <c r="C99" i="5" s="1"/>
  <c r="E96" i="5"/>
  <c r="D121" i="5"/>
  <c r="B29" i="5"/>
  <c r="B30" i="5" s="1"/>
  <c r="C121" i="5"/>
  <c r="C124" i="5" s="1"/>
  <c r="E121" i="5"/>
  <c r="C223" i="5"/>
  <c r="D248" i="5"/>
  <c r="C263" i="5"/>
  <c r="D288" i="5"/>
  <c r="D273" i="5"/>
  <c r="D271" i="5"/>
  <c r="D313" i="5"/>
  <c r="D298" i="5"/>
  <c r="D296" i="5"/>
  <c r="D299" i="5" s="1"/>
  <c r="E298" i="5"/>
  <c r="E323" i="5"/>
  <c r="E321" i="5"/>
  <c r="E348" i="5"/>
  <c r="E346" i="5"/>
  <c r="D424" i="5"/>
  <c r="D422" i="5"/>
  <c r="D449" i="5"/>
  <c r="D447" i="5"/>
  <c r="C474" i="5"/>
  <c r="C472" i="5"/>
  <c r="C475" i="5" s="1"/>
  <c r="E474" i="5"/>
  <c r="E472" i="5"/>
  <c r="D498" i="5"/>
  <c r="D550" i="5"/>
  <c r="D548" i="5"/>
  <c r="D171" i="5"/>
  <c r="D174" i="5" s="1"/>
  <c r="C196" i="5"/>
  <c r="C199" i="5" s="1"/>
  <c r="D223" i="5"/>
  <c r="D221" i="5"/>
  <c r="D224" i="5" s="1"/>
  <c r="C321" i="5"/>
  <c r="C324" i="5" s="1"/>
  <c r="D321" i="5"/>
  <c r="C348" i="5"/>
  <c r="C346" i="5"/>
  <c r="C349" i="5" s="1"/>
  <c r="D348" i="5"/>
  <c r="D346" i="5"/>
  <c r="C424" i="5"/>
  <c r="C422" i="5"/>
  <c r="C425" i="5" s="1"/>
  <c r="E424" i="5"/>
  <c r="E422" i="5"/>
  <c r="E449" i="5"/>
  <c r="E447" i="5"/>
  <c r="C449" i="5"/>
  <c r="C447" i="5"/>
  <c r="C450" i="5" s="1"/>
  <c r="D474" i="5"/>
  <c r="D472" i="5"/>
  <c r="D475" i="5" s="1"/>
  <c r="E500" i="5"/>
  <c r="E498" i="5"/>
  <c r="E501" i="5" s="1"/>
  <c r="C371" i="5"/>
  <c r="C374" i="5" s="1"/>
  <c r="E371" i="5"/>
  <c r="C396" i="5"/>
  <c r="C399" i="5" s="1"/>
  <c r="E396" i="5"/>
  <c r="C548" i="5"/>
  <c r="C551" i="5" s="1"/>
  <c r="C650" i="5"/>
  <c r="C648" i="5"/>
  <c r="C651" i="5" s="1"/>
  <c r="E650" i="5"/>
  <c r="E648" i="5"/>
  <c r="E675" i="5"/>
  <c r="E673" i="5"/>
  <c r="E700" i="5"/>
  <c r="E698" i="5"/>
  <c r="C700" i="5"/>
  <c r="C698" i="5"/>
  <c r="C701" i="5" s="1"/>
  <c r="E726" i="5"/>
  <c r="E724" i="5"/>
  <c r="E727" i="5" s="1"/>
  <c r="B748" i="5"/>
  <c r="B749" i="5" s="1"/>
  <c r="D768" i="5"/>
  <c r="D371" i="5"/>
  <c r="D396" i="5"/>
  <c r="C523" i="5"/>
  <c r="C526" i="5" s="1"/>
  <c r="E523" i="5"/>
  <c r="E550" i="5"/>
  <c r="E548" i="5"/>
  <c r="E551" i="5" s="1"/>
  <c r="E601" i="5"/>
  <c r="D650" i="5"/>
  <c r="D648" i="5"/>
  <c r="D651" i="5" s="1"/>
  <c r="D673" i="5"/>
  <c r="D700" i="5"/>
  <c r="D698" i="5"/>
  <c r="C724" i="5"/>
  <c r="D726" i="5"/>
  <c r="C748" i="5"/>
  <c r="C768" i="5"/>
  <c r="E768" i="5"/>
  <c r="C573" i="5"/>
  <c r="C576" i="5" s="1"/>
  <c r="E573" i="5"/>
  <c r="E576" i="5" s="1"/>
  <c r="C597" i="5"/>
  <c r="B622" i="5"/>
  <c r="B623" i="5" s="1"/>
  <c r="C626" i="5" s="1"/>
  <c r="D622" i="5"/>
  <c r="E625" i="5" s="1"/>
  <c r="D766" i="5"/>
  <c r="D748" i="5" s="1"/>
  <c r="E766" i="5"/>
  <c r="D374" i="5" l="1"/>
  <c r="E149" i="5"/>
  <c r="E450" i="5"/>
  <c r="C398" i="5"/>
  <c r="C676" i="5"/>
  <c r="E373" i="5"/>
  <c r="C273" i="5"/>
  <c r="C726" i="5"/>
  <c r="C323" i="5"/>
  <c r="E59" i="5"/>
  <c r="C625" i="5"/>
  <c r="D675" i="5"/>
  <c r="D399" i="5"/>
  <c r="C675" i="5"/>
  <c r="C550" i="5"/>
  <c r="C498" i="5"/>
  <c r="C501" i="5" s="1"/>
  <c r="E425" i="5"/>
  <c r="D349" i="5"/>
  <c r="D324" i="5"/>
  <c r="E299" i="5"/>
  <c r="D500" i="5"/>
  <c r="E124" i="5"/>
  <c r="E99" i="5"/>
  <c r="E30" i="5"/>
  <c r="E33" i="5" s="1"/>
  <c r="D196" i="5"/>
  <c r="D199" i="5" s="1"/>
  <c r="D525" i="5"/>
  <c r="E526" i="5"/>
  <c r="D676" i="5"/>
  <c r="B767" i="5"/>
  <c r="C767" i="5"/>
  <c r="C800" i="5" s="1"/>
  <c r="D701" i="5"/>
  <c r="D274" i="5"/>
  <c r="D246" i="5"/>
  <c r="D249" i="5" s="1"/>
  <c r="D198" i="5"/>
  <c r="E525" i="5"/>
  <c r="E767" i="5"/>
  <c r="E748" i="5"/>
  <c r="C600" i="5"/>
  <c r="C598" i="5"/>
  <c r="B768" i="5"/>
  <c r="E701" i="5"/>
  <c r="E676" i="5"/>
  <c r="E651" i="5"/>
  <c r="E399" i="5"/>
  <c r="E374" i="5"/>
  <c r="E274" i="5"/>
  <c r="D99" i="5"/>
  <c r="E74" i="5"/>
  <c r="D33" i="5"/>
  <c r="B59" i="5"/>
  <c r="D751" i="5"/>
  <c r="D749" i="5"/>
  <c r="D625" i="5"/>
  <c r="D623" i="5"/>
  <c r="D600" i="5"/>
  <c r="E800" i="5"/>
  <c r="C751" i="5"/>
  <c r="C749" i="5"/>
  <c r="C752" i="5" s="1"/>
  <c r="C727" i="5"/>
  <c r="D727" i="5"/>
  <c r="D576" i="5"/>
  <c r="D526" i="5"/>
  <c r="D551" i="5"/>
  <c r="D501" i="5"/>
  <c r="E475" i="5"/>
  <c r="D450" i="5"/>
  <c r="D425" i="5"/>
  <c r="E349" i="5"/>
  <c r="E324" i="5"/>
  <c r="D124" i="5"/>
  <c r="D767" i="5"/>
  <c r="D800" i="5" s="1"/>
  <c r="D59" i="5"/>
  <c r="C33" i="5"/>
  <c r="E224" i="5"/>
  <c r="E199" i="5"/>
  <c r="E174" i="5"/>
  <c r="D149" i="5"/>
  <c r="C32" i="5"/>
  <c r="E249" i="5" l="1"/>
  <c r="B800" i="5"/>
  <c r="C601" i="5"/>
  <c r="D601" i="5"/>
  <c r="E751" i="5"/>
  <c r="E749" i="5"/>
  <c r="E752" i="5" s="1"/>
  <c r="E626" i="5"/>
  <c r="D626" i="5"/>
  <c r="D752" i="5"/>
  <c r="E446" i="4" l="1"/>
  <c r="D446" i="4"/>
  <c r="C446" i="4"/>
  <c r="B446" i="4"/>
  <c r="E445" i="4"/>
  <c r="D445" i="4"/>
  <c r="C445" i="4"/>
  <c r="B445" i="4"/>
  <c r="E444" i="4"/>
  <c r="D444" i="4"/>
  <c r="C444" i="4"/>
  <c r="B444" i="4"/>
  <c r="E443" i="4"/>
  <c r="D443" i="4"/>
  <c r="C443" i="4"/>
  <c r="C442" i="4" s="1"/>
  <c r="B443" i="4"/>
  <c r="E442" i="4"/>
  <c r="D442" i="4"/>
  <c r="E441" i="4"/>
  <c r="D441" i="4"/>
  <c r="C441" i="4"/>
  <c r="B441" i="4"/>
  <c r="E440" i="4"/>
  <c r="D440" i="4"/>
  <c r="C440" i="4"/>
  <c r="B440" i="4"/>
  <c r="E439" i="4"/>
  <c r="D439" i="4"/>
  <c r="C439" i="4"/>
  <c r="B439" i="4"/>
  <c r="E438" i="4"/>
  <c r="D438" i="4"/>
  <c r="D437" i="4" s="1"/>
  <c r="C438" i="4"/>
  <c r="C437" i="4" s="1"/>
  <c r="B438" i="4"/>
  <c r="B437" i="4" s="1"/>
  <c r="E437" i="4"/>
  <c r="E434" i="4"/>
  <c r="D434" i="4"/>
  <c r="C434" i="4"/>
  <c r="B434" i="4"/>
  <c r="E431" i="4"/>
  <c r="D431" i="4"/>
  <c r="C431" i="4"/>
  <c r="B431" i="4"/>
  <c r="E425" i="4"/>
  <c r="D425" i="4"/>
  <c r="C425" i="4"/>
  <c r="B425" i="4"/>
  <c r="E424" i="4"/>
  <c r="D424" i="4"/>
  <c r="C424" i="4"/>
  <c r="B424" i="4"/>
  <c r="E423" i="4"/>
  <c r="D423" i="4"/>
  <c r="C423" i="4"/>
  <c r="B423" i="4"/>
  <c r="B422" i="4" s="1"/>
  <c r="E422" i="4"/>
  <c r="D422" i="4"/>
  <c r="C422" i="4"/>
  <c r="E421" i="4"/>
  <c r="D421" i="4"/>
  <c r="C421" i="4"/>
  <c r="B421" i="4"/>
  <c r="E420" i="4"/>
  <c r="D420" i="4"/>
  <c r="C420" i="4"/>
  <c r="B420" i="4"/>
  <c r="B419" i="4" s="1"/>
  <c r="E419" i="4"/>
  <c r="D419" i="4"/>
  <c r="C419" i="4"/>
  <c r="E418" i="4"/>
  <c r="D418" i="4"/>
  <c r="C418" i="4"/>
  <c r="B418" i="4"/>
  <c r="E417" i="4"/>
  <c r="E416" i="4" s="1"/>
  <c r="D417" i="4"/>
  <c r="C417" i="4"/>
  <c r="B417" i="4"/>
  <c r="D416" i="4"/>
  <c r="C416" i="4"/>
  <c r="B416" i="4"/>
  <c r="E407" i="4"/>
  <c r="E394" i="4" s="1"/>
  <c r="D407" i="4"/>
  <c r="C407" i="4"/>
  <c r="C394" i="4" s="1"/>
  <c r="B407" i="4"/>
  <c r="E396" i="4"/>
  <c r="D396" i="4"/>
  <c r="C396" i="4"/>
  <c r="B395" i="4"/>
  <c r="D394" i="4"/>
  <c r="E381" i="4"/>
  <c r="E386" i="4" s="1"/>
  <c r="E387" i="4" s="1"/>
  <c r="D381" i="4"/>
  <c r="D386" i="4" s="1"/>
  <c r="D387" i="4" s="1"/>
  <c r="C381" i="4"/>
  <c r="C368" i="4" s="1"/>
  <c r="C371" i="4" s="1"/>
  <c r="B381" i="4"/>
  <c r="B386" i="4" s="1"/>
  <c r="B387" i="4" s="1"/>
  <c r="C376" i="4"/>
  <c r="E371" i="4"/>
  <c r="E370" i="4"/>
  <c r="D370" i="4"/>
  <c r="C370" i="4"/>
  <c r="E369" i="4"/>
  <c r="D369" i="4"/>
  <c r="B369" i="4"/>
  <c r="E353" i="4"/>
  <c r="D353" i="4"/>
  <c r="C353" i="4"/>
  <c r="B353" i="4"/>
  <c r="B340" i="4" s="1"/>
  <c r="B341" i="4" s="1"/>
  <c r="E348" i="4"/>
  <c r="E358" i="4" s="1"/>
  <c r="E340" i="4" s="1"/>
  <c r="D348" i="4"/>
  <c r="D358" i="4" s="1"/>
  <c r="D340" i="4" s="1"/>
  <c r="C348" i="4"/>
  <c r="C358" i="4" s="1"/>
  <c r="B348" i="4"/>
  <c r="B358" i="4" s="1"/>
  <c r="E342" i="4"/>
  <c r="D342" i="4"/>
  <c r="C342" i="4"/>
  <c r="C341" i="4"/>
  <c r="E327" i="4"/>
  <c r="D327" i="4"/>
  <c r="C327" i="4"/>
  <c r="B327" i="4"/>
  <c r="B314" i="4" s="1"/>
  <c r="C317" i="4" s="1"/>
  <c r="E322" i="4"/>
  <c r="E332" i="4" s="1"/>
  <c r="E333" i="4" s="1"/>
  <c r="D322" i="4"/>
  <c r="D332" i="4" s="1"/>
  <c r="D333" i="4" s="1"/>
  <c r="C322" i="4"/>
  <c r="C332" i="4" s="1"/>
  <c r="C333" i="4" s="1"/>
  <c r="B322" i="4"/>
  <c r="B332" i="4" s="1"/>
  <c r="E317" i="4"/>
  <c r="D317" i="4"/>
  <c r="E316" i="4"/>
  <c r="D316" i="4"/>
  <c r="C316" i="4"/>
  <c r="E315" i="4"/>
  <c r="D315" i="4"/>
  <c r="C315" i="4"/>
  <c r="E300" i="4"/>
  <c r="D300" i="4"/>
  <c r="C300" i="4"/>
  <c r="B300" i="4"/>
  <c r="E295" i="4"/>
  <c r="E305" i="4" s="1"/>
  <c r="D295" i="4"/>
  <c r="D305" i="4" s="1"/>
  <c r="C295" i="4"/>
  <c r="C305" i="4" s="1"/>
  <c r="B295" i="4"/>
  <c r="B305" i="4" s="1"/>
  <c r="E289" i="4"/>
  <c r="D289" i="4"/>
  <c r="C289" i="4"/>
  <c r="E273" i="4"/>
  <c r="D273" i="4"/>
  <c r="D260" i="4" s="1"/>
  <c r="D263" i="4" s="1"/>
  <c r="C273" i="4"/>
  <c r="C260" i="4" s="1"/>
  <c r="B273" i="4"/>
  <c r="E268" i="4"/>
  <c r="E278" i="4" s="1"/>
  <c r="D268" i="4"/>
  <c r="D278" i="4" s="1"/>
  <c r="C268" i="4"/>
  <c r="C278" i="4" s="1"/>
  <c r="B268" i="4"/>
  <c r="B278" i="4" s="1"/>
  <c r="E262" i="4"/>
  <c r="D262" i="4"/>
  <c r="C262" i="4"/>
  <c r="E260" i="4"/>
  <c r="B260" i="4"/>
  <c r="B261" i="4" s="1"/>
  <c r="E245" i="4"/>
  <c r="D245" i="4"/>
  <c r="C245" i="4"/>
  <c r="B245" i="4"/>
  <c r="E240" i="4"/>
  <c r="E250" i="4" s="1"/>
  <c r="D240" i="4"/>
  <c r="D250" i="4" s="1"/>
  <c r="C240" i="4"/>
  <c r="C250" i="4" s="1"/>
  <c r="B240" i="4"/>
  <c r="B250" i="4" s="1"/>
  <c r="E234" i="4"/>
  <c r="D234" i="4"/>
  <c r="C234" i="4"/>
  <c r="D232" i="4"/>
  <c r="E217" i="4"/>
  <c r="D217" i="4"/>
  <c r="C217" i="4"/>
  <c r="B217" i="4"/>
  <c r="E212" i="4"/>
  <c r="E222" i="4" s="1"/>
  <c r="E223" i="4" s="1"/>
  <c r="D212" i="4"/>
  <c r="D222" i="4" s="1"/>
  <c r="D223" i="4" s="1"/>
  <c r="C212" i="4"/>
  <c r="C222" i="4" s="1"/>
  <c r="C223" i="4" s="1"/>
  <c r="B212" i="4"/>
  <c r="B222" i="4" s="1"/>
  <c r="B223" i="4" s="1"/>
  <c r="E207" i="4"/>
  <c r="D207" i="4"/>
  <c r="C207" i="4"/>
  <c r="E206" i="4"/>
  <c r="D206" i="4"/>
  <c r="C206" i="4"/>
  <c r="E205" i="4"/>
  <c r="D205" i="4"/>
  <c r="C205" i="4"/>
  <c r="B205" i="4"/>
  <c r="E190" i="4"/>
  <c r="D190" i="4"/>
  <c r="C190" i="4"/>
  <c r="B190" i="4"/>
  <c r="E185" i="4"/>
  <c r="E195" i="4" s="1"/>
  <c r="E196" i="4" s="1"/>
  <c r="D185" i="4"/>
  <c r="C185" i="4"/>
  <c r="B185" i="4"/>
  <c r="B195" i="4" s="1"/>
  <c r="B196" i="4" s="1"/>
  <c r="E180" i="4"/>
  <c r="D180" i="4"/>
  <c r="C180" i="4"/>
  <c r="E179" i="4"/>
  <c r="D179" i="4"/>
  <c r="C179" i="4"/>
  <c r="E178" i="4"/>
  <c r="D178" i="4"/>
  <c r="C178" i="4"/>
  <c r="B178" i="4"/>
  <c r="E163" i="4"/>
  <c r="D163" i="4"/>
  <c r="C163" i="4"/>
  <c r="B163" i="4"/>
  <c r="E158" i="4"/>
  <c r="E168" i="4" s="1"/>
  <c r="E169" i="4" s="1"/>
  <c r="D158" i="4"/>
  <c r="D168" i="4" s="1"/>
  <c r="D169" i="4" s="1"/>
  <c r="C158" i="4"/>
  <c r="C168" i="4" s="1"/>
  <c r="C169" i="4" s="1"/>
  <c r="B158" i="4"/>
  <c r="E153" i="4"/>
  <c r="D153" i="4"/>
  <c r="C153" i="4"/>
  <c r="E152" i="4"/>
  <c r="D152" i="4"/>
  <c r="C152" i="4"/>
  <c r="E151" i="4"/>
  <c r="D151" i="4"/>
  <c r="C151" i="4"/>
  <c r="C154" i="4" s="1"/>
  <c r="B151" i="4"/>
  <c r="E136" i="4"/>
  <c r="D136" i="4"/>
  <c r="C136" i="4"/>
  <c r="B136" i="4"/>
  <c r="E131" i="4"/>
  <c r="E141" i="4" s="1"/>
  <c r="E142" i="4" s="1"/>
  <c r="D131" i="4"/>
  <c r="D141" i="4" s="1"/>
  <c r="D142" i="4" s="1"/>
  <c r="C131" i="4"/>
  <c r="C141" i="4" s="1"/>
  <c r="C142" i="4" s="1"/>
  <c r="B131" i="4"/>
  <c r="B141" i="4" s="1"/>
  <c r="B142" i="4" s="1"/>
  <c r="E126" i="4"/>
  <c r="D126" i="4"/>
  <c r="C126" i="4"/>
  <c r="E125" i="4"/>
  <c r="D125" i="4"/>
  <c r="C125" i="4"/>
  <c r="E124" i="4"/>
  <c r="E127" i="4" s="1"/>
  <c r="D124" i="4"/>
  <c r="C124" i="4"/>
  <c r="B124" i="4"/>
  <c r="E109" i="4"/>
  <c r="D109" i="4"/>
  <c r="C109" i="4"/>
  <c r="B109" i="4"/>
  <c r="E104" i="4"/>
  <c r="E114" i="4" s="1"/>
  <c r="E115" i="4" s="1"/>
  <c r="D104" i="4"/>
  <c r="D114" i="4" s="1"/>
  <c r="D115" i="4" s="1"/>
  <c r="C104" i="4"/>
  <c r="C114" i="4" s="1"/>
  <c r="C115" i="4" s="1"/>
  <c r="B104" i="4"/>
  <c r="B114" i="4" s="1"/>
  <c r="B115" i="4" s="1"/>
  <c r="E99" i="4"/>
  <c r="D99" i="4"/>
  <c r="C99" i="4"/>
  <c r="E98" i="4"/>
  <c r="D98" i="4"/>
  <c r="C98" i="4"/>
  <c r="E97" i="4"/>
  <c r="D97" i="4"/>
  <c r="E100" i="4" s="1"/>
  <c r="C97" i="4"/>
  <c r="B97" i="4"/>
  <c r="E82" i="4"/>
  <c r="D82" i="4"/>
  <c r="C82" i="4"/>
  <c r="B82" i="4"/>
  <c r="E77" i="4"/>
  <c r="E87" i="4" s="1"/>
  <c r="E88" i="4" s="1"/>
  <c r="D77" i="4"/>
  <c r="D87" i="4" s="1"/>
  <c r="D88" i="4" s="1"/>
  <c r="C77" i="4"/>
  <c r="B77" i="4"/>
  <c r="B87" i="4" s="1"/>
  <c r="B88" i="4" s="1"/>
  <c r="E72" i="4"/>
  <c r="D72" i="4"/>
  <c r="C72" i="4"/>
  <c r="E71" i="4"/>
  <c r="D71" i="4"/>
  <c r="C71" i="4"/>
  <c r="E70" i="4"/>
  <c r="D70" i="4"/>
  <c r="C70" i="4"/>
  <c r="B70" i="4"/>
  <c r="E54" i="4"/>
  <c r="D54" i="4"/>
  <c r="C54" i="4"/>
  <c r="B54" i="4"/>
  <c r="E42" i="4"/>
  <c r="D42" i="4"/>
  <c r="C42" i="4"/>
  <c r="B42" i="4"/>
  <c r="E39" i="4"/>
  <c r="D39" i="4"/>
  <c r="C39" i="4"/>
  <c r="B39" i="4"/>
  <c r="E36" i="4"/>
  <c r="E57" i="4" s="1"/>
  <c r="D36" i="4"/>
  <c r="D57" i="4" s="1"/>
  <c r="C36" i="4"/>
  <c r="C57" i="4" s="1"/>
  <c r="B36" i="4"/>
  <c r="E32" i="4"/>
  <c r="D32" i="4"/>
  <c r="C32" i="4"/>
  <c r="E30" i="4"/>
  <c r="D30" i="4"/>
  <c r="C30" i="4"/>
  <c r="E545" i="3"/>
  <c r="D545" i="3"/>
  <c r="C545" i="3"/>
  <c r="B545" i="3"/>
  <c r="E543" i="3"/>
  <c r="D543" i="3"/>
  <c r="C543" i="3"/>
  <c r="B543" i="3"/>
  <c r="E541" i="3"/>
  <c r="D541" i="3"/>
  <c r="C541" i="3"/>
  <c r="B541" i="3"/>
  <c r="E531" i="3"/>
  <c r="D531" i="3"/>
  <c r="D536" i="3" s="1"/>
  <c r="C531" i="3"/>
  <c r="B531" i="3"/>
  <c r="D521" i="3"/>
  <c r="C521" i="3"/>
  <c r="E520" i="3"/>
  <c r="D520" i="3"/>
  <c r="C520" i="3"/>
  <c r="D519" i="3"/>
  <c r="C519" i="3"/>
  <c r="B519" i="3"/>
  <c r="D510" i="3"/>
  <c r="C505" i="3"/>
  <c r="C510" i="3" s="1"/>
  <c r="B505" i="3"/>
  <c r="B510" i="3" s="1"/>
  <c r="E495" i="3"/>
  <c r="D495" i="3"/>
  <c r="C495" i="3"/>
  <c r="E494" i="3"/>
  <c r="D494" i="3"/>
  <c r="C494" i="3"/>
  <c r="E493" i="3"/>
  <c r="D493" i="3"/>
  <c r="D496" i="3" s="1"/>
  <c r="C493" i="3"/>
  <c r="B493" i="3"/>
  <c r="D484" i="3"/>
  <c r="C484" i="3"/>
  <c r="B484" i="3"/>
  <c r="E479" i="3"/>
  <c r="E484" i="3" s="1"/>
  <c r="E469" i="3"/>
  <c r="D469" i="3"/>
  <c r="C469" i="3"/>
  <c r="E468" i="3"/>
  <c r="D468" i="3"/>
  <c r="C468" i="3"/>
  <c r="E467" i="3"/>
  <c r="E470" i="3" s="1"/>
  <c r="D467" i="3"/>
  <c r="C467" i="3"/>
  <c r="B467" i="3"/>
  <c r="D458" i="3"/>
  <c r="C458" i="3"/>
  <c r="B458" i="3"/>
  <c r="E448" i="3"/>
  <c r="E458" i="3" s="1"/>
  <c r="E443" i="3"/>
  <c r="D443" i="3"/>
  <c r="C443" i="3"/>
  <c r="E442" i="3"/>
  <c r="D442" i="3"/>
  <c r="C442" i="3"/>
  <c r="E441" i="3"/>
  <c r="D441" i="3"/>
  <c r="D444" i="3" s="1"/>
  <c r="C441" i="3"/>
  <c r="B441" i="3"/>
  <c r="E432" i="3"/>
  <c r="D432" i="3"/>
  <c r="C432" i="3"/>
  <c r="B432" i="3"/>
  <c r="D422" i="3"/>
  <c r="E417" i="3"/>
  <c r="D417" i="3"/>
  <c r="C417" i="3"/>
  <c r="E416" i="3"/>
  <c r="D416" i="3"/>
  <c r="C416" i="3"/>
  <c r="E415" i="3"/>
  <c r="D415" i="3"/>
  <c r="C415" i="3"/>
  <c r="B415" i="3"/>
  <c r="E406" i="3"/>
  <c r="B406" i="3"/>
  <c r="D396" i="3"/>
  <c r="D406" i="3" s="1"/>
  <c r="C396" i="3"/>
  <c r="C406" i="3" s="1"/>
  <c r="E391" i="3"/>
  <c r="D391" i="3"/>
  <c r="C391" i="3"/>
  <c r="E390" i="3"/>
  <c r="D390" i="3"/>
  <c r="C390" i="3"/>
  <c r="E389" i="3"/>
  <c r="E392" i="3" s="1"/>
  <c r="D389" i="3"/>
  <c r="D392" i="3" s="1"/>
  <c r="C389" i="3"/>
  <c r="B389" i="3"/>
  <c r="D380" i="3"/>
  <c r="C380" i="3"/>
  <c r="B380" i="3"/>
  <c r="E370" i="3"/>
  <c r="E380" i="3" s="1"/>
  <c r="E365" i="3"/>
  <c r="D365" i="3"/>
  <c r="C365" i="3"/>
  <c r="E364" i="3"/>
  <c r="D364" i="3"/>
  <c r="C364" i="3"/>
  <c r="E363" i="3"/>
  <c r="D363" i="3"/>
  <c r="C363" i="3"/>
  <c r="B363" i="3"/>
  <c r="E354" i="3"/>
  <c r="C354" i="3"/>
  <c r="B354" i="3"/>
  <c r="D344" i="3"/>
  <c r="D354" i="3" s="1"/>
  <c r="E339" i="3"/>
  <c r="D339" i="3"/>
  <c r="C339" i="3"/>
  <c r="E338" i="3"/>
  <c r="D338" i="3"/>
  <c r="C338" i="3"/>
  <c r="E337" i="3"/>
  <c r="D337" i="3"/>
  <c r="C337" i="3"/>
  <c r="B337" i="3"/>
  <c r="E323" i="3"/>
  <c r="E328" i="3" s="1"/>
  <c r="D323" i="3"/>
  <c r="D328" i="3" s="1"/>
  <c r="C323" i="3"/>
  <c r="C328" i="3" s="1"/>
  <c r="B323" i="3"/>
  <c r="B328" i="3" s="1"/>
  <c r="E313" i="3"/>
  <c r="D313" i="3"/>
  <c r="C313" i="3"/>
  <c r="E312" i="3"/>
  <c r="D312" i="3"/>
  <c r="C312" i="3"/>
  <c r="E311" i="3"/>
  <c r="D311" i="3"/>
  <c r="C311" i="3"/>
  <c r="B311" i="3"/>
  <c r="E302" i="3"/>
  <c r="D292" i="3"/>
  <c r="D302" i="3" s="1"/>
  <c r="C292" i="3"/>
  <c r="C302" i="3" s="1"/>
  <c r="B292" i="3"/>
  <c r="B302" i="3" s="1"/>
  <c r="E287" i="3"/>
  <c r="D287" i="3"/>
  <c r="C287" i="3"/>
  <c r="E286" i="3"/>
  <c r="D286" i="3"/>
  <c r="C286" i="3"/>
  <c r="E285" i="3"/>
  <c r="D285" i="3"/>
  <c r="C285" i="3"/>
  <c r="B285" i="3"/>
  <c r="B276" i="3"/>
  <c r="E266" i="3"/>
  <c r="D266" i="3"/>
  <c r="D276" i="3" s="1"/>
  <c r="C266" i="3"/>
  <c r="C276" i="3" s="1"/>
  <c r="E261" i="3"/>
  <c r="D261" i="3"/>
  <c r="E260" i="3"/>
  <c r="D260" i="3"/>
  <c r="C260" i="3"/>
  <c r="E259" i="3"/>
  <c r="E262" i="3" s="1"/>
  <c r="C259" i="3"/>
  <c r="D262" i="3" s="1"/>
  <c r="B258" i="3"/>
  <c r="E250" i="3"/>
  <c r="D250" i="3"/>
  <c r="C250" i="3"/>
  <c r="B240" i="3"/>
  <c r="B250" i="3" s="1"/>
  <c r="E235" i="3"/>
  <c r="D235" i="3"/>
  <c r="C235" i="3"/>
  <c r="E234" i="3"/>
  <c r="D234" i="3"/>
  <c r="C234" i="3"/>
  <c r="E233" i="3"/>
  <c r="D233" i="3"/>
  <c r="C233" i="3"/>
  <c r="B233" i="3"/>
  <c r="B241" i="3" s="1"/>
  <c r="D224" i="3"/>
  <c r="B224" i="3"/>
  <c r="C219" i="3"/>
  <c r="C224" i="3" s="1"/>
  <c r="E209" i="3"/>
  <c r="D209" i="3"/>
  <c r="C209" i="3"/>
  <c r="E208" i="3"/>
  <c r="D208" i="3"/>
  <c r="C208" i="3"/>
  <c r="E207" i="3"/>
  <c r="D207" i="3"/>
  <c r="C207" i="3"/>
  <c r="C210" i="3" s="1"/>
  <c r="D198" i="3"/>
  <c r="B198" i="3"/>
  <c r="C193" i="3"/>
  <c r="C198" i="3" s="1"/>
  <c r="E183" i="3"/>
  <c r="D183" i="3"/>
  <c r="C183" i="3"/>
  <c r="E182" i="3"/>
  <c r="D182" i="3"/>
  <c r="C182" i="3"/>
  <c r="E181" i="3"/>
  <c r="E184" i="3" s="1"/>
  <c r="D181" i="3"/>
  <c r="C181" i="3"/>
  <c r="C184" i="3" s="1"/>
  <c r="E167" i="3"/>
  <c r="E172" i="3" s="1"/>
  <c r="D167" i="3"/>
  <c r="D172" i="3" s="1"/>
  <c r="C167" i="3"/>
  <c r="C172" i="3" s="1"/>
  <c r="B167" i="3"/>
  <c r="B172" i="3" s="1"/>
  <c r="B154" i="3" s="1"/>
  <c r="C157" i="3" s="1"/>
  <c r="E157" i="3"/>
  <c r="D157" i="3"/>
  <c r="E156" i="3"/>
  <c r="D156" i="3"/>
  <c r="C156" i="3"/>
  <c r="E155" i="3"/>
  <c r="D155" i="3"/>
  <c r="C155" i="3"/>
  <c r="E146" i="3"/>
  <c r="E128" i="3" s="1"/>
  <c r="E131" i="3" s="1"/>
  <c r="D136" i="3"/>
  <c r="C136" i="3"/>
  <c r="C146" i="3" s="1"/>
  <c r="B136" i="3"/>
  <c r="D131" i="3"/>
  <c r="C131" i="3"/>
  <c r="E130" i="3"/>
  <c r="D130" i="3"/>
  <c r="C130" i="3"/>
  <c r="D129" i="3"/>
  <c r="C129" i="3"/>
  <c r="B129" i="3"/>
  <c r="E113" i="3"/>
  <c r="E118" i="3" s="1"/>
  <c r="D113" i="3"/>
  <c r="D118" i="3" s="1"/>
  <c r="C113" i="3"/>
  <c r="C118" i="3" s="1"/>
  <c r="B113" i="3"/>
  <c r="B118" i="3" s="1"/>
  <c r="E103" i="3"/>
  <c r="D103" i="3"/>
  <c r="C103" i="3"/>
  <c r="E102" i="3"/>
  <c r="D102" i="3"/>
  <c r="C102" i="3"/>
  <c r="E101" i="3"/>
  <c r="D101" i="3"/>
  <c r="C101" i="3"/>
  <c r="C104" i="3" s="1"/>
  <c r="B101" i="3"/>
  <c r="E87" i="3"/>
  <c r="E92" i="3" s="1"/>
  <c r="D87" i="3"/>
  <c r="D92" i="3" s="1"/>
  <c r="C87" i="3"/>
  <c r="C92" i="3" s="1"/>
  <c r="B87" i="3"/>
  <c r="B92" i="3" s="1"/>
  <c r="E77" i="3"/>
  <c r="D77" i="3"/>
  <c r="C77" i="3"/>
  <c r="E76" i="3"/>
  <c r="D76" i="3"/>
  <c r="C76" i="3"/>
  <c r="E75" i="3"/>
  <c r="D75" i="3"/>
  <c r="C75" i="3"/>
  <c r="B75" i="3"/>
  <c r="E63" i="3"/>
  <c r="E64" i="3" s="1"/>
  <c r="D63" i="3"/>
  <c r="D64" i="3" s="1"/>
  <c r="C63" i="3"/>
  <c r="C64" i="3" s="1"/>
  <c r="B60" i="3"/>
  <c r="B553" i="3" s="1"/>
  <c r="B54" i="3"/>
  <c r="B549" i="3" s="1"/>
  <c r="E48" i="3"/>
  <c r="D48" i="3"/>
  <c r="C48" i="3"/>
  <c r="B48" i="3"/>
  <c r="E45" i="3"/>
  <c r="D45" i="3"/>
  <c r="C45" i="3"/>
  <c r="B45" i="3"/>
  <c r="E42" i="3"/>
  <c r="D42" i="3"/>
  <c r="C42" i="3"/>
  <c r="B42" i="3"/>
  <c r="E37" i="3"/>
  <c r="D37" i="3"/>
  <c r="C37" i="3"/>
  <c r="E36" i="3"/>
  <c r="D36" i="3"/>
  <c r="C36" i="3"/>
  <c r="E35" i="3"/>
  <c r="D35" i="3"/>
  <c r="C35" i="3"/>
  <c r="B35" i="3"/>
  <c r="B442" i="4" l="1"/>
  <c r="E232" i="4"/>
  <c r="E235" i="4" s="1"/>
  <c r="C386" i="4"/>
  <c r="C387" i="4" s="1"/>
  <c r="C208" i="4"/>
  <c r="D318" i="4"/>
  <c r="C78" i="3"/>
  <c r="D38" i="3"/>
  <c r="C38" i="3"/>
  <c r="D78" i="3"/>
  <c r="E210" i="3"/>
  <c r="C288" i="3"/>
  <c r="C87" i="4"/>
  <c r="C88" i="4" s="1"/>
  <c r="C195" i="4"/>
  <c r="C196" i="4" s="1"/>
  <c r="D366" i="3"/>
  <c r="D522" i="3"/>
  <c r="B57" i="4"/>
  <c r="B168" i="4"/>
  <c r="B169" i="4" s="1"/>
  <c r="D195" i="4"/>
  <c r="D196" i="4" s="1"/>
  <c r="B232" i="4"/>
  <c r="B233" i="4" s="1"/>
  <c r="E104" i="3"/>
  <c r="D158" i="3"/>
  <c r="E555" i="3"/>
  <c r="D288" i="3"/>
  <c r="E314" i="3"/>
  <c r="C392" i="3"/>
  <c r="C444" i="3"/>
  <c r="C496" i="3"/>
  <c r="D73" i="4"/>
  <c r="C127" i="4"/>
  <c r="E154" i="4"/>
  <c r="E208" i="4"/>
  <c r="C232" i="4"/>
  <c r="C251" i="4" s="1"/>
  <c r="D397" i="4"/>
  <c r="E38" i="3"/>
  <c r="D236" i="3"/>
  <c r="C100" i="4"/>
  <c r="D154" i="4"/>
  <c r="D181" i="4"/>
  <c r="D208" i="4"/>
  <c r="D235" i="4"/>
  <c r="E251" i="4"/>
  <c r="C263" i="4"/>
  <c r="E263" i="4"/>
  <c r="B279" i="4"/>
  <c r="D279" i="4"/>
  <c r="B315" i="4"/>
  <c r="C318" i="4" s="1"/>
  <c r="B359" i="4"/>
  <c r="E73" i="4"/>
  <c r="C181" i="4"/>
  <c r="E181" i="4"/>
  <c r="D251" i="4"/>
  <c r="C279" i="4"/>
  <c r="E279" i="4"/>
  <c r="E318" i="4"/>
  <c r="B333" i="4"/>
  <c r="E372" i="4"/>
  <c r="B28" i="4"/>
  <c r="B58" i="4" s="1"/>
  <c r="D28" i="4"/>
  <c r="C28" i="4"/>
  <c r="C58" i="4" s="1"/>
  <c r="E28" i="4"/>
  <c r="E58" i="4" s="1"/>
  <c r="C73" i="4"/>
  <c r="D100" i="4"/>
  <c r="D127" i="4"/>
  <c r="C287" i="4"/>
  <c r="C306" i="4" s="1"/>
  <c r="E287" i="4"/>
  <c r="E306" i="4" s="1"/>
  <c r="C344" i="4"/>
  <c r="D343" i="4"/>
  <c r="D341" i="4"/>
  <c r="D344" i="4" s="1"/>
  <c r="B415" i="4"/>
  <c r="D415" i="4"/>
  <c r="B287" i="4"/>
  <c r="B288" i="4" s="1"/>
  <c r="D287" i="4"/>
  <c r="D306" i="4" s="1"/>
  <c r="E343" i="4"/>
  <c r="E341" i="4"/>
  <c r="C415" i="4"/>
  <c r="E415" i="4"/>
  <c r="C233" i="4"/>
  <c r="E233" i="4"/>
  <c r="D261" i="4"/>
  <c r="C343" i="4"/>
  <c r="D371" i="4"/>
  <c r="C395" i="4"/>
  <c r="C398" i="4" s="1"/>
  <c r="E395" i="4"/>
  <c r="C397" i="4"/>
  <c r="E397" i="4"/>
  <c r="B412" i="4"/>
  <c r="B413" i="4" s="1"/>
  <c r="D412" i="4"/>
  <c r="D413" i="4" s="1"/>
  <c r="D414" i="4"/>
  <c r="D233" i="4"/>
  <c r="C261" i="4"/>
  <c r="C264" i="4" s="1"/>
  <c r="E261" i="4"/>
  <c r="C369" i="4"/>
  <c r="C372" i="4" s="1"/>
  <c r="D395" i="4"/>
  <c r="D398" i="4" s="1"/>
  <c r="C412" i="4"/>
  <c r="C413" i="4" s="1"/>
  <c r="E412" i="4"/>
  <c r="E413" i="4" s="1"/>
  <c r="E78" i="3"/>
  <c r="E288" i="3"/>
  <c r="E444" i="3"/>
  <c r="E496" i="3"/>
  <c r="C132" i="3"/>
  <c r="D184" i="3"/>
  <c r="D210" i="3"/>
  <c r="C236" i="3"/>
  <c r="E236" i="3"/>
  <c r="C314" i="3"/>
  <c r="D314" i="3"/>
  <c r="C340" i="3"/>
  <c r="E340" i="3"/>
  <c r="C366" i="3"/>
  <c r="E366" i="3"/>
  <c r="C418" i="3"/>
  <c r="D418" i="3"/>
  <c r="C470" i="3"/>
  <c r="D470" i="3"/>
  <c r="C522" i="3"/>
  <c r="C546" i="3"/>
  <c r="E546" i="3"/>
  <c r="E129" i="3"/>
  <c r="E132" i="3" s="1"/>
  <c r="B146" i="3"/>
  <c r="B555" i="3"/>
  <c r="D146" i="3"/>
  <c r="D538" i="3" s="1"/>
  <c r="D555" i="3"/>
  <c r="C261" i="3"/>
  <c r="B259" i="3"/>
  <c r="C262" i="3" s="1"/>
  <c r="C557" i="3"/>
  <c r="E557" i="3"/>
  <c r="C542" i="3"/>
  <c r="E542" i="3"/>
  <c r="D544" i="3"/>
  <c r="E544" i="3"/>
  <c r="C544" i="3"/>
  <c r="B63" i="3"/>
  <c r="B64" i="3" s="1"/>
  <c r="D104" i="3"/>
  <c r="D132" i="3"/>
  <c r="C555" i="3"/>
  <c r="B155" i="3"/>
  <c r="C158" i="3" s="1"/>
  <c r="E158" i="3"/>
  <c r="D340" i="3"/>
  <c r="E418" i="3"/>
  <c r="B557" i="3"/>
  <c r="D557" i="3"/>
  <c r="B536" i="3"/>
  <c r="D542" i="3"/>
  <c r="D546" i="3"/>
  <c r="E276" i="3"/>
  <c r="C536" i="3"/>
  <c r="C538" i="3" s="1"/>
  <c r="E536" i="3"/>
  <c r="B539" i="3" l="1"/>
  <c r="B251" i="4"/>
  <c r="B538" i="3"/>
  <c r="B559" i="3" s="1"/>
  <c r="E539" i="3"/>
  <c r="E558" i="3"/>
  <c r="C414" i="4"/>
  <c r="C235" i="4"/>
  <c r="C558" i="3"/>
  <c r="C236" i="4"/>
  <c r="E344" i="4"/>
  <c r="E264" i="4"/>
  <c r="D236" i="4"/>
  <c r="B414" i="4"/>
  <c r="E414" i="4"/>
  <c r="B306" i="4"/>
  <c r="C31" i="4"/>
  <c r="D31" i="4"/>
  <c r="E398" i="4"/>
  <c r="D264" i="4"/>
  <c r="D290" i="4"/>
  <c r="D288" i="4"/>
  <c r="E31" i="4"/>
  <c r="D58" i="4"/>
  <c r="E236" i="4"/>
  <c r="D372" i="4"/>
  <c r="E290" i="4"/>
  <c r="E288" i="4"/>
  <c r="E291" i="4" s="1"/>
  <c r="C290" i="4"/>
  <c r="C288" i="4"/>
  <c r="C291" i="4" s="1"/>
  <c r="C539" i="3"/>
  <c r="E538" i="3"/>
  <c r="E559" i="3" s="1"/>
  <c r="E518" i="3"/>
  <c r="D558" i="3"/>
  <c r="D539" i="3"/>
  <c r="E540" i="3" s="1"/>
  <c r="D291" i="4" l="1"/>
  <c r="D559" i="3"/>
  <c r="D540" i="3"/>
  <c r="E521" i="3"/>
  <c r="E519" i="3"/>
  <c r="E522" i="3" s="1"/>
  <c r="C559" i="3"/>
  <c r="C540" i="3"/>
  <c r="E976" i="2" l="1"/>
  <c r="D976" i="2"/>
  <c r="C976" i="2"/>
  <c r="B976" i="2"/>
  <c r="E975" i="2"/>
  <c r="D975" i="2"/>
  <c r="C975" i="2"/>
  <c r="B975" i="2"/>
  <c r="E971" i="2"/>
  <c r="D971" i="2"/>
  <c r="C971" i="2"/>
  <c r="B971" i="2"/>
  <c r="E970" i="2"/>
  <c r="B970" i="2"/>
  <c r="E967" i="2"/>
  <c r="D967" i="2"/>
  <c r="C967" i="2"/>
  <c r="B967" i="2"/>
  <c r="B966" i="2"/>
  <c r="E965" i="2"/>
  <c r="D965" i="2"/>
  <c r="C965" i="2"/>
  <c r="B965" i="2"/>
  <c r="E964" i="2"/>
  <c r="E962" i="2" s="1"/>
  <c r="D964" i="2"/>
  <c r="C964" i="2"/>
  <c r="B964" i="2"/>
  <c r="B962" i="2" s="1"/>
  <c r="D962" i="2"/>
  <c r="C962" i="2"/>
  <c r="E961" i="2"/>
  <c r="D961" i="2"/>
  <c r="D959" i="2" s="1"/>
  <c r="C961" i="2"/>
  <c r="B961" i="2"/>
  <c r="B959" i="2" s="1"/>
  <c r="E959" i="2"/>
  <c r="C959" i="2"/>
  <c r="E955" i="2"/>
  <c r="D955" i="2"/>
  <c r="C955" i="2"/>
  <c r="B955" i="2"/>
  <c r="E954" i="2"/>
  <c r="D954" i="2"/>
  <c r="C954" i="2"/>
  <c r="B954" i="2"/>
  <c r="E953" i="2"/>
  <c r="D953" i="2"/>
  <c r="C953" i="2"/>
  <c r="B953" i="2"/>
  <c r="C952" i="2"/>
  <c r="B952" i="2"/>
  <c r="E951" i="2"/>
  <c r="E950" i="2" s="1"/>
  <c r="D951" i="2"/>
  <c r="D950" i="2" s="1"/>
  <c r="C951" i="2"/>
  <c r="B951" i="2"/>
  <c r="B950" i="2" s="1"/>
  <c r="C950" i="2"/>
  <c r="E949" i="2"/>
  <c r="D949" i="2"/>
  <c r="C949" i="2"/>
  <c r="B949" i="2"/>
  <c r="E948" i="2"/>
  <c r="E947" i="2" s="1"/>
  <c r="C948" i="2"/>
  <c r="C947" i="2" s="1"/>
  <c r="B948" i="2"/>
  <c r="B947" i="2" s="1"/>
  <c r="D947" i="2"/>
  <c r="E938" i="2"/>
  <c r="D938" i="2"/>
  <c r="C938" i="2"/>
  <c r="B938" i="2"/>
  <c r="E933" i="2"/>
  <c r="E943" i="2" s="1"/>
  <c r="E925" i="2" s="1"/>
  <c r="D933" i="2"/>
  <c r="D943" i="2" s="1"/>
  <c r="D925" i="2" s="1"/>
  <c r="C933" i="2"/>
  <c r="C943" i="2" s="1"/>
  <c r="C925" i="2" s="1"/>
  <c r="B933" i="2"/>
  <c r="B943" i="2" s="1"/>
  <c r="B925" i="2" s="1"/>
  <c r="B926" i="2" s="1"/>
  <c r="E927" i="2"/>
  <c r="D927" i="2"/>
  <c r="C927" i="2"/>
  <c r="E913" i="2"/>
  <c r="D913" i="2"/>
  <c r="C913" i="2"/>
  <c r="B913" i="2"/>
  <c r="E908" i="2"/>
  <c r="E918" i="2" s="1"/>
  <c r="E900" i="2" s="1"/>
  <c r="D908" i="2"/>
  <c r="D918" i="2" s="1"/>
  <c r="D900" i="2" s="1"/>
  <c r="C908" i="2"/>
  <c r="C918" i="2" s="1"/>
  <c r="C900" i="2" s="1"/>
  <c r="B908" i="2"/>
  <c r="B918" i="2" s="1"/>
  <c r="B900" i="2" s="1"/>
  <c r="B901" i="2" s="1"/>
  <c r="E902" i="2"/>
  <c r="D902" i="2"/>
  <c r="C902" i="2"/>
  <c r="E888" i="2"/>
  <c r="D888" i="2"/>
  <c r="C888" i="2"/>
  <c r="B888" i="2"/>
  <c r="E883" i="2"/>
  <c r="E893" i="2" s="1"/>
  <c r="E875" i="2" s="1"/>
  <c r="D883" i="2"/>
  <c r="D893" i="2" s="1"/>
  <c r="D875" i="2" s="1"/>
  <c r="C883" i="2"/>
  <c r="C893" i="2" s="1"/>
  <c r="C875" i="2" s="1"/>
  <c r="B883" i="2"/>
  <c r="B893" i="2" s="1"/>
  <c r="B875" i="2" s="1"/>
  <c r="B876" i="2" s="1"/>
  <c r="E877" i="2"/>
  <c r="D877" i="2"/>
  <c r="C877" i="2"/>
  <c r="E863" i="2"/>
  <c r="D863" i="2"/>
  <c r="C863" i="2"/>
  <c r="B863" i="2"/>
  <c r="E858" i="2"/>
  <c r="E868" i="2" s="1"/>
  <c r="E850" i="2" s="1"/>
  <c r="D858" i="2"/>
  <c r="D868" i="2" s="1"/>
  <c r="D850" i="2" s="1"/>
  <c r="C858" i="2"/>
  <c r="C868" i="2" s="1"/>
  <c r="C850" i="2" s="1"/>
  <c r="B858" i="2"/>
  <c r="B868" i="2" s="1"/>
  <c r="B850" i="2" s="1"/>
  <c r="B851" i="2" s="1"/>
  <c r="E852" i="2"/>
  <c r="D852" i="2"/>
  <c r="C852" i="2"/>
  <c r="E837" i="2"/>
  <c r="D837" i="2"/>
  <c r="C837" i="2"/>
  <c r="B837" i="2"/>
  <c r="E832" i="2"/>
  <c r="E842" i="2" s="1"/>
  <c r="E824" i="2" s="1"/>
  <c r="D832" i="2"/>
  <c r="D842" i="2" s="1"/>
  <c r="D824" i="2" s="1"/>
  <c r="C832" i="2"/>
  <c r="C842" i="2" s="1"/>
  <c r="C824" i="2" s="1"/>
  <c r="B832" i="2"/>
  <c r="B842" i="2" s="1"/>
  <c r="B824" i="2" s="1"/>
  <c r="B825" i="2" s="1"/>
  <c r="E826" i="2"/>
  <c r="D826" i="2"/>
  <c r="C826" i="2"/>
  <c r="E812" i="2"/>
  <c r="D812" i="2"/>
  <c r="C812" i="2"/>
  <c r="B812" i="2"/>
  <c r="E807" i="2"/>
  <c r="E817" i="2" s="1"/>
  <c r="E799" i="2" s="1"/>
  <c r="D807" i="2"/>
  <c r="D817" i="2" s="1"/>
  <c r="D799" i="2" s="1"/>
  <c r="C807" i="2"/>
  <c r="C817" i="2" s="1"/>
  <c r="C799" i="2" s="1"/>
  <c r="B807" i="2"/>
  <c r="B817" i="2" s="1"/>
  <c r="B799" i="2" s="1"/>
  <c r="B800" i="2" s="1"/>
  <c r="E801" i="2"/>
  <c r="D801" i="2"/>
  <c r="C801" i="2"/>
  <c r="E787" i="2"/>
  <c r="D787" i="2"/>
  <c r="C787" i="2"/>
  <c r="B787" i="2"/>
  <c r="E782" i="2"/>
  <c r="E792" i="2" s="1"/>
  <c r="E774" i="2" s="1"/>
  <c r="D782" i="2"/>
  <c r="D792" i="2" s="1"/>
  <c r="D774" i="2" s="1"/>
  <c r="C782" i="2"/>
  <c r="C792" i="2" s="1"/>
  <c r="C774" i="2" s="1"/>
  <c r="B782" i="2"/>
  <c r="B792" i="2" s="1"/>
  <c r="B774" i="2" s="1"/>
  <c r="B775" i="2" s="1"/>
  <c r="E776" i="2"/>
  <c r="D776" i="2"/>
  <c r="C776" i="2"/>
  <c r="E762" i="2"/>
  <c r="D762" i="2"/>
  <c r="C762" i="2"/>
  <c r="B762" i="2"/>
  <c r="E757" i="2"/>
  <c r="E767" i="2" s="1"/>
  <c r="E749" i="2" s="1"/>
  <c r="D757" i="2"/>
  <c r="D767" i="2" s="1"/>
  <c r="D749" i="2" s="1"/>
  <c r="C757" i="2"/>
  <c r="C767" i="2" s="1"/>
  <c r="C749" i="2" s="1"/>
  <c r="B757" i="2"/>
  <c r="B767" i="2" s="1"/>
  <c r="E751" i="2"/>
  <c r="D751" i="2"/>
  <c r="C751" i="2"/>
  <c r="B749" i="2"/>
  <c r="B750" i="2" s="1"/>
  <c r="E737" i="2"/>
  <c r="D737" i="2"/>
  <c r="C737" i="2"/>
  <c r="B737" i="2"/>
  <c r="E732" i="2"/>
  <c r="E742" i="2" s="1"/>
  <c r="E724" i="2" s="1"/>
  <c r="D732" i="2"/>
  <c r="D742" i="2" s="1"/>
  <c r="D724" i="2" s="1"/>
  <c r="C732" i="2"/>
  <c r="C742" i="2" s="1"/>
  <c r="C724" i="2" s="1"/>
  <c r="B732" i="2"/>
  <c r="B742" i="2" s="1"/>
  <c r="B724" i="2" s="1"/>
  <c r="B725" i="2" s="1"/>
  <c r="E726" i="2"/>
  <c r="D726" i="2"/>
  <c r="C726" i="2"/>
  <c r="E712" i="2"/>
  <c r="D712" i="2"/>
  <c r="C712" i="2"/>
  <c r="B712" i="2"/>
  <c r="E707" i="2"/>
  <c r="E717" i="2" s="1"/>
  <c r="E699" i="2" s="1"/>
  <c r="D707" i="2"/>
  <c r="D717" i="2" s="1"/>
  <c r="D699" i="2" s="1"/>
  <c r="C707" i="2"/>
  <c r="C717" i="2" s="1"/>
  <c r="C699" i="2" s="1"/>
  <c r="B707" i="2"/>
  <c r="B717" i="2" s="1"/>
  <c r="B699" i="2" s="1"/>
  <c r="B700" i="2" s="1"/>
  <c r="E701" i="2"/>
  <c r="D701" i="2"/>
  <c r="C701" i="2"/>
  <c r="E687" i="2"/>
  <c r="D687" i="2"/>
  <c r="C687" i="2"/>
  <c r="B687" i="2"/>
  <c r="E682" i="2"/>
  <c r="E692" i="2" s="1"/>
  <c r="E674" i="2" s="1"/>
  <c r="D682" i="2"/>
  <c r="D692" i="2" s="1"/>
  <c r="D674" i="2" s="1"/>
  <c r="C682" i="2"/>
  <c r="C692" i="2" s="1"/>
  <c r="C674" i="2" s="1"/>
  <c r="B682" i="2"/>
  <c r="B692" i="2" s="1"/>
  <c r="B674" i="2" s="1"/>
  <c r="B675" i="2" s="1"/>
  <c r="E676" i="2"/>
  <c r="D676" i="2"/>
  <c r="C676" i="2"/>
  <c r="E662" i="2"/>
  <c r="D662" i="2"/>
  <c r="C662" i="2"/>
  <c r="B662" i="2"/>
  <c r="E657" i="2"/>
  <c r="E667" i="2" s="1"/>
  <c r="E649" i="2" s="1"/>
  <c r="D657" i="2"/>
  <c r="D667" i="2" s="1"/>
  <c r="D649" i="2" s="1"/>
  <c r="C657" i="2"/>
  <c r="C667" i="2" s="1"/>
  <c r="C649" i="2" s="1"/>
  <c r="B657" i="2"/>
  <c r="B667" i="2" s="1"/>
  <c r="B649" i="2" s="1"/>
  <c r="B650" i="2" s="1"/>
  <c r="E651" i="2"/>
  <c r="D651" i="2"/>
  <c r="C651" i="2"/>
  <c r="E637" i="2"/>
  <c r="D637" i="2"/>
  <c r="C637" i="2"/>
  <c r="B637" i="2"/>
  <c r="B642" i="2" s="1"/>
  <c r="B624" i="2" s="1"/>
  <c r="B625" i="2" s="1"/>
  <c r="E632" i="2"/>
  <c r="E642" i="2" s="1"/>
  <c r="E624" i="2" s="1"/>
  <c r="D632" i="2"/>
  <c r="D642" i="2" s="1"/>
  <c r="D624" i="2" s="1"/>
  <c r="C632" i="2"/>
  <c r="C642" i="2" s="1"/>
  <c r="C624" i="2" s="1"/>
  <c r="E626" i="2"/>
  <c r="D626" i="2"/>
  <c r="C626" i="2"/>
  <c r="E612" i="2"/>
  <c r="D612" i="2"/>
  <c r="C612" i="2"/>
  <c r="B612" i="2"/>
  <c r="E607" i="2"/>
  <c r="E617" i="2" s="1"/>
  <c r="E599" i="2" s="1"/>
  <c r="D607" i="2"/>
  <c r="D617" i="2" s="1"/>
  <c r="D599" i="2" s="1"/>
  <c r="C607" i="2"/>
  <c r="C617" i="2" s="1"/>
  <c r="C599" i="2" s="1"/>
  <c r="B607" i="2"/>
  <c r="B617" i="2" s="1"/>
  <c r="B599" i="2" s="1"/>
  <c r="B600" i="2" s="1"/>
  <c r="E601" i="2"/>
  <c r="D601" i="2"/>
  <c r="C601" i="2"/>
  <c r="E587" i="2"/>
  <c r="D587" i="2"/>
  <c r="C587" i="2"/>
  <c r="C592" i="2" s="1"/>
  <c r="B587" i="2"/>
  <c r="E582" i="2"/>
  <c r="E592" i="2" s="1"/>
  <c r="E574" i="2" s="1"/>
  <c r="D582" i="2"/>
  <c r="D592" i="2" s="1"/>
  <c r="D574" i="2" s="1"/>
  <c r="C582" i="2"/>
  <c r="B582" i="2"/>
  <c r="B592" i="2" s="1"/>
  <c r="B574" i="2" s="1"/>
  <c r="B575" i="2" s="1"/>
  <c r="E576" i="2"/>
  <c r="D576" i="2"/>
  <c r="C576" i="2"/>
  <c r="C574" i="2"/>
  <c r="C577" i="2" s="1"/>
  <c r="E562" i="2"/>
  <c r="D562" i="2"/>
  <c r="C562" i="2"/>
  <c r="B562" i="2"/>
  <c r="E557" i="2"/>
  <c r="E567" i="2" s="1"/>
  <c r="E549" i="2" s="1"/>
  <c r="D557" i="2"/>
  <c r="D567" i="2" s="1"/>
  <c r="D549" i="2" s="1"/>
  <c r="C557" i="2"/>
  <c r="C567" i="2" s="1"/>
  <c r="C549" i="2" s="1"/>
  <c r="B557" i="2"/>
  <c r="B567" i="2" s="1"/>
  <c r="B549" i="2" s="1"/>
  <c r="B550" i="2" s="1"/>
  <c r="E551" i="2"/>
  <c r="D551" i="2"/>
  <c r="C551" i="2"/>
  <c r="E537" i="2"/>
  <c r="D537" i="2"/>
  <c r="C537" i="2"/>
  <c r="B537" i="2"/>
  <c r="E532" i="2"/>
  <c r="E542" i="2" s="1"/>
  <c r="E524" i="2" s="1"/>
  <c r="D532" i="2"/>
  <c r="D542" i="2" s="1"/>
  <c r="D524" i="2" s="1"/>
  <c r="C532" i="2"/>
  <c r="C542" i="2" s="1"/>
  <c r="C524" i="2" s="1"/>
  <c r="B532" i="2"/>
  <c r="B542" i="2" s="1"/>
  <c r="B524" i="2" s="1"/>
  <c r="B525" i="2" s="1"/>
  <c r="E526" i="2"/>
  <c r="D526" i="2"/>
  <c r="C526" i="2"/>
  <c r="E512" i="2"/>
  <c r="D512" i="2"/>
  <c r="C512" i="2"/>
  <c r="C499" i="2" s="1"/>
  <c r="B512" i="2"/>
  <c r="B499" i="2" s="1"/>
  <c r="B500" i="2" s="1"/>
  <c r="E507" i="2"/>
  <c r="E517" i="2" s="1"/>
  <c r="D507" i="2"/>
  <c r="D517" i="2" s="1"/>
  <c r="C507" i="2"/>
  <c r="C517" i="2" s="1"/>
  <c r="B507" i="2"/>
  <c r="B517" i="2" s="1"/>
  <c r="E502" i="2"/>
  <c r="E501" i="2"/>
  <c r="D501" i="2"/>
  <c r="C501" i="2"/>
  <c r="E500" i="2"/>
  <c r="D500" i="2"/>
  <c r="E487" i="2"/>
  <c r="D487" i="2"/>
  <c r="D474" i="2" s="1"/>
  <c r="C487" i="2"/>
  <c r="C474" i="2" s="1"/>
  <c r="C477" i="2" s="1"/>
  <c r="B487" i="2"/>
  <c r="E482" i="2"/>
  <c r="E492" i="2" s="1"/>
  <c r="D482" i="2"/>
  <c r="D492" i="2" s="1"/>
  <c r="C482" i="2"/>
  <c r="C492" i="2" s="1"/>
  <c r="B482" i="2"/>
  <c r="B492" i="2" s="1"/>
  <c r="E476" i="2"/>
  <c r="D476" i="2"/>
  <c r="C476" i="2"/>
  <c r="B475" i="2"/>
  <c r="E474" i="2"/>
  <c r="E461" i="2"/>
  <c r="D461" i="2"/>
  <c r="C461" i="2"/>
  <c r="B461" i="2"/>
  <c r="E456" i="2"/>
  <c r="E466" i="2" s="1"/>
  <c r="E448" i="2" s="1"/>
  <c r="D456" i="2"/>
  <c r="D466" i="2" s="1"/>
  <c r="D448" i="2" s="1"/>
  <c r="C456" i="2"/>
  <c r="C466" i="2" s="1"/>
  <c r="C448" i="2" s="1"/>
  <c r="B456" i="2"/>
  <c r="B466" i="2" s="1"/>
  <c r="B448" i="2" s="1"/>
  <c r="B449" i="2" s="1"/>
  <c r="E450" i="2"/>
  <c r="D450" i="2"/>
  <c r="C450" i="2"/>
  <c r="E436" i="2"/>
  <c r="D436" i="2"/>
  <c r="C436" i="2"/>
  <c r="B436" i="2"/>
  <c r="E431" i="2"/>
  <c r="E441" i="2" s="1"/>
  <c r="E423" i="2" s="1"/>
  <c r="D431" i="2"/>
  <c r="D441" i="2" s="1"/>
  <c r="D423" i="2" s="1"/>
  <c r="C431" i="2"/>
  <c r="C441" i="2" s="1"/>
  <c r="C423" i="2" s="1"/>
  <c r="B431" i="2"/>
  <c r="B441" i="2" s="1"/>
  <c r="B423" i="2" s="1"/>
  <c r="B424" i="2" s="1"/>
  <c r="E425" i="2"/>
  <c r="D425" i="2"/>
  <c r="C425" i="2"/>
  <c r="E411" i="2"/>
  <c r="D411" i="2"/>
  <c r="C411" i="2"/>
  <c r="B411" i="2"/>
  <c r="E406" i="2"/>
  <c r="E416" i="2" s="1"/>
  <c r="D406" i="2"/>
  <c r="D416" i="2" s="1"/>
  <c r="C406" i="2"/>
  <c r="C416" i="2" s="1"/>
  <c r="C398" i="2" s="1"/>
  <c r="B406" i="2"/>
  <c r="B416" i="2" s="1"/>
  <c r="B398" i="2" s="1"/>
  <c r="B399" i="2" s="1"/>
  <c r="E401" i="2"/>
  <c r="E400" i="2"/>
  <c r="D400" i="2"/>
  <c r="C400" i="2"/>
  <c r="E399" i="2"/>
  <c r="D399" i="2"/>
  <c r="E386" i="2"/>
  <c r="D386" i="2"/>
  <c r="C386" i="2"/>
  <c r="B386" i="2"/>
  <c r="E381" i="2"/>
  <c r="E391" i="2" s="1"/>
  <c r="E373" i="2" s="1"/>
  <c r="D381" i="2"/>
  <c r="D391" i="2" s="1"/>
  <c r="D373" i="2" s="1"/>
  <c r="C381" i="2"/>
  <c r="C391" i="2" s="1"/>
  <c r="B381" i="2"/>
  <c r="B391" i="2" s="1"/>
  <c r="B373" i="2" s="1"/>
  <c r="E375" i="2"/>
  <c r="D375" i="2"/>
  <c r="C375" i="2"/>
  <c r="C374" i="2"/>
  <c r="B361" i="2"/>
  <c r="E356" i="2"/>
  <c r="E366" i="2" s="1"/>
  <c r="E348" i="2" s="1"/>
  <c r="E351" i="2" s="1"/>
  <c r="D356" i="2"/>
  <c r="D366" i="2" s="1"/>
  <c r="D348" i="2" s="1"/>
  <c r="C356" i="2"/>
  <c r="C366" i="2" s="1"/>
  <c r="C348" i="2" s="1"/>
  <c r="B356" i="2"/>
  <c r="B366" i="2" s="1"/>
  <c r="E350" i="2"/>
  <c r="D350" i="2"/>
  <c r="C350" i="2"/>
  <c r="E336" i="2"/>
  <c r="D336" i="2"/>
  <c r="C336" i="2"/>
  <c r="B336" i="2"/>
  <c r="E331" i="2"/>
  <c r="E341" i="2" s="1"/>
  <c r="E323" i="2" s="1"/>
  <c r="D331" i="2"/>
  <c r="D341" i="2" s="1"/>
  <c r="D323" i="2" s="1"/>
  <c r="C331" i="2"/>
  <c r="C341" i="2" s="1"/>
  <c r="C323" i="2" s="1"/>
  <c r="B331" i="2"/>
  <c r="B341" i="2" s="1"/>
  <c r="B323" i="2" s="1"/>
  <c r="B324" i="2" s="1"/>
  <c r="E325" i="2"/>
  <c r="D325" i="2"/>
  <c r="C325" i="2"/>
  <c r="E311" i="2"/>
  <c r="D311" i="2"/>
  <c r="C311" i="2"/>
  <c r="B311" i="2"/>
  <c r="E306" i="2"/>
  <c r="E316" i="2" s="1"/>
  <c r="E298" i="2" s="1"/>
  <c r="D306" i="2"/>
  <c r="C306" i="2"/>
  <c r="C316" i="2" s="1"/>
  <c r="C298" i="2" s="1"/>
  <c r="B306" i="2"/>
  <c r="B316" i="2" s="1"/>
  <c r="B298" i="2" s="1"/>
  <c r="B299" i="2" s="1"/>
  <c r="E300" i="2"/>
  <c r="D300" i="2"/>
  <c r="C300" i="2"/>
  <c r="E286" i="2"/>
  <c r="D286" i="2"/>
  <c r="C286" i="2"/>
  <c r="B286" i="2"/>
  <c r="E281" i="2"/>
  <c r="E291" i="2" s="1"/>
  <c r="E273" i="2" s="1"/>
  <c r="D281" i="2"/>
  <c r="D291" i="2" s="1"/>
  <c r="D273" i="2" s="1"/>
  <c r="C281" i="2"/>
  <c r="C291" i="2" s="1"/>
  <c r="C273" i="2" s="1"/>
  <c r="B281" i="2"/>
  <c r="E275" i="2"/>
  <c r="D275" i="2"/>
  <c r="C275" i="2"/>
  <c r="E260" i="2"/>
  <c r="D260" i="2"/>
  <c r="C260" i="2"/>
  <c r="B260" i="2"/>
  <c r="E255" i="2"/>
  <c r="E265" i="2" s="1"/>
  <c r="E247" i="2" s="1"/>
  <c r="D255" i="2"/>
  <c r="D265" i="2" s="1"/>
  <c r="D247" i="2" s="1"/>
  <c r="C255" i="2"/>
  <c r="C265" i="2" s="1"/>
  <c r="C247" i="2" s="1"/>
  <c r="B255" i="2"/>
  <c r="B265" i="2" s="1"/>
  <c r="B247" i="2" s="1"/>
  <c r="B248" i="2" s="1"/>
  <c r="E249" i="2"/>
  <c r="D249" i="2"/>
  <c r="C249" i="2"/>
  <c r="E234" i="2"/>
  <c r="D234" i="2"/>
  <c r="C234" i="2"/>
  <c r="B234" i="2"/>
  <c r="E229" i="2"/>
  <c r="D229" i="2"/>
  <c r="C229" i="2"/>
  <c r="B229" i="2"/>
  <c r="B239" i="2" s="1"/>
  <c r="E224" i="2"/>
  <c r="D224" i="2"/>
  <c r="C224" i="2"/>
  <c r="E223" i="2"/>
  <c r="D223" i="2"/>
  <c r="C223" i="2"/>
  <c r="E222" i="2"/>
  <c r="D222" i="2"/>
  <c r="C222" i="2"/>
  <c r="B222" i="2"/>
  <c r="D206" i="2"/>
  <c r="E203" i="2"/>
  <c r="D203" i="2"/>
  <c r="C203" i="2"/>
  <c r="B203" i="2"/>
  <c r="E194" i="2"/>
  <c r="D194" i="2"/>
  <c r="C194" i="2"/>
  <c r="B194" i="2"/>
  <c r="E191" i="2"/>
  <c r="D191" i="2"/>
  <c r="C191" i="2"/>
  <c r="B191" i="2"/>
  <c r="E188" i="2"/>
  <c r="D188" i="2"/>
  <c r="C188" i="2"/>
  <c r="B188" i="2"/>
  <c r="E182" i="2"/>
  <c r="D182" i="2"/>
  <c r="C182" i="2"/>
  <c r="B181" i="2"/>
  <c r="D169" i="2"/>
  <c r="E166" i="2"/>
  <c r="D166" i="2"/>
  <c r="C166" i="2"/>
  <c r="B166" i="2"/>
  <c r="E157" i="2"/>
  <c r="D157" i="2"/>
  <c r="C157" i="2"/>
  <c r="E154" i="2"/>
  <c r="D154" i="2"/>
  <c r="C154" i="2"/>
  <c r="B154" i="2"/>
  <c r="E151" i="2"/>
  <c r="D151" i="2"/>
  <c r="C151" i="2"/>
  <c r="B151" i="2"/>
  <c r="E145" i="2"/>
  <c r="D145" i="2"/>
  <c r="C145" i="2"/>
  <c r="B144" i="2"/>
  <c r="E135" i="2"/>
  <c r="D135" i="2"/>
  <c r="D106" i="2" s="1"/>
  <c r="C135" i="2"/>
  <c r="C106" i="2" s="1"/>
  <c r="B135" i="2"/>
  <c r="B106" i="2" s="1"/>
  <c r="B107" i="2" s="1"/>
  <c r="E108" i="2"/>
  <c r="D108" i="2"/>
  <c r="C108" i="2"/>
  <c r="E98" i="2"/>
  <c r="D98" i="2"/>
  <c r="C98" i="2"/>
  <c r="C69" i="2" s="1"/>
  <c r="C72" i="2" s="1"/>
  <c r="B98" i="2"/>
  <c r="E71" i="2"/>
  <c r="D71" i="2"/>
  <c r="C71" i="2"/>
  <c r="B69" i="2"/>
  <c r="B70" i="2" s="1"/>
  <c r="D58" i="2"/>
  <c r="E58" i="2" s="1"/>
  <c r="B58" i="2"/>
  <c r="E55" i="2"/>
  <c r="D55" i="2"/>
  <c r="C55" i="2"/>
  <c r="B55" i="2"/>
  <c r="E46" i="2"/>
  <c r="D46" i="2"/>
  <c r="C46" i="2"/>
  <c r="B46" i="2"/>
  <c r="E43" i="2"/>
  <c r="D43" i="2"/>
  <c r="C43" i="2"/>
  <c r="B43" i="2"/>
  <c r="E40" i="2"/>
  <c r="D40" i="2"/>
  <c r="C40" i="2"/>
  <c r="B40" i="2"/>
  <c r="E34" i="2"/>
  <c r="D34" i="2"/>
  <c r="C34" i="2"/>
  <c r="B291" i="2" l="1"/>
  <c r="B273" i="2" s="1"/>
  <c r="B274" i="2" s="1"/>
  <c r="D316" i="2"/>
  <c r="D298" i="2" s="1"/>
  <c r="D225" i="2"/>
  <c r="D109" i="2"/>
  <c r="B968" i="2"/>
  <c r="B172" i="2"/>
  <c r="B173" i="2" s="1"/>
  <c r="D172" i="2"/>
  <c r="C172" i="2"/>
  <c r="C143" i="2" s="1"/>
  <c r="C173" i="2" s="1"/>
  <c r="B209" i="2"/>
  <c r="D209" i="2"/>
  <c r="E225" i="2"/>
  <c r="C974" i="2"/>
  <c r="C973" i="2" s="1"/>
  <c r="E477" i="2"/>
  <c r="E136" i="2"/>
  <c r="B61" i="2"/>
  <c r="D69" i="2"/>
  <c r="D72" i="2" s="1"/>
  <c r="E106" i="2"/>
  <c r="E109" i="2" s="1"/>
  <c r="E402" i="2"/>
  <c r="C61" i="2"/>
  <c r="E61" i="2"/>
  <c r="E32" i="2" s="1"/>
  <c r="E69" i="2"/>
  <c r="B99" i="2"/>
  <c r="C136" i="2"/>
  <c r="C209" i="2"/>
  <c r="C180" i="2" s="1"/>
  <c r="D969" i="2"/>
  <c r="D968" i="2" s="1"/>
  <c r="D974" i="2"/>
  <c r="D973" i="2" s="1"/>
  <c r="B136" i="2"/>
  <c r="C969" i="2"/>
  <c r="C968" i="2" s="1"/>
  <c r="C946" i="2" s="1"/>
  <c r="C99" i="2"/>
  <c r="C109" i="2"/>
  <c r="D136" i="2"/>
  <c r="C225" i="2"/>
  <c r="E969" i="2"/>
  <c r="E968" i="2" s="1"/>
  <c r="E974" i="2"/>
  <c r="E973" i="2" s="1"/>
  <c r="D143" i="2"/>
  <c r="C250" i="2"/>
  <c r="C248" i="2"/>
  <c r="C251" i="2" s="1"/>
  <c r="E250" i="2"/>
  <c r="E248" i="2"/>
  <c r="D276" i="2"/>
  <c r="D274" i="2"/>
  <c r="C301" i="2"/>
  <c r="C299" i="2"/>
  <c r="C302" i="2" s="1"/>
  <c r="E301" i="2"/>
  <c r="E299" i="2"/>
  <c r="D326" i="2"/>
  <c r="D324" i="2"/>
  <c r="C376" i="2"/>
  <c r="B374" i="2"/>
  <c r="C377" i="2" s="1"/>
  <c r="D376" i="2"/>
  <c r="D374" i="2"/>
  <c r="D377" i="2" s="1"/>
  <c r="C426" i="2"/>
  <c r="C424" i="2"/>
  <c r="C427" i="2" s="1"/>
  <c r="E426" i="2"/>
  <c r="E424" i="2"/>
  <c r="D451" i="2"/>
  <c r="D449" i="2"/>
  <c r="D477" i="2"/>
  <c r="D475" i="2"/>
  <c r="C502" i="2"/>
  <c r="C500" i="2"/>
  <c r="C503" i="2" s="1"/>
  <c r="D502" i="2"/>
  <c r="C32" i="2"/>
  <c r="C62" i="2" s="1"/>
  <c r="B32" i="2"/>
  <c r="B33" i="2" s="1"/>
  <c r="D180" i="2"/>
  <c r="D210" i="2" s="1"/>
  <c r="D250" i="2"/>
  <c r="D248" i="2"/>
  <c r="D251" i="2" s="1"/>
  <c r="C276" i="2"/>
  <c r="C274" i="2"/>
  <c r="C277" i="2" s="1"/>
  <c r="E276" i="2"/>
  <c r="E274" i="2"/>
  <c r="E277" i="2" s="1"/>
  <c r="D301" i="2"/>
  <c r="D299" i="2"/>
  <c r="D302" i="2" s="1"/>
  <c r="C326" i="2"/>
  <c r="C324" i="2"/>
  <c r="C327" i="2" s="1"/>
  <c r="E326" i="2"/>
  <c r="E324" i="2"/>
  <c r="E327" i="2" s="1"/>
  <c r="B974" i="2"/>
  <c r="B973" i="2" s="1"/>
  <c r="B946" i="2" s="1"/>
  <c r="B348" i="2"/>
  <c r="B349" i="2" s="1"/>
  <c r="D351" i="2"/>
  <c r="D349" i="2"/>
  <c r="E376" i="2"/>
  <c r="E374" i="2"/>
  <c r="E377" i="2" s="1"/>
  <c r="D401" i="2"/>
  <c r="C401" i="2"/>
  <c r="C399" i="2"/>
  <c r="C402" i="2" s="1"/>
  <c r="D426" i="2"/>
  <c r="D424" i="2"/>
  <c r="D427" i="2" s="1"/>
  <c r="C451" i="2"/>
  <c r="C449" i="2"/>
  <c r="C452" i="2" s="1"/>
  <c r="E451" i="2"/>
  <c r="E449" i="2"/>
  <c r="E452" i="2" s="1"/>
  <c r="D503" i="2"/>
  <c r="D61" i="2"/>
  <c r="C107" i="2"/>
  <c r="C110" i="2" s="1"/>
  <c r="E107" i="2"/>
  <c r="E169" i="2"/>
  <c r="E172" i="2" s="1"/>
  <c r="E206" i="2"/>
  <c r="E209" i="2" s="1"/>
  <c r="C945" i="2"/>
  <c r="C239" i="2"/>
  <c r="E239" i="2"/>
  <c r="C349" i="2"/>
  <c r="E349" i="2"/>
  <c r="C475" i="2"/>
  <c r="C478" i="2" s="1"/>
  <c r="E475" i="2"/>
  <c r="E478" i="2" s="1"/>
  <c r="E503" i="2"/>
  <c r="C527" i="2"/>
  <c r="C525" i="2"/>
  <c r="C528" i="2" s="1"/>
  <c r="E527" i="2"/>
  <c r="E525" i="2"/>
  <c r="D552" i="2"/>
  <c r="D550" i="2"/>
  <c r="D577" i="2"/>
  <c r="D575" i="2"/>
  <c r="C602" i="2"/>
  <c r="C600" i="2"/>
  <c r="C603" i="2" s="1"/>
  <c r="E602" i="2"/>
  <c r="E600" i="2"/>
  <c r="C627" i="2"/>
  <c r="C625" i="2"/>
  <c r="C628" i="2" s="1"/>
  <c r="E627" i="2"/>
  <c r="E625" i="2"/>
  <c r="D652" i="2"/>
  <c r="D650" i="2"/>
  <c r="C677" i="2"/>
  <c r="C675" i="2"/>
  <c r="C678" i="2" s="1"/>
  <c r="E677" i="2"/>
  <c r="E675" i="2"/>
  <c r="D702" i="2"/>
  <c r="D700" i="2"/>
  <c r="C727" i="2"/>
  <c r="C725" i="2"/>
  <c r="C728" i="2" s="1"/>
  <c r="E727" i="2"/>
  <c r="E725" i="2"/>
  <c r="C70" i="2"/>
  <c r="C73" i="2" s="1"/>
  <c r="E70" i="2"/>
  <c r="D107" i="2"/>
  <c r="D239" i="2"/>
  <c r="D527" i="2"/>
  <c r="D525" i="2"/>
  <c r="D528" i="2" s="1"/>
  <c r="C552" i="2"/>
  <c r="C550" i="2"/>
  <c r="C553" i="2" s="1"/>
  <c r="E552" i="2"/>
  <c r="E550" i="2"/>
  <c r="E553" i="2" s="1"/>
  <c r="E577" i="2"/>
  <c r="E575" i="2"/>
  <c r="E578" i="2" s="1"/>
  <c r="D602" i="2"/>
  <c r="D600" i="2"/>
  <c r="D603" i="2" s="1"/>
  <c r="D627" i="2"/>
  <c r="D625" i="2"/>
  <c r="D628" i="2" s="1"/>
  <c r="C652" i="2"/>
  <c r="C650" i="2"/>
  <c r="C653" i="2" s="1"/>
  <c r="E652" i="2"/>
  <c r="E650" i="2"/>
  <c r="E653" i="2" s="1"/>
  <c r="D677" i="2"/>
  <c r="D675" i="2"/>
  <c r="C702" i="2"/>
  <c r="C700" i="2"/>
  <c r="C703" i="2" s="1"/>
  <c r="E702" i="2"/>
  <c r="E700" i="2"/>
  <c r="D727" i="2"/>
  <c r="D725" i="2"/>
  <c r="D728" i="2" s="1"/>
  <c r="C777" i="2"/>
  <c r="C775" i="2"/>
  <c r="C778" i="2" s="1"/>
  <c r="E777" i="2"/>
  <c r="E775" i="2"/>
  <c r="D802" i="2"/>
  <c r="D800" i="2"/>
  <c r="C827" i="2"/>
  <c r="C825" i="2"/>
  <c r="C828" i="2" s="1"/>
  <c r="E827" i="2"/>
  <c r="E825" i="2"/>
  <c r="D853" i="2"/>
  <c r="D851" i="2"/>
  <c r="C878" i="2"/>
  <c r="C876" i="2"/>
  <c r="C879" i="2" s="1"/>
  <c r="E878" i="2"/>
  <c r="E876" i="2"/>
  <c r="D903" i="2"/>
  <c r="D901" i="2"/>
  <c r="C928" i="2"/>
  <c r="C926" i="2"/>
  <c r="C929" i="2" s="1"/>
  <c r="E928" i="2"/>
  <c r="E926" i="2"/>
  <c r="C575" i="2"/>
  <c r="C578" i="2" s="1"/>
  <c r="D752" i="2"/>
  <c r="D750" i="2"/>
  <c r="C752" i="2"/>
  <c r="C750" i="2"/>
  <c r="C753" i="2" s="1"/>
  <c r="E752" i="2"/>
  <c r="E750" i="2"/>
  <c r="D777" i="2"/>
  <c r="D775" i="2"/>
  <c r="C802" i="2"/>
  <c r="C800" i="2"/>
  <c r="C803" i="2" s="1"/>
  <c r="E802" i="2"/>
  <c r="E800" i="2"/>
  <c r="D827" i="2"/>
  <c r="D825" i="2"/>
  <c r="C853" i="2"/>
  <c r="C851" i="2"/>
  <c r="C854" i="2" s="1"/>
  <c r="E853" i="2"/>
  <c r="E851" i="2"/>
  <c r="D878" i="2"/>
  <c r="D876" i="2"/>
  <c r="C903" i="2"/>
  <c r="C901" i="2"/>
  <c r="C904" i="2" s="1"/>
  <c r="E903" i="2"/>
  <c r="E901" i="2"/>
  <c r="D928" i="2"/>
  <c r="D926" i="2"/>
  <c r="D203" i="1"/>
  <c r="E177" i="1"/>
  <c r="D110" i="2" l="1"/>
  <c r="E753" i="2"/>
  <c r="C352" i="2"/>
  <c r="C978" i="2"/>
  <c r="E703" i="2"/>
  <c r="D678" i="2"/>
  <c r="E879" i="2"/>
  <c r="D854" i="2"/>
  <c r="E778" i="2"/>
  <c r="E73" i="2"/>
  <c r="B62" i="2"/>
  <c r="E352" i="2"/>
  <c r="D70" i="2"/>
  <c r="E929" i="2"/>
  <c r="D904" i="2"/>
  <c r="E828" i="2"/>
  <c r="D803" i="2"/>
  <c r="E946" i="2"/>
  <c r="D946" i="2"/>
  <c r="E72" i="2"/>
  <c r="D99" i="2"/>
  <c r="E99" i="2"/>
  <c r="E728" i="2"/>
  <c r="D703" i="2"/>
  <c r="E678" i="2"/>
  <c r="D653" i="2"/>
  <c r="E628" i="2"/>
  <c r="E603" i="2"/>
  <c r="D578" i="2"/>
  <c r="D553" i="2"/>
  <c r="E528" i="2"/>
  <c r="E143" i="2"/>
  <c r="E173" i="2" s="1"/>
  <c r="D948" i="2"/>
  <c r="D62" i="2"/>
  <c r="D32" i="2"/>
  <c r="E35" i="2" s="1"/>
  <c r="B945" i="2"/>
  <c r="B978" i="2" s="1"/>
  <c r="D478" i="2"/>
  <c r="D452" i="2"/>
  <c r="E427" i="2"/>
  <c r="D402" i="2"/>
  <c r="D327" i="2"/>
  <c r="E302" i="2"/>
  <c r="D277" i="2"/>
  <c r="E251" i="2"/>
  <c r="C183" i="2"/>
  <c r="C181" i="2"/>
  <c r="C184" i="2" s="1"/>
  <c r="D146" i="2"/>
  <c r="D144" i="2"/>
  <c r="E33" i="2"/>
  <c r="D929" i="2"/>
  <c r="E904" i="2"/>
  <c r="D879" i="2"/>
  <c r="E854" i="2"/>
  <c r="D828" i="2"/>
  <c r="E803" i="2"/>
  <c r="D778" i="2"/>
  <c r="D753" i="2"/>
  <c r="E180" i="2"/>
  <c r="E210" i="2" s="1"/>
  <c r="E110" i="2"/>
  <c r="D73" i="2"/>
  <c r="D352" i="2"/>
  <c r="D183" i="2"/>
  <c r="D181" i="2"/>
  <c r="D184" i="2" s="1"/>
  <c r="C146" i="2"/>
  <c r="C144" i="2"/>
  <c r="C147" i="2" s="1"/>
  <c r="C35" i="2"/>
  <c r="C33" i="2"/>
  <c r="C36" i="2" s="1"/>
  <c r="C351" i="2"/>
  <c r="C210" i="2"/>
  <c r="D173" i="2"/>
  <c r="E62" i="2"/>
  <c r="C243" i="1"/>
  <c r="C242" i="1" s="1"/>
  <c r="E945" i="2" l="1"/>
  <c r="E978" i="2" s="1"/>
  <c r="D945" i="2"/>
  <c r="D978" i="2" s="1"/>
  <c r="E183" i="2"/>
  <c r="E181" i="2"/>
  <c r="E184" i="2" s="1"/>
  <c r="D147" i="2"/>
  <c r="D35" i="2"/>
  <c r="D33" i="2"/>
  <c r="D36" i="2" s="1"/>
  <c r="E146" i="2"/>
  <c r="E144" i="2"/>
  <c r="E147" i="2" s="1"/>
  <c r="C251" i="1"/>
  <c r="E36" i="2" l="1"/>
  <c r="F151" i="1"/>
  <c r="E151" i="1"/>
  <c r="F125" i="1"/>
  <c r="E125" i="1"/>
  <c r="E73" i="1"/>
  <c r="C40" i="1" l="1"/>
  <c r="C37" i="1"/>
  <c r="D251" i="1" l="1"/>
  <c r="D250" i="1" s="1"/>
  <c r="E251" i="1"/>
  <c r="E250" i="1" s="1"/>
  <c r="F251" i="1"/>
  <c r="F250" i="1" s="1"/>
  <c r="C250" i="1"/>
  <c r="D246" i="1"/>
  <c r="D245" i="1" s="1"/>
  <c r="E246" i="1"/>
  <c r="F246" i="1"/>
  <c r="F245" i="1" s="1"/>
  <c r="C246" i="1"/>
  <c r="C245" i="1" s="1"/>
  <c r="E245" i="1"/>
  <c r="D231" i="1"/>
  <c r="E231" i="1"/>
  <c r="E230" i="1" s="1"/>
  <c r="F231" i="1"/>
  <c r="F230" i="1" s="1"/>
  <c r="C231" i="1"/>
  <c r="C230" i="1" s="1"/>
  <c r="D230" i="1"/>
  <c r="D228" i="1"/>
  <c r="E228" i="1"/>
  <c r="E227" i="1" s="1"/>
  <c r="F228" i="1"/>
  <c r="F227" i="1" s="1"/>
  <c r="C228" i="1"/>
  <c r="C227" i="1" s="1"/>
  <c r="D227" i="1"/>
  <c r="D225" i="1"/>
  <c r="D224" i="1" s="1"/>
  <c r="E225" i="1"/>
  <c r="E224" i="1" s="1"/>
  <c r="F225" i="1"/>
  <c r="F224" i="1" s="1"/>
  <c r="C225" i="1"/>
  <c r="C224" i="1" s="1"/>
  <c r="C223" i="1" l="1"/>
  <c r="D215" i="1"/>
  <c r="E215" i="1"/>
  <c r="F215" i="1"/>
  <c r="C215" i="1"/>
  <c r="D210" i="1"/>
  <c r="D220" i="1" s="1"/>
  <c r="E210" i="1"/>
  <c r="E220" i="1" s="1"/>
  <c r="F210" i="1"/>
  <c r="F220" i="1" s="1"/>
  <c r="C210" i="1"/>
  <c r="C220" i="1" s="1"/>
  <c r="D189" i="1"/>
  <c r="E189" i="1"/>
  <c r="F189" i="1"/>
  <c r="C189" i="1"/>
  <c r="D184" i="1"/>
  <c r="E184" i="1"/>
  <c r="E194" i="1" s="1"/>
  <c r="F184" i="1"/>
  <c r="F194" i="1" s="1"/>
  <c r="C184" i="1"/>
  <c r="C194" i="1" s="1"/>
  <c r="D163" i="1"/>
  <c r="E163" i="1"/>
  <c r="F163" i="1"/>
  <c r="C163" i="1"/>
  <c r="D158" i="1"/>
  <c r="E158" i="1"/>
  <c r="F158" i="1"/>
  <c r="C158" i="1"/>
  <c r="C168" i="1" s="1"/>
  <c r="D137" i="1"/>
  <c r="E137" i="1"/>
  <c r="F137" i="1"/>
  <c r="C137" i="1"/>
  <c r="D132" i="1"/>
  <c r="D142" i="1" s="1"/>
  <c r="E132" i="1"/>
  <c r="F132" i="1"/>
  <c r="C132" i="1"/>
  <c r="C142" i="1" s="1"/>
  <c r="D111" i="1"/>
  <c r="F111" i="1"/>
  <c r="C111" i="1"/>
  <c r="D106" i="1"/>
  <c r="E106" i="1"/>
  <c r="F106" i="1"/>
  <c r="C106" i="1"/>
  <c r="D85" i="1"/>
  <c r="E85" i="1"/>
  <c r="F85" i="1"/>
  <c r="C85" i="1"/>
  <c r="D80" i="1"/>
  <c r="E80" i="1"/>
  <c r="F80" i="1"/>
  <c r="C80" i="1"/>
  <c r="D194" i="1" l="1"/>
  <c r="F168" i="1"/>
  <c r="E168" i="1"/>
  <c r="D168" i="1"/>
  <c r="F142" i="1"/>
  <c r="E142" i="1"/>
  <c r="E90" i="1"/>
  <c r="D90" i="1"/>
  <c r="C90" i="1"/>
  <c r="F90" i="1"/>
  <c r="E116" i="1"/>
  <c r="D116" i="1"/>
  <c r="C116" i="1"/>
  <c r="F116" i="1"/>
  <c r="D43" i="1" l="1"/>
  <c r="C43" i="1"/>
  <c r="D40" i="1"/>
  <c r="E40" i="1"/>
  <c r="F40" i="1"/>
  <c r="D37" i="1"/>
  <c r="E37" i="1"/>
  <c r="F37" i="1"/>
  <c r="C58" i="1" l="1"/>
  <c r="C222" i="1" s="1"/>
  <c r="C255" i="1" s="1"/>
  <c r="C177" i="1"/>
  <c r="F101" i="1" l="1"/>
  <c r="E101" i="1"/>
  <c r="D101" i="1"/>
  <c r="F100" i="1"/>
  <c r="E100" i="1"/>
  <c r="D100" i="1"/>
  <c r="F99" i="1"/>
  <c r="E99" i="1"/>
  <c r="D99" i="1"/>
  <c r="D102" i="1" s="1"/>
  <c r="F75" i="1"/>
  <c r="E75" i="1"/>
  <c r="D75" i="1"/>
  <c r="F74" i="1"/>
  <c r="E74" i="1"/>
  <c r="D74" i="1"/>
  <c r="F73" i="1"/>
  <c r="D73" i="1"/>
  <c r="C73" i="1"/>
  <c r="F58" i="1"/>
  <c r="F222" i="1" s="1"/>
  <c r="E58" i="1"/>
  <c r="E62" i="1" s="1"/>
  <c r="D58" i="1"/>
  <c r="D222" i="1" s="1"/>
  <c r="F33" i="1"/>
  <c r="E33" i="1"/>
  <c r="D33" i="1"/>
  <c r="F32" i="1"/>
  <c r="F62" i="1" s="1"/>
  <c r="E32" i="1"/>
  <c r="D32" i="1"/>
  <c r="F31" i="1"/>
  <c r="E31" i="1"/>
  <c r="D31" i="1"/>
  <c r="F76" i="1" l="1"/>
  <c r="F102" i="1"/>
  <c r="F223" i="1"/>
  <c r="F255" i="1" s="1"/>
  <c r="E223" i="1"/>
  <c r="D223" i="1"/>
  <c r="D255" i="1" s="1"/>
  <c r="E102" i="1"/>
  <c r="C62" i="1"/>
  <c r="D76" i="1"/>
  <c r="D62" i="1"/>
  <c r="E76" i="1"/>
  <c r="E222" i="1"/>
  <c r="E255" i="1" l="1"/>
</calcChain>
</file>

<file path=xl/comments1.xml><?xml version="1.0" encoding="utf-8"?>
<comments xmlns="http://schemas.openxmlformats.org/spreadsheetml/2006/main">
  <authors>
    <author>Anila Cenameti</author>
  </authors>
  <commentList>
    <comment ref="E89" authorId="0" shapeId="0">
      <text>
        <r>
          <rPr>
            <b/>
            <sz val="9"/>
            <color indexed="81"/>
            <rFont val="Tahoma"/>
            <family val="2"/>
            <charset val="238"/>
          </rPr>
          <t>Anila Cenameti:</t>
        </r>
        <r>
          <rPr>
            <sz val="9"/>
            <color indexed="81"/>
            <rFont val="Tahoma"/>
            <family val="2"/>
            <charset val="238"/>
          </rPr>
          <t xml:space="preserve">
te hiqet nga totali I korrenteve
</t>
        </r>
      </text>
    </comment>
  </commentList>
</comments>
</file>

<file path=xl/sharedStrings.xml><?xml version="1.0" encoding="utf-8"?>
<sst xmlns="http://schemas.openxmlformats.org/spreadsheetml/2006/main" count="16406" uniqueCount="1535">
  <si>
    <t>Emërtimi i Programit Buxhetor</t>
  </si>
  <si>
    <t>Transporti Ajror</t>
  </si>
  <si>
    <t>Kodi i Programit</t>
  </si>
  <si>
    <t>04560</t>
  </si>
  <si>
    <t>Programi Buxhetor Afatmesëm</t>
  </si>
  <si>
    <t>2020-2022</t>
  </si>
  <si>
    <t>Përshkrimi i Programit</t>
  </si>
  <si>
    <t>Qëllimet e Politikës së Programit</t>
  </si>
  <si>
    <t>Treguesit e Performancës në nivel Qëllimi</t>
  </si>
  <si>
    <t>Buxheti</t>
  </si>
  <si>
    <t>Parashikimi</t>
  </si>
  <si>
    <t>Numri i investigimeve të kryera</t>
  </si>
  <si>
    <t>Emërtimi i Treguesit x (shto tregues sipas rastit)</t>
  </si>
  <si>
    <t>Vlera Bazë</t>
  </si>
  <si>
    <t>Vlera e Synuar</t>
  </si>
  <si>
    <t>Objektivi 1 i Politikës së Programit</t>
  </si>
  <si>
    <t>Treguesit e Performancës për Objektivin 1</t>
  </si>
  <si>
    <t>Numri i raporteve të investigimit</t>
  </si>
  <si>
    <t>Produktet për Objektivin 1</t>
  </si>
  <si>
    <t xml:space="preserve">Shpenzimet Korrente* </t>
  </si>
  <si>
    <t>Produkti 1</t>
  </si>
  <si>
    <t>Investigime të kryera nga OKIIA</t>
  </si>
  <si>
    <t>Përshkrimi i Produktit:</t>
  </si>
  <si>
    <t>Investigime lidhur me parandalimin e incidenteve dhe aksidenteve ajrore</t>
  </si>
  <si>
    <t>Njësia Matëse</t>
  </si>
  <si>
    <t>raporte</t>
  </si>
  <si>
    <t>Sasia</t>
  </si>
  <si>
    <t>Kosto totale (në mijë lekë)</t>
  </si>
  <si>
    <t>Kosto për njësi (në mijë lekë)</t>
  </si>
  <si>
    <t xml:space="preserve">Ndryshimi në % i Sasisë  </t>
  </si>
  <si>
    <t>…</t>
  </si>
  <si>
    <t xml:space="preserve">Ndryshimi në % i kostos totale  </t>
  </si>
  <si>
    <t>Ndryshimi në % i kostos për njësi</t>
  </si>
  <si>
    <t xml:space="preserve">600. Pagat </t>
  </si>
  <si>
    <t>601. Sigurimet Shoqërore dhe Shendetësore</t>
  </si>
  <si>
    <t xml:space="preserve">602. Mallrat dhe shërbimet </t>
  </si>
  <si>
    <t xml:space="preserve">603. Subvencionet </t>
  </si>
  <si>
    <t>604. Transferta të brendshme</t>
  </si>
  <si>
    <t>605. Transferta të jashtme</t>
  </si>
  <si>
    <t xml:space="preserve">606. Transferta për familjet dhe individët </t>
  </si>
  <si>
    <t>Kosto totale e produktit 1</t>
  </si>
  <si>
    <t>Kontroll</t>
  </si>
  <si>
    <t>Shpenzimet Kapitale***</t>
  </si>
  <si>
    <t>Kategoria 2: Shpenzimet për projekte investimesh</t>
  </si>
  <si>
    <t>M063991</t>
  </si>
  <si>
    <t>Blerje pajisje investiguese</t>
  </si>
  <si>
    <t>Pajisje investiguese</t>
  </si>
  <si>
    <t>Pajisje për kryerjen e investigimeve nga inspektorët</t>
  </si>
  <si>
    <t>copë</t>
  </si>
  <si>
    <t xml:space="preserve">230. Aktive të patrupëzuara </t>
  </si>
  <si>
    <t xml:space="preserve">231. Aktive të trupëzuara </t>
  </si>
  <si>
    <t>M062863</t>
  </si>
  <si>
    <t>Pajisje plotësuese për çantën e investigimit</t>
  </si>
  <si>
    <t>Produkti 2</t>
  </si>
  <si>
    <t xml:space="preserve">Pajisje </t>
  </si>
  <si>
    <t>Pajisje që duhen per tu kompletuar canta e investigimit, sipas kerkesave te ICAO</t>
  </si>
  <si>
    <t>Kosto totale e produktit 2</t>
  </si>
  <si>
    <t>Produkti 5</t>
  </si>
  <si>
    <t>Zyra te OKIIA te mobiluara</t>
  </si>
  <si>
    <t>Orendi per zyrat e punes se Organit te Investigimit</t>
  </si>
  <si>
    <t>numër</t>
  </si>
  <si>
    <t>Kosto totale e produktit 5</t>
  </si>
  <si>
    <t>Blerje pajisje dhe instrumente pune</t>
  </si>
  <si>
    <t>Produkti 6</t>
  </si>
  <si>
    <t>Pajisje dhe instrumente pune</t>
  </si>
  <si>
    <t>Pajisje për kryerjen e detyrave te investiguesve</t>
  </si>
  <si>
    <t>Kosto totale e produktit 6</t>
  </si>
  <si>
    <t>M063623</t>
  </si>
  <si>
    <t>Rikonstruksion, riparim dhe sistemim i ambienteve te OKIIA</t>
  </si>
  <si>
    <t>Ambiente te ristrukturuara</t>
  </si>
  <si>
    <t>Rikonstruksioni perfshin pjeses hyrese te zyrave,tarace si dhe riparime te brendeshme</t>
  </si>
  <si>
    <t>Totali i shpenzimeve të Programit sipas produkteve*****</t>
  </si>
  <si>
    <t>Totali i shpenzimeve të Programit sipas artikujve*****</t>
  </si>
  <si>
    <t>Drejtuesi i Ekipit të Menaxhimit të Programit</t>
  </si>
  <si>
    <t>230. Aktivet e patrupëzuara</t>
  </si>
  <si>
    <t>231. Aktivet e trupëzuara</t>
  </si>
  <si>
    <t>Numri i Punonjësve Organik të Programit Buxhetor</t>
  </si>
  <si>
    <t>Numri i Punonjësve me Kontratë të Programit Buxhetor</t>
  </si>
  <si>
    <t>Nenshkrimi</t>
  </si>
  <si>
    <t xml:space="preserve"> </t>
  </si>
  <si>
    <t>Sqarime</t>
  </si>
  <si>
    <t>*Në këtë seksion, do të vendosen të gjitha produktet e programit nën objektivin 1 të cilat janë të lidhura vetëm me shpenzimet korrente.</t>
  </si>
  <si>
    <r>
      <t xml:space="preserve">** </t>
    </r>
    <r>
      <rPr>
        <i/>
        <sz val="9"/>
        <rFont val="Calibri"/>
        <family val="2"/>
      </rPr>
      <t>Ndryshimi në % i sasisë për çdo artikull ekonomik nuk do të vendoset kur përdoret metoda 1 e kostimit të politikave ekzistuese.</t>
    </r>
  </si>
  <si>
    <r>
      <rPr>
        <b/>
        <i/>
        <sz val="9"/>
        <color indexed="10"/>
        <rFont val="Calibri"/>
        <family val="2"/>
      </rPr>
      <t>***</t>
    </r>
    <r>
      <rPr>
        <i/>
        <sz val="9"/>
        <rFont val="Calibri"/>
        <family val="2"/>
      </rPr>
      <t>Në fushën përbri duhet të jepen shpjegime dhe argumenta të luhatjes së rezultuar në sasi, 
kosto totale apo kosto për njësi të Produktit përkatës sipas Metodës 2 të kostimit të Politikave Ekzistuese</t>
    </r>
  </si>
  <si>
    <t xml:space="preserve">***Në këtë seksion do të vendosen të gjitha produktet e programit nën objektivin 1 të cilat janë të lidhura me shpenzimet kapitale. Shpenzimet kapitale ndahen në grupe: Shpenzime administrative kapitale dhe shpenzime për projekte investimesh. Kostoja e politikave ekzistuese për shpenzimet kapitale do të llogaritet sipas metodologjisë së përcaktuar në kapitullin 7 të udhëzimit standard të PBA. </t>
  </si>
  <si>
    <t xml:space="preserve">****Në këtë fushë vendosni kodin e projektit të investimeve që është regjistruar në sistemin e thesarit. </t>
  </si>
  <si>
    <t>*****Totali i Shpenzimeve të Programit duhet të jetë i barabartë me shumën e kostove totale të produkteve të evidentuar më lart. Totali i cdo Artikulli Ekonomik derivohet nga shuma e Artikujve Ekonomikë të evidentuar në kostimin e secilit produkt.</t>
  </si>
  <si>
    <r>
      <t xml:space="preserve">Kujdes!! </t>
    </r>
    <r>
      <rPr>
        <i/>
        <sz val="9"/>
        <rFont val="Calibri"/>
        <family val="2"/>
      </rPr>
      <t>Në format mund të shtohen rreshta për të reflektuar të gjitha produktet e programit. Formati ka formula, të cilat duhen përditësuar sipas llogjikës së paraqitur më sipër.</t>
    </r>
  </si>
  <si>
    <t>Rrjeshti"Kontroll" shërben për të kontrolluar nëse është bërë ndonjë gabim llogjikë. Ai kontrollon që totati I kostos së produktit është I bararabartë me totalin e kostos së produktit sipas artikujve ekonomik. Në rast se ky total nuk është në rregull, formula gjeneron automatikisht mesazhin "Error", duke ju paralajmëruar që është bërë një gabim.</t>
  </si>
  <si>
    <t>18BM408</t>
  </si>
  <si>
    <t>18BM407</t>
  </si>
  <si>
    <t>Krijimi i një mjedisi të përshtatshëm ligjor, financiar dhe institucional të fushës së Transportit Ajror, me qëllim për tu integruar në sistemet evropiane të transportit ajror;
Zbatimi dhe unifikimi i standarteve ndërkombetare për sigurinë në aviacion;
Zhvillimi, vënia në operim dhe ndërtimi i infrastrukturave aeroportuale, me qëllim krijimin e një tregu konkurues në shërbimet ajrore.</t>
  </si>
  <si>
    <t>18CA901</t>
  </si>
  <si>
    <t>Shërbimet inxhinierike të pavarura për zbatimin e Kontratës Koncesionare/PPP “Për rehabilitimin, operimin dhe transferimin e Aeroportit të Kukësit</t>
  </si>
  <si>
    <t>Viola Haxhiademi</t>
  </si>
  <si>
    <t xml:space="preserve">Raporte per mbikqyrjen dhe kolaudimin e punimeve </t>
  </si>
  <si>
    <r>
      <t xml:space="preserve">Detajimi i Kostos Totale të </t>
    </r>
    <r>
      <rPr>
        <b/>
        <sz val="9"/>
        <color indexed="10"/>
        <rFont val="Garamond"/>
        <family val="1"/>
      </rPr>
      <t>Produktit 1</t>
    </r>
    <r>
      <rPr>
        <b/>
        <sz val="9"/>
        <color indexed="8"/>
        <rFont val="Garamond"/>
        <family val="1"/>
      </rPr>
      <t xml:space="preserve"> sipas Artikujve Ekonomikë</t>
    </r>
  </si>
  <si>
    <r>
      <t>Shënim: Shpjegoni supozimet dhe llogaritjet për Produktin 1 (Metoda 2)</t>
    </r>
    <r>
      <rPr>
        <b/>
        <sz val="9"/>
        <color indexed="10"/>
        <rFont val="Garamond"/>
        <family val="1"/>
      </rPr>
      <t>***</t>
    </r>
  </si>
  <si>
    <r>
      <t xml:space="preserve">Detajimi i Kostos Totale të </t>
    </r>
    <r>
      <rPr>
        <b/>
        <sz val="9"/>
        <color indexed="10"/>
        <rFont val="Garamond"/>
        <family val="1"/>
      </rPr>
      <t>Produktit 2</t>
    </r>
    <r>
      <rPr>
        <b/>
        <sz val="9"/>
        <color indexed="8"/>
        <rFont val="Garamond"/>
        <family val="1"/>
      </rPr>
      <t xml:space="preserve"> sipas Artikujve Ekonomikë</t>
    </r>
  </si>
  <si>
    <r>
      <t xml:space="preserve">Detajimi i Kostos Totale të </t>
    </r>
    <r>
      <rPr>
        <b/>
        <sz val="9"/>
        <color indexed="10"/>
        <rFont val="Garamond"/>
        <family val="1"/>
      </rPr>
      <t>Produktit 5</t>
    </r>
    <r>
      <rPr>
        <b/>
        <sz val="9"/>
        <color indexed="8"/>
        <rFont val="Garamond"/>
        <family val="1"/>
      </rPr>
      <t xml:space="preserve"> sipas Artikujve Ekonomikë</t>
    </r>
  </si>
  <si>
    <t>Shërbime të transportit ajror me cilësi dhe standarte ndërkombëtare; Rritja e performancës së Organit Kombëtar të Incidenteve/Aksidenteve ajrore; Krijimi i nje tregu konkurues ne rajon me qëllim rritjen e fluksit të pasagjerëve për në dhe nga Shqipëria.</t>
  </si>
  <si>
    <t xml:space="preserve">Forcimi i kapaciteteve administrative të Organit Kombëtar të Incidenteve/Aksidenteve ajrore dhe rritja e standarteve dhe performancës së punës se tyre. </t>
  </si>
  <si>
    <t>Produkti 3</t>
  </si>
  <si>
    <r>
      <t xml:space="preserve">Detajimi i Kostos Totale të </t>
    </r>
    <r>
      <rPr>
        <b/>
        <sz val="9"/>
        <color indexed="10"/>
        <rFont val="Garamond"/>
        <family val="1"/>
      </rPr>
      <t>Produktit 3</t>
    </r>
    <r>
      <rPr>
        <b/>
        <sz val="9"/>
        <color indexed="8"/>
        <rFont val="Garamond"/>
        <family val="1"/>
      </rPr>
      <t xml:space="preserve"> sipas Artikujve Ekonomikë</t>
    </r>
  </si>
  <si>
    <t>Kosto totale e produktit 3</t>
  </si>
  <si>
    <t>Produkti 4</t>
  </si>
  <si>
    <r>
      <t xml:space="preserve">Detajimi i Kostos Totale të </t>
    </r>
    <r>
      <rPr>
        <b/>
        <sz val="9"/>
        <color indexed="10"/>
        <rFont val="Garamond"/>
        <family val="1"/>
      </rPr>
      <t>Produktit 4</t>
    </r>
    <r>
      <rPr>
        <b/>
        <sz val="9"/>
        <color indexed="8"/>
        <rFont val="Garamond"/>
        <family val="1"/>
      </rPr>
      <t xml:space="preserve"> sipas Artikujve Ekonomikë</t>
    </r>
  </si>
  <si>
    <t>Kosto totale e produktit 4</t>
  </si>
  <si>
    <t xml:space="preserve">Emri                   Thimjo Plaku    </t>
  </si>
  <si>
    <r>
      <t xml:space="preserve">Detajimi i Kostos Totale të </t>
    </r>
    <r>
      <rPr>
        <b/>
        <sz val="9"/>
        <color indexed="10"/>
        <rFont val="Garamond"/>
        <family val="1"/>
      </rPr>
      <t>Produktit 6</t>
    </r>
    <r>
      <rPr>
        <b/>
        <sz val="9"/>
        <color indexed="8"/>
        <rFont val="Garamond"/>
        <family val="1"/>
      </rPr>
      <t xml:space="preserve"> sipas Artikujve Ekonomikë</t>
    </r>
  </si>
  <si>
    <t>Kapitulli 01</t>
  </si>
  <si>
    <t>Kapitull 02</t>
  </si>
  <si>
    <t>Kapitull 05</t>
  </si>
  <si>
    <t>Kapitulli 03</t>
  </si>
  <si>
    <t>Kapitulli 04</t>
  </si>
  <si>
    <t>Kapitulli 02</t>
  </si>
  <si>
    <t>Buxheti 2020-2022</t>
  </si>
  <si>
    <t xml:space="preserve">           FORMAT 2: FORMATI STANDARD I PËRGATITJES SË KËRKESAVE BUXHETORE</t>
  </si>
  <si>
    <t>Mobilim i zyrave të OKIIA</t>
  </si>
  <si>
    <t xml:space="preserve"> Nepunesi Zbatues</t>
  </si>
  <si>
    <t>Evis Mamaj</t>
  </si>
  <si>
    <t xml:space="preserve"> Nepunesi Autorizues</t>
  </si>
  <si>
    <t xml:space="preserve">Data    </t>
  </si>
  <si>
    <t xml:space="preserve">Data  </t>
  </si>
  <si>
    <t xml:space="preserve">FORMAT 2: FORMATI STANDARD I PËRGATITJES SË KËRKESAVE BUXHETORE </t>
  </si>
  <si>
    <t xml:space="preserve">Mbeshtetje per Industrine </t>
  </si>
  <si>
    <t>04440</t>
  </si>
  <si>
    <t>Mbeshtetje per zhvillimin e sektorit te industrise, per zhvillimin e kapaciteteve prodhuese dhe perpunuese duke synuar thithjen e investimeve dhe rritjen e eksporteve te produkteve te perpunuara. Sigurimi I kushteve per inspektimin dhe monitorimin e zbatimit te standarteve tekniek ne fushen e indsutrise, minerare dhe hidrokarbure, per sigurine e produkteve / paisjeve /istalimeve dhe ne teresi veprimtarise industriale ne fushen e nxjerrjes dhe perpunimit si dhe ne punimet e burimeve natyrore te vendit. Krijimi i kushteve per mireadministrimin e kimikateve te trasheguara nga mbyllja e ish ndermarrjeve industriale ne fushen e pergjegjesise se MIE dhe dy landfilleve ne te cilat jane depozituar mbetjet e rrezikshme, si dhe kondervimi dhe mbyllja e ish ndermarrjeve industriale ne varesi te MIE-se</t>
  </si>
  <si>
    <t>Rritja e nivelit te sigurise se shfrytezimit, mirembajtjes dhe perdorimit te produkteve / pajisjeve / instalimeve ne fushat e veprimtarise se MEI-t; Reduktimi i aksidenteve ne pune.</t>
  </si>
  <si>
    <r>
      <rPr>
        <sz val="8"/>
        <color indexed="10"/>
        <rFont val="Garamond"/>
        <family val="1"/>
      </rPr>
      <t>Treguesit 1:</t>
    </r>
    <r>
      <rPr>
        <sz val="8"/>
        <color indexed="8"/>
        <rFont val="Garamond"/>
        <family val="1"/>
      </rPr>
      <t xml:space="preserve"> Rritja e standardeve te produkteve dhe sigurise se  pajisjeve / instalimeve </t>
    </r>
  </si>
  <si>
    <r>
      <rPr>
        <sz val="8"/>
        <color indexed="10"/>
        <rFont val="Garamond"/>
        <family val="1"/>
      </rPr>
      <t>Treguesit 2:</t>
    </r>
    <r>
      <rPr>
        <sz val="8"/>
        <color indexed="8"/>
        <rFont val="Garamond"/>
        <family val="1"/>
      </rPr>
      <t xml:space="preserve"> Rritja e standartit te produkteve  dhe sigruise se paisjeve </t>
    </r>
  </si>
  <si>
    <r>
      <rPr>
        <sz val="8"/>
        <color indexed="10"/>
        <rFont val="Garamond"/>
        <family val="1"/>
      </rPr>
      <t>Treguesit 3:</t>
    </r>
    <r>
      <rPr>
        <sz val="8"/>
        <color indexed="8"/>
        <rFont val="Garamond"/>
        <family val="1"/>
      </rPr>
      <t xml:space="preserve"> Reduktimi i rrezikut nga kimikateve te rrezikshme nen varesine e MIE-s</t>
    </r>
  </si>
  <si>
    <r>
      <rPr>
        <sz val="8"/>
        <color indexed="10"/>
        <rFont val="Garamond"/>
        <family val="1"/>
      </rPr>
      <t>Treguesit 1:</t>
    </r>
    <r>
      <rPr>
        <sz val="8"/>
        <color indexed="8"/>
        <rFont val="Garamond"/>
        <family val="1"/>
      </rPr>
      <t xml:space="preserve"> Rritja e mumrit te mostrave te analizuara te naftes dhe nenprodukteve te saj, te prodhuara ne vend dhe te importuara.</t>
    </r>
  </si>
  <si>
    <t>9200 monstra</t>
  </si>
  <si>
    <t>9200 mostra</t>
  </si>
  <si>
    <r>
      <rPr>
        <sz val="8"/>
        <color rgb="FFFF0000"/>
        <rFont val="Garamond"/>
        <family val="1"/>
      </rPr>
      <t>Treguesit 2:</t>
    </r>
    <r>
      <rPr>
        <sz val="8"/>
        <color theme="1"/>
        <rFont val="Garamond"/>
        <family val="1"/>
      </rPr>
      <t xml:space="preserve"> Rritja e standardeve te naftes dhe nenprodukteve te saj nepermjet perdorimit te aparaturave specifike testuese.</t>
    </r>
  </si>
  <si>
    <r>
      <rPr>
        <sz val="8"/>
        <color indexed="10"/>
        <rFont val="Garamond"/>
        <family val="1"/>
      </rPr>
      <t>Treguesit 3</t>
    </r>
    <r>
      <rPr>
        <sz val="8"/>
        <color indexed="8"/>
        <rFont val="Garamond"/>
        <family val="1"/>
      </rPr>
      <t>: Rritja e sigurise se pajisjeve / instalimeve elektrike dhe eneve nen presion nepermjet inspektimeve periodike.</t>
    </r>
  </si>
  <si>
    <r>
      <rPr>
        <b/>
        <sz val="12"/>
        <color theme="1"/>
        <rFont val="Garamond"/>
        <family val="1"/>
        <charset val="238"/>
      </rPr>
      <t xml:space="preserve">Objektivi 1 </t>
    </r>
    <r>
      <rPr>
        <sz val="12"/>
        <color theme="1"/>
        <rFont val="Garamond"/>
        <family val="1"/>
        <charset val="238"/>
      </rPr>
      <t xml:space="preserve">: Administrate Funksionale </t>
    </r>
  </si>
  <si>
    <t>Standarte te permiresuar ne kuader te sigurimit te standarteve cilesore  ne treg.</t>
  </si>
  <si>
    <t>Nepermjet aktivitetit te ISHTI do te sigurohet rritja e standarteve  cilesore  ne treg per produktet/instalimet dhe pajisjet, ne fushen e pergjegjesise se ISHTI.</t>
  </si>
  <si>
    <t>Nr. Punonjesish</t>
  </si>
  <si>
    <r>
      <t xml:space="preserve">Detajimi i Kostos Totale të </t>
    </r>
    <r>
      <rPr>
        <b/>
        <sz val="8"/>
        <color rgb="FFFF0000"/>
        <rFont val="Garamond"/>
        <family val="1"/>
      </rPr>
      <t>Produktit 1</t>
    </r>
    <r>
      <rPr>
        <b/>
        <sz val="8"/>
        <color theme="1"/>
        <rFont val="Garamond"/>
        <family val="1"/>
      </rPr>
      <t xml:space="preserve"> sipas Artikujve Ekonomikë</t>
    </r>
  </si>
  <si>
    <t>Kapitulli 05</t>
  </si>
  <si>
    <r>
      <rPr>
        <b/>
        <sz val="8"/>
        <color rgb="FFFF0000"/>
        <rFont val="Garamond"/>
        <family val="1"/>
      </rPr>
      <t>Produkti 2</t>
    </r>
    <r>
      <rPr>
        <sz val="8"/>
        <color theme="1"/>
        <rFont val="Garamond"/>
        <family val="1"/>
      </rPr>
      <t>(shto produkte sipas rastit)</t>
    </r>
  </si>
  <si>
    <r>
      <t>Detajimi i Kostos Totale të</t>
    </r>
    <r>
      <rPr>
        <b/>
        <sz val="8"/>
        <color rgb="FFFF0000"/>
        <rFont val="Garamond"/>
        <family val="1"/>
      </rPr>
      <t xml:space="preserve"> Produktit X </t>
    </r>
    <r>
      <rPr>
        <b/>
        <sz val="8"/>
        <color theme="1"/>
        <rFont val="Garamond"/>
        <family val="1"/>
      </rPr>
      <t>sipas Artikujve Ekonomikë</t>
    </r>
  </si>
  <si>
    <t>Kosto totale e produktit X</t>
  </si>
  <si>
    <r>
      <rPr>
        <b/>
        <sz val="8"/>
        <color rgb="FFFF0000"/>
        <rFont val="Garamond"/>
        <family val="1"/>
      </rPr>
      <t>Produkti 3</t>
    </r>
    <r>
      <rPr>
        <sz val="8"/>
        <color theme="1"/>
        <rFont val="Garamond"/>
        <family val="1"/>
      </rPr>
      <t>(shto produkte sipas rastit)</t>
    </r>
  </si>
  <si>
    <t>Standarte te permiresuar  ne kuader te sigurise  ne miniera dhe nderhyrjeve shpetuese .</t>
  </si>
  <si>
    <t>Nepermjet aktivitetit te AKSEM do te sigurohet rritja e performances dhe gadishmerise  te inspektimeve dhe nderhyrjeve ne raste avarish ne miniera.</t>
  </si>
  <si>
    <r>
      <t xml:space="preserve">Detajimi i Kostos Totale të </t>
    </r>
    <r>
      <rPr>
        <b/>
        <sz val="8"/>
        <color rgb="FFFF0000"/>
        <rFont val="Garamond"/>
        <family val="1"/>
      </rPr>
      <t>Produktit 2</t>
    </r>
    <r>
      <rPr>
        <b/>
        <sz val="8"/>
        <color theme="1"/>
        <rFont val="Garamond"/>
        <family val="1"/>
      </rPr>
      <t xml:space="preserve"> sipas Artikujve Ekonomikë</t>
    </r>
  </si>
  <si>
    <t>Standarte te permiresuar  ne kuader te depozitimit te sigurte te kimikate te rrezikshme ne QGTK.</t>
  </si>
  <si>
    <t>Sigurimi i standardeve per grumbullimin, trajtimin dhe depozitimin e kimikateve te rrezikshme</t>
  </si>
  <si>
    <r>
      <t xml:space="preserve">Detajimi i Kostos Totale të </t>
    </r>
    <r>
      <rPr>
        <b/>
        <sz val="8"/>
        <color rgb="FFFF0000"/>
        <rFont val="Garamond"/>
        <family val="1"/>
      </rPr>
      <t>Produktit 3</t>
    </r>
    <r>
      <rPr>
        <b/>
        <sz val="8"/>
        <color theme="1"/>
        <rFont val="Garamond"/>
        <family val="1"/>
      </rPr>
      <t xml:space="preserve"> sipas Artikujve Ekonomikë</t>
    </r>
  </si>
  <si>
    <t>Kategoria 1: Shpenzimet Administrative Kapitale</t>
  </si>
  <si>
    <t>Kodi i Projektit të Investimeve****</t>
  </si>
  <si>
    <t>Projekte Studimore ne Fushen e Industrise</t>
  </si>
  <si>
    <t xml:space="preserve">Produkti 1 </t>
  </si>
  <si>
    <t>Studime ne fushen e industrise</t>
  </si>
  <si>
    <t>Kodi i Projektit sipas listes se investimeve</t>
  </si>
  <si>
    <t>18BQ102</t>
  </si>
  <si>
    <t xml:space="preserve">studime ne fushen e industrise </t>
  </si>
  <si>
    <r>
      <t xml:space="preserve">Detajimi i Kostos Totale të </t>
    </r>
    <r>
      <rPr>
        <b/>
        <sz val="8"/>
        <color rgb="FFFF0000"/>
        <rFont val="Garamond"/>
        <family val="1"/>
      </rPr>
      <t xml:space="preserve">Produktit 1 </t>
    </r>
    <r>
      <rPr>
        <b/>
        <sz val="8"/>
        <color theme="1"/>
        <rFont val="Garamond"/>
        <family val="1"/>
      </rPr>
      <t>sipas Artikujve Ekonomikë</t>
    </r>
  </si>
  <si>
    <t>Studim tekniko - ekonomik per Industrine e perpunimit te drurit</t>
  </si>
  <si>
    <r>
      <t xml:space="preserve">Detajimi i Kostos Totale të </t>
    </r>
    <r>
      <rPr>
        <b/>
        <sz val="8"/>
        <color rgb="FFFF0000"/>
        <rFont val="Garamond"/>
        <family val="1"/>
      </rPr>
      <t xml:space="preserve">Produktit 2 </t>
    </r>
    <r>
      <rPr>
        <b/>
        <sz val="8"/>
        <color theme="1"/>
        <rFont val="Garamond"/>
        <family val="1"/>
      </rPr>
      <t>sipas Artikujve Ekonomikë</t>
    </r>
  </si>
  <si>
    <t>Studim tekniko ekonomik per Industrine mekanike</t>
  </si>
  <si>
    <t>raport</t>
  </si>
  <si>
    <r>
      <t xml:space="preserve">Detajimi i Kostos Totale të </t>
    </r>
    <r>
      <rPr>
        <b/>
        <sz val="8"/>
        <color rgb="FFFF0000"/>
        <rFont val="Garamond"/>
        <family val="1"/>
      </rPr>
      <t xml:space="preserve">Produktit 3 </t>
    </r>
    <r>
      <rPr>
        <b/>
        <sz val="8"/>
        <color theme="1"/>
        <rFont val="Garamond"/>
        <family val="1"/>
      </rPr>
      <t>sipas Artikujve Ekonomikë</t>
    </r>
  </si>
  <si>
    <t>Hartim I projektit per zonat industriale</t>
  </si>
  <si>
    <t xml:space="preserve">studim per industrine e drurit </t>
  </si>
  <si>
    <t>raporti</t>
  </si>
  <si>
    <r>
      <t xml:space="preserve">Detajimi i Kostos Totale të </t>
    </r>
    <r>
      <rPr>
        <b/>
        <sz val="8"/>
        <color rgb="FFFF0000"/>
        <rFont val="Garamond"/>
        <family val="1"/>
      </rPr>
      <t>Produktit 4</t>
    </r>
    <r>
      <rPr>
        <b/>
        <sz val="8"/>
        <color theme="1"/>
        <rFont val="Garamond"/>
        <family val="1"/>
      </rPr>
      <t xml:space="preserve"> sipas Artikujve Ekonomikë</t>
    </r>
  </si>
  <si>
    <t xml:space="preserve">Produkti 5 </t>
  </si>
  <si>
    <t xml:space="preserve">Buletini informativ per industrine </t>
  </si>
  <si>
    <t xml:space="preserve">studim per industrine mekanike </t>
  </si>
  <si>
    <r>
      <t xml:space="preserve">Detajimi i Kostos Totale të </t>
    </r>
    <r>
      <rPr>
        <b/>
        <sz val="8"/>
        <color rgb="FFFF0000"/>
        <rFont val="Garamond"/>
        <family val="1"/>
      </rPr>
      <t>Produktit 5</t>
    </r>
    <r>
      <rPr>
        <b/>
        <sz val="8"/>
        <color theme="1"/>
        <rFont val="Garamond"/>
        <family val="1"/>
      </rPr>
      <t xml:space="preserve"> sipas Artikujve Ekonomikë</t>
    </r>
  </si>
  <si>
    <t xml:space="preserve">Blerje paisje Dedegtuese per monitorimin e gazrave   </t>
  </si>
  <si>
    <t>18BQ003</t>
  </si>
  <si>
    <t>cope</t>
  </si>
  <si>
    <r>
      <t xml:space="preserve">Detajimi i Kostos Totale të </t>
    </r>
    <r>
      <rPr>
        <b/>
        <sz val="8"/>
        <color rgb="FFFF0000"/>
        <rFont val="Garamond"/>
        <family val="1"/>
      </rPr>
      <t>Produktit 6</t>
    </r>
    <r>
      <rPr>
        <b/>
        <sz val="8"/>
        <color theme="1"/>
        <rFont val="Garamond"/>
        <family val="1"/>
      </rPr>
      <t xml:space="preserve"> sipas Artikujve Ekonomikë</t>
    </r>
  </si>
  <si>
    <t>Produkti 7</t>
  </si>
  <si>
    <t>Riparim ndricim  jashtem</t>
  </si>
  <si>
    <t>18BQ005</t>
  </si>
  <si>
    <r>
      <t xml:space="preserve">Detajimi i Kostos Totale të </t>
    </r>
    <r>
      <rPr>
        <b/>
        <sz val="8"/>
        <color rgb="FFFF0000"/>
        <rFont val="Garamond"/>
        <family val="1"/>
      </rPr>
      <t>Produktit 7</t>
    </r>
    <r>
      <rPr>
        <b/>
        <sz val="8"/>
        <color theme="1"/>
        <rFont val="Garamond"/>
        <family val="1"/>
      </rPr>
      <t xml:space="preserve"> sipas Artikujve Ekonomikë</t>
    </r>
  </si>
  <si>
    <t>Kosto totale e produktit 7</t>
  </si>
  <si>
    <t>Produkti 8</t>
  </si>
  <si>
    <t>Hapje pusi furnizim me uji</t>
  </si>
  <si>
    <t>18BQ006</t>
  </si>
  <si>
    <r>
      <t xml:space="preserve">Detajimi i Kostos Totale të </t>
    </r>
    <r>
      <rPr>
        <b/>
        <sz val="8"/>
        <color rgb="FFFF0000"/>
        <rFont val="Garamond"/>
        <family val="1"/>
      </rPr>
      <t xml:space="preserve">Produktit 8 </t>
    </r>
    <r>
      <rPr>
        <b/>
        <sz val="8"/>
        <color theme="1"/>
        <rFont val="Garamond"/>
        <family val="1"/>
      </rPr>
      <t>sipas Artikujve Ekonomikë</t>
    </r>
  </si>
  <si>
    <t>Kosto totale e produkti 8</t>
  </si>
  <si>
    <t>Produkti X (shto produkte sipas rastit)</t>
  </si>
  <si>
    <r>
      <t xml:space="preserve">Detajimi i Kostos Totale të </t>
    </r>
    <r>
      <rPr>
        <b/>
        <sz val="8"/>
        <color rgb="FFFF0000"/>
        <rFont val="Garamond"/>
        <family val="1"/>
      </rPr>
      <t xml:space="preserve">Produktit 1&amp;2 …X </t>
    </r>
    <r>
      <rPr>
        <b/>
        <sz val="8"/>
        <color theme="1"/>
        <rFont val="Garamond"/>
        <family val="1"/>
      </rPr>
      <t>sipas Artikujve Ekonomikë</t>
    </r>
  </si>
  <si>
    <t xml:space="preserve">Kosto totale e projektit </t>
  </si>
  <si>
    <t>Produkti 9</t>
  </si>
  <si>
    <t>Blerje mjet transporti</t>
  </si>
  <si>
    <t>18BQ008</t>
  </si>
  <si>
    <r>
      <t xml:space="preserve">Detajimi i Kostos Totale të </t>
    </r>
    <r>
      <rPr>
        <b/>
        <sz val="8"/>
        <color rgb="FFFF0000"/>
        <rFont val="Garamond"/>
        <family val="1"/>
      </rPr>
      <t xml:space="preserve">Produktit 9 </t>
    </r>
    <r>
      <rPr>
        <b/>
        <sz val="8"/>
        <color theme="1"/>
        <rFont val="Garamond"/>
        <family val="1"/>
      </rPr>
      <t>sipas Artikujve Ekonomikë</t>
    </r>
  </si>
  <si>
    <t>Kosto totale e produktit 9</t>
  </si>
  <si>
    <t>Produkti 10</t>
  </si>
  <si>
    <t>Blerje paisje laboratorike</t>
  </si>
  <si>
    <t>18BQ009</t>
  </si>
  <si>
    <r>
      <t xml:space="preserve">Detajimi i Kostos Totale të </t>
    </r>
    <r>
      <rPr>
        <b/>
        <sz val="8"/>
        <color rgb="FFFF0000"/>
        <rFont val="Garamond"/>
        <family val="1"/>
      </rPr>
      <t xml:space="preserve">Produktit 10 </t>
    </r>
    <r>
      <rPr>
        <b/>
        <sz val="8"/>
        <color theme="1"/>
        <rFont val="Garamond"/>
        <family val="1"/>
      </rPr>
      <t>sipas Artikujve Ekonomikë</t>
    </r>
  </si>
  <si>
    <t>Kosto totale e produktit 10</t>
  </si>
  <si>
    <t>Produkti 11</t>
  </si>
  <si>
    <t>Blerje mjet transporti(vinc)</t>
  </si>
  <si>
    <t>MO64113</t>
  </si>
  <si>
    <r>
      <t xml:space="preserve">Detajimi i Kostos Totale të </t>
    </r>
    <r>
      <rPr>
        <b/>
        <sz val="8"/>
        <color rgb="FFFF0000"/>
        <rFont val="Garamond"/>
        <family val="1"/>
      </rPr>
      <t xml:space="preserve">Produktit 11 </t>
    </r>
    <r>
      <rPr>
        <b/>
        <sz val="8"/>
        <color theme="1"/>
        <rFont val="Garamond"/>
        <family val="1"/>
      </rPr>
      <t>sipas Artikujve Ekonomikë</t>
    </r>
  </si>
  <si>
    <t>Kosto totale e produkti 11</t>
  </si>
  <si>
    <t>Produkti 12</t>
  </si>
  <si>
    <t>Blerje paisje profesionale pune</t>
  </si>
  <si>
    <t>18BQ010</t>
  </si>
  <si>
    <r>
      <t xml:space="preserve">Detajimi i Kostos Totale të </t>
    </r>
    <r>
      <rPr>
        <b/>
        <sz val="8"/>
        <color rgb="FFFF0000"/>
        <rFont val="Garamond"/>
        <family val="1"/>
      </rPr>
      <t xml:space="preserve">Produktit 12 </t>
    </r>
    <r>
      <rPr>
        <b/>
        <sz val="8"/>
        <color theme="1"/>
        <rFont val="Garamond"/>
        <family val="1"/>
      </rPr>
      <t>sipas Artikujve Ekonomikë</t>
    </r>
  </si>
  <si>
    <t>Kosto totale e produktit 12</t>
  </si>
  <si>
    <t>Produkti 13</t>
  </si>
  <si>
    <t>Blerje paisje zyre dhe sigurim me kamera</t>
  </si>
  <si>
    <t>MO61451</t>
  </si>
  <si>
    <r>
      <t xml:space="preserve">Detajimi i Kostos Totale të </t>
    </r>
    <r>
      <rPr>
        <b/>
        <sz val="8"/>
        <color rgb="FFFF0000"/>
        <rFont val="Garamond"/>
        <family val="1"/>
      </rPr>
      <t>Produktit 13</t>
    </r>
    <r>
      <rPr>
        <b/>
        <sz val="8"/>
        <color theme="1"/>
        <rFont val="Garamond"/>
        <family val="1"/>
      </rPr>
      <t xml:space="preserve"> sipas Artikujve Ekonomikë</t>
    </r>
  </si>
  <si>
    <t>Kosto totale e produktit 13</t>
  </si>
  <si>
    <t>Produkti 14</t>
  </si>
  <si>
    <t>Blerje paisje dhe aparatura per grupin e shpetimit dhe inspektmit</t>
  </si>
  <si>
    <t>Mo64069</t>
  </si>
  <si>
    <r>
      <t xml:space="preserve">Detajimi i Kostos Totale të </t>
    </r>
    <r>
      <rPr>
        <b/>
        <sz val="8"/>
        <color rgb="FFFF0000"/>
        <rFont val="Garamond"/>
        <family val="1"/>
      </rPr>
      <t>Produktit 14</t>
    </r>
    <r>
      <rPr>
        <b/>
        <sz val="8"/>
        <color theme="1"/>
        <rFont val="Garamond"/>
        <family val="1"/>
      </rPr>
      <t xml:space="preserve"> sipas Artikujve Ekonomikë</t>
    </r>
  </si>
  <si>
    <t>Kosto totale e produktit 14</t>
  </si>
  <si>
    <t>Produkti 15</t>
  </si>
  <si>
    <t>Blerje paisje kompjuterike dhe sigurim me kamera</t>
  </si>
  <si>
    <t>18BQ013</t>
  </si>
  <si>
    <r>
      <t xml:space="preserve">Detajimi i Kostos Totale të </t>
    </r>
    <r>
      <rPr>
        <b/>
        <sz val="8"/>
        <color rgb="FFFF0000"/>
        <rFont val="Garamond"/>
        <family val="1"/>
      </rPr>
      <t>Produktit 15</t>
    </r>
    <r>
      <rPr>
        <b/>
        <sz val="8"/>
        <color theme="1"/>
        <rFont val="Garamond"/>
        <family val="1"/>
      </rPr>
      <t xml:space="preserve"> sipas Artikujve Ekonomikë</t>
    </r>
  </si>
  <si>
    <t>Kosto totale e produktit 15</t>
  </si>
  <si>
    <t>Produkti 16</t>
  </si>
  <si>
    <t>Rehabitlimi I Uzines se Perpunimit te Bakrit</t>
  </si>
  <si>
    <t>M064120</t>
  </si>
  <si>
    <r>
      <t xml:space="preserve">Detajimi i Kostos Totale të </t>
    </r>
    <r>
      <rPr>
        <b/>
        <sz val="8"/>
        <color rgb="FFFF0000"/>
        <rFont val="Garamond"/>
        <family val="1"/>
      </rPr>
      <t>Produktit 16</t>
    </r>
    <r>
      <rPr>
        <b/>
        <sz val="8"/>
        <color theme="1"/>
        <rFont val="Garamond"/>
        <family val="1"/>
      </rPr>
      <t xml:space="preserve"> sipas Artikujve Ekonomikë</t>
    </r>
  </si>
  <si>
    <t>Kosto totale e produktit 16</t>
  </si>
  <si>
    <t>Produkti 17</t>
  </si>
  <si>
    <t>Kolaudim per rehabilitimin I Uzines se Perpunimit te Bakrit</t>
  </si>
  <si>
    <t>M064122</t>
  </si>
  <si>
    <r>
      <t xml:space="preserve">Detajimi i Kostos Totale të </t>
    </r>
    <r>
      <rPr>
        <b/>
        <sz val="8"/>
        <color rgb="FFFF0000"/>
        <rFont val="Garamond"/>
        <family val="1"/>
      </rPr>
      <t>Produktit 17</t>
    </r>
    <r>
      <rPr>
        <b/>
        <sz val="8"/>
        <color theme="1"/>
        <rFont val="Garamond"/>
        <family val="1"/>
      </rPr>
      <t xml:space="preserve"> sipas Artikujve Ekonomikë</t>
    </r>
  </si>
  <si>
    <t>Kosto totale e produktit 17</t>
  </si>
  <si>
    <t>Produkti 18</t>
  </si>
  <si>
    <t>Konservimi Kombinati Energjitik Elbasan</t>
  </si>
  <si>
    <t>18BQ203</t>
  </si>
  <si>
    <t>nr.punonjesish</t>
  </si>
  <si>
    <r>
      <t xml:space="preserve">Detajimi i Kostos Totale të </t>
    </r>
    <r>
      <rPr>
        <b/>
        <sz val="8"/>
        <color rgb="FFFF0000"/>
        <rFont val="Garamond"/>
        <family val="1"/>
      </rPr>
      <t>Produktit 18</t>
    </r>
    <r>
      <rPr>
        <b/>
        <sz val="8"/>
        <color theme="1"/>
        <rFont val="Garamond"/>
        <family val="1"/>
      </rPr>
      <t xml:space="preserve"> sipas Artikujve Ekonomikë</t>
    </r>
  </si>
  <si>
    <t>Kosto totale e produktit 18</t>
  </si>
  <si>
    <t>Produkti 19</t>
  </si>
  <si>
    <t>Konservim prodhim celiqeve Elbasan</t>
  </si>
  <si>
    <t>M060431</t>
  </si>
  <si>
    <r>
      <t xml:space="preserve">Detajimi i Kostos Totale të </t>
    </r>
    <r>
      <rPr>
        <b/>
        <sz val="8"/>
        <color rgb="FFFF0000"/>
        <rFont val="Garamond"/>
        <family val="1"/>
      </rPr>
      <t>Produktit 19</t>
    </r>
    <r>
      <rPr>
        <b/>
        <sz val="8"/>
        <color theme="1"/>
        <rFont val="Garamond"/>
        <family val="1"/>
      </rPr>
      <t xml:space="preserve"> sipas Artikujve Ekonomikë</t>
    </r>
  </si>
  <si>
    <t>Kosto totale e produktit 19</t>
  </si>
  <si>
    <t>Produkti 20</t>
  </si>
  <si>
    <t>Azotiku Monitorimi I Landfilleve</t>
  </si>
  <si>
    <t>M064074</t>
  </si>
  <si>
    <r>
      <t xml:space="preserve">Detajimi i Kostos Totale të </t>
    </r>
    <r>
      <rPr>
        <b/>
        <sz val="8"/>
        <color rgb="FFFF0000"/>
        <rFont val="Garamond"/>
        <family val="1"/>
      </rPr>
      <t>Produktit 20</t>
    </r>
    <r>
      <rPr>
        <b/>
        <sz val="8"/>
        <color theme="1"/>
        <rFont val="Garamond"/>
        <family val="1"/>
      </rPr>
      <t xml:space="preserve"> sipas Artikujve Ekonomikë</t>
    </r>
  </si>
  <si>
    <t>Kosto totale e produktit 20</t>
  </si>
  <si>
    <t>Produkti 21</t>
  </si>
  <si>
    <t>Azotiku Konservime</t>
  </si>
  <si>
    <t>18BQ205</t>
  </si>
  <si>
    <r>
      <t xml:space="preserve">Detajimi i Kostos Totale të </t>
    </r>
    <r>
      <rPr>
        <b/>
        <sz val="8"/>
        <color rgb="FFFF0000"/>
        <rFont val="Garamond"/>
        <family val="1"/>
      </rPr>
      <t>Produktit 21</t>
    </r>
    <r>
      <rPr>
        <b/>
        <sz val="8"/>
        <color theme="1"/>
        <rFont val="Garamond"/>
        <family val="1"/>
      </rPr>
      <t xml:space="preserve"> sipas Artikujve Ekonomikë</t>
    </r>
  </si>
  <si>
    <t>Kosto totale e produktit 21</t>
  </si>
  <si>
    <t>Produkti 22</t>
  </si>
  <si>
    <t>Konservim prodhim kabllo Shkoder</t>
  </si>
  <si>
    <t>M064250</t>
  </si>
  <si>
    <r>
      <t xml:space="preserve">Detajimi i Kostos Totale të </t>
    </r>
    <r>
      <rPr>
        <b/>
        <sz val="8"/>
        <color rgb="FFFF0000"/>
        <rFont val="Garamond"/>
        <family val="1"/>
      </rPr>
      <t>Produktit 22</t>
    </r>
    <r>
      <rPr>
        <b/>
        <sz val="8"/>
        <color theme="1"/>
        <rFont val="Garamond"/>
        <family val="1"/>
      </rPr>
      <t xml:space="preserve"> sipas Artikujve Ekonomikë</t>
    </r>
  </si>
  <si>
    <t>Kosto totale e produktit 22</t>
  </si>
  <si>
    <t>Produkti 23</t>
  </si>
  <si>
    <t>Konservim prodhim mobilje sh.a Tirane</t>
  </si>
  <si>
    <t>18BQ210</t>
  </si>
  <si>
    <r>
      <t xml:space="preserve">Detajimi i Kostos Totale të </t>
    </r>
    <r>
      <rPr>
        <b/>
        <sz val="8"/>
        <color rgb="FFFF0000"/>
        <rFont val="Garamond"/>
        <family val="1"/>
      </rPr>
      <t>Produktit 23</t>
    </r>
    <r>
      <rPr>
        <b/>
        <sz val="8"/>
        <color theme="1"/>
        <rFont val="Garamond"/>
        <family val="1"/>
      </rPr>
      <t xml:space="preserve"> sipas Artikujve Ekonomikë</t>
    </r>
  </si>
  <si>
    <t>Kosto totale e produktit 23</t>
  </si>
  <si>
    <t>Produkti 24</t>
  </si>
  <si>
    <t xml:space="preserve">Aparatura laboratorike per treguesit cilesor te naftes dhe gazit </t>
  </si>
  <si>
    <t>M064072</t>
  </si>
  <si>
    <r>
      <t xml:space="preserve">Detajimi i Kostos Totale të </t>
    </r>
    <r>
      <rPr>
        <b/>
        <sz val="8"/>
        <color rgb="FFFF0000"/>
        <rFont val="Garamond"/>
        <family val="1"/>
      </rPr>
      <t>Produktit 24</t>
    </r>
    <r>
      <rPr>
        <b/>
        <sz val="8"/>
        <color theme="1"/>
        <rFont val="Garamond"/>
        <family val="1"/>
      </rPr>
      <t xml:space="preserve"> sipas Artikujve Ekonomikë</t>
    </r>
  </si>
  <si>
    <t>Kosto totale e produktit 24</t>
  </si>
  <si>
    <t>Projekti I Rehabilitimit te Perpunimit te Uzines se Bakrit</t>
  </si>
  <si>
    <t>Produkti 25</t>
  </si>
  <si>
    <t>Laborator Levizes</t>
  </si>
  <si>
    <t>M064117</t>
  </si>
  <si>
    <r>
      <t xml:space="preserve">Detajimi i Kostos Totale të </t>
    </r>
    <r>
      <rPr>
        <b/>
        <sz val="8"/>
        <color rgb="FFFF0000"/>
        <rFont val="Garamond"/>
        <family val="1"/>
      </rPr>
      <t>Produktit 25</t>
    </r>
    <r>
      <rPr>
        <b/>
        <sz val="8"/>
        <color theme="1"/>
        <rFont val="Garamond"/>
        <family val="1"/>
      </rPr>
      <t xml:space="preserve"> sipas Artikujve Ekonomikë</t>
    </r>
  </si>
  <si>
    <t>Kosto totale e produktit 25</t>
  </si>
  <si>
    <t>Produkti 26</t>
  </si>
  <si>
    <t xml:space="preserve">Implementi I sistemit te hidranteve </t>
  </si>
  <si>
    <r>
      <t xml:space="preserve">Detajimi i Kostos Totale të </t>
    </r>
    <r>
      <rPr>
        <b/>
        <sz val="8"/>
        <color rgb="FFFF0000"/>
        <rFont val="Garamond"/>
        <family val="1"/>
      </rPr>
      <t>Produktit 26</t>
    </r>
    <r>
      <rPr>
        <b/>
        <sz val="8"/>
        <color theme="1"/>
        <rFont val="Garamond"/>
        <family val="1"/>
      </rPr>
      <t xml:space="preserve"> sipas Artikujve Ekonomikë</t>
    </r>
  </si>
  <si>
    <t>Kosto totale e produktit 26</t>
  </si>
  <si>
    <t>Produkti 27</t>
  </si>
  <si>
    <t>Sistemi I ujrave dhe ne zonat industriale</t>
  </si>
  <si>
    <r>
      <t xml:space="preserve">Detajimi i Kostos Totale të </t>
    </r>
    <r>
      <rPr>
        <b/>
        <sz val="8"/>
        <color rgb="FFFF0000"/>
        <rFont val="Garamond"/>
        <family val="1"/>
      </rPr>
      <t>Produktit 27</t>
    </r>
    <r>
      <rPr>
        <b/>
        <sz val="8"/>
        <color theme="1"/>
        <rFont val="Garamond"/>
        <family val="1"/>
      </rPr>
      <t xml:space="preserve"> sipas Artikujve Ekonomikë</t>
    </r>
  </si>
  <si>
    <t>Kosto totale e produktit 27</t>
  </si>
  <si>
    <t>Produkti 28</t>
  </si>
  <si>
    <t>Aparatur per laboratorin e tekstilit</t>
  </si>
  <si>
    <r>
      <t xml:space="preserve">Detajimi i Kostos Totale të </t>
    </r>
    <r>
      <rPr>
        <b/>
        <sz val="8"/>
        <color rgb="FFFF0000"/>
        <rFont val="Garamond"/>
        <family val="1"/>
      </rPr>
      <t>Produktit 28</t>
    </r>
    <r>
      <rPr>
        <b/>
        <sz val="8"/>
        <color theme="1"/>
        <rFont val="Garamond"/>
        <family val="1"/>
      </rPr>
      <t xml:space="preserve"> sipas Artikujve Ekonomikë</t>
    </r>
  </si>
  <si>
    <t>Kosto totale e produktit 28</t>
  </si>
  <si>
    <t>Planifikimi Urban</t>
  </si>
  <si>
    <t>06180</t>
  </si>
  <si>
    <t xml:space="preserve">
Ky program harton, mbështet dhe zbaton procese dhe politika për planifikimin dhe zhvillimin e qëndrueshëm urban, kontrollin e territorit, mbetjet urbane, si dhe mbështet zhvillimin e vendit në nivel rajoni, sipas fushave të përgjegjësisë; harton, mbështet, financon dhe zbaton projekte në fushat e mësipërme.
</t>
  </si>
  <si>
    <t xml:space="preserve">Zbatueshmëria e politikave dhe strategjive për një zhvillim territori të qëndrueshëm dhe të balancuar, si dhe detyrimet e përafrimit të kuadrit ligjor sipas kritereve të BE për dokumentet e  planifikimit të territorit, rregullave teknike, kritereve urbane dhe standardeve teknike të ndërtimit për Republikën e Shqipërisë. </t>
  </si>
  <si>
    <t>Fuqizimi i funksionit menaxhues, në funksion të implementimit të suksesshëm të programit, konform kërkesave të kuadrit ligjor në fuqi</t>
  </si>
  <si>
    <t xml:space="preserve">Realizimi i Projekteve Konkrete </t>
  </si>
  <si>
    <t>Hartimi dhe monitorimi i Planeve ne nivel lokal dhe rajonal</t>
  </si>
  <si>
    <t>Hartimi i Masterplanit të mbetjeve</t>
  </si>
  <si>
    <t>Hartimin e rregullave dhe standardeve të projektimit në disa fusha ne vijim te MSA dhe perafrimit te legjislacionit tone me BE</t>
  </si>
  <si>
    <t xml:space="preserve">Mbeshtetjen e projekteve me fokus lokal, rajonal dhe ne rang vendi, si dhe hartimin e rregullave teknike ne projektim duke i harmonizuar këto plane me PPK, PINS Durana dhe PINS Tiranë Durrës, per nje zhvillimit te barabarte ne territorit.
</t>
  </si>
  <si>
    <t>Administratë funksionale për realizimin e politikave të Planifikimit Urban</t>
  </si>
  <si>
    <t>Projekte të zbatuara AQTN</t>
  </si>
  <si>
    <t>Territore të zhvilluara</t>
  </si>
  <si>
    <t>Menaxhim i mbetjeve të ngurta Urbane</t>
  </si>
  <si>
    <t>Standarte Urbane sipas Direktivave të BE</t>
  </si>
  <si>
    <t xml:space="preserve">Administratë funksionale për realizimin e politikave të Planifikimit Urban </t>
  </si>
  <si>
    <t xml:space="preserve">Sigurimi i shërbimeve bazë për realizimin efektiv të përgjegjësive funksionale të institucioneve të varësisë per realizimin e politikave të zhvillimit urban </t>
  </si>
  <si>
    <t>numër punonjësish</t>
  </si>
  <si>
    <r>
      <t xml:space="preserve">Detajimi i Kostos Totale të </t>
    </r>
    <r>
      <rPr>
        <b/>
        <sz val="11"/>
        <color rgb="FFFF0000"/>
        <rFont val="Garamond"/>
        <family val="1"/>
      </rPr>
      <t>Produktit 1</t>
    </r>
    <r>
      <rPr>
        <b/>
        <sz val="11"/>
        <color theme="1"/>
        <rFont val="Garamond"/>
        <family val="1"/>
      </rPr>
      <t xml:space="preserve"> sipas Artikujve Ekonomikë</t>
    </r>
  </si>
  <si>
    <t>M064255</t>
  </si>
  <si>
    <t>Pajisje informatike AQTN</t>
  </si>
  <si>
    <t>Në përputhje me objektivat dhe programet, si dhe shërbimet online, shihet e nevojshme për mbarëvajtjen e punës, të paturit të pajisjeve informatike përkatëse (software, programe, pajisje etj)</t>
  </si>
  <si>
    <r>
      <t xml:space="preserve">Detajimi i Kostos Totale të </t>
    </r>
    <r>
      <rPr>
        <b/>
        <sz val="11"/>
        <color rgb="FFFF0000"/>
        <rFont val="Garamond"/>
        <family val="1"/>
      </rPr>
      <t xml:space="preserve">Produktit 1 </t>
    </r>
    <r>
      <rPr>
        <b/>
        <sz val="11"/>
        <color theme="1"/>
        <rFont val="Garamond"/>
        <family val="1"/>
      </rPr>
      <t>sipas Artikujve Ekonomikë</t>
    </r>
  </si>
  <si>
    <t xml:space="preserve">Produkti 2 </t>
  </si>
  <si>
    <t>M064086</t>
  </si>
  <si>
    <t>Pajisje per skeleri dhe rafte arkivore AQTN</t>
  </si>
  <si>
    <t>Ruajtja e parametrave tekniko-profesionale  te dokumenteve arkivore si dhe kriteret e zbatimit te Ligjit "Per Arkivat",kerkojne sigurimin e tyre ne rafte e skeleri metalike arkivore. Arkivi si nje institucion qe arshivon ne vazhdimesi dokumente arkivore ne fushen e ndertimit e kerkon si domosdoshmeri dhe sigurimin e tyre ne pajisje te tilla.</t>
  </si>
  <si>
    <r>
      <t xml:space="preserve">Detajimi i Kostos Totale të </t>
    </r>
    <r>
      <rPr>
        <b/>
        <sz val="11"/>
        <color rgb="FFFF0000"/>
        <rFont val="Garamond"/>
        <family val="1"/>
      </rPr>
      <t xml:space="preserve">Produktit 2 </t>
    </r>
    <r>
      <rPr>
        <b/>
        <sz val="11"/>
        <color theme="1"/>
        <rFont val="Garamond"/>
        <family val="1"/>
      </rPr>
      <t>sipas Artikujve Ekonomikë</t>
    </r>
  </si>
  <si>
    <t>Kosto totale e produkti 2</t>
  </si>
  <si>
    <t>Shpenzimet Kapitale</t>
  </si>
  <si>
    <t>Kodi i Projektit të Investimeve</t>
  </si>
  <si>
    <t>M064080</t>
  </si>
  <si>
    <t xml:space="preserve">Produkti 3 </t>
  </si>
  <si>
    <t>Hartimi i Planeve te Pergjithshme Vendore</t>
  </si>
  <si>
    <t xml:space="preserve">Projekti synon mbështetjen financiare dhe teknike për hartimin e planeve të përgjithshme vendore për të 61 bashkitë, në vijim të reformës administrativo-territoriale. Njësitë e reja vendore në bashkëpunim me qeverisjen qendrore, ekspertizën e huaj dhe kombëtare do të hartojmë planet vendore, që do të shërbejnë si bazë për një zhvillim të qëndrueshëm ekonomik e social të tyre. </t>
  </si>
  <si>
    <t>projekt/bashki</t>
  </si>
  <si>
    <r>
      <t xml:space="preserve">Detajimi i Kostos Totale të </t>
    </r>
    <r>
      <rPr>
        <b/>
        <sz val="11"/>
        <color rgb="FFFF0000"/>
        <rFont val="Garamond"/>
        <family val="1"/>
      </rPr>
      <t>Produktit 3</t>
    </r>
    <r>
      <rPr>
        <b/>
        <sz val="11"/>
        <color theme="1"/>
        <rFont val="Garamond"/>
        <family val="1"/>
      </rPr>
      <t>sipas Artikujve Ekonomikë</t>
    </r>
  </si>
  <si>
    <t xml:space="preserve">Produkti 4 </t>
  </si>
  <si>
    <t>M064136</t>
  </si>
  <si>
    <t>Projekte pilot për rikualifikimin e blloqeve urbane</t>
  </si>
  <si>
    <t>Investimi në zonat urbane, dhe mbështetja financiare në investimin e përmirësimeve infrastrukturore urbane, do të nxiste sipërmarrësit të investojne në zonë duke sjellë gjenerimin e më shumë të ardhurave për banorët dhe krijimin e modeleve të suksesit, të cilat mund të replikohen më pas edhe në  blloqe urbane ne qytete të tjera.</t>
  </si>
  <si>
    <r>
      <t xml:space="preserve">Detajimi i Kostos Totale të </t>
    </r>
    <r>
      <rPr>
        <b/>
        <sz val="11"/>
        <color rgb="FFFF0000"/>
        <rFont val="Garamond"/>
        <family val="1"/>
      </rPr>
      <t>Produktit 4</t>
    </r>
    <r>
      <rPr>
        <b/>
        <sz val="11"/>
        <color theme="1"/>
        <rFont val="Garamond"/>
        <family val="1"/>
      </rPr>
      <t xml:space="preserve"> sipas Artikujve Ekonomikë</t>
    </r>
  </si>
  <si>
    <t>supervizion per rikualifikimin e blloqeve urbane</t>
  </si>
  <si>
    <t>supervizion-Investimi në zonat urbane</t>
  </si>
  <si>
    <r>
      <t xml:space="preserve">Detajimi i Kostos Totale të </t>
    </r>
    <r>
      <rPr>
        <b/>
        <sz val="11"/>
        <color rgb="FFFF0000"/>
        <rFont val="Garamond"/>
        <family val="1"/>
      </rPr>
      <t>Produktit 5</t>
    </r>
    <r>
      <rPr>
        <b/>
        <sz val="11"/>
        <color theme="1"/>
        <rFont val="Garamond"/>
        <family val="1"/>
      </rPr>
      <t xml:space="preserve"> sipas Artikujve Ekonomikë</t>
    </r>
  </si>
  <si>
    <t>kolaudim per rikualifikimin e blloqeve urbane</t>
  </si>
  <si>
    <t>kolaudim-Investimi në zonat urbane</t>
  </si>
  <si>
    <r>
      <t xml:space="preserve">Detajimi i Kostos Totale të </t>
    </r>
    <r>
      <rPr>
        <b/>
        <sz val="11"/>
        <color rgb="FFFF0000"/>
        <rFont val="Garamond"/>
        <family val="1"/>
      </rPr>
      <t xml:space="preserve">Produktit 6 </t>
    </r>
    <r>
      <rPr>
        <b/>
        <sz val="11"/>
        <color theme="1"/>
        <rFont val="Garamond"/>
        <family val="1"/>
      </rPr>
      <t>sipas Artikujve Ekonomikë</t>
    </r>
  </si>
  <si>
    <t>M064137</t>
  </si>
  <si>
    <t>Projekt për zonën e liqenit të Pogradecit (Tushemisht - Drilon)</t>
  </si>
  <si>
    <t>Investimi në zonën turistike urbane, ndërtimi i një programi të sipërmarrjes nga partnerët e projektit dhe mbështetja financiare në investimin e përmirësimeve infrastrukturore urbane, do të nxiste sipërmarrësit të investonin në zonë duke sjellë gjenerimin e më shumë të ardhurave për banorët dhe krijimin e modeleve të suksesit, të cilat mund të replikohen më pas edhe në zona të tjera.</t>
  </si>
  <si>
    <t>projekt</t>
  </si>
  <si>
    <r>
      <t xml:space="preserve">Detajimi i Kostos Totale të </t>
    </r>
    <r>
      <rPr>
        <b/>
        <sz val="11"/>
        <color rgb="FFFF0000"/>
        <rFont val="Garamond"/>
        <family val="1"/>
      </rPr>
      <t xml:space="preserve">Produktit 7 </t>
    </r>
    <r>
      <rPr>
        <b/>
        <sz val="11"/>
        <color theme="1"/>
        <rFont val="Garamond"/>
        <family val="1"/>
      </rPr>
      <t>sipas Artikujve Ekonomikë</t>
    </r>
  </si>
  <si>
    <t>M064138</t>
  </si>
  <si>
    <t>Hartimi i Planeve Sektoriale/Rajonale me tematika të veçanta</t>
  </si>
  <si>
    <t>Projekti konsiston në vlerësim dhe analizë të gjendjes ekzistuese të territorit, vlerësim të potencialeve, risqeve dhe mundësive që paraqet territori për zhvillim të qëndrueshëm ekonomik, social dhe mjedisor. Planet e hartuara do të konkludojnë me propozime konkrete për projekte strategjike për zbatim të cilat do të ndikojnë në shkallë të gjerë zhvillimin ekonomik dhe social të zonës në studim. Ato do të shërbejnë si referencë për stafet e  institucioneve sipas fushave te veprimtarise.</t>
  </si>
  <si>
    <t>plane</t>
  </si>
  <si>
    <r>
      <t xml:space="preserve">Detajimi i Kostos Totale të </t>
    </r>
    <r>
      <rPr>
        <b/>
        <sz val="11"/>
        <color rgb="FFFF0000"/>
        <rFont val="Garamond"/>
        <family val="1"/>
      </rPr>
      <t>Produktit 8</t>
    </r>
    <r>
      <rPr>
        <b/>
        <sz val="11"/>
        <color theme="1"/>
        <rFont val="Garamond"/>
        <family val="1"/>
      </rPr>
      <t xml:space="preserve"> sipas Artikujve Ekonomikë</t>
    </r>
  </si>
  <si>
    <t>Kosto totale e produktit 8</t>
  </si>
  <si>
    <t>18BM901</t>
  </si>
  <si>
    <t>Pershtatja dhe adaptimi i  eurokodeve 5, 9 dhe 6 (pjesa 3) dhe 7 (pjesa 3)</t>
  </si>
  <si>
    <t>Projekti konsiston në pershtatjen dhe adaptimin e eurokodeve 5, 9 dhe 6 (pjesa 3) dhe 7 (pjesa 3)
për plotësimin e paketës prej 10 Eurokode për ti hapur rrugën hartimit të Anekseve Kombëtare.
Futja në zbatim e Eurokodeve në vendin tonë do të sjellë një ndryshim mjaft cilësor për
përmirësimin e metodave të projektimit për veprat e ndërtimit, e cila do të ndikojnë edhe në cilësinë e zbatimit të tyre. Procesi i përafrimit të legjislacionit kombëtar me atë Europian do të përfshijë edhe fushat e standardeve të sigurisë, cilësisë dhe prodhimit për veprat e ndërtimit. Përfitimet që rrjedhin nga adoptimi dhe më pas zbatimi i Eurokodeve EN në vendin tonë, janë të konsiderueshme.</t>
  </si>
  <si>
    <r>
      <t xml:space="preserve">Detajimi i Kostos Totale të </t>
    </r>
    <r>
      <rPr>
        <b/>
        <sz val="11"/>
        <color rgb="FFFF0000"/>
        <rFont val="Garamond"/>
        <family val="1"/>
      </rPr>
      <t>Produktit 9</t>
    </r>
    <r>
      <rPr>
        <b/>
        <sz val="11"/>
        <color theme="1"/>
        <rFont val="Garamond"/>
        <family val="1"/>
      </rPr>
      <t xml:space="preserve"> sipas Artikujve Ekonomikë</t>
    </r>
  </si>
  <si>
    <t>M064140</t>
  </si>
  <si>
    <t>Sistemi i integruar për nformatizimin e Manualit të çmimeve për zërat e punimeve në ndërtim</t>
  </si>
  <si>
    <t>Projekti konsiston në unifikimin e metodologjisë së
llogaritjes dhe të formatit të paraqitjes së preventivave e të analizës së kostos për punimet e ndërtimit, sipas programeve kompjuterike, në lehtësimin e veprimtarisë së subjekteve, që zhvillojnë veprimtari në këtë fushë, lehtësimin e kontrollit tekniko-financiar të punimeve të ndërtimit dhe në shmangien e informalitetit në veprimtarinë prodhuese, në tregun e ndërtimeve në Shqipëri. Projekti (sitemi informatik) i jep lehtësi përditësimit dhe pasurimit
të manualit teknike të çmimeve të ndërtimit, përfshirë analizat teknike të tyre, si dhe buletinit të çmimeve të materialeve të ndërtimit, në çdo kohë dhe në kohë rekord. Për të shmangur informalitetin dhe për të vënë në barazi ligjore të gjithë tatimpaguesit, të gjitha detyrimet tatimore ndaj shtetit dhe detyrimet e tjera, të lidhura me veprimtarinë ndërtuese,
në fushën e ndërtimit, përfshirë sigurimet shëndetësore dhe shoqërore, të llogariten sipas vlerave faktike të punimeve, të zbërthyera sipas strukturës së kostos.</t>
  </si>
  <si>
    <t>manual</t>
  </si>
  <si>
    <r>
      <t xml:space="preserve">Detajimi i Kostos Totale të </t>
    </r>
    <r>
      <rPr>
        <b/>
        <sz val="11"/>
        <color rgb="FFFF0000"/>
        <rFont val="Garamond"/>
        <family val="1"/>
      </rPr>
      <t>Produktit 10</t>
    </r>
    <r>
      <rPr>
        <b/>
        <sz val="11"/>
        <color theme="1"/>
        <rFont val="Garamond"/>
        <family val="1"/>
      </rPr>
      <t xml:space="preserve"> sipas Artikujve Ekonomikë</t>
    </r>
  </si>
  <si>
    <t>M064141</t>
  </si>
  <si>
    <t>Hartimi i udhëzimeve për zbatimin e Eurokodeve</t>
  </si>
  <si>
    <t xml:space="preserve">Projekti konsiston në hartimin e manualeve udhezuese per secilin nga 10 Eurokodet qe do te perkthehen, pershtaten dhe vendosen ne zbatim si standarde detyruese ne fushen e projektimit te objekteve ndertimore. Eurokodet do te jene te shoqeruara nga Anekset Kombetare, dhe duke pasur parasysh kompleksitetin dhe vellimin e tyre, ato rekomandohet te shoqerohen me udhezues qe spjegojne perberjen dhe zbatueshmerine e tyre. </t>
  </si>
  <si>
    <r>
      <t xml:space="preserve">Detajimi i Kostos Totale të </t>
    </r>
    <r>
      <rPr>
        <b/>
        <sz val="11"/>
        <color rgb="FFFF0000"/>
        <rFont val="Garamond"/>
        <family val="1"/>
      </rPr>
      <t xml:space="preserve">Produktit 11 </t>
    </r>
    <r>
      <rPr>
        <b/>
        <sz val="11"/>
        <color theme="1"/>
        <rFont val="Garamond"/>
        <family val="1"/>
      </rPr>
      <t xml:space="preserve"> sipas Artikujve Ekonomikë</t>
    </r>
  </si>
  <si>
    <t>Kosto totale e produktit 11</t>
  </si>
  <si>
    <t>M064142</t>
  </si>
  <si>
    <t>Hartimi i standarteve të projektimit të strukturave Industriale</t>
  </si>
  <si>
    <t>Projekti konsiston në hartimin e standardeve të projektimit për strukturat industriale, duke u bazuar në standardet evropiane dhe përshtatjen e tyre me legjislacionin shqiptar në fuqi. Kuadri ligjor në fuqi nuk rregullon çështjet e standarteve të projektimit për objektet e përdorimit publik dhe privat, duke krijuar kushtet për projektim joprofesional dhe të pastandartizuar, gjë që krijon premisa për rrezikimin e sigurisë dhe cilësisë së jetës së qytetarëve, si dhe përbën rrezik për dështimin e investimeve publike dhe private.</t>
  </si>
  <si>
    <t>standard</t>
  </si>
  <si>
    <r>
      <t xml:space="preserve">Detajimi i Kostos Totale të </t>
    </r>
    <r>
      <rPr>
        <b/>
        <sz val="11"/>
        <color rgb="FFFF0000"/>
        <rFont val="Garamond"/>
        <family val="1"/>
      </rPr>
      <t>Produktit 12</t>
    </r>
    <r>
      <rPr>
        <b/>
        <sz val="11"/>
        <color theme="1"/>
        <rFont val="Garamond"/>
        <family val="1"/>
      </rPr>
      <t xml:space="preserve"> sipas Artikujve Ekonomikë</t>
    </r>
  </si>
  <si>
    <t>M064143</t>
  </si>
  <si>
    <t>Hartimi i Anekseve Kombëtare të Eurokodeve</t>
  </si>
  <si>
    <t xml:space="preserve">Projekti konsiston në rifreskimin dhe përditësimin e anekseve kombëtare të Eurokodeve, të cilat janë të nevojshme për zbatimin e plotë të Eurokodeve. </t>
  </si>
  <si>
    <r>
      <t xml:space="preserve">Detajimi i Kostos Totale të </t>
    </r>
    <r>
      <rPr>
        <b/>
        <sz val="11"/>
        <color rgb="FFFF0000"/>
        <rFont val="Garamond"/>
        <family val="1"/>
      </rPr>
      <t>Produktit 13</t>
    </r>
    <r>
      <rPr>
        <b/>
        <sz val="11"/>
        <color theme="1"/>
        <rFont val="Garamond"/>
        <family val="1"/>
      </rPr>
      <t xml:space="preserve"> sipas Artikujve Ekonomikë</t>
    </r>
  </si>
  <si>
    <t>18BM906</t>
  </si>
  <si>
    <t>Hartimi i Standardeve të projektimit të spitaleve dhe klinikave mjekësore</t>
  </si>
  <si>
    <t>Projekti konsiston në hartimin e standardeve të projektimit për spitale dhe klinika mjekësore duke u bazuar në standardet europiane dhe përshtatjen e tyre me legjislacionin shqiptar në fuqi. Kuadri ligjor në fuqi nuk rregullon çështjet e standardeve të projektimit për objektet e përdorimit publik dhe privat në këtë fushë, duke krijuar kushtet për projektim joprofesional dhe të pastandardizuar, gjë që krijon premisa për të rrezikuar sigurinë dhe cilësinë e jetës së qytetarëve, si dhe përbën rrezik për dështimin e investimeve publike dhe private.</t>
  </si>
  <si>
    <r>
      <t xml:space="preserve">Detajimi i Kostos Totale të </t>
    </r>
    <r>
      <rPr>
        <b/>
        <sz val="11"/>
        <color rgb="FFFF0000"/>
        <rFont val="Garamond"/>
        <family val="1"/>
      </rPr>
      <t>Produktit 14</t>
    </r>
    <r>
      <rPr>
        <b/>
        <sz val="11"/>
        <color theme="1"/>
        <rFont val="Garamond"/>
        <family val="1"/>
      </rPr>
      <t xml:space="preserve"> sipas Artikujve Ekonomikë</t>
    </r>
  </si>
  <si>
    <t>18BM907</t>
  </si>
  <si>
    <t>Hartimi i Standardeve të projektimit të universiteteve dhe ambjenteve të tyre plotësuese (konvikte, ambjente sportive etj.)</t>
  </si>
  <si>
    <t xml:space="preserve">Projekti konsiston në hartimin e standardeve të projektimit për universiteteve dhe ambjenteve të tyre plotësuese (konvikte, ambjente sportive, etj) duke u bazuar në standardet europiane dhe përshtatjen e tyre me legjislacionin shqiptar në fuqi. Kuadri ligjor në fuqi nuk rregullon çështjet e standardeve të projektimit për objektet e përdorimit publik dhe privat në këtë fushë, duke krijuar kushtet për projektim joprofesional dhe të pastandardizuar, gjë që krijon premisa për të rrezikuar sigurinë dhe cilësinë e jetës së qytetarëve, si dhe përbën rrezik për dështimin e investimeve publike dhe private. </t>
  </si>
  <si>
    <r>
      <t xml:space="preserve">Detajimi i Kostos Totale të </t>
    </r>
    <r>
      <rPr>
        <b/>
        <sz val="11"/>
        <color rgb="FFFF0000"/>
        <rFont val="Garamond"/>
        <family val="1"/>
      </rPr>
      <t>Produktit 15</t>
    </r>
    <r>
      <rPr>
        <b/>
        <sz val="11"/>
        <color theme="1"/>
        <rFont val="Garamond"/>
        <family val="1"/>
      </rPr>
      <t xml:space="preserve"> sipas Artikujve Ekonomikë</t>
    </r>
  </si>
  <si>
    <t>18BM908</t>
  </si>
  <si>
    <t>Sistem i integruar për informatizimin e manualit të tarifave për shërbime në planifikim territori, projektim, mbikqyrje dhe kolaudim</t>
  </si>
  <si>
    <t>Projekti konsiston në bërjen efektive të përllogaritjes së pagesës së shërbimeve nëpërmjet programeve kompjuterike, në lehtësimin e veprimtarisë së subjekteve, që zhvillojnë veprimtari në fushën e planifikimit, projektimit, mbikqyrjes dhe kolaudimit të veprave ndërtimore, lehtësimin e kontrollit financiar për përcaktimin e fondit të shërbimeve nga institucionet publike e private në këto fusha, për të evituar shmangien e mos pagimit të tatimit mbi vleren reale. Projekti (sitemi informatik) jep mundesi për përcaktimin sa më drejtë të pagesës si derivat i tipologjisë së shërbimit në bazë të kostove të ngarkimit të projektit bazuar në kostot e llogaritshme ose vlerësuese për grupet tarifore. Për të shmangur informalitetin dhe për të vënë në barazi ligjore të gjithë tatimpaguesit, të gjitha detyrimet tatimore ndaj shtetit dhe detyrimet e tjera, të lidhura me veprimtarinë studimore projektuese mbikqyrëse dhe kolauduese, në fushën e ndërtimit të
veprave publike dhe private.</t>
  </si>
  <si>
    <t>sistem</t>
  </si>
  <si>
    <r>
      <t xml:space="preserve">Detajimi i Kostos Totale të </t>
    </r>
    <r>
      <rPr>
        <b/>
        <sz val="11"/>
        <color rgb="FFFF0000"/>
        <rFont val="Garamond"/>
        <family val="1"/>
      </rPr>
      <t>Produktit 16</t>
    </r>
    <r>
      <rPr>
        <b/>
        <sz val="11"/>
        <color theme="1"/>
        <rFont val="Garamond"/>
        <family val="1"/>
      </rPr>
      <t xml:space="preserve"> sipas Artikujve Ekonomikë</t>
    </r>
  </si>
  <si>
    <t>Shpronsime</t>
  </si>
  <si>
    <t>Bashkia roskovec+shkoder+vlore+himare</t>
  </si>
  <si>
    <r>
      <t xml:space="preserve">Detajimi i Kostos Totale të </t>
    </r>
    <r>
      <rPr>
        <b/>
        <sz val="11"/>
        <color rgb="FFFF0000"/>
        <rFont val="Garamond"/>
        <family val="1"/>
      </rPr>
      <t>Produktit 17</t>
    </r>
    <r>
      <rPr>
        <b/>
        <sz val="11"/>
        <color theme="1"/>
        <rFont val="Garamond"/>
        <family val="1"/>
      </rPr>
      <t xml:space="preserve"> sipas Artikujve Ekonomikë</t>
    </r>
  </si>
  <si>
    <t>Financimi I Huaj</t>
  </si>
  <si>
    <t>Projekti i GIZ, Lëvizja urbane miqësore ndaj mjedisit në Bashkinë Tiranë</t>
  </si>
  <si>
    <t>I RI</t>
  </si>
  <si>
    <t xml:space="preserve">Ky projekt do të mbështesë:
- projektet pilote me impakt të matshëm, me zgjidhje të qëndrueshme sa i përket levizjes urbane, të cilat mund të ripërdoren në pjesë të ndryshme të territorit
- bashkëpunimet midis partrerëve (publik – privat)
- do të realizojë trajnime
- do të krijojë një rrjetë informacioni e cila do të përdoret nga kushdo
- do të mbështes procesin e transformimit të transportit alternativ  </t>
  </si>
  <si>
    <r>
      <t xml:space="preserve">Detajimi i Kostos Totale të </t>
    </r>
    <r>
      <rPr>
        <b/>
        <sz val="11"/>
        <color rgb="FFFF0000"/>
        <rFont val="Garamond"/>
        <family val="1"/>
      </rPr>
      <t xml:space="preserve">Produktit </t>
    </r>
    <r>
      <rPr>
        <b/>
        <sz val="11"/>
        <color theme="1"/>
        <rFont val="Garamond"/>
        <family val="1"/>
      </rPr>
      <t xml:space="preserve"> sipas Artikujve Ekonomikë</t>
    </r>
  </si>
  <si>
    <t xml:space="preserve">Kosto totale e produktit </t>
  </si>
  <si>
    <t>Ndryshimi në % i totalit të shpenzimeve të Programit</t>
  </si>
  <si>
    <t>Ndryshimi në % i Pagave</t>
  </si>
  <si>
    <t>Ndryshimi në % i Sigurimeve Shoqërore dhe Shëndetësore</t>
  </si>
  <si>
    <t>Ndryshimi në % i Mallrave dhe Shërbimeve</t>
  </si>
  <si>
    <t>Ndryshimi në % i Subvencioneve</t>
  </si>
  <si>
    <t>Ndryshimi në % i Transfertave të brendshme</t>
  </si>
  <si>
    <t>Ndryshimi në % i Transfertave të jashtme</t>
  </si>
  <si>
    <t>Ndryshimi në % i Transfertave për familjet dhe individët</t>
  </si>
  <si>
    <t>Ndryshimi në % i Aktiveve të Patrupëzuara</t>
  </si>
  <si>
    <t>Ndryshimi në % i Aktiveve të Trupëzuara</t>
  </si>
  <si>
    <t>FORMAT 2: FORMATI STANDARD I PËRGATITJES SË KËRKESAVE BUXHETORE PBA 2020-2022</t>
  </si>
  <si>
    <t>Mbeshtetje për burimet natyrore</t>
  </si>
  <si>
    <t>04430</t>
  </si>
  <si>
    <t>Nxitja e rritjes së sektorit përmes promovimit dhe inkurajimit të zbulimit të burimeve të reja potenciale mineralmbajtëse, përmes kompanive vendase e të huaja, të vogla dhe të mesme. Nxitja dhe inkurajimi i ndërtimit të objekteve të përpunimit të mineraleve.Realizimi në vazhdimësi i funksioneve të mbikëqyrjes së shfrytëzimit racional e efektiv të pasurive minerale, monitorimit minerar dhe të fenomeneve të postshfrytëzimit, rritja e kontrollit për rehabilitimin minerar.  Permiresimi i transparences së biznesit në industrinë nxjerrëse, në mënyrë që te ardhurat nga ky biznes të kontribuojnë më shumë në zhvillimin e vendit.</t>
  </si>
  <si>
    <t xml:space="preserve">Realizimi i politikave të promovimit, mbikqyrjes, monitorimit dhe transparences ne fushen e gjeologjise, minierave, ambientit, ujerave.
</t>
  </si>
  <si>
    <t>Leje minerare aktive ne te cilat zhvillohet aktivitet minerar konform standarteve</t>
  </si>
  <si>
    <t>Numri i studimeve per promovimin e burimeve natyrore si dhe studimeve mbi parandalimin e rreziqeve gjeologo mjedisore dhe hidrologjike</t>
  </si>
  <si>
    <t>Raport mbi transparencen ne industrine nxjerrese</t>
  </si>
  <si>
    <t>Promovimi i burimeve hidrologjike dhe minerare të pashfrytëzuara.</t>
  </si>
  <si>
    <t>Studime mbi burimeve hidrologjike dhe minerare të pashfrytëzuara dhe parandalimin e rreziqeve gjeologo - mjedisore nëpërmjet monitorimit</t>
  </si>
  <si>
    <t>Administrate funksionale per aktivitetin e Sherbimit Gjeologjik Shqiptar</t>
  </si>
  <si>
    <t>Angazhimi i ShGjSh-së në shërbime të rëndësishme për ekonominë kombëtare në zbatim të Programeve të Qeverisë, Ligjit për ShGjSh-në, Ligjit Minerar, Ligjit për “Mbrojtjen e Mjedisit”, Ligjit “Për Menaxhimin e Integruar të Ujrave“,  Ligjit “Për Emergjencat Civile”.Këto shërbime janë me porosi te shtetit ose të tretëve në fushën e shkencave të tokës në gjithë territorin e vendit.</t>
  </si>
  <si>
    <t>numer punonjesish</t>
  </si>
  <si>
    <r>
      <t xml:space="preserve">Detajimi i Kostos Totale të </t>
    </r>
    <r>
      <rPr>
        <b/>
        <sz val="11"/>
        <color indexed="10"/>
        <rFont val="Garamond"/>
        <family val="1"/>
      </rPr>
      <t>Produktit 1</t>
    </r>
    <r>
      <rPr>
        <b/>
        <sz val="11"/>
        <color indexed="8"/>
        <rFont val="Garamond"/>
        <family val="1"/>
      </rPr>
      <t xml:space="preserve"> sipas Artikujve Ekonomikë</t>
    </r>
  </si>
  <si>
    <t xml:space="preserve">Shfrytëzimi me eficencë i burimeve natyrore minerare nga shoqëritë e licensuara për këtë veprimtari </t>
  </si>
  <si>
    <t xml:space="preserve">Përditësimi gjeohapsinor I te dhenave te lejeve minerare </t>
  </si>
  <si>
    <t>18BI201</t>
  </si>
  <si>
    <t xml:space="preserve"> Përditësimi dhe mirëmbajtja e database më të dhënat e lejeve minerare të vendit. </t>
  </si>
  <si>
    <t>Numer lejesh</t>
  </si>
  <si>
    <r>
      <t xml:space="preserve">Detajimi i Kostos Totale të </t>
    </r>
    <r>
      <rPr>
        <b/>
        <sz val="11"/>
        <color indexed="10"/>
        <rFont val="Garamond"/>
        <family val="1"/>
      </rPr>
      <t xml:space="preserve">Produktit 1 </t>
    </r>
    <r>
      <rPr>
        <b/>
        <sz val="11"/>
        <color indexed="8"/>
        <rFont val="Garamond"/>
        <family val="1"/>
      </rPr>
      <t>sipas Artikujve Ekonomikë</t>
    </r>
  </si>
  <si>
    <t>Mbikqyrja e shrfytezimit te burimeve minerare metalore dhe jo metalore
e ligjshmerisë</t>
  </si>
  <si>
    <t>M064060</t>
  </si>
  <si>
    <t>Mbikqyrja e shfrytezimit te  burimeve  minerare  metalore dhe jometalore.</t>
  </si>
  <si>
    <t xml:space="preserve">Projekti “Mbikqyrja e shfrytëzimit të burimeve minerare metalore”, do të trajtojë problematikat e shfrytëzimit të burimeve minerare metalore dhe jo metalorë. 
Shfrytëzimi i burimeve minerare metalore bëhet nga subjekte të licensuar me leje minerare. Për shfrytëzimin e burimeve minerare metalor, ku bëjnë pjesë minerali i kromit, bakrit, hekur nikelit etj, aktualisht janë të paisur me leje minerare rreth 320 subjekte. </t>
  </si>
  <si>
    <r>
      <t xml:space="preserve">Detajimi i Kostos Totale të </t>
    </r>
    <r>
      <rPr>
        <b/>
        <sz val="11"/>
        <color indexed="10"/>
        <rFont val="Garamond"/>
        <family val="1"/>
      </rPr>
      <t xml:space="preserve">Produktit 2 </t>
    </r>
    <r>
      <rPr>
        <b/>
        <sz val="11"/>
        <color indexed="8"/>
        <rFont val="Garamond"/>
        <family val="1"/>
      </rPr>
      <t>sipas Artikujve Ekonomikë</t>
    </r>
  </si>
  <si>
    <t>Raport mbi 
promovimin e mineraleve</t>
  </si>
  <si>
    <t>M064061</t>
  </si>
  <si>
    <t>Promovimi i mineraleve te rinj dhe kerkimet teknologjike e mjedisore.</t>
  </si>
  <si>
    <t>Për promovimin e mineralit, gurër dekorativ do të zhvillohet projekti përkatës i cili në pika kryesore përbëhet: Grumbullimi i materialeve gjeologjik mbi gurët dekorativ; Përcaktimi i vend ndodhjes së vend burimeve të gurëve dekorativë në vendin tonë. Llogaritja e rezervave gjeologjike për secilin vend burimi. Kushtet tekniko minerare Marja e povave dhe kryerja e analizave fiziko kimike Përcaktimi i zonave për shfrytëzim  Fusha e përdorimit te gurëve dekorativ brënda dhe jashtë vendit Nevojat e tregut të brendhsëm dhe të jashtëm për gurë dekorativ. Studimi i çmimit të tregut të gurë dekorativë Përpunimi i tyre dhe fushat e përdorimit, etj</t>
  </si>
  <si>
    <t>numer</t>
  </si>
  <si>
    <r>
      <t xml:space="preserve">Detajimi i Kostos Totale të </t>
    </r>
    <r>
      <rPr>
        <b/>
        <sz val="11"/>
        <color indexed="10"/>
        <rFont val="Garamond"/>
        <family val="1"/>
      </rPr>
      <t xml:space="preserve">Produktit 3 </t>
    </r>
    <r>
      <rPr>
        <b/>
        <sz val="11"/>
        <color indexed="8"/>
        <rFont val="Garamond"/>
        <family val="1"/>
      </rPr>
      <t>sipas Artikujve Ekonomikë</t>
    </r>
  </si>
  <si>
    <t>Studimi mbi zonimin minerar 
dhe hartimi i planit vjetor dhe 3-vjecar minerar</t>
  </si>
  <si>
    <t>M064066</t>
  </si>
  <si>
    <t>Studim mbi zonimin minerar dhe hartimi i planit vjetor dhe 3-vjecar minerar</t>
  </si>
  <si>
    <t>Projekti “Studim mbi zonimin minerar dhe hartimi i planit vjetor dhe 3-vjecar minerar”, do të trajtojë problematikat e shfrytëzimit të burimeve minerare ndetimore e metalore. Në projekt do të përshkruhen hollësisht:
• Vend ndodhje e minierave dhe karrierave të mineraleve jo metalorë dhe ndërtimorë, duke dhënë rrethin, qarkun si dhe vend ndodhjen me koordinata të sistemit Gaus Kruger. • Llojin e mineraleve që shfrytëzohen dhe sasia e rezervave;• Percaktimin e kritereve per mundesite e ndryshimit te siperfaqeve te shfrytezimit dhe menyren e shfrytezimit; • Duke pare edhe nevojat e industrise minerare, te percaktoje zona te reja perspektive per shfrytezim;
• Evidenton kufizimet gjate ushtrimit te aktivitetit dhe paracakton masat për eleminimin e ndikimit te tyre dhe jo vetem; Në përfundim të tij, projekti do të dalë me konkluzione dhe rekomandime të cilat do të bëjnë një përmbledhje të gjëndjes reale dhe do të përcaktojnë masat për përmiresimin e aktivitetit të shfrytëzimit të objekteve minerare ndertimore e metalorë.</t>
  </si>
  <si>
    <t>numer studimi</t>
  </si>
  <si>
    <r>
      <t xml:space="preserve">Detajimi i Kostos Totale të </t>
    </r>
    <r>
      <rPr>
        <b/>
        <sz val="11"/>
        <color indexed="10"/>
        <rFont val="Garamond"/>
        <family val="1"/>
      </rPr>
      <t>Produktit 4</t>
    </r>
  </si>
  <si>
    <t>Kosto totale e produkti 4</t>
  </si>
  <si>
    <t>Raport vjetor mbi gjëndjen mjedisore ne industrinë minerare dhe metalurgji</t>
  </si>
  <si>
    <t>M064099</t>
  </si>
  <si>
    <t>Raport vjetor  mbi gjendjen  mjedisore  ne industrine minerare  dhe metalurgji</t>
  </si>
  <si>
    <t xml:space="preserve">Projekti do të trajtojë të gjitha objektet minerare dhe metalurgjike, aktive dhe pasive, të trashëguara apo të hapura pas viteve 2000, në përputhje me strategjinë e Qeverisës për mjedisin, me kuadrin ligjor minerar dhe mjedisor, veçanërisht ligjit Nr 10304, datë 15.7.2010, “Për sektorin minerar në Republikën e Shqipërisë’ të ndryshuar, akteve nënligjore në zbatim të tij.  Projekti do të pasqyrojë gjëndjen reale, burimet ndotëse, masat parandaluese dhe ndërhyrjet e nevojshme për një mejdis minerar dhe metalurgjik të pastër dhe pa ndotje
</t>
  </si>
  <si>
    <t>Numer</t>
  </si>
  <si>
    <r>
      <t xml:space="preserve">Detajimi i Kostos Totale të </t>
    </r>
    <r>
      <rPr>
        <b/>
        <sz val="11"/>
        <color indexed="10"/>
        <rFont val="Garamond"/>
        <family val="1"/>
      </rPr>
      <t xml:space="preserve">Produktit 5 </t>
    </r>
    <r>
      <rPr>
        <b/>
        <sz val="11"/>
        <color indexed="8"/>
        <rFont val="Garamond"/>
        <family val="1"/>
      </rPr>
      <t>sipas Artikujve Ekonomikë</t>
    </r>
  </si>
  <si>
    <t>Kosto totale e produkti 5</t>
  </si>
  <si>
    <t xml:space="preserve">Produkti 6 </t>
  </si>
  <si>
    <t>Raport mbi monitorimin e fenomeneve të post shfrytëzimi në 
minierat e mbyllura</t>
  </si>
  <si>
    <t>M064062</t>
  </si>
  <si>
    <t>Monitorimi i fenomeneve te post shfrytezimit ne minierat e mbyllura.</t>
  </si>
  <si>
    <t>Minierat e mbyllura dhe të braktisura në vazhdimësi shoqërohen me një sërë problemesh. Ndërmarrja e një projekti të tillë mbi monitorimin e rreziqeve minerare është i një rëndësie të madhe, sepse parashikon dhe parandalon dukuritë e rreziqeve potenciale minerare duke krijuar siguri për jetën dhe shëndetin e njerëzve përreth zonave minerare si edhe për ruajtjen dhe rehabilitimin e mjedisit natyror, për ta kthyer atë gradualisht në një mjedis normal jetese dhe pune.</t>
  </si>
  <si>
    <r>
      <t xml:space="preserve">Detajimi i Kostos Totale të </t>
    </r>
    <r>
      <rPr>
        <b/>
        <sz val="11"/>
        <color indexed="10"/>
        <rFont val="Garamond"/>
        <family val="1"/>
      </rPr>
      <t>Produktit 6</t>
    </r>
    <r>
      <rPr>
        <b/>
        <sz val="11"/>
        <color indexed="8"/>
        <rFont val="Garamond"/>
        <family val="1"/>
      </rPr>
      <t xml:space="preserve"> sipas Artikujve Ekonomikë</t>
    </r>
  </si>
  <si>
    <t>Rritja e transparences ne industrine nxjerrese me qellim rritjen e cilesise ne mireqeverisjen e industrise nxjerrese</t>
  </si>
  <si>
    <t xml:space="preserve"> Raport mbi industrinë nxjerrëse ne Shqipëri</t>
  </si>
  <si>
    <t xml:space="preserve"> M064100</t>
  </si>
  <si>
    <t xml:space="preserve"> Mbështetje për Nismën për Transparencë në Industrinë
Nxjerrëse dhe vijueshmëria e tij për vitet 2019 - 2021</t>
  </si>
  <si>
    <r>
      <t xml:space="preserve">Detajimi i Kostos Totale të </t>
    </r>
    <r>
      <rPr>
        <b/>
        <sz val="11"/>
        <color indexed="10"/>
        <rFont val="Garamond"/>
        <family val="1"/>
      </rPr>
      <t xml:space="preserve">Produktit 7 </t>
    </r>
    <r>
      <rPr>
        <b/>
        <sz val="11"/>
        <color indexed="8"/>
        <rFont val="Garamond"/>
        <family val="1"/>
      </rPr>
      <t>sipas Artikujve Ekonomikë</t>
    </r>
  </si>
  <si>
    <t>Konservim dhe ruajtje e minierave te vjetra</t>
  </si>
  <si>
    <t>Konservim Albminera</t>
  </si>
  <si>
    <t>Ruajtja dhe konservimi i objekteve minerare te shfrytezuara dhe 
te abandonuara ne administrim te Albminiera sha</t>
  </si>
  <si>
    <t xml:space="preserve"> Projekti: “Ruajtja dhe konservimi i objekteve minerare te shfrytezuara dhe te abandonuara per te menjanuar rreziqet e mundshme mjedisore dhe humane.”, është një projekt i cili do të mundësoj ruajtjen dhe konservimin e minierave te shfrytëzuara dhe te abandonuara.
Objekte minerare të abandonuara në mjediset e tyre janë vend depozitimet e sterileve të trashëguara, grykat e galerive ku janë depozituar sterilet e punimeve minerare, objektet me karakter teknologjik, social-ekonomik etj.., duke sjellë një ndotje mjedisore në zonën përreth si dhe rrezik human në rastet e grykave të hapura të galerive.
Ruajtja dhe konservimi i këtyre minierave të abandonuara, deri në momentin e mbylljes së tyre, do të ruaj mjedisin, si dhe do të eliminoj rrezikun për aksidente të mundshme humane.</t>
  </si>
  <si>
    <r>
      <t xml:space="preserve">Detajimi i Kostos Totale të </t>
    </r>
    <r>
      <rPr>
        <b/>
        <sz val="11"/>
        <color indexed="10"/>
        <rFont val="Garamond"/>
        <family val="1"/>
      </rPr>
      <t xml:space="preserve">Produktit 8 </t>
    </r>
    <r>
      <rPr>
        <b/>
        <sz val="11"/>
        <color indexed="8"/>
        <rFont val="Garamond"/>
        <family val="1"/>
      </rPr>
      <t>sipas Artikujve Ekonomikë</t>
    </r>
  </si>
  <si>
    <t xml:space="preserve">Produkti 9 </t>
  </si>
  <si>
    <t>Konservim Albbaker</t>
  </si>
  <si>
    <t>18BI302</t>
  </si>
  <si>
    <t>Ruajtja dhe konservimi i objekteve minerare te shfrytezuara dhe 
te abandonuara ne administrim te Albbaker sha</t>
  </si>
  <si>
    <r>
      <t xml:space="preserve">Detajimi i Kostos Totale të </t>
    </r>
    <r>
      <rPr>
        <b/>
        <sz val="11"/>
        <color indexed="10"/>
        <rFont val="Garamond"/>
        <family val="1"/>
      </rPr>
      <t xml:space="preserve">Produktit 9 </t>
    </r>
    <r>
      <rPr>
        <b/>
        <sz val="11"/>
        <color indexed="8"/>
        <rFont val="Garamond"/>
        <family val="1"/>
      </rPr>
      <t>sipas Artikujve Ekonomikë</t>
    </r>
  </si>
  <si>
    <t>Konservim Albkrom</t>
  </si>
  <si>
    <t>18BI303</t>
  </si>
  <si>
    <t>Ruajtja dhe konservimi i objekteve minerare te shfrytezuara dhe 
te abandonuara ne administrim te Albkrom sha</t>
  </si>
  <si>
    <r>
      <t xml:space="preserve">Detajimi i Kostos Totale të </t>
    </r>
    <r>
      <rPr>
        <b/>
        <sz val="11"/>
        <color indexed="10"/>
        <rFont val="Garamond"/>
        <family val="1"/>
      </rPr>
      <t xml:space="preserve">Produktit 10 </t>
    </r>
    <r>
      <rPr>
        <b/>
        <sz val="11"/>
        <color indexed="8"/>
        <rFont val="Garamond"/>
        <family val="1"/>
      </rPr>
      <t>sipas Artikujve Ekonomikë</t>
    </r>
  </si>
  <si>
    <t>Kolaudim i punimeve per mbylljen e grykave</t>
  </si>
  <si>
    <t>M064106</t>
  </si>
  <si>
    <r>
      <t xml:space="preserve">Detajimi i Kostos Totale të </t>
    </r>
    <r>
      <rPr>
        <b/>
        <sz val="11"/>
        <color indexed="10"/>
        <rFont val="Garamond"/>
        <family val="1"/>
      </rPr>
      <t>Produktit 11</t>
    </r>
    <r>
      <rPr>
        <b/>
        <sz val="11"/>
        <color indexed="8"/>
        <rFont val="Garamond"/>
        <family val="1"/>
      </rPr>
      <t xml:space="preserve"> sipas Artikujve Ekonomikë</t>
    </r>
  </si>
  <si>
    <t xml:space="preserve">Blerje aparatura dhe paije pune </t>
  </si>
  <si>
    <t>Aparatura e paisje teknologjike pune e paisje pune profesionale për nevoja të Shërbimit Gjeologjik Shqiptar</t>
  </si>
  <si>
    <t>M064112</t>
  </si>
  <si>
    <t>Paisjet  dhe aparaturat teknologjike  kërkohen me qëllim përmirësimin dhe lehtësimin e kushteve të punës për punonjësit e institucionit tonë, për realizimin e funksioneve dhe detyrave të këtij institucinoni sipas programit të qeverisë dhe detyrave që kemi si vend anetar me të drejta të plota në organizma të ndryshme nderkombetar si: Shërbimi Gjeologjik Europian (EGS), Konsorciumi Ndërkombëtar i Rrëshqitjeve (ICL)  dhe anëtar i grupit të punës për hartimin e Hartës Gjeologjike të Botës (GMW).</t>
  </si>
  <si>
    <t xml:space="preserve">Copë </t>
  </si>
  <si>
    <r>
      <t xml:space="preserve">Detajimi i Kostos Totale të </t>
    </r>
    <r>
      <rPr>
        <b/>
        <sz val="11"/>
        <color indexed="10"/>
        <rFont val="Garamond"/>
        <family val="1"/>
      </rPr>
      <t xml:space="preserve">Produktit 12 </t>
    </r>
    <r>
      <rPr>
        <b/>
        <sz val="11"/>
        <color indexed="8"/>
        <rFont val="Garamond"/>
        <family val="1"/>
      </rPr>
      <t>sipas Artikujve Ekonomikë</t>
    </r>
  </si>
  <si>
    <t>Blerje aparatura e Paisje Komjuterike per nevoja te Sherbimit Gjeologjik Shqiptar</t>
  </si>
  <si>
    <t>Për përmirësimin dhe lehtësimin e kushteve të punës për punonjësit e ShGjSh për realizimin e funksioneve dhe detyrave të këtij institucinoni sipas programit të qeverisë dhe detyrave, kërkohen paisje kompjuterike të nevojshme për stafin e institucionit tonë</t>
  </si>
  <si>
    <r>
      <t xml:space="preserve">Detajimi i Kostos Totale të </t>
    </r>
    <r>
      <rPr>
        <b/>
        <sz val="11"/>
        <color indexed="10"/>
        <rFont val="Garamond"/>
        <family val="1"/>
      </rPr>
      <t xml:space="preserve">Produktit 13 </t>
    </r>
    <r>
      <rPr>
        <b/>
        <sz val="11"/>
        <color indexed="8"/>
        <rFont val="Garamond"/>
        <family val="1"/>
      </rPr>
      <t>sipas Artikujve Ekonomikë</t>
    </r>
  </si>
  <si>
    <t xml:space="preserve">FORMAT 2: FORMATI STANDARD I PËRGATITJES SË KËRKESAVE BUXHETORE PBA 2020-2022 </t>
  </si>
  <si>
    <t>Menaxhimi i Mbetjeve  Urbane</t>
  </si>
  <si>
    <t>06220</t>
  </si>
  <si>
    <t xml:space="preserve">Sigurimi i menaxhimit gjithëpërfshirës dhe strategjik për menaxhimin e integruar të mbetjeve të ngurta , nëpërmjet përmirësimit të infrastrukturës për trajtimin e mbetjeve të ngurta  shtëpiake. </t>
  </si>
  <si>
    <t>Ngritja e një sistemi modern dhe efektiv të menaxhimit të integruar të mbetjeve që kontribuon,  mbrojtjen dhe ruajtjen e mjedisit,mbrojtjen e shëndetit të njeriut, dhe mbështet përdorimin racional të burimeve natyrore.</t>
  </si>
  <si>
    <t>Norma e ndotjes se ajrit.</t>
  </si>
  <si>
    <t>45 μg/m3</t>
  </si>
  <si>
    <t>40 μg/m3</t>
  </si>
  <si>
    <t>39 μg/m3</t>
  </si>
  <si>
    <t>% e mbetjeve të trajtuara me standarte  kundrejt sasisë totale të mbetjeve të prodhuara.</t>
  </si>
  <si>
    <t xml:space="preserve">Fuqizimi i funksionit menaxhues, në funksion të implementimit të sukseshëm të programit, konform kërkesave të kuadrit ligjor në fuqi. </t>
  </si>
  <si>
    <t>% e mbetjeve të trajtuara me standarte ne lendfille kundrejt sasisë totale të mbetjeve të prodhuara.</t>
  </si>
  <si>
    <t>% e mbetjeve të rikuperuara kundrejt sasisë totale të mbetjeve të prodhuara.</t>
  </si>
  <si>
    <t>Numri i impianteve rajonalë të trajtimit të mbetjeve të ndërtuara kundrejt numrit total të nevojshëm për trajtimin e gjithë mbetjeve të prodhuara.</t>
  </si>
  <si>
    <t>4/10</t>
  </si>
  <si>
    <t>5/10</t>
  </si>
  <si>
    <t>6/10</t>
  </si>
  <si>
    <t xml:space="preserve">Impianti i prodhimit të energjisë nga mbetjet në Tiranë
</t>
  </si>
  <si>
    <t>Incenerator i ndërtuar</t>
  </si>
  <si>
    <t>Copë</t>
  </si>
  <si>
    <r>
      <t xml:space="preserve">Detajimi i Kostos Totale të </t>
    </r>
    <r>
      <rPr>
        <b/>
        <sz val="12"/>
        <color rgb="FFFF0000"/>
        <rFont val="Garamond"/>
        <family val="1"/>
      </rPr>
      <t>Produktit 1</t>
    </r>
    <r>
      <rPr>
        <b/>
        <sz val="12"/>
        <color theme="1"/>
        <rFont val="Garamond"/>
        <family val="1"/>
      </rPr>
      <t xml:space="preserve"> sipas Artikujve Ekonomikë</t>
    </r>
  </si>
  <si>
    <t xml:space="preserve">Kodi i Projektit të Investimeve </t>
  </si>
  <si>
    <t xml:space="preserve">Ndërtim i impianteve të reja për trajtimin e mbetjeve dhe  zgjerim i impianteve ekzistuese </t>
  </si>
  <si>
    <t xml:space="preserve">Produkti 1
</t>
  </si>
  <si>
    <t xml:space="preserve"> Impianti i prodhimit të energjisë nga mbetjet në Fier.</t>
  </si>
  <si>
    <t>M064079</t>
  </si>
  <si>
    <r>
      <t>Detajimi i Kostos Totale të</t>
    </r>
    <r>
      <rPr>
        <b/>
        <sz val="12"/>
        <color rgb="FFFF0000"/>
        <rFont val="Garamond"/>
        <family val="1"/>
      </rPr>
      <t xml:space="preserve"> Produktit 1</t>
    </r>
    <r>
      <rPr>
        <b/>
        <sz val="12"/>
        <color theme="1"/>
        <rFont val="Garamond"/>
        <family val="1"/>
      </rPr>
      <t xml:space="preserve"> sipas Artikujve Ekonomikë</t>
    </r>
  </si>
  <si>
    <r>
      <t>Produkti 2</t>
    </r>
    <r>
      <rPr>
        <sz val="12"/>
        <color rgb="FFFF0000"/>
        <rFont val="Garamond"/>
        <family val="1"/>
      </rPr>
      <t xml:space="preserve"> </t>
    </r>
  </si>
  <si>
    <t>Impianti i prodhimit të energjisë nga mbetjet në Elbasan</t>
  </si>
  <si>
    <t>M064078</t>
  </si>
  <si>
    <r>
      <t xml:space="preserve">Detajimi i Kostos Totale të </t>
    </r>
    <r>
      <rPr>
        <b/>
        <sz val="12"/>
        <color rgb="FFFF0000"/>
        <rFont val="Garamond"/>
        <family val="1"/>
        <charset val="238"/>
      </rPr>
      <t xml:space="preserve">Produktit </t>
    </r>
    <r>
      <rPr>
        <b/>
        <sz val="12"/>
        <color theme="1"/>
        <rFont val="Garamond"/>
        <family val="1"/>
      </rPr>
      <t>2 sipas Artikujve Ekonomikë</t>
    </r>
  </si>
  <si>
    <t xml:space="preserve"> Mbyllja dhe rehabilitimi i venddepozitimit ekzistues, ECO Park,  Durrës</t>
  </si>
  <si>
    <t>18BE207</t>
  </si>
  <si>
    <t>Venddepozitim I rehabilituar</t>
  </si>
  <si>
    <r>
      <t xml:space="preserve">Detajimi i Kostos Totale të </t>
    </r>
    <r>
      <rPr>
        <b/>
        <sz val="12"/>
        <color rgb="FFFF0000"/>
        <rFont val="Garamond"/>
        <family val="1"/>
      </rPr>
      <t xml:space="preserve">Produktit 3 </t>
    </r>
    <r>
      <rPr>
        <b/>
        <sz val="12"/>
        <color theme="1"/>
        <rFont val="Garamond"/>
        <family val="1"/>
      </rPr>
      <t>sipas Artikujve Ekonomikë</t>
    </r>
  </si>
  <si>
    <t xml:space="preserve">Supervizion punimesh "Mbyllja dhe rehabilitimi i venddepozitimit ekzistues, ECO Park,  Durrës"
</t>
  </si>
  <si>
    <t>18BE208</t>
  </si>
  <si>
    <t>Supervizim punimesh</t>
  </si>
  <si>
    <r>
      <t xml:space="preserve">Detajimi i Kostos Totale të </t>
    </r>
    <r>
      <rPr>
        <b/>
        <sz val="12"/>
        <color rgb="FFFF0000"/>
        <rFont val="Garamond"/>
        <family val="1"/>
      </rPr>
      <t xml:space="preserve">Produktit 4 </t>
    </r>
    <r>
      <rPr>
        <b/>
        <sz val="12"/>
        <color theme="1"/>
        <rFont val="Garamond"/>
        <family val="1"/>
      </rPr>
      <t>sipas Artikujve Ekonomikë</t>
    </r>
  </si>
  <si>
    <t>Ndërtimi i venddepozitimit Bushat vazhdimi (faza II)</t>
  </si>
  <si>
    <t>18BE201</t>
  </si>
  <si>
    <t xml:space="preserve">Ndërtimi i venddepozitimit Bushat vazhdimi (faza II)
</t>
  </si>
  <si>
    <r>
      <t xml:space="preserve">Detajimi i Kostos Totale të </t>
    </r>
    <r>
      <rPr>
        <b/>
        <sz val="12"/>
        <color rgb="FFFF0000"/>
        <rFont val="Garamond"/>
        <family val="1"/>
      </rPr>
      <t xml:space="preserve">Produktit 5 </t>
    </r>
    <r>
      <rPr>
        <b/>
        <sz val="12"/>
        <color theme="1"/>
        <rFont val="Garamond"/>
        <family val="1"/>
      </rPr>
      <t>sipas Artikujve Ekonomikë</t>
    </r>
  </si>
  <si>
    <t xml:space="preserve">Produkti 6
</t>
  </si>
  <si>
    <t>Punime shtese te impiantit te trajtimit te ujrave dhe shtresave te lendfillit Bajkaj</t>
  </si>
  <si>
    <t>18BE205</t>
  </si>
  <si>
    <r>
      <t xml:space="preserve">Detajimi i Kostos Totale të </t>
    </r>
    <r>
      <rPr>
        <b/>
        <sz val="12"/>
        <color rgb="FFFF0000"/>
        <rFont val="Garamond"/>
        <family val="1"/>
      </rPr>
      <t xml:space="preserve">Produktit 6 </t>
    </r>
    <r>
      <rPr>
        <b/>
        <sz val="12"/>
        <color theme="1"/>
        <rFont val="Garamond"/>
        <family val="1"/>
      </rPr>
      <t>sipas Artikujve Ekonomikë</t>
    </r>
  </si>
  <si>
    <r>
      <t>Produkti 7</t>
    </r>
    <r>
      <rPr>
        <sz val="12"/>
        <color rgb="FFFF0000"/>
        <rFont val="Garamond"/>
        <family val="1"/>
      </rPr>
      <t xml:space="preserve"> </t>
    </r>
    <r>
      <rPr>
        <b/>
        <sz val="12"/>
        <color rgb="FFFF0000"/>
        <rFont val="Garamond"/>
        <family val="1"/>
      </rPr>
      <t xml:space="preserve">
</t>
    </r>
  </si>
  <si>
    <t>Supervizion per "Punime shtese te impiantit te trajtimit te ujrave dhe shtresave te lendfillit Bajkaj"</t>
  </si>
  <si>
    <r>
      <t xml:space="preserve">Detajimi i Kostos Totale të </t>
    </r>
    <r>
      <rPr>
        <b/>
        <sz val="12"/>
        <color rgb="FFFF0000"/>
        <rFont val="Garamond"/>
        <family val="1"/>
      </rPr>
      <t xml:space="preserve">Produktit 7 </t>
    </r>
    <r>
      <rPr>
        <b/>
        <sz val="12"/>
        <color theme="1"/>
        <rFont val="Garamond"/>
        <family val="1"/>
      </rPr>
      <t>sipas Artikujve Ekonomikë</t>
    </r>
  </si>
  <si>
    <t>Rehabilitimi dhe kapsulimi i mbetjeve urbane ekzistuese Mbrostar, Fier</t>
  </si>
  <si>
    <r>
      <t xml:space="preserve">Detajimi i Kostos Totale të </t>
    </r>
    <r>
      <rPr>
        <b/>
        <sz val="12"/>
        <color rgb="FFFF0000"/>
        <rFont val="Garamond"/>
        <family val="1"/>
      </rPr>
      <t xml:space="preserve">Produktit 8 </t>
    </r>
    <r>
      <rPr>
        <b/>
        <sz val="12"/>
        <color theme="1"/>
        <rFont val="Garamond"/>
        <family val="1"/>
      </rPr>
      <t>sipas Artikujve Ekonomikë</t>
    </r>
  </si>
  <si>
    <t>Supervizim punimesh per "Rehabilitimi dhe kapsulimi i mbetjeve urbane ekzistuese Mbrostar, Fier"</t>
  </si>
  <si>
    <r>
      <t xml:space="preserve">Detajimi i Kostos Totale të </t>
    </r>
    <r>
      <rPr>
        <b/>
        <sz val="12"/>
        <color rgb="FFFF0000"/>
        <rFont val="Garamond"/>
        <family val="1"/>
      </rPr>
      <t xml:space="preserve">Produktit 9 </t>
    </r>
    <r>
      <rPr>
        <b/>
        <sz val="12"/>
        <color theme="1"/>
        <rFont val="Garamond"/>
        <family val="1"/>
      </rPr>
      <t>sipas Artikujve Ekonomikë</t>
    </r>
  </si>
  <si>
    <t>Oponence Teknike e projektin rehabiltimi dh e kapsulimi I mbetjeve urbane ekzistuese Mbrostar Fier</t>
  </si>
  <si>
    <r>
      <t xml:space="preserve">Detajimi i Kostos Totale të </t>
    </r>
    <r>
      <rPr>
        <b/>
        <sz val="12"/>
        <color rgb="FFFF0000"/>
        <rFont val="Garamond"/>
        <family val="1"/>
      </rPr>
      <t xml:space="preserve">Produktit 10 </t>
    </r>
    <r>
      <rPr>
        <b/>
        <sz val="12"/>
        <color theme="1"/>
        <rFont val="Garamond"/>
        <family val="1"/>
      </rPr>
      <t>sipas Artikujve Ekonomikë10</t>
    </r>
  </si>
  <si>
    <t xml:space="preserve">Produkti 11
</t>
  </si>
  <si>
    <t xml:space="preserve"> TVSH   "Administrimi i mbetjeve te ngurta ne Juglindje te Shqiperise, masa shoqëruese, faza e dytë (Rajoni Korçë)"</t>
  </si>
  <si>
    <t>18BE311</t>
  </si>
  <si>
    <t>Masa Shoqëruese</t>
  </si>
  <si>
    <r>
      <t xml:space="preserve">Detajimi i Kostos Totale të </t>
    </r>
    <r>
      <rPr>
        <b/>
        <sz val="12"/>
        <color rgb="FFFF0000"/>
        <rFont val="Garamond"/>
        <family val="1"/>
      </rPr>
      <t xml:space="preserve">Produktit 11 </t>
    </r>
    <r>
      <rPr>
        <b/>
        <sz val="12"/>
        <color theme="1"/>
        <rFont val="Garamond"/>
        <family val="1"/>
      </rPr>
      <t>sipas Artikujve Ekonomikë</t>
    </r>
  </si>
  <si>
    <t xml:space="preserve">Produkti 12
</t>
  </si>
  <si>
    <t xml:space="preserve"> TVSH  "Administrimi i mbetjeve te ngurta ne Juglindje te Shqiperise (Faza II)"</t>
  </si>
  <si>
    <t>M063124</t>
  </si>
  <si>
    <t>Lendfill I ndërtuar</t>
  </si>
  <si>
    <r>
      <t xml:space="preserve">Detajimi i Kostos Totale të </t>
    </r>
    <r>
      <rPr>
        <b/>
        <sz val="12"/>
        <color rgb="FFFF0000"/>
        <rFont val="Garamond"/>
        <family val="1"/>
      </rPr>
      <t xml:space="preserve">Produktit 12 </t>
    </r>
    <r>
      <rPr>
        <b/>
        <sz val="12"/>
        <color theme="1"/>
        <rFont val="Garamond"/>
        <family val="1"/>
      </rPr>
      <t>sipas Artikujve Ekonomikë</t>
    </r>
  </si>
  <si>
    <t xml:space="preserve">Produkti 13
</t>
  </si>
  <si>
    <t>Tvsh, "Menaxhimi i mbetjeve te ngurta ne Qarkun Vlore"</t>
  </si>
  <si>
    <t>M063998</t>
  </si>
  <si>
    <r>
      <t xml:space="preserve">Detajimi i Kostos Totale të </t>
    </r>
    <r>
      <rPr>
        <b/>
        <sz val="12"/>
        <color rgb="FFFF0000"/>
        <rFont val="Garamond"/>
        <family val="1"/>
      </rPr>
      <t xml:space="preserve">Produktit 13 </t>
    </r>
    <r>
      <rPr>
        <b/>
        <sz val="12"/>
        <color theme="1"/>
        <rFont val="Garamond"/>
        <family val="1"/>
      </rPr>
      <t>sipas Artikujve Ekonomikë</t>
    </r>
  </si>
  <si>
    <t xml:space="preserve">Produkti 14
</t>
  </si>
  <si>
    <t xml:space="preserve"> TVSH "Sistemi I Menaxhimit te Mbetjeve te Ngurta ne Qarkun e Beratit"</t>
  </si>
  <si>
    <t>M064014</t>
  </si>
  <si>
    <r>
      <t xml:space="preserve">Detajimi i Kostos Totale të </t>
    </r>
    <r>
      <rPr>
        <b/>
        <sz val="12"/>
        <color rgb="FFFF0000"/>
        <rFont val="Garamond"/>
        <family val="1"/>
      </rPr>
      <t xml:space="preserve">Produktit 14 </t>
    </r>
    <r>
      <rPr>
        <b/>
        <sz val="12"/>
        <color theme="1"/>
        <rFont val="Garamond"/>
        <family val="1"/>
      </rPr>
      <t>sipas Artikujve Ekonomikë</t>
    </r>
  </si>
  <si>
    <t xml:space="preserve">Produkti 15
</t>
  </si>
  <si>
    <t>TVSH  "Ndertimi  i landfillit rajonal Berat dhe masa shoqeruese"</t>
  </si>
  <si>
    <t>18BE313</t>
  </si>
  <si>
    <r>
      <t xml:space="preserve">Detajimi i Kostos Totale të </t>
    </r>
    <r>
      <rPr>
        <b/>
        <sz val="12"/>
        <color rgb="FFFF0000"/>
        <rFont val="Garamond"/>
        <family val="1"/>
      </rPr>
      <t xml:space="preserve">Produktit 15 </t>
    </r>
    <r>
      <rPr>
        <b/>
        <sz val="12"/>
        <color theme="1"/>
        <rFont val="Garamond"/>
        <family val="1"/>
      </rPr>
      <t>sipas Artikujve Ekonomikë</t>
    </r>
  </si>
  <si>
    <t xml:space="preserve">Produkti 16
</t>
  </si>
  <si>
    <t>TVSH "Ndertim i Stacioneve te Transferimit te Mbetjeve sipas parashikimit te Masterplanit te Mbetjeve"</t>
  </si>
  <si>
    <t>18BE309</t>
  </si>
  <si>
    <t>Stacione të ndërtuara</t>
  </si>
  <si>
    <r>
      <t xml:space="preserve">Detajimi i Kostos Totale të </t>
    </r>
    <r>
      <rPr>
        <b/>
        <sz val="12"/>
        <color rgb="FFFF0000"/>
        <rFont val="Garamond"/>
        <family val="1"/>
      </rPr>
      <t xml:space="preserve">Produktit 16 </t>
    </r>
    <r>
      <rPr>
        <b/>
        <sz val="12"/>
        <color theme="1"/>
        <rFont val="Garamond"/>
        <family val="1"/>
      </rPr>
      <t>sipas Artikujve Ekonomikë</t>
    </r>
  </si>
  <si>
    <t>TVSH, Mbështetje për zbatimin e Masterplanit të Menaxhimit të Mbetjeve të Ngurta.</t>
  </si>
  <si>
    <t>18BE315</t>
  </si>
  <si>
    <t xml:space="preserve">Rimbursim TVSH </t>
  </si>
  <si>
    <r>
      <t xml:space="preserve">Detajimi i Kostos Totale të </t>
    </r>
    <r>
      <rPr>
        <b/>
        <sz val="12"/>
        <color rgb="FFFF0000"/>
        <rFont val="Garamond"/>
        <family val="1"/>
      </rPr>
      <t xml:space="preserve">Produktit 17 </t>
    </r>
    <r>
      <rPr>
        <b/>
        <sz val="12"/>
        <color theme="1"/>
        <rFont val="Garamond"/>
        <family val="1"/>
      </rPr>
      <t>sipas Artikujve Ekonomikë</t>
    </r>
  </si>
  <si>
    <t xml:space="preserve">Produkti 18
</t>
  </si>
  <si>
    <t xml:space="preserve">TVSH  per projektin ne fushen e mbetjeve financuar ne kuadrin e "Ekonomise Cirkulare"  </t>
  </si>
  <si>
    <r>
      <t xml:space="preserve">Detajimi i Kostos Totale të </t>
    </r>
    <r>
      <rPr>
        <b/>
        <sz val="12"/>
        <color rgb="FFFF0000"/>
        <rFont val="Garamond"/>
        <family val="1"/>
      </rPr>
      <t xml:space="preserve">Produktit 18 </t>
    </r>
    <r>
      <rPr>
        <b/>
        <sz val="12"/>
        <color theme="1"/>
        <rFont val="Garamond"/>
        <family val="1"/>
      </rPr>
      <t>sipas Artikujve Ekonomikë</t>
    </r>
  </si>
  <si>
    <t xml:space="preserve">Produkti 19
</t>
  </si>
  <si>
    <t>Kosto lokale "Menaxhimi i mbetjeve te ngurta ne Qarkun Vlore"</t>
  </si>
  <si>
    <t>M063999</t>
  </si>
  <si>
    <t>Shpronesime</t>
  </si>
  <si>
    <r>
      <t xml:space="preserve">Detajimi i Kostos Totale të </t>
    </r>
    <r>
      <rPr>
        <b/>
        <i/>
        <sz val="12"/>
        <color rgb="FFFF0000"/>
        <rFont val="Garamond"/>
        <family val="1"/>
      </rPr>
      <t xml:space="preserve">Produktit 19 </t>
    </r>
    <r>
      <rPr>
        <b/>
        <i/>
        <sz val="12"/>
        <color theme="1"/>
        <rFont val="Garamond"/>
        <family val="1"/>
      </rPr>
      <t>sipas Artikujve Ekonomikë</t>
    </r>
  </si>
  <si>
    <r>
      <t>Produkti 20</t>
    </r>
    <r>
      <rPr>
        <sz val="12"/>
        <color rgb="FFFF0000"/>
        <rFont val="Garamond"/>
        <family val="1"/>
      </rPr>
      <t xml:space="preserve">
</t>
    </r>
  </si>
  <si>
    <t xml:space="preserve">  Administrimi i mbetjeve te ngurta ne Juglindje te Shqiperise, masa shoqëruese, faza e dytë (Rajoni Korçë)</t>
  </si>
  <si>
    <t>18BE310</t>
  </si>
  <si>
    <r>
      <t xml:space="preserve">Detajimi i Kostos Totale të </t>
    </r>
    <r>
      <rPr>
        <b/>
        <sz val="12"/>
        <color rgb="FFFF0000"/>
        <rFont val="Garamond"/>
        <family val="1"/>
      </rPr>
      <t xml:space="preserve">Produktit 20 </t>
    </r>
    <r>
      <rPr>
        <b/>
        <sz val="12"/>
        <color theme="1"/>
        <rFont val="Garamond"/>
        <family val="1"/>
      </rPr>
      <t>sipas Artikujve Ekonomikë</t>
    </r>
  </si>
  <si>
    <t xml:space="preserve"> "Menaxhimi I Mbetjeve te Ngurta ne Qarkun e Beratit"</t>
  </si>
  <si>
    <t>GM06054</t>
  </si>
  <si>
    <t>Studim I kryer</t>
  </si>
  <si>
    <r>
      <t xml:space="preserve">Detajimi i Kostos Totale të </t>
    </r>
    <r>
      <rPr>
        <b/>
        <sz val="12"/>
        <color rgb="FFFF0000"/>
        <rFont val="Garamond"/>
        <family val="1"/>
      </rPr>
      <t xml:space="preserve">Produktit 21 </t>
    </r>
    <r>
      <rPr>
        <b/>
        <sz val="12"/>
        <color theme="1"/>
        <rFont val="Garamond"/>
        <family val="1"/>
      </rPr>
      <t>sipas Artikujve Ekonomikë</t>
    </r>
  </si>
  <si>
    <t xml:space="preserve"> Menaxhimi i mbetjeve te ngurta ne Qarkun Vlore (Kredi)</t>
  </si>
  <si>
    <t>18BE304</t>
  </si>
  <si>
    <r>
      <t xml:space="preserve">Detajimi i Kostos Totale të </t>
    </r>
    <r>
      <rPr>
        <b/>
        <sz val="12"/>
        <color rgb="FFFF0000"/>
        <rFont val="Garamond"/>
        <family val="1"/>
      </rPr>
      <t xml:space="preserve">Produktit 22 </t>
    </r>
    <r>
      <rPr>
        <b/>
        <sz val="12"/>
        <color theme="1"/>
        <rFont val="Garamond"/>
        <family val="1"/>
      </rPr>
      <t>sipas Artikujve Ekonomikë</t>
    </r>
  </si>
  <si>
    <t xml:space="preserve"> Menaxhimi i mbetjeve te ngurta ne Qarkun Vlore (Granti)</t>
  </si>
  <si>
    <t>GM06092</t>
  </si>
  <si>
    <r>
      <t xml:space="preserve">Detajimi i Kostos Totale të </t>
    </r>
    <r>
      <rPr>
        <b/>
        <sz val="12"/>
        <color rgb="FFFF0000"/>
        <rFont val="Garamond"/>
        <family val="1"/>
      </rPr>
      <t xml:space="preserve">Produktit 23 </t>
    </r>
    <r>
      <rPr>
        <b/>
        <sz val="12"/>
        <color theme="1"/>
        <rFont val="Garamond"/>
        <family val="1"/>
      </rPr>
      <t>sipas Artikujve Ekonomikë</t>
    </r>
  </si>
  <si>
    <t xml:space="preserve"> Mbështetje për zbatimin e Masterplanit të Menaxhimit të Mbetjeve të Ngurta.</t>
  </si>
  <si>
    <t>18BE316</t>
  </si>
  <si>
    <t xml:space="preserve">Mbështetje për zbatimin e Masterplanit të Menaxhimit të Mbetjeve të Ngurta (Grand+Kredi)
</t>
  </si>
  <si>
    <r>
      <t xml:space="preserve">Detajimi i Kostos Totale të </t>
    </r>
    <r>
      <rPr>
        <b/>
        <sz val="12"/>
        <color rgb="FFFF0000"/>
        <rFont val="Garamond"/>
        <family val="1"/>
      </rPr>
      <t xml:space="preserve">Produktit 24  </t>
    </r>
    <r>
      <rPr>
        <b/>
        <sz val="12"/>
        <color theme="1"/>
        <rFont val="Garamond"/>
        <family val="1"/>
      </rPr>
      <t>sipas Artikujve Ekonomikë</t>
    </r>
  </si>
  <si>
    <t xml:space="preserve">Produkti 25
</t>
  </si>
  <si>
    <t>Ndertimi per zbatimin e masterplanit te menaxhimit te mbetjeve te ngurta 1</t>
  </si>
  <si>
    <t>18BE314</t>
  </si>
  <si>
    <r>
      <t xml:space="preserve">Detajimi i Kostos Totale të </t>
    </r>
    <r>
      <rPr>
        <b/>
        <sz val="12"/>
        <color rgb="FFFF0000"/>
        <rFont val="Garamond"/>
        <family val="1"/>
      </rPr>
      <t xml:space="preserve">Produktit 25 </t>
    </r>
    <r>
      <rPr>
        <b/>
        <sz val="12"/>
        <color theme="1"/>
        <rFont val="Garamond"/>
        <family val="1"/>
      </rPr>
      <t>sipas Artikujve Ekonomikë</t>
    </r>
  </si>
  <si>
    <t xml:space="preserve">Produkti 26
</t>
  </si>
  <si>
    <t>Ndertim i Stacioneve te Transferimit te Mbetjeve sipas parashikimit te Masterplanit te Mbetjeve (Grand+Kredi)</t>
  </si>
  <si>
    <t>18BE308</t>
  </si>
  <si>
    <r>
      <t xml:space="preserve">Detajimi i Kostos Totale të </t>
    </r>
    <r>
      <rPr>
        <b/>
        <sz val="12"/>
        <color rgb="FFFF0000"/>
        <rFont val="Garamond"/>
        <family val="1"/>
      </rPr>
      <t xml:space="preserve">Produktit 26 </t>
    </r>
    <r>
      <rPr>
        <b/>
        <sz val="12"/>
        <color theme="1"/>
        <rFont val="Garamond"/>
        <family val="1"/>
      </rPr>
      <t>sipas Artikujve Ekonomikë</t>
    </r>
  </si>
  <si>
    <t xml:space="preserve">Administrimi i mbetjeve te ngurta ne Juglindje te Shqiperise (Faza II)
</t>
  </si>
  <si>
    <t>Administrimi i mbetjeve te ngurta ne Juglindje te Shqiperise (Faza  III)</t>
  </si>
  <si>
    <r>
      <t xml:space="preserve">Detajimi i Kostos Totale të </t>
    </r>
    <r>
      <rPr>
        <b/>
        <sz val="12"/>
        <color rgb="FFFF0000"/>
        <rFont val="Garamond"/>
        <family val="1"/>
      </rPr>
      <t xml:space="preserve">Produktit 27 </t>
    </r>
    <r>
      <rPr>
        <b/>
        <sz val="12"/>
        <color theme="1"/>
        <rFont val="Garamond"/>
        <family val="1"/>
      </rPr>
      <t>sipas Artikujve Ekonomikë</t>
    </r>
  </si>
  <si>
    <t xml:space="preserve">Produkti 28
</t>
  </si>
  <si>
    <t xml:space="preserve">Projekti ne fushen e mbetjeve financuar ne kuadrin e "Ekonomise Cirkulare"  </t>
  </si>
  <si>
    <r>
      <t xml:space="preserve">Detajimi i Kostos Totale të </t>
    </r>
    <r>
      <rPr>
        <b/>
        <sz val="12"/>
        <color rgb="FFFF0000"/>
        <rFont val="Garamond"/>
        <family val="1"/>
      </rPr>
      <t xml:space="preserve">Produktit 28 </t>
    </r>
    <r>
      <rPr>
        <b/>
        <sz val="12"/>
        <color theme="1"/>
        <rFont val="Garamond"/>
        <family val="1"/>
      </rPr>
      <t>sipas Artikujve Ekonomikë</t>
    </r>
  </si>
  <si>
    <t>Planifikim Menaxhim Administrim</t>
  </si>
  <si>
    <t>01110</t>
  </si>
  <si>
    <t>Programi “Planifikim, Menaxhim, Administrim”, planifikon/detajon, monitoron dhe menaxhon fondet buxhetore (shpenzime korrente dhe kapitale), të miratuara me ligjin vjetor të buxhetit, për realizimin e qëllimit dhe arritjen e objektivave te politikës së programit, për funksionimin dhe forcimin e kapaciteteve administrative të Aparatit të Ministrisë së Infrastruktuës dhe Energjisë, rritjen e standardeve dhe performancës së punës së tyre.</t>
  </si>
  <si>
    <t>Forcimi dhe funksionimi i kapaciteteve administrative, për rritjen e standardeve dhe performancës së punës të punonjësve të Aparatit të Ministrisë së Infrastruktuës dhe Energjisë në përputhje me legjislacionin në fuqi dhe parimet e barazisë gjinore dhe mosdikriminimit.</t>
  </si>
  <si>
    <t>Forcimi I kapaciteteve administrative dhe rritje e standardeve ne pune nëpërmjet programeve trajnuese dhe zhvilluese</t>
  </si>
  <si>
    <t>Mirëmenaxhimi i stafit të aparatit të MIE-së dhe politikbërja me sukses brenda fushës së përgjegjësisë shtetërore të institucionit.</t>
  </si>
  <si>
    <t>Rritja e standardeve në punë nëpërmjet trajnimeve</t>
  </si>
  <si>
    <t>Administata funksionale e MIE-së</t>
  </si>
  <si>
    <t>Funksionimi normal i administratës së MIE-së nëpërmjet kryerjes së pagave, sigurimeve shoqërore/shëndetsore, mallrave dhe shërbimeve.</t>
  </si>
  <si>
    <t>Numër punonjësi</t>
  </si>
  <si>
    <t>Blerje pajisje zyre e administratës funksionale</t>
  </si>
  <si>
    <t>Blerje pajisje zyrash</t>
  </si>
  <si>
    <t>M063701</t>
  </si>
  <si>
    <t>Numer pajisjesh</t>
  </si>
  <si>
    <t>Rikonstruksion dhe supervizion i godinës së MIE-së.</t>
  </si>
  <si>
    <t>Mbikqyrje punimesh për rikonstruksionin e godinës së Ish MZHU-së</t>
  </si>
  <si>
    <t>M064044</t>
  </si>
  <si>
    <t>Mbikqyrje punimesh per rikonstruksionin e godines se MIE-së.</t>
  </si>
  <si>
    <t>Monitorim</t>
  </si>
  <si>
    <t>Rikonstruksion në godinën Nr.2, në ish MZHU-në (kontrata shtesë)</t>
  </si>
  <si>
    <t>18BH502</t>
  </si>
  <si>
    <t>Rikonstruksion në godinën Nr.2</t>
  </si>
  <si>
    <t>Numër ndërtese</t>
  </si>
  <si>
    <t>Kosto totale e produkti 3</t>
  </si>
  <si>
    <t>Asistencë teknike për zhvillimin e infratsrukturës digjitale</t>
  </si>
  <si>
    <t>18BH503</t>
  </si>
  <si>
    <t>Asistence teknike "Zhvillimi I infrastrukturës digjitale rajonale"</t>
  </si>
  <si>
    <t>Asistence teknike</t>
  </si>
  <si>
    <r>
      <t xml:space="preserve">Detajimi i Kostos Totale të </t>
    </r>
    <r>
      <rPr>
        <b/>
        <sz val="8"/>
        <color rgb="FFFF0000"/>
        <rFont val="Garamond"/>
        <family val="1"/>
      </rPr>
      <t xml:space="preserve">Produktit 4 </t>
    </r>
    <r>
      <rPr>
        <b/>
        <sz val="8"/>
        <color theme="1"/>
        <rFont val="Garamond"/>
        <family val="1"/>
      </rPr>
      <t>sipas Artikujve Ekonomikë</t>
    </r>
  </si>
  <si>
    <t>Hartimi I projekt-zbatimit të objektit "Rikonstruksion i ish godinës së drejtorisë së Përgjithsme të Burgjeve, Tiranë</t>
  </si>
  <si>
    <t>18BH504</t>
  </si>
  <si>
    <t xml:space="preserve">Projekt zbatim i godinës </t>
  </si>
  <si>
    <t>Projekt</t>
  </si>
  <si>
    <t>Çentrali telefonik ne godinën Nr.2</t>
  </si>
  <si>
    <t>18BH505</t>
  </si>
  <si>
    <t>Çentrali telefonik</t>
  </si>
  <si>
    <t>Numër</t>
  </si>
  <si>
    <t>Blerje autoveture</t>
  </si>
  <si>
    <t>18BH506</t>
  </si>
  <si>
    <t>Autoveturë</t>
  </si>
  <si>
    <t>Instalim I sistemit te fonisë, projektim, ndriçim në sallën e mbledhjeve</t>
  </si>
  <si>
    <t>18BH507</t>
  </si>
  <si>
    <t>Sistem fonie dhe ndriçim</t>
  </si>
  <si>
    <t>Sistemit I sinjalizimit të fonisë, projektim, ndriçimt në sallën e mbledhjeve</t>
  </si>
  <si>
    <t>18BH508</t>
  </si>
  <si>
    <t>Sistem sinjalizimi</t>
  </si>
  <si>
    <r>
      <t xml:space="preserve">Detajimi i Kostos Totale të </t>
    </r>
    <r>
      <rPr>
        <b/>
        <sz val="8"/>
        <color rgb="FFFF0000"/>
        <rFont val="Garamond"/>
        <family val="1"/>
      </rPr>
      <t>Produktit 8</t>
    </r>
    <r>
      <rPr>
        <b/>
        <sz val="8"/>
        <color theme="1"/>
        <rFont val="Garamond"/>
        <family val="1"/>
      </rPr>
      <t xml:space="preserve"> sipas Artikujve Ekonomikë</t>
    </r>
  </si>
  <si>
    <t>Sistemit fotovoltaik në tarracën e godinës Nr.1</t>
  </si>
  <si>
    <t>Sistem fotovoltaik</t>
  </si>
  <si>
    <r>
      <t xml:space="preserve">Detajimi i Kostos Totale të </t>
    </r>
    <r>
      <rPr>
        <b/>
        <sz val="8"/>
        <color rgb="FFFF0000"/>
        <rFont val="Garamond"/>
        <family val="1"/>
      </rPr>
      <t>Produktit 9</t>
    </r>
    <r>
      <rPr>
        <b/>
        <sz val="8"/>
        <color theme="1"/>
        <rFont val="Garamond"/>
        <family val="1"/>
      </rPr>
      <t xml:space="preserve"> sipas Artikujve Ekonomikë</t>
    </r>
  </si>
  <si>
    <t>Blerje pajisje elektronike pc, fotokopje etj</t>
  </si>
  <si>
    <t>Pajisje elektronike</t>
  </si>
  <si>
    <r>
      <t xml:space="preserve">Detajimi i Kostos Totale të </t>
    </r>
    <r>
      <rPr>
        <b/>
        <sz val="8"/>
        <color rgb="FFFF0000"/>
        <rFont val="Garamond"/>
        <family val="1"/>
      </rPr>
      <t>Produktit 10</t>
    </r>
    <r>
      <rPr>
        <b/>
        <sz val="8"/>
        <color theme="1"/>
        <rFont val="Garamond"/>
        <family val="1"/>
      </rPr>
      <t xml:space="preserve"> sipas Artikujve Ekonomikë</t>
    </r>
  </si>
  <si>
    <t>Sistem informatik për shërbimet e rimburisimit e sherbimeve ndaj qytetarëve</t>
  </si>
  <si>
    <t xml:space="preserve">Sistem informatik </t>
  </si>
  <si>
    <r>
      <t xml:space="preserve">Detajimi i Kostos Totale të </t>
    </r>
    <r>
      <rPr>
        <b/>
        <sz val="8"/>
        <color rgb="FFFF0000"/>
        <rFont val="Garamond"/>
        <family val="1"/>
      </rPr>
      <t>Produktit 11</t>
    </r>
    <r>
      <rPr>
        <b/>
        <sz val="8"/>
        <color theme="1"/>
        <rFont val="Garamond"/>
        <family val="1"/>
      </rPr>
      <t xml:space="preserve"> sipas Artikujve Ekonomikë</t>
    </r>
  </si>
  <si>
    <t xml:space="preserve">FORMAT 2: FORMATI STANDARD I PËRGATITJES SË KËRKESAVE BUXHETORE PBA 2019-2021 </t>
  </si>
  <si>
    <t>Furnizimi me Uje dhe Kanalizime</t>
  </si>
  <si>
    <t>0637</t>
  </si>
  <si>
    <t xml:space="preserve">Hartimi i politikave të përshtatshme dhe angazhimi i fondeve të mjaftueshme për të përmirësuar dhënien e shërbimeve të ujësjellësit dhe të kanalizimeve, dhe për të ecur në mënyrë të qëndrueshme drejt përputhjes me standardet e Bashkimit Europian dhe me objektivin e zhvillimit të mijëvjeçarit për qëndrueshmëri. </t>
  </si>
  <si>
    <t>Shërbim i furnizimit me ujë dhe kanalizime për të gjithë popullatën, me cilësi dhe sipas standardeve ndërkombëtare</t>
  </si>
  <si>
    <t>Mbulimi me shërbim furnizimi me ujë të pijshëm Urbane (%)</t>
  </si>
  <si>
    <t>Mbulimi me shërbim furnizimi me ujë të pijshëm Rurale(%)</t>
  </si>
  <si>
    <t>Mbulimi me kanalizime i popullatës Urbane (%)</t>
  </si>
  <si>
    <t>Mbulimi me kanalizime i popullatës Rurale (%)</t>
  </si>
  <si>
    <t>Cilesia e ujit te pijshem (% e-coli)</t>
  </si>
  <si>
    <t>Zgjerimi dhe përmirësimi i cilësisë së shërbimeve të sektorit të ujësjellës-kanalizimeve</t>
  </si>
  <si>
    <t>Treguesit e Performancës për Objektivin 1**</t>
  </si>
  <si>
    <t xml:space="preserve">Oret mesatare te furnizimit me uje te pijshem </t>
  </si>
  <si>
    <t>12 ore/dite</t>
  </si>
  <si>
    <t>12.5 ore/dite</t>
  </si>
  <si>
    <t>13 ore/dite</t>
  </si>
  <si>
    <t>14 ore/dite</t>
  </si>
  <si>
    <t>Sasia e ujit te faturuar (liter/ fryme/dite)</t>
  </si>
  <si>
    <t>103 l/f/d</t>
  </si>
  <si>
    <t xml:space="preserve"> Orët e furnizimit me ujë në zonat bregdetare</t>
  </si>
  <si>
    <t xml:space="preserve"> Reduktimi i humbjeve në rrjet në nivel kombëtar (%)</t>
  </si>
  <si>
    <t>Mbulimi me sherbimin e ITUN (kanalizime+gropa septike) (%)</t>
  </si>
  <si>
    <t>Perqindja e mbulimit te KTO me te ardhurat</t>
  </si>
  <si>
    <t>Permiresimi i menaxhimit te investimeve dhe monitorimit te sektorit ujesjelles kanalizime</t>
  </si>
  <si>
    <t>Pagat &amp;Mallrat dhe shërbimet</t>
  </si>
  <si>
    <t>Nr.punonjes</t>
  </si>
  <si>
    <r>
      <t xml:space="preserve">Detajimi i Kostos Totale të </t>
    </r>
    <r>
      <rPr>
        <b/>
        <sz val="12"/>
        <color indexed="10"/>
        <rFont val="Arial"/>
        <family val="2"/>
      </rPr>
      <t>Produktit 1</t>
    </r>
    <r>
      <rPr>
        <b/>
        <sz val="12"/>
        <color indexed="8"/>
        <rFont val="Arial"/>
        <family val="2"/>
      </rPr>
      <t xml:space="preserve"> sipas Artikujve Ekonomikë</t>
    </r>
  </si>
  <si>
    <t>Mbulimi I kostos operative dhe  rritja e performances se Ndermarrjeve</t>
  </si>
  <si>
    <t>Subvencion</t>
  </si>
  <si>
    <t>Nderrmarrje</t>
  </si>
  <si>
    <r>
      <t>Detajimi i Kostos Totale të</t>
    </r>
    <r>
      <rPr>
        <b/>
        <sz val="12"/>
        <color indexed="10"/>
        <rFont val="Arial"/>
        <family val="2"/>
      </rPr>
      <t xml:space="preserve"> Produktit X </t>
    </r>
    <r>
      <rPr>
        <b/>
        <sz val="12"/>
        <color indexed="8"/>
        <rFont val="Arial"/>
        <family val="2"/>
      </rPr>
      <t>sipas Artikujve Ekonomikë</t>
    </r>
  </si>
  <si>
    <t>Ujesjellesi  Dritaj -Fanjë-Karkavec(vazhdim), Bashkia Prrenjas +diferencë kolaudimi</t>
  </si>
  <si>
    <t>M063767</t>
  </si>
  <si>
    <t>Kodi i Projektit të Investimeve 1/1</t>
  </si>
  <si>
    <t>Ujesjellesi i Ri</t>
  </si>
  <si>
    <t xml:space="preserve">Diference Financimi </t>
  </si>
  <si>
    <t>leke</t>
  </si>
  <si>
    <r>
      <t xml:space="preserve">Detajimi i Kostos Totale të </t>
    </r>
    <r>
      <rPr>
        <b/>
        <sz val="11"/>
        <color rgb="FFFF0000"/>
        <rFont val="Arial Narrow"/>
        <family val="2"/>
        <charset val="238"/>
      </rPr>
      <t xml:space="preserve">Produktit 1 </t>
    </r>
    <r>
      <rPr>
        <b/>
        <sz val="11"/>
        <color theme="1"/>
        <rFont val="Arial Narrow"/>
        <family val="2"/>
        <charset val="238"/>
      </rPr>
      <t>sipas Artikujve Ekonomikë</t>
    </r>
  </si>
  <si>
    <t>Supervizion punimesh per objektin  "Rikonstruksion  i magjistralit kryesor dhe rrjetit te brendshem te ujesjellesit ne Bashkine Rrogozhine Loti I "(Diference financimi)</t>
  </si>
  <si>
    <t>M063820</t>
  </si>
  <si>
    <t>(Diference financimi)</t>
  </si>
  <si>
    <t>aktivitet</t>
  </si>
  <si>
    <t>Ujesjellesi  Memoraq -Navarice -Dhiver</t>
  </si>
  <si>
    <t>M063654</t>
  </si>
  <si>
    <t xml:space="preserve">1 Ujesjellesi jashtem Navarice-Dermish-Memoraq
1.1 Linja e jashtme Navarice-Dermish-Memoraq 1325 ml
1.2 Shperndaresi (Depo) Memoraq 12 ml
2 Ujesjellesi Memoraq
2.1 Rrjeti I brendshem
2.2 Depo Memoraq V=50 m3
3 Ujesjellesi Dermishit Linja shperndarese 
3.1 Linja shperndarese Memoraq-Depo Dermish
3.2 Depo Dermish V=200m3
3.3 Rrjeti I brendshem
4 Ujesjellesi Rumanxa
4.1 Linje e jashtme shperndarese Memoraq-Depo Rumanxe
4.2 Depo Rumanxa V=50m3
4.3 Rrjeti I brendshem 
</t>
  </si>
  <si>
    <t>ml</t>
  </si>
  <si>
    <r>
      <t xml:space="preserve">Detajimi i Kostos Totale të </t>
    </r>
    <r>
      <rPr>
        <b/>
        <sz val="11"/>
        <color rgb="FFFF0000"/>
        <rFont val="Arial Narrow"/>
        <family val="2"/>
        <charset val="238"/>
      </rPr>
      <t xml:space="preserve">Produktit 2 </t>
    </r>
    <r>
      <rPr>
        <b/>
        <sz val="11"/>
        <color theme="1"/>
        <rFont val="Arial Narrow"/>
        <family val="2"/>
        <charset val="238"/>
      </rPr>
      <t>sipas Artikujve Ekonomikë</t>
    </r>
  </si>
  <si>
    <t>Ndertim i rrjetit te ujesjellesit dhe  fshatin Luz , Kavaje</t>
  </si>
  <si>
    <t>M063901</t>
  </si>
  <si>
    <t>F.V. tuiba ujesjellesi 7900 ml</t>
  </si>
  <si>
    <t>vlera e plote</t>
  </si>
  <si>
    <r>
      <t xml:space="preserve">Detajimi i Kostos Totale të </t>
    </r>
    <r>
      <rPr>
        <b/>
        <sz val="11"/>
        <color rgb="FFFF0000"/>
        <rFont val="Arial Narrow"/>
        <family val="2"/>
        <charset val="238"/>
      </rPr>
      <t xml:space="preserve">Produktit 1&amp;2 …X </t>
    </r>
    <r>
      <rPr>
        <b/>
        <sz val="11"/>
        <color theme="1"/>
        <rFont val="Arial Narrow"/>
        <family val="2"/>
        <charset val="238"/>
      </rPr>
      <t>sipas Artikujve Ekonomikë</t>
    </r>
  </si>
  <si>
    <t>Supervizion punimesh per objektin:"Ndertim i rrjetit te ujesjellesit dhe KUZ ne fshatin Luz , Kavaje"</t>
  </si>
  <si>
    <t>M063943</t>
  </si>
  <si>
    <t>Kontrolli dhe mbikeqyrja e punimeve te zbatimit</t>
  </si>
  <si>
    <t>"Ujësjellësi i jashtëm Ersekë nga burimet Mavro dhe Glladishtë &amp;Rrjeti i brendshem i ujesjellesit Erseke"</t>
  </si>
  <si>
    <t>M063896</t>
  </si>
  <si>
    <t>ndertim rrjet ujesjellesi</t>
  </si>
  <si>
    <t>Produkti  5</t>
  </si>
  <si>
    <t>Supervizion i punimeve per objektin: "Ujësjellësi i jashtëm Ersekë nga burimet Mavro dhe Glladishtë &amp;Rrjeti i brendshem i ujesjellesit Erseke"</t>
  </si>
  <si>
    <t>M063938</t>
  </si>
  <si>
    <t xml:space="preserve">REFORMA E UJIT </t>
  </si>
  <si>
    <t>18BQ607</t>
  </si>
  <si>
    <t>Reforma e ujit Subvension</t>
  </si>
  <si>
    <t>Ndermarrje</t>
  </si>
  <si>
    <t>F.V Matësa prodhimi /konsumi dhe Paisje për ndërmarrjet, Durrës, Elbasan, Lushnjë,Vlorë, Fier, Kavajë.</t>
  </si>
  <si>
    <t>18BQ361</t>
  </si>
  <si>
    <t xml:space="preserve">F.V Matësa prodhimi /konsumi dhe Paisje për ndërmarrjet, </t>
  </si>
  <si>
    <t>Matesa prodhimi</t>
  </si>
  <si>
    <t>Sistemi i furnizimit me uje te zones turistike Hamallaj,Faza e I, Sukth</t>
  </si>
  <si>
    <t>18BQ357</t>
  </si>
  <si>
    <t>Rrjet Ujesjellesi</t>
  </si>
  <si>
    <t>Supervizion punimesh per objektin:"Sistemimi i furnizimit me uje te zones turistike Hamallaj , faza e I" Njesia administrative Sukth,Bashkia Durres.</t>
  </si>
  <si>
    <t>18BQ358</t>
  </si>
  <si>
    <t>Ndertim i ujesjellesit  te fshatrave Lalez,Bize ,Daç dhe Shetë,Njesia administrativ Ishem</t>
  </si>
  <si>
    <t>18BQ359</t>
  </si>
  <si>
    <t xml:space="preserve">
Linja e dergimit Depo Lalez –depo Shete(140-160,10-16 atm,Linja e dergimit pusete manovrimi Draç-Depo Lalez –depo Shete( 63mm 10 atm),Linja e shperndarjes Lalez dh Bize(0 32- 140 mm , 16 dhe 10 atm,Linja e shperndarjes Draç(0 50- 125 mm , 16 dhe 10 atm,Linja e shperndarjes Shete(0 50- 140 mm , 16 dhe 10 atm,Depo  Draç 100 m3,Rruge per hyrjen ne depo  Draç 100 m3
</t>
  </si>
  <si>
    <t>vlera total</t>
  </si>
  <si>
    <t>sasia total</t>
  </si>
  <si>
    <t>Supervizion punimesh per objektin: "Ndertim u ujesjellesit  te fshatrave Lalez,Bize ,Daç dhe Shetë", Njesia administrative Ishem, Bashkia Durres</t>
  </si>
  <si>
    <t>18BQ360</t>
  </si>
  <si>
    <t xml:space="preserve"> Shtimi i sasisë së furnizimit me  ujë të qytetit të Krujës</t>
  </si>
  <si>
    <t>18BQ614</t>
  </si>
  <si>
    <t>Supervizion punimesh per objektin:" Shtimi i sasisë së furnizimit me  ujë të qytetit të Krujës</t>
  </si>
  <si>
    <t>18BQ615</t>
  </si>
  <si>
    <t>Instalimi I teknologjive te reja ne stacionet e pompimit ne sistemin Mengel-Samurr Godolesh((per zevendesimin e pompave dhe paisjeve elektrike),Bashkia  Elbasan</t>
  </si>
  <si>
    <t>18BQ618</t>
  </si>
  <si>
    <t xml:space="preserve">Stacioni Pompave Mengel,Stacion Pompave Samurr, Stacioni I Pompave Byshek,Makineri dhe Paisje
</t>
  </si>
  <si>
    <t>Supervizion punimesh per objektin:"Instalimi I teknologjive te reja ne stacionet e pompimit ne sistemin Mengel-Samurr Godolesh((per zevendesimin e pompave dhe paisjeve elektrike),Bashkia  Elbasan</t>
  </si>
  <si>
    <t>18BQ619</t>
  </si>
  <si>
    <t>Projekt per vendosje matesash ne pallatet me kollone te brendshme, Loti I,Qytet Durres</t>
  </si>
  <si>
    <t>18BQ627</t>
  </si>
  <si>
    <t xml:space="preserve">1Vendosje  Matesash ne pallatet me kollone te  brendshme </t>
  </si>
  <si>
    <t>Supervizion punimesh per objektin "Projekt per vendosje matesash ne pallatet me kollone te brendshme, Loti I,Qytet Durres</t>
  </si>
  <si>
    <t>18BQ628</t>
  </si>
  <si>
    <t xml:space="preserve">Ndertimi i rrjetit te jashtem  te ujesjellesit Kelcyre </t>
  </si>
  <si>
    <t>18BQ639</t>
  </si>
  <si>
    <t xml:space="preserve">1. Ndertimi I dy kaptazheve ne burimin e ujit
2. Rrethimi I vepres se marrjes, kaptazheve
3. Depo uji beton/arme 25 m3, grumbulluese
4. FV tub PE 100 PN 16 D=63 ML me gjatesi 1290 ml
5. FV tub celiku d=219 me gjatesi 9145 ml
6. Pusete shuarje se presionit tip
7. Depo uji 1000 m3 se bashku me rrethimin e impjantin e klorifikimit
8. Godina e sherbimit te depos
9. Impianti klorifikimit
</t>
  </si>
  <si>
    <t xml:space="preserve">Supervizion punimesh për "Ndertimi i rrjetit te jashtem  te ujesjellesit Kelcyre </t>
  </si>
  <si>
    <t>18BQ640</t>
  </si>
  <si>
    <t>" Linja Kryesore per furnizimin me ujë dhe rrjeti shperndares i ujesjellesit për  qytetin e Belshit"</t>
  </si>
  <si>
    <t>M064156</t>
  </si>
  <si>
    <t xml:space="preserve">
Pus shpimet ,Stacion qendor Shel,Intalime elktromekanike,Linja Kryesore ,Makineri Paisje
</t>
  </si>
  <si>
    <t>Supervizion punimesh per objektin:" Linja Kryesore per furnizimin me ujë dhe rrjeti shperndares i ujesjellesit për  qytetin e Belshit"</t>
  </si>
  <si>
    <t>M064157</t>
  </si>
  <si>
    <t>Ujësjellësi  i Vau- Dejes</t>
  </si>
  <si>
    <t>18BQ367</t>
  </si>
  <si>
    <t xml:space="preserve">1. Ndertim linje kryesore me gjatesi 666 ml e diameter 250 mm, tub celiku me gjatesi 250 ml
2. Ndertim depo 1000 m3 dhe 400 m3
3. Rrjet shperndares me gjatesi 22608 ml me diameter nga nga 200 mm ne 32 mmm
4. Pompe dozimi per klorifikim 2 cope, Elektropompe centrifugale q= 50 l/sek, h=80 m, Elektropompe centrifugale q= 5 l/sek, h= 150 m
</t>
  </si>
  <si>
    <t>Supervizion punimesh per objektin:Ujësjellësi  i Vau- Dejes</t>
  </si>
  <si>
    <t>18BQ368</t>
  </si>
  <si>
    <t>Rrjeti shpendarës i Urës Vajgurore</t>
  </si>
  <si>
    <t>18BQ441</t>
  </si>
  <si>
    <t>Linjat shperndarese te qytetit</t>
  </si>
  <si>
    <t>Supervizion punimesh per objekti:"Rrjeti shpendarës I Urës Vajgurore"</t>
  </si>
  <si>
    <t>18BQ442</t>
  </si>
  <si>
    <t xml:space="preserve"> Furnizimi me ujë i qytetit Koplik</t>
  </si>
  <si>
    <t>18BQ439</t>
  </si>
  <si>
    <t xml:space="preserve">Ndertim linje kryesore me gjatesi 55554, Rrjet shperndares me gjatesi 32723 +490 matesa uji+3688 matesa familjare
</t>
  </si>
  <si>
    <t>sasia ne total</t>
  </si>
  <si>
    <t>Supervizion punimesh per objekti:"Furnizimi me ujë i qytetit Koplik"</t>
  </si>
  <si>
    <t>18BQ440</t>
  </si>
  <si>
    <t>Ndertim i rrjetit te jashtem dhe te brendshem  te qytetit  Lac,Faza I</t>
  </si>
  <si>
    <t>18CF901</t>
  </si>
  <si>
    <t xml:space="preserve">1. Rehabilitimi i puseve
2. Linje tubacioni nga pusi P3 tek pusi grumbullues
3. Puseta grumbulluese
4. Rehabilitimi i stacioneve te pompave
5. Linja e dergimit Gize sferoidale φ500, L=4142m
6. Depo e re Laç 2000 m3 dhe Doma e Manovrimit
7. Ndertim I rruges ndihmese L=1300m
8. Linja e furnizimit te depove ekzistuese dhe Sanxhakut nga depoja e re dhe linja shperndarese
9. Dhoma dhe paisjet e klorinimit
</t>
  </si>
  <si>
    <t>sasia e plote</t>
  </si>
  <si>
    <t>Supervizion punimesh per objektin:"Ndertim i rrjetit te jashtem dhe te brendshem  te qytetit  Lac,Faza I"</t>
  </si>
  <si>
    <t>18CF902</t>
  </si>
  <si>
    <t>" Linja Kryesore per furnizimin me ujë dhe rrjeti shperndares i ujesjellesit për  qytetin e Belshit" Faza II</t>
  </si>
  <si>
    <t>18CG001</t>
  </si>
  <si>
    <t xml:space="preserve">
Stacion qendor Shelg,Intalime elktromekanike,Linja Kryesore ,Makineri Paisje
</t>
  </si>
  <si>
    <t>Supervizion punimesh per objektin:" Linja Kryesore per furnizimin me ujë dhe rrjeti shperndares i ujesjellesit për  qytetin e Belshit" faza II</t>
  </si>
  <si>
    <t>18CG002</t>
  </si>
  <si>
    <t>Sistemi i menaxhimit të informacionit  dhe ndërlidhjen me ndërrmarrjet e ujësjellës kanalizime .</t>
  </si>
  <si>
    <t>18CG201</t>
  </si>
  <si>
    <t>Sistem</t>
  </si>
  <si>
    <t xml:space="preserve">F.V matesa Familjare per UK Vau i Dejes </t>
  </si>
  <si>
    <t xml:space="preserve">18CG101 </t>
  </si>
  <si>
    <t xml:space="preserve">F.V matesa Familjare </t>
  </si>
  <si>
    <t xml:space="preserve">F.V matesa Familjare per UK ,Tepelene Memaliaj </t>
  </si>
  <si>
    <t>18CG102</t>
  </si>
  <si>
    <t>F.V matesa Familjare per UK Tropoje</t>
  </si>
  <si>
    <t>18CG103</t>
  </si>
  <si>
    <t>F.V matesa Familjare per UK Rrogozhine 1</t>
  </si>
  <si>
    <t>18CG104</t>
  </si>
  <si>
    <t xml:space="preserve">F.V matesa Familjare per UK Kukes </t>
  </si>
  <si>
    <t>18CG105</t>
  </si>
  <si>
    <t>Projekt per vendosje matesash ne pallatet me kollone te brendshme, Loti II,Qytet Durres</t>
  </si>
  <si>
    <t>I Ri</t>
  </si>
  <si>
    <t xml:space="preserve"> Vendosje matesash ne pallatet me kollone te brendshme</t>
  </si>
  <si>
    <t>Matesa uji  familjare</t>
  </si>
  <si>
    <t>Supervizion punimesh per objektin "Projekt per vendosje matesash ne pallatet me kollone te brendshme, Loti II,Qytet Durres</t>
  </si>
  <si>
    <t>Projekt per vendosje matesash ne pallatet me kollone te brendshme,Qytet Shkodër</t>
  </si>
  <si>
    <t>Supervizion punimesh per objektin "Projekt per vendosje matesash ne pallatet me kollone te brendshme,Qytet Shkodër"</t>
  </si>
  <si>
    <t>Projekt per vendosje matesash ne pallatet me kollone te brendshme,Qytet Erseke</t>
  </si>
  <si>
    <t>Supervizion punimesh per objektin "Projekt per vendosje matesash ne pallatet me kollone te brendshme,Ersekë"</t>
  </si>
  <si>
    <t>Produkti 29</t>
  </si>
  <si>
    <t>" Linja Kryesore per furnizimin me ujë dhe rrjeti shperndares i ujesjellesit për  qytetin e Belshit" Faza III</t>
  </si>
  <si>
    <t xml:space="preserve">1. Ndertimi i Puseve
2. Ndertimi I linjes se dergimit
3. Depo uji beton/arme 
4. Rakorderi (F.V. Saracineska)
5. Sistemi voltaik per prodhimin e Energjise
</t>
  </si>
  <si>
    <t>Kosto totale e produktit 29</t>
  </si>
  <si>
    <t>Supervizion punimesh per objektin:" Linja Kryesore per furnizimin me ujë dhe rrjeti shperndares i ujesjellesit për  qytetin e Belshit" Faza III</t>
  </si>
  <si>
    <t>Produkti 30</t>
  </si>
  <si>
    <t>Ndertimi i Ujesjellesit ne fshatrat Pllane, Zejmen,Markatomaj,Spiten, Tresh,Ne njesine administrative Shengjin,Bashkia Lezhe</t>
  </si>
  <si>
    <t>Ndertimi I ujesjellesit ne fshatrat Pllane, Zejmen, Markatomaj, Spiten dhe Tresh ne njesine administrative Shengji, Bashkia Lezhe</t>
  </si>
  <si>
    <t>Kosto totale e produktit 30</t>
  </si>
  <si>
    <t>Supervizion punimesh per objektin:"Ndertimi i Ujesjellesit ne fshatrat Pllane, Zejmen,Markatomaj,Spiten, Tresh,Ne njesine administrative Shengjin"</t>
  </si>
  <si>
    <t>Produkti 31</t>
  </si>
  <si>
    <t>Ujesjellesi Lazarat</t>
  </si>
  <si>
    <t xml:space="preserve">
1. PUSI DHE STACIONI I POMPIMIT 1
2. DEPO 1, EKZISTUESE, 250m3
3. DHOMA E SHERBMIT
4. DHOMA E KLORINIMIT
5. DEPO 2,  EKZISTUESE, 200m3
6. DEPO 3, E RE, 200m3
7. LINJAT E TUBACIONEVE
8. HIDRANTET
9. PUSETAT E SHKARKIMIT
10. PUSETAT E KOMANDIMIT
11. PUSETA ME REDUKTOR PRESIONI
12. PUSETA AJRIMI
</t>
  </si>
  <si>
    <t>Kosto totale e produktit 31</t>
  </si>
  <si>
    <t>Supervizion punimesh per objektin:Ujesjellesi Lazarat</t>
  </si>
  <si>
    <t>Produkti 32</t>
  </si>
  <si>
    <t>Linja e dergimit te ujesjellesit Poliçan dhe rrjeti shperndares i fshatrave pronovik dhe Mbrakull, Bashkia Poliçan</t>
  </si>
  <si>
    <t>Linja e dergimit te ujesjellesit</t>
  </si>
  <si>
    <t>Kosto totale e produktit 32</t>
  </si>
  <si>
    <t>Supervizion punimesh per objektin'" Linja e dergimit te ujesjellesit Poliçan dhe rrjeti shperndares i fshatrave pronovik dhe Mbrakull" Bashkia Poliçan</t>
  </si>
  <si>
    <t>Produkti 33</t>
  </si>
  <si>
    <t>Ujësjellësi rajonal i Finiqit (Linja e jashtme)-Burimet e Merkos</t>
  </si>
  <si>
    <t>Linja dergimi, depot +Kaptazh</t>
  </si>
  <si>
    <t>Kosto totale e produktit 33</t>
  </si>
  <si>
    <t>Supervizion punimesh per objektin:"Ujësjellësi rajonal i Finiqit ( Linja e jashtme)-Burimet e Merkos"</t>
  </si>
  <si>
    <t>Produkti 34</t>
  </si>
  <si>
    <t>Ujesjellesi nga burimi I Manxifes   &amp; Rikonstruksion I ujesjellesit te fshatrave Selo.Llovine,Krioner &amp; Sotire, Faza II</t>
  </si>
  <si>
    <t xml:space="preserve"> Linja e dergimit dhe rrjetit shperndares
 Rezervuari I ri Grapsh, Gorice 200 m3
</t>
  </si>
  <si>
    <t>Kosto totale e produktit 34</t>
  </si>
  <si>
    <t>Supervizion punimesh per objektin:Ujesjellesi nga burimi I Manxifes  &amp; Rikonstruksion I ujesjellesit te fshatrave Selo.Llovine,Krioner &amp; Sotire,Faza II</t>
  </si>
  <si>
    <t>Produkti 35</t>
  </si>
  <si>
    <t>Furnizimi me ujë i fshatrave Gradec dhe Pjetërshan,bashkia Malësia e Madhe</t>
  </si>
  <si>
    <t>Kosto totale e produktit 35</t>
  </si>
  <si>
    <t xml:space="preserve">Supervizion punimesh per objektin:"Furnizimi me ujë i fshatrave Gradec dhe Pjetërshan,bashkia Malësia e Madhe" </t>
  </si>
  <si>
    <t>Produkti 36</t>
  </si>
  <si>
    <t>Ndertimi i Ujesjellesit Rajonal per njesine administrative Golaj,Per fshtatrat Dobrune,Qarr i vogel, Golaj, Nikoliq dhe Vlahen,Bashkia Has</t>
  </si>
  <si>
    <t>Kosto totale e produktit 36</t>
  </si>
  <si>
    <t>Supervizion punimesh per objektin:"Ndertimi I Ujesjellesit Rajonal per njesine administrative Golaj,Per fshtatrat Dobrune,Qarr I vogel, Golaj, Nikoliq dhe Vlahen,Bashkia Has</t>
  </si>
  <si>
    <t>Produkti 37</t>
  </si>
  <si>
    <t>Ndertim i rrjetit te jashtem dhe te brendshem  te qytetit  Lac,faza II</t>
  </si>
  <si>
    <t xml:space="preserve">1. Depo e Re ne Sanxhak
2. Linje e re nga Rezervuari i ri Lac- ne rezervuarin Sanxhak
3. Punime civile(germime, mbushje etj)
4. Linja shperndarese
5. Elementet e komandimit ne linjen shperndarese
6. Punime ndertimore(ankera, kalim ure, tunele etj)
7. Lidhje familjare, Matesa uji+ Kuti shperndarese
</t>
  </si>
  <si>
    <t>Kosto totale e produktit 37</t>
  </si>
  <si>
    <t>Supervizion punimesh per objektin:"Ndertim  I rrjetit te jashtem dhe te brendshem  te qytetit  Lac, Faza II</t>
  </si>
  <si>
    <t>Produkti 38</t>
  </si>
  <si>
    <t>Ndertimi i Ujesjellesit  Udenisht- Memelisht, Pogradec</t>
  </si>
  <si>
    <t>1- Vepra e marrjes Kaptazh (2 vepra)
2- Linja kryesore e transmetimit, rrjet shperndares
3- Rezervuar i Ri me volum 200 m3
4- Ndertes klorinimi
5- Rrjeti shperndares Udenisht
6- Rrjeti shperndares Memelisht</t>
  </si>
  <si>
    <t>Kosto totale e produktit 38</t>
  </si>
  <si>
    <t>Supervizion punimesh per objektin:"Ndertimi i Ujesjellesit  Udenisht- Memelisht, Pogradec</t>
  </si>
  <si>
    <t>Produkti 39</t>
  </si>
  <si>
    <t>Ndërtim i ujësjellësit   për qytetin Rubik</t>
  </si>
  <si>
    <t xml:space="preserve">1. Ndertimi i vepres se marrjes.
• Ana elektro-mekanike
• Makineri e pajisje per vepren e marrjes
2. Ndertimi i linjave te dergimit.
3. Ndertimi i depove te ujit.
• Makineri e pajisje per depo uji.
4. Ndertimi i rrjetit shperndares.
5. F.V Ajrues
6. Matesa te medhenj dhe familjare
</t>
  </si>
  <si>
    <t>Kosto totale e produktit 39</t>
  </si>
  <si>
    <t>Supervizion punimesh per objektin:"Ndërtim ujësjellësi për qytetin Rubik"</t>
  </si>
  <si>
    <t>Produkti 40</t>
  </si>
  <si>
    <t>Ndertimi i linjes se furnizimit me uje te pijshem Gurra e Eperme -Luzni-Peshkopi,</t>
  </si>
  <si>
    <t xml:space="preserve">• Ndertimi i vepres se marrjes (kaptazhit)
• Ndertimi i linjes se transmetimit nga kaptashi ne depon 1000 m3
• Puseta shkarkimi dhe ajrimi
• Kalimin e lumit me tube celiku
</t>
  </si>
  <si>
    <t>Kosto totale e produktit 40</t>
  </si>
  <si>
    <t>Supervizion punimesh per objektin:"Ndertimi i linjes se furnizimit me uje te pijshem Gurra e Eperme -Luzni-Peshkopi"</t>
  </si>
  <si>
    <t>Produkti 41</t>
  </si>
  <si>
    <t xml:space="preserve">Objekti: Ujesjellesi  Dritaj -Fanjë-Karkavec, Bashkia Prrenjas,(vazhdim)F.V Matësa familjare </t>
  </si>
  <si>
    <t xml:space="preserve">F.V Matësa familjare </t>
  </si>
  <si>
    <t>Kosto totale e produktit 41</t>
  </si>
  <si>
    <t>Produkti 42</t>
  </si>
  <si>
    <t>Ndërtim i rrjetit të ujësjellësit për qytetin e Shijakut</t>
  </si>
  <si>
    <t xml:space="preserve">1. Linja e dergimit 
2. Linja e shperndarjes
3. Mates ultrasonik niveli ne depo me transmetim ne distanc te te dhenave
4. Ujemates DN 250 mm sensor remote version
5. Ujemates PN 16 DN 80 mm sensor remote version 
6. Rikonstruksion Depo
7. Ndertim I dhomes se re te kaperderdhesit
8. Godina e re e vendrojes
9. Sistemi i Matjes SCADA
</t>
  </si>
  <si>
    <t>Vlera ne total</t>
  </si>
  <si>
    <t>Sasia ne total</t>
  </si>
  <si>
    <t>Kosto totale e produktit 42</t>
  </si>
  <si>
    <t>Supervizion punimesh per objektin:Ndërtim i rrjetit të ujësjellësit për qytetin e Shijakut</t>
  </si>
  <si>
    <t>Produkti 43</t>
  </si>
  <si>
    <t>Ndërtim i linjës kryesore dhe shpërndarëse të furnzimit me ujë të njësisë administrative Velabisht, bashkia Berat</t>
  </si>
  <si>
    <t xml:space="preserve">1. Punime linjen kryesore (degezimi Velabisht)
2. Punime per linjat shperndarese 1-12
3. Punime per linjat lidhese
4. Punime per linjen hidranteve
5. Punime per linjen kryesore (degezimi Veterik)
6. Punime per linjen shperndarese
7. Punime per linjat lidhese 
8. Punime per linjen e hidranteve
9. Rezervuar betonarme V=50 m3 
10. Godina e stacioneve te pompave (3.5*4)m
</t>
  </si>
  <si>
    <t>Kosto totale e produktit 43</t>
  </si>
  <si>
    <t>Supervizion punimesh per objektin:"Ndërtim i linjës kryesore dhe shpërndarëse të furnzimit me ujë të njësisë administrative Velabisht, bashkia Berat"</t>
  </si>
  <si>
    <t>Produkti 44</t>
  </si>
  <si>
    <t>Ndërtim linjë transmetimi nga puseta Yzberisht deri në Depo Katund, Katund i Ri &amp;Ndërtim linjë transmetimi nga puseta Yzberisht deri në Depo Qytet Nxënësve, bashkia Tiranë</t>
  </si>
  <si>
    <t xml:space="preserve">1. Linje transmetimit Katund I Ri
2. Puseta e Lidhjes
3. Linja e transmetimit te qytetit te nxenesve
4. Nyja e bashkimit te tubit  711.2 mm me tubin 630 mm
5. Nyja e lidhjes ne puseten r Pikes se Marrjes
</t>
  </si>
  <si>
    <t>Kosto totale e produktit 44</t>
  </si>
  <si>
    <t>Supervizion punimesh per objektin:"Ndërtim linjë transmetimi nga puseta Yzberisht deri në Depo Katund, Katund i Ri &amp;Ndërtim linjë transmetimi nga puseta Yzberisht deri në Depo Qytet Nxënësve, bashkia Tiranë</t>
  </si>
  <si>
    <t>Produkti 45</t>
  </si>
  <si>
    <t>"Sistemimi i furnizimit me uje te zones turistike Hamallaj, faza e II" Sukth</t>
  </si>
  <si>
    <t xml:space="preserve">1. Linja e Shperndarjes
2. Rjeti I brendshem
3. Ndertimi I pusetave shperndarese
4. Ndertimi I pusetave tip
5. Matesa uji te medhenj 
</t>
  </si>
  <si>
    <t>Ml</t>
  </si>
  <si>
    <t>Kosto totale e produktit 45</t>
  </si>
  <si>
    <t>Supervizion punimesh per objektin:"Sistemimi i furnizimit me uje te zones turistike Hamallaj , faza e II" Njesia administrative Sukth,Bashkia Durres.</t>
  </si>
  <si>
    <t>Rikonstruksion i Ujesjellesit te Lagjes "28 Nentori dhe "Skenderbeu" ne qytetin e Elbasanit</t>
  </si>
  <si>
    <t>M064000</t>
  </si>
  <si>
    <t>diference financimi</t>
  </si>
  <si>
    <t>Supervizion punimesh "Rikonstruksion i Ujesjellesit te Lagjes "28 Nentori dhe "Skenderbeu" ne qytetin e Elbasanit</t>
  </si>
  <si>
    <t>M064001</t>
  </si>
  <si>
    <t>Supervizion punimesh per objektin:" Ndërtimi i linjave të shpërndarjes së qytetit  Tepelenë"</t>
  </si>
  <si>
    <t>M064149</t>
  </si>
  <si>
    <t>Supervizion punimesh per objektin"Rikonstriksion  i rrjetit  te ujesjellesit Memaliaj, Rrjet shperndares "</t>
  </si>
  <si>
    <t>18BQ418</t>
  </si>
  <si>
    <t>Supervizion punimesh per objektin"Rikonstruksion i rrjetit te brendshem te ujesjellesit Kelcyre"</t>
  </si>
  <si>
    <t>M063927</t>
  </si>
  <si>
    <t xml:space="preserve">Rikonstruksion  i magjistralit kryesor dhe rrjetit te brendshem te ujesjellesit ne Bashkine Rrogozhine Loti III </t>
  </si>
  <si>
    <t>18BQ620</t>
  </si>
  <si>
    <t xml:space="preserve">Supervizion punimesh per objektin:'Rikonstruksion  i magjistralit kryesor dhe rrjetit te brendshem te ujesjellesit ne Bashkine Rrogozhine Loti III </t>
  </si>
  <si>
    <t>18BQ621</t>
  </si>
  <si>
    <t xml:space="preserve">Rikonstruksion i linjave te puseve 281,282,283,depo 500 m3 ,Sistemime ne pusin Nr.6 dhe ndertim i Pusit Nr.7 </t>
  </si>
  <si>
    <t>18BQ623</t>
  </si>
  <si>
    <t xml:space="preserve">
-Linja e puseve, shtrim tubi-Pusi I cpimev-Dhoma e klorinimi-Sistemi I skades
-Rikonstruksion depo 500m3 dhe stacioni Cerm-Puseta kontrolli-Rikonstruksion ndertese
-Makineri dhe paisje
</t>
  </si>
  <si>
    <t>Supervizion punimesh per objekti:Rikonstruksion i linjave te puseve 281,282,283,depo 500 m3 ,Sistemime ne pusin Nr.6 dhe ndertim i Pusit Nr.7"</t>
  </si>
  <si>
    <t>18BQ624</t>
  </si>
  <si>
    <t>Transformimi i stacionit te pompave Peqin</t>
  </si>
  <si>
    <t>18BQ625</t>
  </si>
  <si>
    <t>1. Lidhja e puseve me linjen kryesore me tub PE HD d=600 mm me gjatesi 240 ml se bashku me rekorderite e ndryshme
2. Stacioni I pompimit ana ndertimore, realizohen 4 cope
3. Stacioni pompimit ana teknologjike me 5 pompa me prurje 54 l/sek
4. Paisje Elektrike 
5. Paisje Makineri</t>
  </si>
  <si>
    <t>Supervizion punimesh per objektin:"Transformimi I stacionit te pompave Peqin"</t>
  </si>
  <si>
    <t>18BQ626</t>
  </si>
  <si>
    <t>Rikonstruksion i linjave  te rrjetit te ujesjellesit  ne disa rruge  te qytetit Elbasan</t>
  </si>
  <si>
    <t>18BQ629</t>
  </si>
  <si>
    <t xml:space="preserve">  Rruga “11 nentori” e “Ali Cushi”
1. FV tuba e rakoderi PE 
2. FVkasete + matesa uji ½ “ + rakorderi 
 Rruga “Faik Neziri”
3. FV tuba e rakoderi PE
4. FVkasete + matesa uji ½ “ + rakorderi
Rruga “Veli Stafa”
5. FV tuba e rakoderi PE 
6. FVkasete + matesa uji ½ 
Lagje  “Clirimi” e lagje “11Nentori”
7. FV tuba e rakoderi PE 
8. FVkasete + matesa uji ½ “ + rakorderi 
</t>
  </si>
  <si>
    <t>Supervizion punimesh per objektin;"Rikonstruksion i linjave  te rrjetit te ujesjellesit  ne disa rruge  te qytetit Elbasan</t>
  </si>
  <si>
    <t>18BQ630</t>
  </si>
  <si>
    <t>Permiresimi I furnizimit me uje per lagjen Kraste e Vogel, Harmes dhe qytetin Elbasan</t>
  </si>
  <si>
    <t>18BQ635</t>
  </si>
  <si>
    <t xml:space="preserve">1.Ndertimi i rrjetit shperndares per Zonen Kraste e Vogel.
2.Ndertim Linje transmetimi StP Kraste e vogel – Depo Kraste e vogel.
3. Ndertim Linje transmetimi (zevendesim) Depo Kraste e vogel - pergjate unazes Elbasan. 
4.Ndertim Depo e re Harmes. 
5.Ndertim Linje transmetimi Depo Kraste e madhe – StP ndermjetes Harmes- Depo e redhe linja e kthimit. 
6.Ndertim Linje jashtme (zevendesim)StP Mengel-Stp Frigoriferi Elbasan.
7. Ndertim Linje jashtme (zevendesim)ne zonen e vorrezave
</t>
  </si>
  <si>
    <t>Supervizion punimesh per objektin:"Permiresimi i furnizimit me uje per lagjen Kraste e Vogel, Harmes dhe qytetin Elbasan</t>
  </si>
  <si>
    <t>18BQ636</t>
  </si>
  <si>
    <t>Rikonstruksion i rrjetit te brendshem te ujesjellesit ne qytetin e Gramshit</t>
  </si>
  <si>
    <t>18BQ637</t>
  </si>
  <si>
    <t xml:space="preserve">
-Rrjeti shperndares  I lagjes Llapushaj(Zona VI-Furnizim me uje I uzines dhe fshatit Cekin nga Depo 200m3-Rrjeti shperndares  I lagjes Pishaj-Linja e re nga depo 2000m3 deri ne Pishaj-Puset-Furnizimi me uje Lagja Axhensia nga tubi ᴓ140x8.3 qe zbret nga depo 2000m3  qe furnizon me uje dhe fshatin Pishaj+Trashovic  -Linja e ujesjellesit nga Depo 370m3 deri tek ish magazinat-Furnizimi me uje I zones NR=IX nga tubi ᴓ355x21.1 qe del nga depo 2000m3 -Furnizimi me uje I zones NR=V dhe 2/3 e IV nga tubi ᴓ315x18.7 qe del nga depo 2000m3-Rrjeti shperndares ½ zones NR=7 dhe zones NR=8-Linja e ujit nga depo 2000m3 deri ne perroin Koçaj-Furnizimi me uje I lagjes 85 (Marja e ujit nga depo Ekzist. 70m3 ), Shtrese kalldremi, cakell, asfalto beton, stabilizant+binder-Furnizimi me uje I objektit 85 ,shtrese kalldremi,cakell,asfalto beton,stabilizant,binder,prishje rruge e asfaltua-Furnizimi me uje I fshatit Koçaj-Depo e re 500m3 B/A mbi ish lagjen Parku-Rrjeti I Brendshem-Ndertim rezervuari 500m3
</t>
  </si>
  <si>
    <t>Supervizion punimesh per objektin:"Rikonstruksion i rrjetit te brendshem te ujesjellesit ne qytetin e Gramshit</t>
  </si>
  <si>
    <t>18BQ638</t>
  </si>
  <si>
    <t xml:space="preserve"> " Rikonstruksion magjistrali kryesor dhe rrjetit të brëndshëm të ujësjellësit  qytetit Patos Loti I "</t>
  </si>
  <si>
    <t>18BQ445</t>
  </si>
  <si>
    <t xml:space="preserve">Produkti kryesor është projek-zbatimi  i cili do realizojë  
Rrjetin shpërndareste qytetit Patos.
Linjat e rrjetit shpërndares të qytetit janë prej çeliku të ndërtuara kryesisht në vitet 1970 me Ǿ (25 – 273 ) mm me një gjatësi totale rreth 45,000+lidhjet me familjaret
Linja Ujesjellesi—45,000 ml
</t>
  </si>
  <si>
    <t>mlt</t>
  </si>
  <si>
    <t xml:space="preserve"> Supervizion punimesh per objektin:" Rikonstruksion magjistrali kryesor dhe rrjetit të brëndshëm të ujësjellësit  qytetit Patos Loti I "</t>
  </si>
  <si>
    <t>18BQ446</t>
  </si>
  <si>
    <t>Rikonstruksion i rrjetit të Ujesjellesit  Prrenjas</t>
  </si>
  <si>
    <t>18CF501</t>
  </si>
  <si>
    <t xml:space="preserve">PRODUKT 1-REHABILITIMI I REZERVUARIT
PRODUKT 2-REHABILITIMI I ZONES SE MBROJTJES SE BURIMIT TE QAFE THANES
PRODUKT 3-FURNIZIMI DHE VENDOSJA E TUBOVE DHE RAKORDERIVE TE RRJETIT TE UJESJELLESIT
F.V MATES UJI ELEKTRO-MAGNETIK, ME FLLANXHA
PRODUKT 4-FURNIZIMI DHE VENDOSJA E MATESAVE SHTEPIAK TE UJIT
PRODUKT 5-PUNIMET E TOKES 
PRODUKT 6-PUNIME CIVILE (BETONI)
PRODUKT 7-RIKONSTRUKSION RRUGE
PRODUKT 8-PUNIME TE NDRYSHME (DEMONTIMI I TUBAVE)
</t>
  </si>
  <si>
    <t>Supervizion punimesh per objektin:"Rikonstruksion i rrjetit tëUjesjellesit  Prrenjas"</t>
  </si>
  <si>
    <t>18CF502</t>
  </si>
  <si>
    <t>Optimizimi i Ujesjellesit per qytetin Pukë</t>
  </si>
  <si>
    <t>18CF601</t>
  </si>
  <si>
    <t xml:space="preserve">Produkti 1
Linja  dergimit e ujesjellesit depo Puke
Produkti 2
Linja e brendshme e Ujesjellesit
Produkti 3  
Rikonstruksion rezervuari 800 m3
Produkti 4 - Rikonstruksion rezervuari 400 m3
Produkti 5-Rrethimi  dhe Ndricimi  dhe sigurimi i Depos
Produkti 6- Mbrotje nga rreshqitjet ne depot e qytetit
Produkti 7-8-9-10-Vendosje matesash ne pallatet 
Produkti 11-Dhoma klorinimit
</t>
  </si>
  <si>
    <t>Supervizion punimesh per objektin:"Optimizimi i Ujesjellesit per qytetin Puke"</t>
  </si>
  <si>
    <t>18CF602</t>
  </si>
  <si>
    <t>Nderhyrje emergjente per ujesjellesin  Klos</t>
  </si>
  <si>
    <t>18CF701</t>
  </si>
  <si>
    <t xml:space="preserve">Produkti 1
A. Punime ne rrjetin Shperndares
Produkti 2
Ri-Ndertim Depo uji
Produkti 3  
Linja e jashteme nga kaptazhi deri te ajrusi 1
</t>
  </si>
  <si>
    <t xml:space="preserve"> Supervizion punimesh per objektin:"Nderhyrje emergjente per ujesjellesin  Klos"</t>
  </si>
  <si>
    <t>18CF702</t>
  </si>
  <si>
    <t>Permiresimi I Furnizimi me uje per  qytetit Roskovec</t>
  </si>
  <si>
    <t>18CF801</t>
  </si>
  <si>
    <t xml:space="preserve">Produkti 1
Hapja e dy puseve te reja shpimi
Produkti 2
Rikonstruksion i dy Stacioneve Egzistues te Pompimit
Produkti 3  
Ndertimi i dy Stacioneve te Rinj te Pompimit
Produkti 4  
Ndertimi i Linjave te Dergimit nga Stacionet e Pompimit per ne Depo
Produkti 5  
Rikonstruksion i Depos Egzistuese
Produkti 6 
Ndertimi i Rrjetit Shperndares per qytetin e Roskovecit
Produkti 7
Ndertimi i Rrjetit Shperndares per lagjen Jagodine
Produkti 8
Makineri Paisje
</t>
  </si>
  <si>
    <t>Supervizion punimesh per objekti:"Permiresimi I Furnizimi me uje per  qytetit Roskovec"</t>
  </si>
  <si>
    <t>18CF802</t>
  </si>
  <si>
    <t>Rikonstruksion i linjës kryesore të ujësjellësit fshati Mashan,njesia administrative Kodovjat &amp;  vendosje matesash ne pallatet me kollone te brendshme qytet Gramsh, Bashkia Gramsh</t>
  </si>
  <si>
    <t xml:space="preserve">Produkti 1
PUNIME GERMIMI DHE MBUSHJE
Produkti 2  
SHTRIM TUBACIONI  
Produkti 3  
STACIONI I POMPAVE  
Produkti 4
KALIM URE L=5ml  
Produkti 5
PUSETE AJERIMI 
Produkti 6
PUSETE SHKARKIMI 
Produkti 7
PUSETE TIPI 1&amp;PUSETE TIPI 2 
Produkti 8
F.Pompe centrifugale 4 l/s H =200 m
F.Panel elektirk
Produkti 9
Vendosje matesash me kollone ne 41 pallate(matesa familjare ¾”)
</t>
  </si>
  <si>
    <t>vlera ne total</t>
  </si>
  <si>
    <t>Supervizion punimesh per objektin:"Rikonstruksion i linjës kryesore të ujësjellësit fshati Mashan,njesia administrative Kodovjat &amp;  vendosje matesash ne pallatet me kollone te brendshme qytet Gramsh", Bashkia Gramsh</t>
  </si>
  <si>
    <t>Rikonstruksion i ujësjellësit të fshatit Rodenj-Fshati i Ri</t>
  </si>
  <si>
    <t>1. Punime ndertimi per kaptazh
2. Punime ndertimi per linjen e jashtme Kaptazh-Rodenj 
3. Rikonstruksion depo
4. Linja e jashtme Rodenj-Fshati I Ri
5. Punime ndertimi dhe montimi per depo fshati Ri
6. Rrjeti I brendshem fshati Rodenj
7. Rrjeti I brendshem fshati Ri</t>
  </si>
  <si>
    <t>m;</t>
  </si>
  <si>
    <t>Supervizion punimesh per objektin:"Rikonstruksion i ujësjellësit të fshatit Rodenj-Fshati i Ri "</t>
  </si>
  <si>
    <t xml:space="preserve">Rikonstrusksion i rrjetit  të ujesjëllsit të qytetit të  Libohovës </t>
  </si>
  <si>
    <t xml:space="preserve">1. Puseta komandimi+ kontrolli
2. Punime per stacionin e pompave + dhome sherbimi
3. Punime per linjat e jashtme te dergimit
4. Rezervuar I Ri dhe Dhomat e komandimit( Lagja Kala, Sahat, Morine, Agallinj, Hoxhallar dhe Fshati Bulo)
5. Punime per rrjetin shperndares ( Lagja Kala, Sahat, Morine, Agallinj, Hoxhallar dhe Fshati Bulo)
6. Punimet ne pikat e lidhjeve ne objekt
7. Punime per ujesjellesin e fshatit Hoshtev(punime per kaptazh, rrjet te jashtem,rrjet te brendshem dhe depo)
</t>
  </si>
  <si>
    <t>Supervizion punimesh për objektin:"Rrjeti i jashtem i furnizimit me ujë dhe rrjeti shpërndarës Libohovë"</t>
  </si>
  <si>
    <t>Rikonstruksion i rrjetit shperndares per furnizimin me uje  te  qytetin Kavaje dhe ndertimi i depo uji te re ,Faza e II</t>
  </si>
  <si>
    <t xml:space="preserve">Produkti 1
NDERTIM DEPO UJI 5000 m3, KAVAJE
Produkti 2  
RRJET SHPERNDARES   
Produkti 3  
F.V.Ujëmatësa me buketona Ø-3/4'
F.V.Ujëmatësa me buketona Ø-1''
Produkti 4 
Sistemi Skada
</t>
  </si>
  <si>
    <t>Supervizion punimesh për objektin:"Rikonstruksion i rrjetit shperndares per furnizimin me uje  te  qytetin Kavaje dhe ndertimi i depo uji te re "Faza e II</t>
  </si>
  <si>
    <t>Rehabilitimi i puseve eksiztuese dhe ndertimi i ri i linjes se transmetimit dhe shperndarjes se ujesjellësit Fushë-Krujë</t>
  </si>
  <si>
    <t xml:space="preserve">1. Ndertim Pus i Ri
2. Godina e stacionit 
3. Tubacione transmetimi / Tubacione shperndarje
4. Ndertim Depo V=4000m3
5. Ujematesat 
</t>
  </si>
  <si>
    <t>Supervizion punimesh per objektin:"Rehabilitimi i puseve eksiztuese dhe ndertimi I ri I linjes se transmetimit dhe shperndarjes se ujesjellsit Fushe-Kruje"</t>
  </si>
  <si>
    <t xml:space="preserve">Rehabilitimi  i ujesjellesit te qytetit te Çorovodes  dhe fshatrave Çerenisht dhe Sharove </t>
  </si>
  <si>
    <t xml:space="preserve">Produkti 1
Ndertimi i Stacionit te Pompimit Guak
Furnizim makineri dhe paisje
Produkti 2  
Linja e dergimit Stacion Pompimi Burimi Guakut-Depo Ndermjetese 200 m³ - Depo 100 m³, 500 m³, 1000 m³
Produkti 3  
Ndertimi i Depove te reja
Punime ne rruget e sherbimit dhe rehabilitimin e rrugeve
Produkti 4 
Ndertim i Linjave te Shperndarjes
Produkti 5
Furnizim vendosje i sistemit matjes,kontrollit dhe komandimit ne distance (SCADA) 
Produkti 6
Matesa Uji
Produkti 7
Instalimi Sahateve ne pallat
</t>
  </si>
  <si>
    <t>Supervizion punimesh per objekti:"Rehabilitimi  i ujesjellesit te qytetit te Çorovodes  dhe fshatrave Çerenisht dhe Sharove "</t>
  </si>
  <si>
    <t>Rikonstruksion i rrjetit te brendshem te fshatit Xarre</t>
  </si>
  <si>
    <t>1- Punime germimi
2- Punime ne trupin e rruges
3- Punime hidraulike
4- Puseta komandimi+reduktim presioni (P1,P2,P3,P4,......P15)
5- Pusete shkarkimi
6- Kaseta kolektive e matesave te ujit (12 dalje)</t>
  </si>
  <si>
    <t>Supervizion punimesh per objektin:"Rikonstruksion i rrjetit te bredshem te fshatit Xarrë"</t>
  </si>
  <si>
    <t>"Permiresimi  i furnizimit me uje te lagjes Nr.1 Vadardh, njesia admistrative ,  Sukth</t>
  </si>
  <si>
    <t xml:space="preserve">1. Ndertimi I linjave se shperndarjes
2. Ndertimi Pusete Shperndarese
3. Matesa uji te medhenj dhe familjare
</t>
  </si>
  <si>
    <t>Supervizion punimesh per objektin:"Permiresimi  i furnizimit me uje te lagjes Nr.1 Vadardh, njesia admistrative ,  Sukth</t>
  </si>
  <si>
    <t>Rikonstruksion i rrjetit  shperndares Selenicë Kote dhe Armen,Bashkia Selenice</t>
  </si>
  <si>
    <t xml:space="preserve">1- Punime per zgjatje shkarkimi ne depo 2x100 m3, rrethimi dhe matesat e prodhimit
2- Ndertim Klorifikator i thjesht
3- Rrjeti  shperndares ujesjellesi Fshati Arben
4- Punime montimi ne STP ujesjellesi Armen
5- Linje elektrike/pompa zhytese
6- Makineri Paisje
</t>
  </si>
  <si>
    <t xml:space="preserve"> Supervizion punimesh per objektin:"Rikonstruksion i rrjetit  shperndares Selenicë Kote dhe Armen"Bashkia Selenice</t>
  </si>
  <si>
    <t>Rikonstruksioni i rrjetit të brendshëm dhe të jashtëm të furnizimit me ujë të qytetit të Leskovikut</t>
  </si>
  <si>
    <t xml:space="preserve">Produkti 1
Kaptazhi dhe Stacioni i Burimit te Mullirit te Radanjit
Produkti 2  
Kaptazhi i Burimit teSotires 
Produkti 3  
Kaptazhi i Burimit te Krojzave
Produkti 4 
Linja e Ujesjellesit nga Burimi i Sotires deri ne PSh 1
Produkti 5
Linja e Ujesjellesit nga Pusi i Shuarjes PSh 1 deri ne PSh 2
Produkti 6
Linja e Ujesjellesit nga Pusi i Shuarjes PSh 2 deri ne PSh 3
Produkti 7  
Linja e Ujesjellesit nga Pusi i Shuarjes PSh 3 deri ne PSh 4
Produkti 8 
Linja e Ujesjellesit nga Pusi i Shuarjes PSh 4 deri ne PSh 5
Produkti 9
Linja e Ujesjellesit nga Pusi i Shuarjes PSh 5- Rezervuar
Produkti 10  
Linja e Ujesjellesit nga Stacioni i Pompave deri ne PSh1
Produkti 11  
Rezervuaret e ujit 2x500m3 Godina e dezinfektimit dhe sistemimi
Produkti 12
Rrjeti brendshem i furnizimit me uje Zona e Qendres
Matesa uji 1/2" komplet me aksesoret dhe kaseten
Produkti 13
Rrjeti brendshem i furnizimit me uje Zona e Larte
Matesa uji 1/2" komplet me aksesoret dhe kaseten
Produkti 14 
Rrjeti i brendshem i furnizimit me uje Zona e Ulet
Matesa uji 1/2" komplet me aksesoret dhe kaseten
</t>
  </si>
  <si>
    <t>Rehabilitimi i linjes Kryesore i linjes se furnizimit me uje nga Rrotondo e Grabianit deri ne stacionin e pompave Virove, Lushnje</t>
  </si>
  <si>
    <t xml:space="preserve">1. Ndertimi i Pusit te shuarjes se presionit
2. Ndertimi I linjes se dergimit
3. Mates uji elelkromagnetik 
</t>
  </si>
  <si>
    <t>Supervizion punimesh per objektin"Rehabilitimi i linjes Kryesore i linjes se furnizimit me uje nga Rrotondo e Grabianit deri ne stacionin e pompave Virove.", Lushnje</t>
  </si>
  <si>
    <t>Rikonstruksion total i rrjetit të furnizmit me uje të qytetit Bulqizë dhe rrjeti shpërndarës i qytetit te ri Bulqizë</t>
  </si>
  <si>
    <t xml:space="preserve">1. Kaptazhi I burimit
2. Linja e Dergimit ujesjellesit Burim-Depo 1000m3
3. F.V Tub Ujesjellesi ( Linja e Brendshme) Rrjeti Shperndares
4. Ndertim Depo 1000 m3 dhe dhome klorinimi
5. Pusete Shperndarje 2.5m*2m*2.5m
6. F.V Tub Ujesjellesi Tuba Transmetimi 
7. Materiale per ajrues dhe shkarkues
8. Ujematesat e medhenj dhe familjare
</t>
  </si>
  <si>
    <t>Supervizion punimesh për objektin:"Rikonstruksion total i rrjetit të furnizmit me uje të qytetit Bulqizë dhe rrjeti shpërndarës i qytetit te ri Bulqizë"</t>
  </si>
  <si>
    <t xml:space="preserve">Rikonstruksion të rrjetit te ujesjellesit :Rruga Kongresi i Permetit,(NSHU), J.Dyli, Haxhire, Elbasan;Linja kryesore STP -Byshek -depo  Mlize, Shushice; Linja kryesore stp Bujqes- depo Mjekes dhe ndertim pjesor rrjeti  shperndares lagjja Kotor, fshati Bujqes+F.V makineri  Paisje </t>
  </si>
  <si>
    <t xml:space="preserve">1. Linje kryesore e ujesjellesit
2. Machineri dhe paisje teknologjike
3. Linja kryesore e ujesjellesit STP Bujqes-Depo Mjekes
5. Rrjeti shperndares lagja Kotorr
6. Rrjeti kryesor (NSHU)
7. Depo e re (NSHU)
8. Puseta e komandimit te depos
9. Rrjeti shperndares (NSHU)
10. Numri i matesave me kollon
</t>
  </si>
  <si>
    <t xml:space="preserve"> Supervizion punimesh per objektin:Rikonstruksion i rrjetit te ujesjellesit:Rikonstruksion i rrjetit te ujesjellesit :Rruga Kongresi i Permetit, (NSHU), J.Dyli, Haxhire, Elbasan;Linja kryesore STP -Byshek -depo  Mlize, Shushice; Linja kryesore stp Bujqes- depo Mjekes dhe ndertim pjesor rrjeti  shperndares lagjja Kotor, fshati Bujqes+F.V makineri  Paisje </t>
  </si>
  <si>
    <t>KUZ Lagjia Bylis , Qyteti Ballsh( diference financimi)</t>
  </si>
  <si>
    <t>M063867</t>
  </si>
  <si>
    <t>Ndertim i rrjetit te KUZ  sekondar dhe tercial  me tub HDPE me diameter qe varion nga 200-500</t>
  </si>
  <si>
    <t>Impinati i Trajtimit te Ujrave te Ndotura ne zonen Bregdetare Dhrale -Palase,Loti I pare</t>
  </si>
  <si>
    <t>M063875</t>
  </si>
  <si>
    <t xml:space="preserve">
1. lmpianti i trajtimit te uj erave te ndotura
2. Sistemi i kanalizimit  te  ujerave te  ndotura  (kolektoret  kryesore te largimit  te  ujerave tendotura, nga piket fundore te zonave zhvillimore per ne stacionin qendror) 
3. Stacioni kryesor i pompimit
4. Stacioni ndermjetes i pompimit
5. Linja e transmetmit te ujerave te ndotura (stacion qendror - stacion ndermjetes - impianti i trajtimit)
6. Linja e furnizimit me uje te trajtuar per vaditje (impianti i trajtimi - Lungo Mare - Plazh Publik) Sistemi i kanalizimit te ujerave te ndotura te zones Lungo Mare (kolektori i grumbull imit dhe stacionet e pompimit)
7. Sistemi i kanalizimit te ujerave te ndotura te zones se Plazhit Publik (kolektori i grumbullimit dhe stacionet e pomp•imit)</t>
  </si>
  <si>
    <t>Supervizion punimesh per objektin:"Impinati i Trajtimit te Ujrave te Ndotura ne zonen Bregdetare Dhrale -Palase,Loti I pare "</t>
  </si>
  <si>
    <t>M063918</t>
  </si>
  <si>
    <t>"Ndërtimi i Kolektorit kryesor të ujrave të zeza dhe I.T.U.P, në zonën turistike Gjiri i Lalzit, Durrës"</t>
  </si>
  <si>
    <t>M063760</t>
  </si>
  <si>
    <t xml:space="preserve">Ndertim kolektori  me diameter 400-630 mm,Ndertim  4 stacione pompimi,Ndertim  4 godina transformatori dhe Ndertim  116 Puseta plastike   </t>
  </si>
  <si>
    <t>Supervizion punimesh per objektin: Ndërtimi i Kolektorit kryesor të ujrave të  zeza dhe I.T.U.P, në zonën turistike Gjiri i Lalzit, Durrës.</t>
  </si>
  <si>
    <t>M063761</t>
  </si>
  <si>
    <t>"Sistemimi i kanalizimeve te ujrave te ndotura te zones turistike Hamallaj , faza I" Njesia administrative Sukth,Bashkia Durres</t>
  </si>
  <si>
    <t>18BQ515</t>
  </si>
  <si>
    <t>sistem kanalizimi</t>
  </si>
  <si>
    <t>Supervizion punimesh per objektin:"Sistemimi i kanalizimeve te ujrave te ndotura te zones turistike Hamallaj, faza e I" Njesia administrative Sukth,Bashkia Durres</t>
  </si>
  <si>
    <t>18BQ516</t>
  </si>
  <si>
    <t>Ndertimi I rrjetit te jashtem te kanalzimeve te ujrave te  zeza dhe stacioni i pompimit ,Lagja Potam</t>
  </si>
  <si>
    <t>18BQ633</t>
  </si>
  <si>
    <t xml:space="preserve">Produkti 1
- LINJA  E  KUZ   pik . 496- pik,349.  L=378m
Produkti 2 
LINJA  E  KUZ   pik 353- pik,496.  L=171m
Produkti 3
LINJA  E  KUZ   pik 409- pik,496.  L=188m
Produkti 4
LINJA  E  KUZ   pik340- pik,340/5.  L=206m
Produkti 5
RIKONSTRUKSIONI I  TUBACIONI   D=600 +lidhja  me stacionin  nr 3
Produkti 6
-Makineri e paisje Stacion pompini nr.2 dhe Stacion pompini nr3
</t>
  </si>
  <si>
    <t>Supervizion punimesh per objektin;"Ndertimi i rrjetit te jashtem te kanalzimeve te ujrave te  zeza dhe stacioni i pompimit ,Lagja Potam</t>
  </si>
  <si>
    <t>18BQ634</t>
  </si>
  <si>
    <t>Ndërtim i rrjetit të kanalzimeve në segmentin "4 rrugët Shijak"-"Ura Dajlanit"Durrës</t>
  </si>
  <si>
    <t>18CC401</t>
  </si>
  <si>
    <t>Rrjet KUZ</t>
  </si>
  <si>
    <t xml:space="preserve"> Supervizion punimesh per objektin:Ndërtim i rrjetit të kanalzimeve në segmentin "4 rrugët Shijak"-"Ura Dajlanit"Durrës</t>
  </si>
  <si>
    <t>18CC402</t>
  </si>
  <si>
    <t>Rrjeti i kanalizimeve  të ujërave të zeza  Luz, Kavaje,(vazhdim) Faza e II &amp; rrjeti tercial i kuz ne zonen e Golemit</t>
  </si>
  <si>
    <t xml:space="preserve">Rrjeti i kanalizimeve  të ujërave të zeza  Luz, </t>
  </si>
  <si>
    <t>Supervizion punimesh per objektin:"Rrjeti i kanalizimeve  të ujërave të zeza  Luz, Kavaje,(vazhdim) Faza e II &amp; rrjeti tercial i kuz ne zonen e Golemit"</t>
  </si>
  <si>
    <t>Ndertim i rrjetit te kuz Blloku Drita nr. 1dhe Drita Nr. 2 dhe lagjja e re, qytet Burrel</t>
  </si>
  <si>
    <t xml:space="preserve">
Blloku Drita 1
1- Germim dheu, transport dhe mbushje dheu
2- Ndertim Pusetash
3- Rrjet tubacioni
Blloku Drita 2
4- Germim dheu, transport dhe mbushje dheu
5- Ndertim Pusetash
6- Rrjet tubacioni
Blloku Lagja e Re
7- Germim dheu, transport dhe mbushje dheu
8- Ndertim Pusetash
9- Rrjet tubacioni</t>
  </si>
  <si>
    <t xml:space="preserve"> Supervizion punimesh per objektin:"Ndertim i rrjetit te kuz Blloku Drita nr. 1dhe Drita Nr. 2 dhe lagjja e re, qytet Burrel"</t>
  </si>
  <si>
    <t>Mbulimi me rrjet Kanalizimi per fshatin e Gurrasit dhe zona e Drilonit,Pogradec</t>
  </si>
  <si>
    <t>Supervizion punimesh per objektin:"Mbulimi me rrjet Kanalizimi per fshatin e Gurrasit dhe zona e Drilonit, Pogradec</t>
  </si>
  <si>
    <t>Impiant I Trajtimi i Ujërave të Ndotura dhe sistemi KUZ, Drimadhe, Dhërmi</t>
  </si>
  <si>
    <t xml:space="preserve"> Supervizion punimesh per objektin:"Impiant Trajtimi i Ujërave të Ndotura dhe sistemi KUZ, Drimadhe, Dhërmi"</t>
  </si>
  <si>
    <t>Përmirësimi I infrastruktures se ujrave te zeza ne zonën bregdetare Vlorë</t>
  </si>
  <si>
    <t>18BQ603</t>
  </si>
  <si>
    <t>Rrjet Kanalizimi</t>
  </si>
  <si>
    <t>Supervizion punimesh per objektin:"Përmirësimi i infrastruktures se ujrave te zeza ne zonën bregdetare Vlorë"</t>
  </si>
  <si>
    <t>18BQ604</t>
  </si>
  <si>
    <t>Rehabilitimi  KUZ,lagja Bektesh,Njesia administrative Gjelpalaj</t>
  </si>
  <si>
    <t>18BQ631</t>
  </si>
  <si>
    <t>Supervizion punimesh per objektin:"Rehabilitimi  KUZ,lagja Bektesh",Njesia administrative Gjelpalaj</t>
  </si>
  <si>
    <t>18BQ632</t>
  </si>
  <si>
    <t>(fond I ngrire)Zhvillimi  indentiteti vizual institocionaldhe  ndërtimi i infrastrukturë dixhitale për AKUM</t>
  </si>
  <si>
    <t>M060625</t>
  </si>
  <si>
    <t>Zhvillimi  indentiteti vizual institocionaldhe  ndërtimi i infrastrukturë dixhitale për AKUM</t>
  </si>
  <si>
    <t>Trajtimi i vepres H/C Banje</t>
  </si>
  <si>
    <t>M060915</t>
  </si>
  <si>
    <t>detyrime, fatura te palikujduara</t>
  </si>
  <si>
    <r>
      <t xml:space="preserve">Detajimi i Kostos Totale të </t>
    </r>
    <r>
      <rPr>
        <b/>
        <sz val="11"/>
        <color rgb="FFFF0000"/>
        <rFont val="Arial Narrow"/>
        <family val="2"/>
        <charset val="238"/>
      </rPr>
      <t>Produktit X</t>
    </r>
    <r>
      <rPr>
        <b/>
        <sz val="11"/>
        <color theme="1"/>
        <rFont val="Arial Narrow"/>
        <family val="2"/>
        <charset val="238"/>
      </rPr>
      <t xml:space="preserve"> sipas Artikujve Ekonomikë</t>
    </r>
  </si>
  <si>
    <t>Leje infrastrukturore per objektet Buxhetore</t>
  </si>
  <si>
    <t>M063140</t>
  </si>
  <si>
    <t>leje ndertimi</t>
  </si>
  <si>
    <t xml:space="preserve">cope </t>
  </si>
  <si>
    <t>Shpronesime per objektet buxhetore</t>
  </si>
  <si>
    <t>M063141</t>
  </si>
  <si>
    <t>Kodi i Projektit të Investimeve 1/5</t>
  </si>
  <si>
    <t>Sherbime Konsulense</t>
  </si>
  <si>
    <t>Produkti-1</t>
  </si>
  <si>
    <t>Loti I “Studim projektim  i furnizimit me ujë për zonat bregdetare te njësisë administrative Shënkoll,bashkia Lezhë”</t>
  </si>
  <si>
    <t>18BQ706</t>
  </si>
  <si>
    <t>Produkti-2</t>
  </si>
  <si>
    <r>
      <rPr>
        <b/>
        <sz val="11"/>
        <color rgb="FFFF0000"/>
        <rFont val="Times New Roman"/>
        <family val="1"/>
      </rPr>
      <t>Loti II</t>
    </r>
    <r>
      <rPr>
        <sz val="11"/>
        <color rgb="FFFF0000"/>
        <rFont val="Times New Roman"/>
        <family val="1"/>
      </rPr>
      <t xml:space="preserve"> “Studim projektim  i furnizimit me ujë për zonat bregdetare –I te njësisë administrative Golem,bashkia Kavajë"</t>
    </r>
  </si>
  <si>
    <t>18BQ707</t>
  </si>
  <si>
    <t>Loti II “Studim projektim  i furnizimit me ujë për zonat bregdetare –I te njësisë administrative Golem,bashkia Kavajë"</t>
  </si>
  <si>
    <t>Produkti-3</t>
  </si>
  <si>
    <r>
      <rPr>
        <b/>
        <sz val="12"/>
        <color rgb="FFFF0000"/>
        <rFont val="Times New Roman"/>
        <family val="1"/>
      </rPr>
      <t xml:space="preserve">Loti III </t>
    </r>
    <r>
      <rPr>
        <sz val="12"/>
        <color rgb="FFFF0000"/>
        <rFont val="Times New Roman"/>
        <family val="1"/>
      </rPr>
      <t>“Studim projektim  i furnizimit me ujë për zonat bregdetare –I te njësisë administrative Synej,bashkia Kavaje.</t>
    </r>
  </si>
  <si>
    <t>18BQ708</t>
  </si>
  <si>
    <t>Loti III “Studim projektim  i furnizimit me ujë për zonat bregdetare –I te njësisë administrative Synej,bashkia Kavaje.</t>
  </si>
  <si>
    <t>Produkti-4</t>
  </si>
  <si>
    <r>
      <rPr>
        <b/>
        <sz val="11"/>
        <color rgb="FFFF0000"/>
        <rFont val="Times New Roman"/>
        <family val="1"/>
      </rPr>
      <t>Loti IV</t>
    </r>
    <r>
      <rPr>
        <sz val="11"/>
        <color rgb="FFFF0000"/>
        <rFont val="Times New Roman"/>
        <family val="1"/>
      </rPr>
      <t xml:space="preserve"> “Studim projektim  i furnizimit me ujë për zonat bregdetare te njësisë administrative Kryevidh,bashkia Rrogozhinë"</t>
    </r>
  </si>
  <si>
    <t>18BQ709</t>
  </si>
  <si>
    <t>Loti IV “Studim projektim  i furnizimit me ujë për zonat bregdetare te njësisë administrative Kryevidh,bashkia Rrogozhinë"</t>
  </si>
  <si>
    <t>Produkti-5</t>
  </si>
  <si>
    <r>
      <rPr>
        <b/>
        <i/>
        <sz val="11"/>
        <color rgb="FFFF0000"/>
        <rFont val="Times New Roman"/>
        <family val="1"/>
      </rPr>
      <t xml:space="preserve">Loti V </t>
    </r>
    <r>
      <rPr>
        <i/>
        <sz val="11"/>
        <color rgb="FFFF0000"/>
        <rFont val="Times New Roman"/>
        <family val="1"/>
      </rPr>
      <t>“Studim projektim  i furnizimit me ujë për zonat bregdetare –I te njësisë administrative Divjakë,te njësisë administrative Remas,bashkia Divjakë)</t>
    </r>
  </si>
  <si>
    <t>18BQ710</t>
  </si>
  <si>
    <t>Loti V “Studim projektim  i furnizimit me ujë për zonat bregdetare –I te njësisë administrative Divjakë,te njësisë administrative Remas,bashkia Divjakë)</t>
  </si>
  <si>
    <t>Produkti-6</t>
  </si>
  <si>
    <t>Studim Fizibiliteti per Ujesjellesin-Zona e ujit te ftohte dhe lungomares Rrapi Uji I Ftohte - Shkolla e Marines</t>
  </si>
  <si>
    <t>18BQ641</t>
  </si>
  <si>
    <t>AKTIVITET</t>
  </si>
  <si>
    <t>Produkti-7</t>
  </si>
  <si>
    <t>Studim Projektimi per " Ndërtimi I veprës së marrjes, linjës së trasmetimit nga burimet e Labinot Mal – në fshatin Labinot Fushë, Griqan dhe Godolesh me pus shuarje dhe rrjetë shpërndarës &amp; Ndërtimi I veprës së marrjes, linjës së trasmetimit nga burimet e Fush- Bull -it – në kodër Krast e Madhe, ndërtimi I linjës së dërgimit nga kodër Krast deri në depon Vullnetari".</t>
  </si>
  <si>
    <t>STUDIM</t>
  </si>
  <si>
    <t>Produkti-8</t>
  </si>
  <si>
    <t>Studime-Projektime per objektet e  "Mbeshtetjes teknike ne zbatim te reformes ne sektorin e furnizimit me uje dhe kanalizimeve (  sipas performances ,  per uljen e humbjeve  deri ne nivelin teknik 20% dhe matjen e prodhimit te ujit)"</t>
  </si>
  <si>
    <t>18BQ711</t>
  </si>
  <si>
    <t xml:space="preserve">Studim projektim </t>
  </si>
  <si>
    <t>OPONENCE TEKNIKE</t>
  </si>
  <si>
    <t>M061646</t>
  </si>
  <si>
    <t>Studim projektim i objektit:"Rehabilitim i rrjetit te ujesjellesit ,Ujrave te  Zeza ,Ujrave te Bardha dhe perpunimit te trjatimit te ujrave te zeza  ,  qyteti Corovode ,Bashkia Skrapar )"</t>
  </si>
  <si>
    <t>M063772</t>
  </si>
  <si>
    <t>Studim projektim i objektit:"Rehabilitim i rrjetit te ujesjellesit ,Ujrave te  Zeza ,Ujrave te Bardha dhe perpunimit te trjatimit te ujrave te zeza  ,  qyteti Corovode ,Bashkia Skrapar  )"</t>
  </si>
  <si>
    <r>
      <t xml:space="preserve">Detajimi i Kostos Totale të </t>
    </r>
    <r>
      <rPr>
        <b/>
        <sz val="12"/>
        <color indexed="10"/>
        <rFont val="Arial"/>
        <family val="2"/>
      </rPr>
      <t>Produktit X</t>
    </r>
    <r>
      <rPr>
        <b/>
        <sz val="12"/>
        <color indexed="8"/>
        <rFont val="Arial"/>
        <family val="2"/>
      </rPr>
      <t xml:space="preserve"> sipas Artikujve Ekonomikë</t>
    </r>
  </si>
  <si>
    <t>Studim projektim për shtimin e sasisë së furnizimit me  ujë për qytetin e Krujës</t>
  </si>
  <si>
    <t>M063462</t>
  </si>
  <si>
    <t>Studim projektim  i furnizimit me ujë dhe sistemim i ujrave te perdoruar për zonat bregdetare -II</t>
  </si>
  <si>
    <t>18BQ715</t>
  </si>
  <si>
    <t>Kosto Lokale " Mbeshtetje per Rrjetin Hidrik të Tiranës (AT fin.per NUK , për nderhyrjet e metejshme në rrjetin ujësjellës kanalizime 20.3 + 32.9 mid IT )"</t>
  </si>
  <si>
    <t>M063949</t>
  </si>
  <si>
    <t>Mbeshtetje buxhetore per KOSTO LOKALE</t>
  </si>
  <si>
    <t>000/lek</t>
  </si>
  <si>
    <t>Kosto Lokale "Projekti i kanalizimeve të Tiranës së madhe"</t>
  </si>
  <si>
    <t>M062839</t>
  </si>
  <si>
    <t>Mbeshtetje buxhetore per shpronesim dhe taksa te tjera vendore ne zbatim te projektit</t>
  </si>
  <si>
    <t>Kosto Lokale "Projekti i ri i furnizimit me uje  per qytetin e Durresit"</t>
  </si>
  <si>
    <t>M063149</t>
  </si>
  <si>
    <t>Mbeshtetje buxhetore per shpronesime dhe  taksa te tjera vendore ne zbatim te projektit</t>
  </si>
  <si>
    <t>000/LEKE</t>
  </si>
  <si>
    <t>Projekti COMM.98-Frot/AID98/001/00. Furnizim paisje Sha .Ujesjelles - Kanalizime (shlyerje kredie)</t>
  </si>
  <si>
    <t>M063763</t>
  </si>
  <si>
    <t>shlyerje kredie</t>
  </si>
  <si>
    <t>Kosto lokale  Furnizimit me uje I zones se Vlores ( Orikum, Dukat Tragjas, Radhime)</t>
  </si>
  <si>
    <t>M062681</t>
  </si>
  <si>
    <t>Mbeshtetje buxhetore per taksa vendore</t>
  </si>
  <si>
    <t>Kosto Lokale "Programi i infrastruktures Bashkiake III dhe IV"</t>
  </si>
  <si>
    <t>M063950</t>
  </si>
  <si>
    <t>TVSH "Menaxhimi i mbetjeve Urbane te Tiranes (faza e dyte) impianti i pastrimit të ujrave të ndotura"</t>
  </si>
  <si>
    <t>M063025</t>
  </si>
  <si>
    <t>Mbeshtetje buxhetore per tvsh</t>
  </si>
  <si>
    <t>TVSH "Furnizimi  me ujë dhe mbrojtja mjedisore e liqenit të Shkodrës"</t>
  </si>
  <si>
    <t>M061492</t>
  </si>
  <si>
    <t>Mbeshtetje buxhetore per rimbursim tvsh</t>
  </si>
  <si>
    <t>TVSH "Periferite urbene te Tirenes ,komponenti  infrastrukturor ( shtese kontrate)"</t>
  </si>
  <si>
    <t>M063468</t>
  </si>
  <si>
    <t>000/ lek</t>
  </si>
  <si>
    <t>T.V.SH.Ujesjelles Kanalizime Berat Kucove</t>
  </si>
  <si>
    <t>M060619</t>
  </si>
  <si>
    <t>TVSH "Mbeshtetje per Rrjetin Hidrik të Tiranës (AT fin.per NUK , për nderhyrjet e metejshme në rrjetin ujësjellës kanalizime 20.3 + 32.9 mid IT)"</t>
  </si>
  <si>
    <t>M060602</t>
  </si>
  <si>
    <t>TVSH "Projekti i kanalizimeve të Tiranës së madhe"</t>
  </si>
  <si>
    <t>M061489</t>
  </si>
  <si>
    <t>TVSH"Ndertimi isistemit te KUZ  per 4 qytetet Vlore,Ksamil,Kavaje, Shengjin,IPA 2009"</t>
  </si>
  <si>
    <t>M063151</t>
  </si>
  <si>
    <t>TVSH "Përfundimii sistemit të KUZ dhe zgjerimi I ITUP  në Vlorë  I.P.A 2012"</t>
  </si>
  <si>
    <t>M063466</t>
  </si>
  <si>
    <t>TVSH "Programi i infrastruktures Bashkiake III dhe IV"</t>
  </si>
  <si>
    <t>M063467</t>
  </si>
  <si>
    <t>TVSH " Infrastruktura bashkiake V "</t>
  </si>
  <si>
    <t>M063954</t>
  </si>
  <si>
    <t>Orientimi i sherbimit te furnizimit me uje drejt  performances dhe konsumatorit</t>
  </si>
  <si>
    <t>18BR701</t>
  </si>
  <si>
    <t>Planifikimi  sektorit te ujit per negociata me BE</t>
  </si>
  <si>
    <t>Menaxhimi i mbetjeve Urbane te Tiranes (faza e dyte)impianti I pastrimit te ujrave te ndotura.</t>
  </si>
  <si>
    <t>KM06091</t>
  </si>
  <si>
    <t>Ndertim impianti per perpunimin e mbetjeve urbane</t>
  </si>
  <si>
    <t>cop</t>
  </si>
  <si>
    <t>Mbeshtetje per Rrjetin Hidrik te Tiranes (AT fin.per NUK , Per nderhyrjet e metejshme ne rrjetin ujesjelles kanalizime 20.3 + 32.9 mid IT)</t>
  </si>
  <si>
    <t>KM06005</t>
  </si>
  <si>
    <t xml:space="preserve">Ndertim rrjeti ujesjellesi </t>
  </si>
  <si>
    <t>Projekti i kanalizimeve te Tiranes se madhe</t>
  </si>
  <si>
    <t>KM06064</t>
  </si>
  <si>
    <t>Ndertim ITUN</t>
  </si>
  <si>
    <t>Ndertimi I sistemit te KUZper kater qytete, Vlore,Ksamil,Kavaje Shengjin ,IPA 2009</t>
  </si>
  <si>
    <t>GM06042</t>
  </si>
  <si>
    <t>Fond per garranci punimesh</t>
  </si>
  <si>
    <t>Përfundimi i sistemit të KUZ dhe zgjerimi  ITUP në Vlorë  IPA 2012</t>
  </si>
  <si>
    <t>GM06069</t>
  </si>
  <si>
    <t>Fond per garanci punimesh</t>
  </si>
  <si>
    <t>Projekti I ri I furnizimit me uje per qytetin e Durrësit</t>
  </si>
  <si>
    <t>KM06092</t>
  </si>
  <si>
    <t>Nderhyrje në rrjetin shpërndares të ujësjellësit të Durrësit</t>
  </si>
  <si>
    <t>Programi I Infrastruktures Bashkiake III dhe IV (GRANT)</t>
  </si>
  <si>
    <t>GM06081</t>
  </si>
  <si>
    <t>Ndertim linje e re ujesjelles kanalizime</t>
  </si>
  <si>
    <t>Programi I Infrastruktures Bashkiake III dhe IV (KREDI)</t>
  </si>
  <si>
    <t xml:space="preserve">Ndertim linje e re ujesjelles kanalizime </t>
  </si>
  <si>
    <t>Periferitë Urbane te Tiranes , komponenti infrastrukturor (shtese kontrate)</t>
  </si>
  <si>
    <t>KM06095</t>
  </si>
  <si>
    <t>Sistemim, trotuaresh rehabilitim dhe ndricim rruge</t>
  </si>
  <si>
    <t>m2</t>
  </si>
  <si>
    <t>Infrastruktua Bashkiake V (GRANT)</t>
  </si>
  <si>
    <t>GM06093</t>
  </si>
  <si>
    <t>Miratim projekti. Procedura tenderimi. Punime</t>
  </si>
  <si>
    <t>nr konsulence viti 2020, ml punime ne vazhdim</t>
  </si>
  <si>
    <t>Infrastruktua Bashkiake V (KREDI)</t>
  </si>
  <si>
    <t>Kod I RI</t>
  </si>
  <si>
    <t>Miratim projekti.Procedura tenderimi. Punime</t>
  </si>
  <si>
    <t>Mbeshtetje teknike per sektorin ujesjelles kanalizime</t>
  </si>
  <si>
    <t>Furnizimi me uje i plazheve Durres - Kavaje nga burimet e Çermes, Loti III: Linja e ujesjellesit nga piketa Nr.235, degezim Kavaje deri ne depon e re 4000 m3 Arapaj, ndertim depo e re 4000 m3 Arapaj, Durres</t>
  </si>
  <si>
    <t>M062850</t>
  </si>
  <si>
    <t xml:space="preserve">Linja e ujesjellesit PE  10 atm ,tub gize DN 500 PN 25 atm+ tub gize DN 500 PN 10 atm ,Stacioni kryesore -Ana ndertimore  dhe teknologjike 1cope ,hapjen e 5 puseve te reja ,ndertim e 1 Pasarel1 mbi lumin Shkumbin     dhe  ndertimin e nje Rezervuari 2x2000m3 Manskuri komplet  </t>
  </si>
  <si>
    <r>
      <t xml:space="preserve">Detajimi i Kostos Totale të </t>
    </r>
    <r>
      <rPr>
        <b/>
        <sz val="12"/>
        <color indexed="10"/>
        <rFont val="Arial"/>
        <family val="2"/>
      </rPr>
      <t xml:space="preserve">Produktit 1 </t>
    </r>
    <r>
      <rPr>
        <b/>
        <sz val="12"/>
        <color indexed="8"/>
        <rFont val="Arial"/>
        <family val="2"/>
      </rPr>
      <t>sipas Artikujve Ekonomikë</t>
    </r>
  </si>
  <si>
    <r>
      <t xml:space="preserve">Supervizion punimesh per objektin: Furnizimi me uje i plazheve Durres - Kavaje nga burimet e Çermes, </t>
    </r>
    <r>
      <rPr>
        <b/>
        <sz val="12"/>
        <rFont val="Arial"/>
        <family val="2"/>
      </rPr>
      <t xml:space="preserve">Loti III: </t>
    </r>
    <r>
      <rPr>
        <i/>
        <sz val="12"/>
        <rFont val="Arial"/>
        <family val="2"/>
      </rPr>
      <t>Linja e ujesjellesit nga piketa Nr.235, degezim Kavaje deri ne depon e re 4000 m3 Arapaj, ndertim depo e re 4000 m3 Arapaj, Durres</t>
    </r>
  </si>
  <si>
    <t>M062851</t>
  </si>
  <si>
    <t>Supervizion punimesh per objektin:Furnizimi me uje i plazheve Durres - Kavaje nga burimet e Çermes, Loti III: Linja e ujesjellesit nga piketa Nr.235, degezim Kavaje deri ne depon e re 4000 m3 Arapaj, ndertim depo e re 4000 m3 Arapaj, Durres(Shtese kontrate )</t>
  </si>
  <si>
    <t>M063911</t>
  </si>
  <si>
    <r>
      <t xml:space="preserve">Detajimi i Kostos Totale të </t>
    </r>
    <r>
      <rPr>
        <b/>
        <sz val="12"/>
        <color indexed="10"/>
        <rFont val="Arial"/>
        <family val="2"/>
      </rPr>
      <t xml:space="preserve">Produktit 1&amp;2 …X </t>
    </r>
    <r>
      <rPr>
        <b/>
        <sz val="12"/>
        <color indexed="8"/>
        <rFont val="Arial"/>
        <family val="2"/>
      </rPr>
      <t>sipas Artikujve Ekonomikë</t>
    </r>
  </si>
  <si>
    <t>Ujësjellësi i jashtëm i Dropullit nga burimi i Manxifës</t>
  </si>
  <si>
    <t xml:space="preserve"> M063790</t>
  </si>
  <si>
    <t xml:space="preserve">Masa nixhinierike per mbrojtejn e linjes se ujesjellesit ne fshatin Bençe -Tepelene + SUPERVIZION </t>
  </si>
  <si>
    <t>M063813/              M063814</t>
  </si>
  <si>
    <t>Ndertim i rrjetit te ujesjellesit te Gjirit Lalzit Durres</t>
  </si>
  <si>
    <t>M063430</t>
  </si>
  <si>
    <t>Linje transmetimi dhe linje dergimi ,1 Ndertim  rezervuari I ri 1500 m3, 9 Puseta ajrimi dhe shkarkimi</t>
  </si>
  <si>
    <t>Supervizion punimesh per objektin: “Ndertim i rrjetit te ujesjellesit te Gjirit Lalzit Durres</t>
  </si>
  <si>
    <t>M063448</t>
  </si>
  <si>
    <t>Ndertim i rrjetit te ujesjellesit te Gjirit Lalzit Durres(Shtese Kontrate)</t>
  </si>
  <si>
    <t>M064146</t>
  </si>
  <si>
    <t>Linja kryesore shperndarese  Depo  e re 1500 m3 deri tek gjiri I Lalzit (Lura)</t>
  </si>
  <si>
    <t>Supervizion punimesh per objektin: “Ndertim i rrjetit te ujesjellesit te Gjirit Lalzit Durres( shtese Kontrate)</t>
  </si>
  <si>
    <t>M064147</t>
  </si>
  <si>
    <t>Furnizimi me ujë i fshatrave të Komunës Golem</t>
  </si>
  <si>
    <t>M063432</t>
  </si>
  <si>
    <t>Linje ujesjellesi</t>
  </si>
  <si>
    <t xml:space="preserve">Ndërtimin i linjes se ujesjellesit te fshatrave te komunes Golem,Ndërtim in  pusete  kontrolli   119 cope ,1 Stacion pompimi,  2 Depo uji </t>
  </si>
  <si>
    <t>cope (puseta)</t>
  </si>
  <si>
    <t>Furnizimi me ujë i fshatrave të Komunës Golem(shtese kontrate)</t>
  </si>
  <si>
    <t>M063866</t>
  </si>
  <si>
    <t>Supervizion punimesh per objektin: "Furnizimi me ujë i fshatrave të Komunës Golem"(shtese kontrate )</t>
  </si>
  <si>
    <t>M064003</t>
  </si>
  <si>
    <t>Ndërtim ujësjellësi Troshan, Komuna Blinisht</t>
  </si>
  <si>
    <t>M063439</t>
  </si>
  <si>
    <t xml:space="preserve">Linja e furnizimit  kaptazh + depo dhe Rrjeti shperndares   i ujesjellesit, ndertim kaptazhi  + ndertim depo  dhe dhome klorinimi     cop 4,+Pusetë shpërndarje dhe kontrolli 113 cope </t>
  </si>
  <si>
    <t>Rikonstruksion i sistemit  te furnizimit me uje, Konispol</t>
  </si>
  <si>
    <t>M063764</t>
  </si>
  <si>
    <t xml:space="preserve">Ndertimi i linjes se dergimit me tub PE nga stacioni i Ciflikut deri tek rezervuari dhe  Ndertim rrjeti i shperndarjes me tub PE-100 me d=25 deri d=140 mm dhe Rikonstruksion i plote i rezervuarit </t>
  </si>
  <si>
    <t>Supervizion punimesh Rikonstruksion i sistemit  te furnizimit me uje, Konispol</t>
  </si>
  <si>
    <t>M063768</t>
  </si>
  <si>
    <t>Supervizion punimesh Ujesjellesi  Dritaj -Fanjë-Karlavec, Bashkia Prrenjas</t>
  </si>
  <si>
    <t>M063771</t>
  </si>
  <si>
    <t>Supervizion punimesh Ujësjellësi i jashtëm i Dropullit nga burimi i Manxifës</t>
  </si>
  <si>
    <t>M063791</t>
  </si>
  <si>
    <t>Ndërtimi i rrjetit të shpërndarjes së ujit të pijshëm dhe restaurimit të depove egzistuese në bashkinë Fushe Arrëz</t>
  </si>
  <si>
    <t>M063794</t>
  </si>
  <si>
    <t xml:space="preserve">Punime ndertimore per linjen e ujesjellesit + Punime hidraulike +Punime elektromekanike + f.v 21 makineri paisje </t>
  </si>
  <si>
    <t>Supervizion punimesh Ndërtimi i rrjetit të shpërndarjes së ujit të pijshëm dhe restaurimit të depove egzistuese në bashkinë Fushe Arrëz</t>
  </si>
  <si>
    <t>M063795</t>
  </si>
  <si>
    <t>Supervizion punimesh Furnizimi me uje i fshatrave Dorez, Gizavesh, Librazhd Katund dhe Librazhd Qender</t>
  </si>
  <si>
    <t>M063803</t>
  </si>
  <si>
    <t>Ndertim ujesjellesi i fshatit Drashovice</t>
  </si>
  <si>
    <t>M063804</t>
  </si>
  <si>
    <t>Supervizion punimesh  Ndertim ujesjellesi i fshatit Drashovice</t>
  </si>
  <si>
    <t>M063805</t>
  </si>
  <si>
    <t>Ndërhyrje emergjente për furnizimin me ujë të Urës Vajgurore nga Stacioni pompave Poshnje</t>
  </si>
  <si>
    <t>M063870</t>
  </si>
  <si>
    <t xml:space="preserve">Punime per linjen e jashteme te ujesjellesit me tub PE-100 d=315 mml
2. Ndertimi i stacionit te pompimit
3. Linje ajrorew 10 kva me shtulla b/a  350 ml
4. Instalim i  2 elektropompes zhytese
5. Kabine elektrike 10/0.4 kv me transformatore 160 kva
6. Insalime elektrike dhe ndricimi, rrufe pritese e tokezim
7. Ndertimin e dy puseve me 60 ml thellesi e diameter 500 mm   </t>
  </si>
  <si>
    <t>Supervizion punimesh Ndërhyrje emergjente për furnizimin me ujë të Urës Vajgurore nga Stacioni pompave Poshnje</t>
  </si>
  <si>
    <t>M063909</t>
  </si>
  <si>
    <t xml:space="preserve">Ndertimi i linjes se jashtme te ujesjellesit  rajonal Mallakaster </t>
  </si>
  <si>
    <t>M063874</t>
  </si>
  <si>
    <t>.FV tub celiku dn 250 mm 7000 kg-41.7 kg/ml=168 mm
FV tub celiku dn 193,7 mm 60209 kg,= 20.8kg.ml=2895
FV tub PE100 dn 225 mm me gjatesi 2432 ml</t>
  </si>
  <si>
    <t xml:space="preserve">Supervizion punimesh Ndertimi i linjes se jashtme te ujesjellesit  rajonal Mallakaster </t>
  </si>
  <si>
    <t>M063917</t>
  </si>
  <si>
    <t>Ndertim  i Ujesjellesit te Fshatit Peladhi</t>
  </si>
  <si>
    <t>M063878</t>
  </si>
  <si>
    <t>Linje dergimi nga kaptazhi deri ne depo me tub PE-100 d= 63 mm me gjatesi 2100 ml
 Ndertim rrjet shperndares me PE-100 me d= 50-70 mm me gjatesi 6240 ml</t>
  </si>
  <si>
    <t>Supervizion punimesh Ndertim  i Ujesjellesit te Fshatit Peladhi</t>
  </si>
  <si>
    <t>M063921</t>
  </si>
  <si>
    <t>Supervizion punimeshNdertimi i linjes se ujesjellesit ne fshatin Ninat</t>
  </si>
  <si>
    <t>M063932</t>
  </si>
  <si>
    <t>Furnizimi me uje i disa fshatrave Shupenze , Bashkia Bulqize, Rrjetat shperndarese - faza e dyte</t>
  </si>
  <si>
    <t>M063898</t>
  </si>
  <si>
    <t xml:space="preserve">Ndertim rrjeti shperndares fshati Shupenze,fshati Boceve, fshati Homesh ,Kovashice me tub PE me diameter nga 125 deri 20 mm me gjatesi 3900 ml,7800 ml,10600 ml,2990 </t>
  </si>
  <si>
    <t>Supervizion punimesh Furnizimi me uje i disa fshatrave Shupenze , Bashkia Bulqize, Rrjetat shperndarese - faza e dyte</t>
  </si>
  <si>
    <t>M063940</t>
  </si>
  <si>
    <t>Supervizion punimesh -"Ndertim i rrjetit shperndares te ujesjellesit te fshatrave Dorez,Gizavesh , Librazhd Katund dhe Librazhd Qender ( faza e dyte)</t>
  </si>
  <si>
    <t>M063944</t>
  </si>
  <si>
    <t>"Ndërtim ujësjellësi për fshatrat Marinëz-Jagodine"</t>
  </si>
  <si>
    <t>M064018</t>
  </si>
  <si>
    <t xml:space="preserve">1. Stacion Pompimi 
2. Linja kryesore stacion pompimi-Depo ,L=1,075 ml
3. Depo uji,D=600 m3
4. Rrjeti Shperndares,L= 20,476 ml 
Makineri Paisje
</t>
  </si>
  <si>
    <t>Supervizion punimesh "Ndërtim ujësjellësi për fshatrat Marinëz-Jagodine"</t>
  </si>
  <si>
    <t>M064019</t>
  </si>
  <si>
    <t>Furnizimi me ujë te pijshëm i disa fshatrave , Komuna Gjoricë dhe Komuna Ostren</t>
  </si>
  <si>
    <t>M063625</t>
  </si>
  <si>
    <t>Linja kryesore  e transmetimit  nga vepra e marrjes deri ne depo  me tubacion  PE  80 me diameter 0 160 mm Pn 10 atm me gjatesi  rreth 1680 ml si dhe degezimet  per linjat  e fshatrave   me tubacion PE(80 -10) me 0 (50-200) mm Pn 10-20 atm, me gjatesi  totale rreth 19,230 ml</t>
  </si>
  <si>
    <t>Rehabilitimi i rrjetit te ujesjellesit te qytetit te Permetit</t>
  </si>
  <si>
    <t>M063887</t>
  </si>
  <si>
    <t xml:space="preserve">1. Rehabilitim i rrjetit të brendshëm të ujësjellësit lagje e re me tub PE d= 20-110 mm me gjatësi 13,462 ml
2. Rehabilitim i rrjetit të brendshëm të ujësjellësit lagje Mejdan me tub PE d= 20-225 mm me gjatesi 8,573 ml.
3. Rehabilitim i rrjetit të brendshëm të ujësjellësit lagje qendër  me tub PE d-20-315 mm me gjatësi 14,868 ml
4. Vendosje matësa të mëdhenj  prodhimi 11 copë me d=-300-100 mm
5. Ndërtim depo 1500 m3
6. Riparim depo egzistuese 2x500 m3
7. Rehabilitimi i Stacionit të pompimit dhe rrjetit elektrik si dhe automatizimin e komandimin e furnizimit me ujë nëpërmjet programit Skada.
</t>
  </si>
  <si>
    <t>Supervizion punimesh per objektin"Rehabilitimi i rrjetit te ujesjellesit te qytetit te Permetit"</t>
  </si>
  <si>
    <t>M063928</t>
  </si>
  <si>
    <t>Përmirësimi i furnizimit me ujë i zonës së plazhit , Lagjia 13, Durrës(shtese kontrate )</t>
  </si>
  <si>
    <t>M063873</t>
  </si>
  <si>
    <t>Vendosje matsash  dn 100 pn 10- 10 cope</t>
  </si>
  <si>
    <t>Supervizion punimesh per objektin Përmirësimi i furnizimit me ujë i zonës së plazhit , Lagjia 13, Durrës ( shtese kontrate )</t>
  </si>
  <si>
    <t>M063947</t>
  </si>
  <si>
    <t>Rikonstruksion i magjistralit kryesor dhe rrjetit te brendshem te ujesjellesit ne Bashkine Rrogozhine Loti II</t>
  </si>
  <si>
    <t>M063905</t>
  </si>
  <si>
    <t>1.Linja e dergimit 4100 ml
2Kalime tubacionesh
3. Kalim Kanali ne hyrjen jugore te qytetit.</t>
  </si>
  <si>
    <t>Supervizion punimesh per objektin "Rikonstruksion i magjistralit kryesor dhe rrjetit te brendshem te ujesjellesit ne Bashkine Rrogozhine Loti II"</t>
  </si>
  <si>
    <t>M063948</t>
  </si>
  <si>
    <t xml:space="preserve">Rikonstruksion  i rrjetit  te ujesjellesit Memaliaj, Rrjet shperndares </t>
  </si>
  <si>
    <t>M063880</t>
  </si>
  <si>
    <t xml:space="preserve">F.V Tuba e rakorderi ujesjellesi PE d=315mm, t = 29.7 mm, PN 16+LINJA E SHPERNDARJES   </t>
  </si>
  <si>
    <t>Ndertimi i rrjetit shperndares i furnizimit me uje te qytetit Rreshen</t>
  </si>
  <si>
    <t>M063882</t>
  </si>
  <si>
    <t>Me investimin e ri uji do te merret nga depot e reja ekzistuese dhe do te shtrihen tubo PE 100 me diametra nga fi 20mm deri fi 280 mm dhe me nje gjatesi prej 9575 ml, si dhe do te ndertohen 21 cope puseta shperndarese dhe kontrolli. Gjithashtu do te ndertohet edhe nje depo e re 2000 m3 per perspektiven.</t>
  </si>
  <si>
    <t>Supervizion punimesh per objektin"Ndërtimi i rrjetit shperndares i furnizimit me uje te qytetit Rreshen"</t>
  </si>
  <si>
    <t>M063923</t>
  </si>
  <si>
    <t>"Rikonstruksion i rrjetit te brendshem te ujesjellesit Kelcyre,Bashkia Kelcyre, Faza e I"</t>
  </si>
  <si>
    <t>M063886</t>
  </si>
  <si>
    <t xml:space="preserve">1. Linjat e tubacioneve(rrjet shperndares ) 15,159 ml                                                                                                                                                                                       2. F.V Kolektor shpendares 3/4" ( 5+5 )  40
3. F.V Kolektor shpendares 1" ( 6+6 )  46
4. F.V Kolektor shpendares 1" ( 7+7 )  20
Lidhje familjaresh       1,232 cope </t>
  </si>
  <si>
    <t>Ndërtimi i linjave të shpërndarjes së qytetit  Tepelenë</t>
  </si>
  <si>
    <t>M064148</t>
  </si>
  <si>
    <t>Linjat e shpërndarjes se qytetit nga depo 1000 m3 do te jenë PE 100 DN OD 250-32 mm, Pn 10 bar.                                                       1. Ndertimi i linjave te shperndarjes (Zona e Furnizimit nga depoja ne Kuoten 280.00 m )  13,703 ml
2. Ndertimi i linjave te shperndarjes (Zona e Furnizimit nga depoja ne Kuoten 195 m )       4,335 ml</t>
  </si>
  <si>
    <t>Rikonstruksion i rrjetit shperndares te ujesjellesit lagjia 85 dhe Dellinje , qyteti Gramsh</t>
  </si>
  <si>
    <t>M064150</t>
  </si>
  <si>
    <t>Zevendesimit te rrjetit ekzistues shperndares teper te amortizuar
-duke permiresuar sasine ujit pe rfryme si dhe cilesine e tij.
Disa nga punimet qe do te behen: Tubacioni dn=125mmCE i lagjes”85” do te zevendesohet me tub.Dn=110mmPE afersish L=280ml,Tub ekzistues  Dn=89mmCE do te zevendesohet me tub.Dn=90mm PE afersisht L=658ml, per lagjen “Dellenja” do te realizohet me tub.DN=75mm PE 284ml,si dhe tub Dn=200mm CE do et zevendesohet me tub.Dn=200mm PE afersisht 200ml gjithashtu do te ndertohen edhe 26 puseta shperndarese.</t>
  </si>
  <si>
    <t>Supervizion punimesh per objektin:" Rikonstruksion i rrjetit shperndares te ujesjellesit lagjia 85 dhe Dellinje , qyteti Gramsh"</t>
  </si>
  <si>
    <t>M064151</t>
  </si>
  <si>
    <t>Rikonstruksion i ujësjellësit Sektori Qëndër, Sukth</t>
  </si>
  <si>
    <t>M064152</t>
  </si>
  <si>
    <t>Rrjeti kryesor i furnizimit me ujë është konceptuar në këtë mënyrë. Linja PE 160 do të lidhet në
linjën ekzistuese 700 mm Çelik nga ku do të reduktohet në fund me tub PE 90 mm.
Linjat e shpërndarjes në sektorin Qender nga pika e furnizimit në tubin PE 700 mm do të jenë PE
100 DN OD 160-50 mm 10 bar.Pusete shperndarese me 5 ÷ 7 dalje-121 cope</t>
  </si>
  <si>
    <t>Supervizion punimesh per objektin:"Rikonstruksion i ujësjellësit Sektori Qëndër, Sukth"</t>
  </si>
  <si>
    <t>M064153</t>
  </si>
  <si>
    <t>Ndërtim i rrjetit shpërndarës  i furnizimit  me ujë të qytetit të Poliçanit, rikonstruksion i stacionit të pompimit dhe linjës së dërgimit</t>
  </si>
  <si>
    <t>M064154</t>
  </si>
  <si>
    <t>Rrjet shperndares 2,895 lagja e siperme +7,923 lagja e poshteme
Linje dergimi     1,480 ml
F.V Ujemates me fllanxha 0 D-200  depo mm cope 1
Hidrant 0 80 17 cope 
Makineri e paisje 
elektropmpe  horizontale  cope 2
Elektropompe vertikale  cope 2
Panel leshimi cope 4 
Elektropompa dozimi   cope 
2
F.V.Hidrant Zjarri dn 80 nen toke cope 17,MAKINERI DHE PAJISJE  10 cope, Depo Nr.1, Kaseta metalike per vendosje matesi=44 copë)-1403 familje ,185 private dhe 7 buxhetore</t>
  </si>
  <si>
    <t>Supervizion punimesh per objektin:"Ndërtim i rrjetit  shpërndarës  i furnizimit  me ujë të qytetit të Poliçanit, rikonstruksion i stacionit të pompimit dhe linjës së dërgimit"</t>
  </si>
  <si>
    <t>M064155</t>
  </si>
  <si>
    <t>Perfundimi i rrjetit te Kanalizimeve te Ujrave te Zeza ne zonen e Perroi i Agait - Qerret, LOTI II ( Linjat KUZ Perroi Agait, Stacioni Pompimit Nr.1 deri tek Stacioni Pompimit Nr.2 )</t>
  </si>
  <si>
    <t xml:space="preserve"> M062768</t>
  </si>
  <si>
    <r>
      <t>Supervizion punimesh per perfundimin e rrjetit te Kanalizimeve te Ujrave te Zeza ne zonen e Perroit i Agait - Qerret'', Loti II (Linjat KUZ Perroi i Agait, Stacioni i Pompave Nr.1 dhe deri tek Stacioni i Pompave nr.2 )</t>
    </r>
    <r>
      <rPr>
        <sz val="12"/>
        <rFont val="Arial"/>
        <family val="2"/>
      </rPr>
      <t xml:space="preserve"> </t>
    </r>
  </si>
  <si>
    <t>M062836</t>
  </si>
  <si>
    <t>Ndërtim i sistemit të ujrave të zeza në zonën e ujit të ftohtë Vlorë</t>
  </si>
  <si>
    <t xml:space="preserve"> M063682</t>
  </si>
  <si>
    <t>Ndertim kolektori me diameter nga 250-400 -Ndertim pusetash kontrolli dhe shkarkimi 291 cope + Stacion pompimi   2 cope</t>
  </si>
  <si>
    <t xml:space="preserve">Furnizim Makineri - Pajisje per Ndermarrjen SH.A,Vlore </t>
  </si>
  <si>
    <t>M063868</t>
  </si>
  <si>
    <t>Furnizim makineri paisje teknollogjike e laboratorike  per ITUN  e Vlorës</t>
  </si>
  <si>
    <t>Ndertim i KUZ dhe KUB Cerrik ,Bashkia Cerrik</t>
  </si>
  <si>
    <t>M063766</t>
  </si>
  <si>
    <t>Ndertim  kolektori KUZ dhe KUB  me diameter nga 600-1000 +  Ndertim  16 pusetash</t>
  </si>
  <si>
    <t>Supervizion punimesh Ndertim i KUZ dhe KUB Cerrik, Bashkia Cerrik</t>
  </si>
  <si>
    <t>M063770</t>
  </si>
  <si>
    <t xml:space="preserve"> Supervizion punimesh per objektin:KUZ Lagjia Bylis , Qyteti Ballsh.</t>
  </si>
  <si>
    <t>M063906</t>
  </si>
  <si>
    <t>"KUZ fshati Lubonje "</t>
  </si>
  <si>
    <t>M064012</t>
  </si>
  <si>
    <t xml:space="preserve">
   Punime germimi per hapjen e kanaleve ne rruget ekzistuese.
F.v tubo HDPE me DN/OD ( 315 – 800 ) mm me gjatesi totale rreth 3571 ml 
Ndertim puseta kontrolli me permasa ( 1.5 x1.5x1.5 ) m cope 70 
Ndertim puseta kontrolli me permasa ( 1x1x1.5 ) m cope 100 </t>
  </si>
  <si>
    <t>Kosto totale e produktit  8</t>
  </si>
  <si>
    <t>Supervizion punimesh per objektin "KUZ fshati Lubonje "</t>
  </si>
  <si>
    <t>M064013</t>
  </si>
  <si>
    <t>Rikonstruksion i rrjetit te KUZ e KUB te qytetit te Selenices</t>
  </si>
  <si>
    <t>M063899</t>
  </si>
  <si>
    <t>Rikonstruksion i rrjetit te KUZ e KUB</t>
  </si>
  <si>
    <t>Supervizion punimesh per objektin:"Rikonstruksion i rrjetit te KUZ e KUB te qytetit te Selenices"</t>
  </si>
  <si>
    <t>M063941</t>
  </si>
  <si>
    <t>Furnizim pajisje elektronike,kompjutera,printera, fotokopje</t>
  </si>
  <si>
    <t>18BQ606</t>
  </si>
  <si>
    <t>Furnizim kompjutera ,printera  dhe fotokopje</t>
  </si>
  <si>
    <t>REFORME</t>
  </si>
  <si>
    <t>Detyrime te prapambetura</t>
  </si>
  <si>
    <t>total</t>
  </si>
  <si>
    <t>Detyrime te prapambetura per objekte(borxh)</t>
  </si>
  <si>
    <t>Transporti Hekurudhor</t>
  </si>
  <si>
    <t>04550</t>
  </si>
  <si>
    <t xml:space="preserve">Ky program harton politikat zhvilluese të transportit hekurudhor që synojnë përmirësimin e kuadrit ligjor dhe administrativ, në përputhje të plotë me aquise dhe nivelin administrativ rajonal dhe europian në këte sektor, për të mundësuar gjetjen e burime të ndryshme financuese dhe investuese për infrastrukurën dhe mjetet hekurudhore për një tranport malli/udhëtarësh në nivel bashkëkohor për klintët dhe transportuesit vendas dhe të huaj. </t>
  </si>
  <si>
    <t>Integrimi i Sistemit Hekurudhor Shqiptar me atë Rajonal dhe Evropian në nivel administrativ dhe nivel tekniko-funksional.</t>
  </si>
  <si>
    <t>Rritja volumit te transportit te mallit eksport- import kundrejt volumeve te realizuar ne 2014 (si viti me i mire I fundit, 136558 ton), ne %.</t>
  </si>
  <si>
    <t>Rritja volumit te transportit te brendshem te mallit kundrejt volumeve te realizuar ne ton ne 2018 ( 425440 ton dhe 7566999 ton km), ne %.</t>
  </si>
  <si>
    <t>Rritja e volumit te transportit te udhetareve kundrejt volumit te realizuar ne vitin 2013-(250 000 udhetar).</t>
  </si>
  <si>
    <t>Treguesit e Performancës në nivel objektivi</t>
  </si>
  <si>
    <t xml:space="preserve">Kuadri ligjor I plotesuar ne perqindje </t>
  </si>
  <si>
    <t>Rritja e numrit te subjekteve private ne tregun hekurudhor kundrejt 3 subjektve private qe jane ne 2019.</t>
  </si>
  <si>
    <t>Mirefunksionimi i administrates per Inspektoriatin Hekurudhor dhe Hekurudhen Shqiptare sh.a</t>
  </si>
  <si>
    <t xml:space="preserve">Inspektime te kryera/ subvencionimi i rrjetit hekurudhor </t>
  </si>
  <si>
    <t xml:space="preserve">numer </t>
  </si>
  <si>
    <t>Objektivi 2 i Politikës së Programit</t>
  </si>
  <si>
    <t>Transformimi I Nivelit teknik dhe I qarkullimit ne Sistemin hekurudhor.</t>
  </si>
  <si>
    <t>Treguesit e Performancës për Objektivin 2</t>
  </si>
  <si>
    <t>Studime Fizibiliteti dhe Projekte zbatuese FS dhe DD qe mbulojnee gjithe rrjetin prej 380 km linje.(tregusi eshte ne perqindje se mbulimit te 380 klm).</t>
  </si>
  <si>
    <t>50klm</t>
  </si>
  <si>
    <t>Investime ne Infrastrukre/ Rikostruksione dhe ndertim linje te reja. Kundrejt te prishmit 38kml per vitin 2019.</t>
  </si>
  <si>
    <t>Rehabilitimi I linjes hekurudhore Durres Terminali pasagjereve Tirane dhe ndertimi I linjes hekurudhore Tirane - Rinas</t>
  </si>
  <si>
    <t>TVSH per zbatimin e projektit "Rehabilitimi I linjes hekurudhore Durres - Tirane dhe ndertimin e linjes se re hekurudhore per ne aeroportin e Rinasit"</t>
  </si>
  <si>
    <t>M063981</t>
  </si>
  <si>
    <t>Implementimi I Projekteve hekurudhore rajonale (investim I huaj)</t>
  </si>
  <si>
    <t>numer fature</t>
  </si>
  <si>
    <t>Rikonstruksion linje hekurudhore</t>
  </si>
  <si>
    <t>TVSH Hartimi I Projektit te detajuar Inxhinierik per Rehabilitimin e linjes hekurudhore "Vore - Hani I Hotit (kufi me Malin e Zi)"</t>
  </si>
  <si>
    <t>18BJ501</t>
  </si>
  <si>
    <t xml:space="preserve">TVSH Supervizioni I punimeve "Rehabilitimi I linjes hekurudhore Durres - Tirane dhe ndertimin e linjes se re hekurudhore per ne aeroportin e Rinasit" </t>
  </si>
  <si>
    <t>18BJ601</t>
  </si>
  <si>
    <t>Standartizimi Nderkombetar I Raportimit Financiar ne Hekurudhat Shqiptare</t>
  </si>
  <si>
    <t>TVSH IFRS - Standartizimi Nderkombetar I Raportimit Financiar ne Hekurudhat Shqiptare</t>
  </si>
  <si>
    <t>18BJ701</t>
  </si>
  <si>
    <t xml:space="preserve"> Raportimi Financiar sipas standartit Nderkombetar (investim I huaj)</t>
  </si>
  <si>
    <t xml:space="preserve">Menaxhimit te Aseteve dhe Metodologjia e Tarifimit ne Hekurudhat Shqiptare </t>
  </si>
  <si>
    <t>TVSH Plani I Menaxhimit te Aseteve dhe Metodologjia e Tarifimit ne Hekurudhat Shqiptare</t>
  </si>
  <si>
    <t>18BJ801</t>
  </si>
  <si>
    <t>Menaxhimit te Aseteve dhe Metodologjia e Tarifimit ne Hekurudhat Shqiptare (investim I huaj)</t>
  </si>
  <si>
    <t xml:space="preserve">Studim /zgjatim perlidhjen e rrjetit hekurudhor kombetar+shtetet fqinje </t>
  </si>
  <si>
    <t>TVSH Promovimi i Intermodalitetit dhe Rilindja Hekurudhore në Rajonin Adriatik-Jon</t>
  </si>
  <si>
    <t>18BJ901</t>
  </si>
  <si>
    <t>Promovimi i Intermodalitetit dhe Rilindja Hekurudhore në Rajonin Adriatik-Jon (investim I huaj)</t>
  </si>
  <si>
    <t>TVSH Studim I Prefisibilitetit per lidhjen hekurudhore Pogradec- Greqi [Kristalopigy]</t>
  </si>
  <si>
    <t>18BK001</t>
  </si>
  <si>
    <t>Studim per zgjatimin dhe lidhjen e rrjetit hekurudhor kombetar me shtetet fqinje (investim I huaj)</t>
  </si>
  <si>
    <t xml:space="preserve">TVSh per hartimin e projektit te detajuar te linjes hekurudhore terminali i transportit publik - stacioni i trenit Tirane (4km) si zgjatim i linjes hekurudhore Durres - Tirane </t>
  </si>
  <si>
    <t>M064129</t>
  </si>
  <si>
    <t>Zgjatim I rrjetit hekurudhor kombetar ne qendren e kryeqytetit te Shqiperise, Tirane (investim I huaj)</t>
  </si>
  <si>
    <t>TVSH Hartimi I Projektit te detajuar Inxhinierik per Rehabilitimin e linjes hekurudhore Durres Rrogozhine</t>
  </si>
  <si>
    <t xml:space="preserve">I RI </t>
  </si>
  <si>
    <t>TVSh Hartimi I Projektit preliminar Rrogozhine-Pogradec-Lin (Kufi me Maqedonine e Veriut)</t>
  </si>
  <si>
    <t>TVSh  Sherbime te transportit te mallrave qe lidhin operatoret shperndares dhe transportues te mallrave/ SCOPE</t>
  </si>
  <si>
    <t>TVSh Sherbim I spedicionit (menyra e shperndarjes mallrave) midis transporti ujor dhe atij tokesor (rrugor dhe hekurudhor)</t>
  </si>
  <si>
    <t>Rehabiltimi i linjes hekurudhore Durres - Termali i pasagjereve Tirane dhe ndertimi i linje hekurudhore Tiranes - Rinas</t>
  </si>
  <si>
    <t>GM06089</t>
  </si>
  <si>
    <t>Implementimi i Projektit hekurudhore Durres - Tirane -Rinas ( GRANT I huaj)</t>
  </si>
  <si>
    <t>km</t>
  </si>
  <si>
    <t>KM06125</t>
  </si>
  <si>
    <t>Implementimi i Projektit hekurudhore Durres - Tirane -Rinas (KREDI e huaj)</t>
  </si>
  <si>
    <t xml:space="preserve">Supervizioni I punimeve "Rehabilitimi I linjes hekurudhore Durres - Tirane dhe ndertimin e linjes se re hekurudhore per ne aeroportin e Rinasit" </t>
  </si>
  <si>
    <t>18BL801</t>
  </si>
  <si>
    <t>Zgjatim I rrjetit hekurudhor kombetar ne qendren e kryeqytetit te Shqiperise, Tirane (</t>
  </si>
  <si>
    <t xml:space="preserve">Projekti I zgjatimit te linjes hekurudhore terminali i transportit publik - stacioni i trenit Tirane si zgjatim i linjes hekurudhore Durres - Tirane </t>
  </si>
  <si>
    <t>18BL901</t>
  </si>
  <si>
    <t>Zgjatim I rrjetit hekurudhor kombetar ne qendren e kryeqytetit te Shqiperise, Tirane (investim/grant I huaj)</t>
  </si>
  <si>
    <t>IFRS - Standartizimi Nderkombetar I Raportimit Financiar ne Hekurudhat Shqiptare</t>
  </si>
  <si>
    <t>18BM001</t>
  </si>
  <si>
    <t>Raportimi Financiar sipas standartit Nderkombetar (investim/grant i huaj)</t>
  </si>
  <si>
    <t>Plani I Menaxhimit te Aseteve dhe Metodologjia e Tarifimit ne Hekurudhat Shqiptare</t>
  </si>
  <si>
    <t>18BM101</t>
  </si>
  <si>
    <t>Menaxhimit te Aseteve dhe Metodologjia e Tarifimit ne Hekurudhat Shqiptare (investim/grant I huaj)</t>
  </si>
  <si>
    <t>Hartimi I Projektit te detajuar Inxhinierik per Rehabilitimin e linjes hekurudhore "Vore - Hani I Hotit (kufi me Malin e Zi)"</t>
  </si>
  <si>
    <t>18BM201</t>
  </si>
  <si>
    <t>Implementimi I hartimit te projekt zbatimit per rehabilitimin e linjes hekurudhore Vore - Hani I Hotit - Kufi me Malin e Zi (investim/grant I huaj)</t>
  </si>
  <si>
    <t>Promovimi i Intermodalitetit dhe Rilidhja Hekurudhore në Rajonin Adriatik-Jon</t>
  </si>
  <si>
    <t>18BM202</t>
  </si>
  <si>
    <t>Promovimi i Intermodalitetit dhe Rilidhja Hekurudhore në Rajonin Adriatik-Jon (investim I huaj)</t>
  </si>
  <si>
    <t>Studim I Prefisibilitetit per lidhjen hekurudhore Pogradec- Greqi [Kristalopigy]</t>
  </si>
  <si>
    <t>18BM301</t>
  </si>
  <si>
    <t>Studim per zgjatimin dhe lidhjen e rrjetit hekurudhor kombetar me shtetet fqinje (investim/grant I huaj)</t>
  </si>
  <si>
    <t>Hartimi I Projektit te detajuar Inxhinierik per Rehabilitimin e linjes hekurudhore Durres Rrogozhine</t>
  </si>
  <si>
    <t>Projekt I Ri</t>
  </si>
  <si>
    <t>Ndertimi i linjes hekurudhore terminali i transportit publik - stacioni i trenit Tirane, si zgjatim i linjes hekurudhore Durres - Tirane</t>
  </si>
  <si>
    <t>Hartimi I Projektit preliminar Rrogozhine-Pogradec-Lin (Kufi me Maqedonine e Veriut)</t>
  </si>
  <si>
    <t>Sherbime te transportit te mallrave qe lidhin operatoret shperndares dhe transportues te mallrave/SCOPE</t>
  </si>
  <si>
    <t>Projekt I Ri         GRANT</t>
  </si>
  <si>
    <t>Sherbim spedicioner</t>
  </si>
  <si>
    <t>Objektivi 3 i Politikës së Programit</t>
  </si>
  <si>
    <t>Garantimi i Sigurise ne levizje dhe rritja e performances ne levizje te trenave./Permirsimi I infrastruktures hekurudhore/ Disponibiliteti I Mjeteve Hekurudhore.</t>
  </si>
  <si>
    <t>Treguesit e Performancës për Objektivin 3</t>
  </si>
  <si>
    <t>Ulja e numrit te aksidentve kundrejt 2018.</t>
  </si>
  <si>
    <t>Rritja e numrit te mjeteve ne levizjes se trenave kundrejt ne % te numrit te mjeteve ne 2019</t>
  </si>
  <si>
    <t>Rritja e shpejtesise mesatare te levizjes se trenave kundrejt 30kml/ore.</t>
  </si>
  <si>
    <t>Blerje pajisje/materiale, sisteme dhe makineri te ndryshme</t>
  </si>
  <si>
    <t xml:space="preserve">Blerje traversa druri </t>
  </si>
  <si>
    <t>M064008</t>
  </si>
  <si>
    <t>Permiresimi I elementeve te superstruktures hekurudhore</t>
  </si>
  <si>
    <t>m3</t>
  </si>
  <si>
    <t xml:space="preserve">Blerje pjese kembimi dhe agregate per lokomotiva dhe vagone </t>
  </si>
  <si>
    <t>M064005</t>
  </si>
  <si>
    <t>Rritja disponibilitetit te mjeteve terheqese lokomotiva dhe vagona (1 Riparim i Mesem M4 dhe 1 Riparim kapital M6)</t>
  </si>
  <si>
    <t xml:space="preserve">Rinovim agregat per lokomotiva </t>
  </si>
  <si>
    <t>M064006</t>
  </si>
  <si>
    <t xml:space="preserve">Rritja e disponibilitetit te lokomotivave </t>
  </si>
  <si>
    <t>cope ( indoto dhe stator)</t>
  </si>
  <si>
    <t xml:space="preserve">Shpronesimet per zbatimin e projektit te linjes hekurudhore Durres -Tirane dhe per ndertimin e linjes se re hekurudhore per ne aeroportin e Rinasit. </t>
  </si>
  <si>
    <t>M064127</t>
  </si>
  <si>
    <t>Shpronesimet e pronareve qe preken nga ndertimi i linjes se re hekurudhore per ne aeroportin nderkombetar te Rinasit (nga zona e Domjes ne Rinas)</t>
  </si>
  <si>
    <t>Projekt i Ri</t>
  </si>
  <si>
    <t xml:space="preserve">Jane Kosto lokale 03…por ne ligj nuk kemi 03 keshtu qe paraqiten si04 </t>
  </si>
  <si>
    <t>Kosto Lokale Studim per zgjatimin dhe lidhjen e rrjetit hekurudhor kombetar me shtetet fqinje (investim I huaj)</t>
  </si>
  <si>
    <t>Kosto Lokale e projektit</t>
  </si>
  <si>
    <t>Rikonstruksion i linjes hekurudhore Shkozet - Kavaje</t>
  </si>
  <si>
    <t>18BK401</t>
  </si>
  <si>
    <t>Permiresimi superstruktures hekurudhore, ( traversa dhe ballast cakulli)</t>
  </si>
  <si>
    <t>km.</t>
  </si>
  <si>
    <t>Kosto Lokale Promovimi i Intermodalitetit dhe Rilidhja Hekurudhore në Rajonin Adriatik-Jon</t>
  </si>
  <si>
    <t>Rikonstruksion i reparteve dhe linjave hekurudhore te NJSHML</t>
  </si>
  <si>
    <t>18BK601</t>
  </si>
  <si>
    <t>Permiresimi I kushteve te punes ne riparimin e mjeteve hekurudhore.</t>
  </si>
  <si>
    <t>M2</t>
  </si>
  <si>
    <t>Rikonstruksion godine</t>
  </si>
  <si>
    <t xml:space="preserve">Rikonstruksion i godines se NJSHML + magazina te NJSHML </t>
  </si>
  <si>
    <t>18BK701</t>
  </si>
  <si>
    <t>Permiresimi I ambjenteve te brendshme te administrates NJSHML</t>
  </si>
  <si>
    <t>Rikonstruksion i linjes Kavaje - Rrogozhine</t>
  </si>
  <si>
    <t>18BK801</t>
  </si>
  <si>
    <t>Permiresimi I infrastruktures hekurudhore  (Traversa dhe Ballast)</t>
  </si>
  <si>
    <t>Rikonstruksion i linjes hekurudhore Milot - Lezhe</t>
  </si>
  <si>
    <t>18BK901</t>
  </si>
  <si>
    <t>Punime per mbrojtjen e linjes</t>
  </si>
  <si>
    <t>18BL001</t>
  </si>
  <si>
    <t>Permiresimi I infrastruktures hekurudhore (punime civile)</t>
  </si>
  <si>
    <t>Blerje traversa betoni</t>
  </si>
  <si>
    <t>18BL101</t>
  </si>
  <si>
    <t>Permiresimi I infrastruktures hekurudhore</t>
  </si>
  <si>
    <t>Blerje aksesore hekurudhore</t>
  </si>
  <si>
    <t>18BL102</t>
  </si>
  <si>
    <t>ton</t>
  </si>
  <si>
    <t>Riparim vepra arti</t>
  </si>
  <si>
    <t>18BL201</t>
  </si>
  <si>
    <t>Punime civile per permiresimin e infrastruktures hekurudhore (Mbrojtje lumore, tombino, vepra arti, etj)</t>
  </si>
  <si>
    <t>Punime nga vete hekurudha</t>
  </si>
  <si>
    <t>18BL301</t>
  </si>
  <si>
    <t>Blerje cakull per ballast hekurudhor</t>
  </si>
  <si>
    <t>18BL401</t>
  </si>
  <si>
    <t>Permirsimi I infrastruktures hekurudhore</t>
  </si>
  <si>
    <t>TVSH per studim fizibiliteti dhe rehabilitim I linjes Durres-Pogradec-Lin dhe studimi  I linjes me kufirin Maqedonas</t>
  </si>
  <si>
    <t>M064130</t>
  </si>
  <si>
    <t>Rikonstruksion i linjes hekurudhore Bajze - Kufi</t>
  </si>
  <si>
    <t>18BK501</t>
  </si>
  <si>
    <t>Permiresimi I ambjenteve per rritjen e cilesise se punes</t>
  </si>
  <si>
    <t>Pajisje zyre per DPHekurudhave</t>
  </si>
  <si>
    <t xml:space="preserve">Projekt i Ri </t>
  </si>
  <si>
    <t>Permiresimi i kushteve te punes</t>
  </si>
  <si>
    <t>Permiresimi i ambjenteve per rritjen e cilesise se punes</t>
  </si>
  <si>
    <t>Pajisje informatike per DPHekurudhave</t>
  </si>
  <si>
    <t>Pajisje zyre per Drejtorine e Inspektimit Hekurudhor</t>
  </si>
  <si>
    <t>Pajisje informatike per Drejtorine e Inspektimit Hekurudhor</t>
  </si>
  <si>
    <t>Studim projektime</t>
  </si>
  <si>
    <t xml:space="preserve">Studime dhe projektime </t>
  </si>
  <si>
    <t xml:space="preserve">Hartim projektesh per investime </t>
  </si>
  <si>
    <t>Rikonstruksion I linjes Budull - Gjormë</t>
  </si>
  <si>
    <t>Rikonstruksion I linjes Shkoder - Hani Hotit</t>
  </si>
  <si>
    <t xml:space="preserve">Rikonstruksion I linjes Lezhe -  Shkoder </t>
  </si>
  <si>
    <r>
      <t xml:space="preserve">Detajimi i Kostos Totale të </t>
    </r>
    <r>
      <rPr>
        <b/>
        <sz val="9"/>
        <color indexed="10"/>
        <rFont val="Arial Narrow"/>
        <family val="2"/>
        <charset val="238"/>
      </rPr>
      <t xml:space="preserve">Produktit 1 </t>
    </r>
    <r>
      <rPr>
        <b/>
        <sz val="9"/>
        <color indexed="8"/>
        <rFont val="Arial Narrow"/>
        <family val="2"/>
        <charset val="238"/>
      </rPr>
      <t>sipas Artikujve Ekonomikë</t>
    </r>
  </si>
  <si>
    <r>
      <t xml:space="preserve">Detajimi i Kostos Totale të </t>
    </r>
    <r>
      <rPr>
        <b/>
        <sz val="9"/>
        <color indexed="10"/>
        <rFont val="Arial Narrow"/>
        <family val="2"/>
        <charset val="238"/>
      </rPr>
      <t xml:space="preserve">Produktit 2 </t>
    </r>
    <r>
      <rPr>
        <b/>
        <sz val="9"/>
        <color indexed="8"/>
        <rFont val="Arial Narrow"/>
        <family val="2"/>
        <charset val="238"/>
      </rPr>
      <t>sipas Artikujve Ekonomikë</t>
    </r>
  </si>
  <si>
    <r>
      <rPr>
        <b/>
        <sz val="9"/>
        <color indexed="63"/>
        <rFont val="Arial Narrow"/>
        <family val="2"/>
        <charset val="238"/>
      </rPr>
      <t xml:space="preserve">Kosto Lokale </t>
    </r>
    <r>
      <rPr>
        <sz val="9"/>
        <color indexed="63"/>
        <rFont val="Arial Narrow"/>
        <family val="2"/>
        <charset val="238"/>
      </rPr>
      <t>Studim I Prefisibilitetit per lidhjen hekurudhore Pogradec- Greqi [Kristalopigy]</t>
    </r>
  </si>
  <si>
    <r>
      <rPr>
        <b/>
        <sz val="9"/>
        <color indexed="63"/>
        <rFont val="Arial Narrow"/>
        <family val="2"/>
        <charset val="238"/>
      </rPr>
      <t xml:space="preserve">Kosto Lokale </t>
    </r>
    <r>
      <rPr>
        <sz val="9"/>
        <color indexed="63"/>
        <rFont val="Arial Narrow"/>
        <family val="2"/>
        <charset val="238"/>
      </rPr>
      <t>Sherbime te transportit te mallrave qe lidhin operatoret shperndares dhe transportues te mallrave/SCOPE</t>
    </r>
  </si>
  <si>
    <t>MINISTRIA E INFRASTRUKTURES DHE ENERGJISE</t>
  </si>
  <si>
    <t>MINISTRIA  E INFRASTRUKTURES DHE ENERGJISE</t>
  </si>
</sst>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43" formatCode="_-* #,##0.00_-;\-* #,##0.00_-;_-* &quot;-&quot;??_-;_-@_-"/>
    <numFmt numFmtId="164" formatCode="&quot;$&quot;#,##0_);\(&quot;$&quot;#,##0\)"/>
    <numFmt numFmtId="165" formatCode="_(* #,##0_);_(* \(#,##0\);_(* &quot;-&quot;_);_(@_)"/>
    <numFmt numFmtId="166" formatCode="_(* #,##0.00_);_(* \(#,##0.00\);_(* &quot;-&quot;??_);_(@_)"/>
    <numFmt numFmtId="167" formatCode="#,##0.0"/>
    <numFmt numFmtId="168" formatCode="mmmm\ d\,\ yyyy"/>
    <numFmt numFmtId="169" formatCode="0.0%"/>
    <numFmt numFmtId="170" formatCode="#,##0;[Red]#,##0"/>
    <numFmt numFmtId="171" formatCode="_(* #,##0_);_(* \(#,##0\);_(* &quot;-&quot;??_);_(@_)"/>
    <numFmt numFmtId="172" formatCode="_-* #,##0_-;\-* #,##0_-;_-* &quot;-&quot;??_-;_-@_-"/>
    <numFmt numFmtId="173" formatCode="#,##0.000"/>
    <numFmt numFmtId="174" formatCode="#,##0.000;[Red]#,##0.000"/>
  </numFmts>
  <fonts count="157" x14ac:knownFonts="1">
    <font>
      <sz val="11"/>
      <color theme="1"/>
      <name val="Calibri"/>
      <family val="2"/>
      <scheme val="minor"/>
    </font>
    <font>
      <b/>
      <sz val="11"/>
      <color theme="1"/>
      <name val="Calibri"/>
      <family val="2"/>
      <scheme val="minor"/>
    </font>
    <font>
      <sz val="11"/>
      <color theme="0"/>
      <name val="Calibri"/>
      <family val="2"/>
      <scheme val="minor"/>
    </font>
    <font>
      <sz val="10"/>
      <name val="Arial"/>
      <family val="2"/>
    </font>
    <font>
      <sz val="10"/>
      <name val="Arial"/>
      <family val="2"/>
    </font>
    <font>
      <b/>
      <sz val="18"/>
      <name val="Arial"/>
      <family val="2"/>
    </font>
    <font>
      <b/>
      <sz val="12"/>
      <name val="Arial"/>
      <family val="2"/>
    </font>
    <font>
      <b/>
      <sz val="9"/>
      <name val="Garamond"/>
      <family val="1"/>
    </font>
    <font>
      <b/>
      <i/>
      <sz val="9"/>
      <color indexed="10"/>
      <name val="Calibri"/>
      <family val="2"/>
    </font>
    <font>
      <i/>
      <sz val="9"/>
      <name val="Calibri"/>
      <family val="2"/>
    </font>
    <font>
      <sz val="12"/>
      <color theme="1"/>
      <name val="Calibri"/>
      <family val="2"/>
      <scheme val="minor"/>
    </font>
    <font>
      <sz val="8"/>
      <color theme="1"/>
      <name val="Garamond"/>
      <family val="1"/>
    </font>
    <font>
      <b/>
      <sz val="9"/>
      <color theme="1"/>
      <name val="Garamond"/>
      <family val="1"/>
    </font>
    <font>
      <b/>
      <sz val="8"/>
      <color theme="1"/>
      <name val="Garamond"/>
      <family val="1"/>
    </font>
    <font>
      <sz val="9"/>
      <color theme="1"/>
      <name val="Garamond"/>
      <family val="1"/>
    </font>
    <font>
      <i/>
      <sz val="9"/>
      <color theme="1"/>
      <name val="Garamond"/>
      <family val="1"/>
    </font>
    <font>
      <i/>
      <sz val="8"/>
      <color theme="1"/>
      <name val="Garamond"/>
      <family val="1"/>
    </font>
    <font>
      <b/>
      <i/>
      <sz val="9"/>
      <color rgb="FFFF0000"/>
      <name val="Garamond"/>
      <family val="1"/>
    </font>
    <font>
      <b/>
      <sz val="9"/>
      <color rgb="FFFF0000"/>
      <name val="Garamond"/>
      <family val="1"/>
    </font>
    <font>
      <b/>
      <sz val="10"/>
      <color rgb="FFFF0000"/>
      <name val="Garamond"/>
      <family val="1"/>
    </font>
    <font>
      <b/>
      <sz val="11"/>
      <color rgb="FFFF0000"/>
      <name val="Calibri"/>
      <family val="2"/>
      <scheme val="minor"/>
    </font>
    <font>
      <b/>
      <sz val="9"/>
      <color theme="0"/>
      <name val="Garamond"/>
      <family val="1"/>
    </font>
    <font>
      <i/>
      <sz val="9"/>
      <color theme="1"/>
      <name val="Calibri"/>
      <family val="2"/>
      <scheme val="minor"/>
    </font>
    <font>
      <b/>
      <i/>
      <sz val="9"/>
      <color rgb="FFFF0000"/>
      <name val="Calibri"/>
      <family val="2"/>
      <scheme val="minor"/>
    </font>
    <font>
      <i/>
      <sz val="9"/>
      <name val="Calibri"/>
      <family val="2"/>
      <scheme val="minor"/>
    </font>
    <font>
      <b/>
      <sz val="9"/>
      <color theme="1"/>
      <name val="Times New Roman"/>
      <family val="1"/>
    </font>
    <font>
      <b/>
      <sz val="9"/>
      <color indexed="10"/>
      <name val="Garamond"/>
      <family val="1"/>
    </font>
    <font>
      <b/>
      <sz val="9"/>
      <color indexed="8"/>
      <name val="Garamond"/>
      <family val="1"/>
    </font>
    <font>
      <sz val="9"/>
      <name val="Garamond"/>
      <family val="1"/>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8"/>
      <color theme="3"/>
      <name val="Cambria"/>
      <family val="2"/>
      <scheme val="major"/>
    </font>
    <font>
      <b/>
      <sz val="10"/>
      <color theme="1"/>
      <name val="Garamond"/>
      <family val="1"/>
    </font>
    <font>
      <b/>
      <sz val="10"/>
      <color theme="1"/>
      <name val="Garamond"/>
      <family val="1"/>
      <charset val="238"/>
    </font>
    <font>
      <sz val="10"/>
      <color theme="1"/>
      <name val="Garamond"/>
      <family val="1"/>
    </font>
    <font>
      <sz val="8"/>
      <color theme="1"/>
      <name val="Garamond"/>
      <family val="1"/>
      <charset val="238"/>
    </font>
    <font>
      <sz val="8"/>
      <color indexed="10"/>
      <name val="Garamond"/>
      <family val="1"/>
    </font>
    <font>
      <sz val="8"/>
      <color indexed="8"/>
      <name val="Garamond"/>
      <family val="1"/>
    </font>
    <font>
      <sz val="8"/>
      <color rgb="FFFF0000"/>
      <name val="Garamond"/>
      <family val="1"/>
    </font>
    <font>
      <sz val="8"/>
      <name val="Garamond"/>
      <family val="1"/>
    </font>
    <font>
      <sz val="12"/>
      <color theme="1"/>
      <name val="Garamond"/>
      <family val="1"/>
      <charset val="238"/>
    </font>
    <font>
      <b/>
      <sz val="12"/>
      <color theme="1"/>
      <name val="Garamond"/>
      <family val="1"/>
      <charset val="238"/>
    </font>
    <font>
      <b/>
      <sz val="8"/>
      <color rgb="FFFF0000"/>
      <name val="Garamond"/>
      <family val="1"/>
    </font>
    <font>
      <sz val="8"/>
      <color theme="1"/>
      <name val="Calibri"/>
      <family val="2"/>
      <scheme val="minor"/>
    </font>
    <font>
      <b/>
      <i/>
      <sz val="8"/>
      <color theme="1"/>
      <name val="Garamond"/>
      <family val="1"/>
      <charset val="238"/>
    </font>
    <font>
      <sz val="8"/>
      <name val="Calibri"/>
      <family val="2"/>
      <charset val="238"/>
      <scheme val="minor"/>
    </font>
    <font>
      <sz val="8"/>
      <color theme="1"/>
      <name val="Times New Roman"/>
      <family val="1"/>
    </font>
    <font>
      <b/>
      <sz val="8"/>
      <color theme="1"/>
      <name val="Garamond"/>
      <family val="1"/>
      <charset val="238"/>
    </font>
    <font>
      <sz val="8"/>
      <name val="Arial Narrow"/>
      <family val="2"/>
      <charset val="238"/>
    </font>
    <font>
      <b/>
      <sz val="11"/>
      <color rgb="FFFF0000"/>
      <name val="Garamond"/>
      <family val="1"/>
    </font>
    <font>
      <b/>
      <sz val="11"/>
      <color theme="1"/>
      <name val="Garamond"/>
      <family val="1"/>
    </font>
    <font>
      <sz val="11"/>
      <color theme="1"/>
      <name val="Garamond"/>
      <family val="1"/>
    </font>
    <font>
      <i/>
      <sz val="11"/>
      <color theme="1"/>
      <name val="Garamond"/>
      <family val="1"/>
    </font>
    <font>
      <b/>
      <i/>
      <sz val="11"/>
      <color theme="1"/>
      <name val="Garamond"/>
      <family val="1"/>
    </font>
    <font>
      <b/>
      <i/>
      <sz val="11"/>
      <color rgb="FFFF0000"/>
      <name val="Garamond"/>
      <family val="1"/>
    </font>
    <font>
      <sz val="11"/>
      <color rgb="FFFF0000"/>
      <name val="Garamond"/>
      <family val="1"/>
    </font>
    <font>
      <sz val="11"/>
      <color rgb="FF000000"/>
      <name val="Garamond"/>
      <family val="1"/>
    </font>
    <font>
      <sz val="11"/>
      <name val="Garamond"/>
      <family val="1"/>
    </font>
    <font>
      <b/>
      <sz val="11"/>
      <name val="Garamond"/>
      <family val="1"/>
    </font>
    <font>
      <sz val="12"/>
      <name val="Arial"/>
      <family val="2"/>
    </font>
    <font>
      <sz val="11"/>
      <name val="Arial"/>
      <family val="2"/>
    </font>
    <font>
      <b/>
      <sz val="12"/>
      <color theme="1"/>
      <name val="Calibri"/>
      <family val="2"/>
      <scheme val="minor"/>
    </font>
    <font>
      <b/>
      <sz val="11"/>
      <color theme="1"/>
      <name val="Garamond"/>
      <family val="1"/>
      <charset val="238"/>
    </font>
    <font>
      <b/>
      <sz val="11"/>
      <color indexed="10"/>
      <name val="Garamond"/>
      <family val="1"/>
    </font>
    <font>
      <b/>
      <sz val="11"/>
      <color indexed="8"/>
      <name val="Garamond"/>
      <family val="1"/>
    </font>
    <font>
      <b/>
      <i/>
      <sz val="11"/>
      <color theme="1"/>
      <name val="Garamond"/>
      <family val="1"/>
      <charset val="238"/>
    </font>
    <font>
      <sz val="11"/>
      <color theme="1"/>
      <name val="Garamond"/>
      <family val="1"/>
      <charset val="238"/>
    </font>
    <font>
      <b/>
      <i/>
      <sz val="11"/>
      <name val="Garamond"/>
      <family val="1"/>
    </font>
    <font>
      <sz val="12"/>
      <color theme="1"/>
      <name val="Times New Roman"/>
      <family val="1"/>
    </font>
    <font>
      <b/>
      <sz val="12"/>
      <color rgb="FFFF0000"/>
      <name val="Calibri"/>
      <family val="2"/>
      <scheme val="minor"/>
    </font>
    <font>
      <b/>
      <sz val="12"/>
      <color theme="1"/>
      <name val="Garamond"/>
      <family val="1"/>
    </font>
    <font>
      <sz val="12"/>
      <color theme="1"/>
      <name val="Garamond"/>
      <family val="1"/>
    </font>
    <font>
      <i/>
      <sz val="12"/>
      <color theme="1"/>
      <name val="Garamond"/>
      <family val="1"/>
    </font>
    <font>
      <b/>
      <sz val="12"/>
      <color rgb="FFFF0000"/>
      <name val="Garamond"/>
      <family val="1"/>
    </font>
    <font>
      <sz val="12"/>
      <name val="Garamond"/>
      <family val="1"/>
    </font>
    <font>
      <b/>
      <i/>
      <sz val="12"/>
      <color theme="1"/>
      <name val="Garamond"/>
      <family val="1"/>
    </font>
    <font>
      <b/>
      <i/>
      <sz val="12"/>
      <color rgb="FFFF0000"/>
      <name val="Garamond"/>
      <family val="1"/>
    </font>
    <font>
      <b/>
      <i/>
      <sz val="12"/>
      <color theme="1"/>
      <name val="Garamond"/>
      <family val="1"/>
      <charset val="238"/>
    </font>
    <font>
      <sz val="12"/>
      <color rgb="FFFF0000"/>
      <name val="Garamond"/>
      <family val="1"/>
    </font>
    <font>
      <b/>
      <sz val="12"/>
      <color rgb="FFFF0000"/>
      <name val="Garamond"/>
      <family val="1"/>
      <charset val="238"/>
    </font>
    <font>
      <b/>
      <i/>
      <sz val="12"/>
      <color rgb="FFFF0000"/>
      <name val="Garamond"/>
      <family val="1"/>
      <charset val="238"/>
    </font>
    <font>
      <b/>
      <sz val="8"/>
      <name val="Garamond"/>
      <family val="1"/>
    </font>
    <font>
      <sz val="12"/>
      <color rgb="FF000000"/>
      <name val="Garamond"/>
      <family val="1"/>
    </font>
    <font>
      <sz val="9"/>
      <color rgb="FF000000"/>
      <name val="Garamond"/>
      <family val="1"/>
    </font>
    <font>
      <sz val="9"/>
      <color rgb="FF000000"/>
      <name val="Garamond"/>
      <family val="1"/>
      <charset val="238"/>
    </font>
    <font>
      <sz val="10"/>
      <color rgb="FF000000"/>
      <name val="Garamond"/>
      <family val="1"/>
      <charset val="238"/>
    </font>
    <font>
      <b/>
      <sz val="11"/>
      <color theme="1"/>
      <name val="Arial Narrow"/>
      <family val="2"/>
      <charset val="238"/>
    </font>
    <font>
      <sz val="11"/>
      <color theme="1"/>
      <name val="Arial Narrow"/>
      <family val="2"/>
      <charset val="238"/>
    </font>
    <font>
      <b/>
      <sz val="11"/>
      <color rgb="FFFF0000"/>
      <name val="Arial Narrow"/>
      <family val="2"/>
      <charset val="238"/>
    </font>
    <font>
      <sz val="12"/>
      <color theme="1"/>
      <name val="Arial Narrow"/>
      <family val="2"/>
      <charset val="238"/>
    </font>
    <font>
      <sz val="11"/>
      <color rgb="FF000000"/>
      <name val="Arial Narrow"/>
      <family val="2"/>
      <charset val="238"/>
    </font>
    <font>
      <sz val="12"/>
      <color rgb="FFFF0000"/>
      <name val="Arial Narrow"/>
      <family val="2"/>
      <charset val="238"/>
    </font>
    <font>
      <sz val="11"/>
      <color theme="1"/>
      <name val="Calibri"/>
      <family val="2"/>
      <charset val="238"/>
      <scheme val="minor"/>
    </font>
    <font>
      <b/>
      <sz val="12"/>
      <color theme="1"/>
      <name val="Times New Roman"/>
      <family val="1"/>
    </font>
    <font>
      <sz val="10"/>
      <name val="Arial"/>
      <family val="2"/>
      <charset val="238"/>
    </font>
    <font>
      <b/>
      <sz val="12"/>
      <color theme="1"/>
      <name val="Arial"/>
      <family val="2"/>
    </font>
    <font>
      <b/>
      <sz val="14"/>
      <color theme="1"/>
      <name val="Arial Narrow"/>
      <family val="2"/>
      <charset val="238"/>
    </font>
    <font>
      <b/>
      <sz val="12"/>
      <color rgb="FFFF0000"/>
      <name val="Arial"/>
      <family val="2"/>
    </font>
    <font>
      <sz val="12"/>
      <color theme="1"/>
      <name val="Arial"/>
      <family val="2"/>
    </font>
    <font>
      <b/>
      <sz val="12"/>
      <color indexed="10"/>
      <name val="Arial"/>
      <family val="2"/>
    </font>
    <font>
      <b/>
      <sz val="12"/>
      <color indexed="8"/>
      <name val="Arial"/>
      <family val="2"/>
    </font>
    <font>
      <i/>
      <sz val="12"/>
      <color theme="1"/>
      <name val="Arial"/>
      <family val="2"/>
    </font>
    <font>
      <b/>
      <i/>
      <sz val="12"/>
      <color rgb="FFFF0000"/>
      <name val="Arial"/>
      <family val="2"/>
    </font>
    <font>
      <b/>
      <sz val="12"/>
      <color rgb="FFFF0000"/>
      <name val="Arial Narrow"/>
      <family val="2"/>
      <charset val="238"/>
    </font>
    <font>
      <b/>
      <sz val="12"/>
      <color theme="1"/>
      <name val="Arial Narrow"/>
      <family val="2"/>
      <charset val="238"/>
    </font>
    <font>
      <i/>
      <sz val="12"/>
      <color theme="1"/>
      <name val="Arial Narrow"/>
      <family val="2"/>
      <charset val="238"/>
    </font>
    <font>
      <i/>
      <sz val="11"/>
      <color theme="1"/>
      <name val="Arial Narrow"/>
      <family val="2"/>
      <charset val="238"/>
    </font>
    <font>
      <b/>
      <i/>
      <sz val="11"/>
      <color rgb="FFFF0000"/>
      <name val="Arial Narrow"/>
      <family val="2"/>
      <charset val="238"/>
    </font>
    <font>
      <sz val="11"/>
      <color rgb="FF000000"/>
      <name val="Times New Roman"/>
      <family val="1"/>
    </font>
    <font>
      <sz val="9.5"/>
      <color theme="1"/>
      <name val="Arial"/>
      <family val="2"/>
    </font>
    <font>
      <b/>
      <i/>
      <sz val="11"/>
      <color theme="1"/>
      <name val="Arial Narrow"/>
      <family val="2"/>
      <charset val="238"/>
    </font>
    <font>
      <b/>
      <sz val="11"/>
      <color rgb="FFFF0000"/>
      <name val="Times New Roman"/>
      <family val="1"/>
    </font>
    <font>
      <sz val="11"/>
      <color rgb="FFFF0000"/>
      <name val="Times New Roman"/>
      <family val="1"/>
    </font>
    <font>
      <b/>
      <sz val="12"/>
      <color rgb="FFFF0000"/>
      <name val="Times New Roman"/>
      <family val="1"/>
    </font>
    <font>
      <sz val="12"/>
      <color rgb="FFFF0000"/>
      <name val="Times New Roman"/>
      <family val="1"/>
    </font>
    <font>
      <b/>
      <i/>
      <sz val="11"/>
      <color rgb="FFFF0000"/>
      <name val="Times New Roman"/>
      <family val="1"/>
    </font>
    <font>
      <i/>
      <sz val="11"/>
      <color rgb="FFFF0000"/>
      <name val="Times New Roman"/>
      <family val="1"/>
    </font>
    <font>
      <b/>
      <i/>
      <sz val="10"/>
      <color rgb="FFFF0000"/>
      <name val="Arial Narrow"/>
      <family val="2"/>
    </font>
    <font>
      <i/>
      <sz val="12"/>
      <name val="Arial"/>
      <family val="2"/>
    </font>
    <font>
      <b/>
      <sz val="14"/>
      <color rgb="FFFF0000"/>
      <name val="Arial Narrow"/>
      <family val="2"/>
      <charset val="238"/>
    </font>
    <font>
      <sz val="10"/>
      <color theme="1"/>
      <name val="Arial"/>
      <family val="2"/>
    </font>
    <font>
      <b/>
      <sz val="12"/>
      <color rgb="FFFF0000"/>
      <name val="Arial"/>
      <family val="2"/>
      <charset val="238"/>
    </font>
    <font>
      <b/>
      <sz val="12"/>
      <color theme="1"/>
      <name val="Arial"/>
      <family val="2"/>
      <charset val="238"/>
    </font>
    <font>
      <b/>
      <sz val="9"/>
      <color indexed="81"/>
      <name val="Tahoma"/>
      <family val="2"/>
      <charset val="238"/>
    </font>
    <font>
      <sz val="9"/>
      <color indexed="81"/>
      <name val="Tahoma"/>
      <family val="2"/>
      <charset val="238"/>
    </font>
    <font>
      <sz val="9"/>
      <color theme="1"/>
      <name val="Arial Narrow"/>
      <family val="2"/>
      <charset val="238"/>
    </font>
    <font>
      <b/>
      <sz val="9"/>
      <color theme="1"/>
      <name val="Arial Narrow"/>
      <family val="2"/>
      <charset val="238"/>
    </font>
    <font>
      <sz val="9"/>
      <color rgb="FFFF0000"/>
      <name val="Arial Narrow"/>
      <family val="2"/>
      <charset val="238"/>
    </font>
    <font>
      <i/>
      <sz val="9"/>
      <color theme="1"/>
      <name val="Arial Narrow"/>
      <family val="2"/>
      <charset val="238"/>
    </font>
    <font>
      <i/>
      <sz val="9"/>
      <color rgb="FFFF0000"/>
      <name val="Arial Narrow"/>
      <family val="2"/>
      <charset val="238"/>
    </font>
    <font>
      <b/>
      <sz val="9"/>
      <color theme="1"/>
      <name val="Garamond"/>
      <family val="1"/>
      <charset val="238"/>
    </font>
    <font>
      <b/>
      <i/>
      <sz val="9"/>
      <color theme="1"/>
      <name val="Arial Narrow"/>
      <family val="2"/>
      <charset val="238"/>
    </font>
    <font>
      <b/>
      <sz val="9"/>
      <color rgb="FFFF0000"/>
      <name val="Arial Narrow"/>
      <family val="2"/>
      <charset val="238"/>
    </font>
    <font>
      <sz val="9"/>
      <color rgb="FFFF0000"/>
      <name val="Garamond"/>
      <family val="1"/>
    </font>
    <font>
      <sz val="9"/>
      <name val="Arial Narrow"/>
      <family val="2"/>
      <charset val="238"/>
    </font>
    <font>
      <b/>
      <sz val="9"/>
      <color indexed="10"/>
      <name val="Arial Narrow"/>
      <family val="2"/>
      <charset val="238"/>
    </font>
    <font>
      <b/>
      <sz val="9"/>
      <color indexed="8"/>
      <name val="Arial Narrow"/>
      <family val="2"/>
      <charset val="238"/>
    </font>
    <font>
      <sz val="9"/>
      <color rgb="FF222222"/>
      <name val="Arial Narrow"/>
      <family val="2"/>
      <charset val="238"/>
    </font>
    <font>
      <sz val="9"/>
      <color rgb="FF000000"/>
      <name val="Arial Narrow"/>
      <family val="2"/>
      <charset val="238"/>
    </font>
    <font>
      <b/>
      <sz val="9"/>
      <color rgb="FF000000"/>
      <name val="Arial Narrow"/>
      <family val="2"/>
      <charset val="238"/>
    </font>
    <font>
      <b/>
      <sz val="9"/>
      <color indexed="63"/>
      <name val="Arial Narrow"/>
      <family val="2"/>
      <charset val="238"/>
    </font>
    <font>
      <sz val="9"/>
      <color indexed="63"/>
      <name val="Arial Narrow"/>
      <family val="2"/>
      <charset val="238"/>
    </font>
    <font>
      <b/>
      <i/>
      <sz val="9"/>
      <color indexed="63"/>
      <name val="Arial Narrow"/>
      <family val="2"/>
      <charset val="238"/>
    </font>
    <font>
      <b/>
      <sz val="9"/>
      <name val="Arial Narrow"/>
      <family val="2"/>
      <charset val="238"/>
    </font>
    <font>
      <b/>
      <sz val="10"/>
      <name val="Arial"/>
      <family val="2"/>
    </font>
  </fonts>
  <fills count="4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rgb="FFFFCCFF"/>
        <bgColor indexed="64"/>
      </patternFill>
    </fill>
    <fill>
      <patternFill patternType="solid">
        <fgColor rgb="FFFFFF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s>
  <borders count="113">
    <border>
      <left/>
      <right/>
      <top/>
      <bottom/>
      <diagonal/>
    </border>
    <border>
      <left/>
      <right/>
      <top style="double">
        <color indexed="64"/>
      </top>
      <bottom/>
      <diagonal/>
    </border>
    <border>
      <left style="medium">
        <color indexed="64"/>
      </left>
      <right style="thin">
        <color indexed="64"/>
      </right>
      <top/>
      <bottom style="thin">
        <color indexed="64"/>
      </bottom>
      <diagonal/>
    </border>
    <border>
      <left style="medium">
        <color indexed="64"/>
      </left>
      <right/>
      <top style="medium">
        <color indexed="64"/>
      </top>
      <bottom/>
      <diagonal/>
    </border>
    <border>
      <left/>
      <right/>
      <top/>
      <bottom style="medium">
        <color indexed="64"/>
      </bottom>
      <diagonal/>
    </border>
    <border>
      <left/>
      <right/>
      <top style="medium">
        <color indexed="64"/>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thin">
        <color indexed="64"/>
      </right>
      <top/>
      <bottom/>
      <diagonal/>
    </border>
    <border>
      <left style="medium">
        <color rgb="FF2E74B5"/>
      </left>
      <right style="medium">
        <color rgb="FF2E74B5"/>
      </right>
      <top style="medium">
        <color rgb="FF2E74B5"/>
      </top>
      <bottom style="medium">
        <color rgb="FF2E74B5"/>
      </bottom>
      <diagonal/>
    </border>
    <border>
      <left/>
      <right style="medium">
        <color rgb="FF2E74B5"/>
      </right>
      <top/>
      <bottom/>
      <diagonal/>
    </border>
    <border>
      <left/>
      <right style="medium">
        <color rgb="FF2E74B5"/>
      </right>
      <top/>
      <bottom style="medium">
        <color rgb="FF2E74B5"/>
      </bottom>
      <diagonal/>
    </border>
    <border>
      <left style="medium">
        <color rgb="FF2E74B5"/>
      </left>
      <right style="medium">
        <color rgb="FF2E74B5"/>
      </right>
      <top/>
      <bottom style="medium">
        <color rgb="FF2E74B5"/>
      </bottom>
      <diagonal/>
    </border>
    <border>
      <left style="medium">
        <color rgb="FF2E74B5"/>
      </left>
      <right style="medium">
        <color rgb="FF2E74B5"/>
      </right>
      <top/>
      <bottom/>
      <diagonal/>
    </border>
    <border>
      <left style="medium">
        <color rgb="FF2E74B5"/>
      </left>
      <right/>
      <top style="medium">
        <color rgb="FF2E74B5"/>
      </top>
      <bottom style="medium">
        <color rgb="FF2E74B5"/>
      </bottom>
      <diagonal/>
    </border>
    <border>
      <left/>
      <right/>
      <top style="medium">
        <color rgb="FF2E74B5"/>
      </top>
      <bottom style="medium">
        <color rgb="FF2E74B5"/>
      </bottom>
      <diagonal/>
    </border>
    <border>
      <left/>
      <right style="medium">
        <color rgb="FF2E74B5"/>
      </right>
      <top style="medium">
        <color rgb="FF2E74B5"/>
      </top>
      <bottom style="medium">
        <color rgb="FF2E74B5"/>
      </bottom>
      <diagonal/>
    </border>
    <border>
      <left style="medium">
        <color rgb="FF2E74B5"/>
      </left>
      <right style="medium">
        <color rgb="FF2E74B5"/>
      </right>
      <top style="medium">
        <color rgb="FF2E74B5"/>
      </top>
      <bottom/>
      <diagonal/>
    </border>
    <border>
      <left style="medium">
        <color rgb="FF2E74B5"/>
      </left>
      <right/>
      <top style="medium">
        <color rgb="FF2E74B5"/>
      </top>
      <bottom/>
      <diagonal/>
    </border>
    <border>
      <left/>
      <right/>
      <top style="medium">
        <color rgb="FF2E74B5"/>
      </top>
      <bottom/>
      <diagonal/>
    </border>
    <border>
      <left/>
      <right style="medium">
        <color rgb="FF2E74B5"/>
      </right>
      <top style="medium">
        <color rgb="FF2E74B5"/>
      </top>
      <bottom/>
      <diagonal/>
    </border>
    <border>
      <left style="medium">
        <color rgb="FF2E74B5"/>
      </left>
      <right/>
      <top/>
      <bottom/>
      <diagonal/>
    </border>
    <border>
      <left style="medium">
        <color rgb="FF2E74B5"/>
      </left>
      <right/>
      <top/>
      <bottom style="medium">
        <color rgb="FF2E74B5"/>
      </bottom>
      <diagonal/>
    </border>
    <border>
      <left/>
      <right/>
      <top/>
      <bottom style="medium">
        <color rgb="FF2E74B5"/>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rgb="FF2E74B5"/>
      </right>
      <top style="thin">
        <color indexed="64"/>
      </top>
      <bottom style="medium">
        <color rgb="FF2E74B5"/>
      </bottom>
      <diagonal/>
    </border>
    <border>
      <left/>
      <right style="medium">
        <color rgb="FF2E74B5"/>
      </right>
      <top style="thin">
        <color indexed="64"/>
      </top>
      <bottom style="medium">
        <color rgb="FF2E74B5"/>
      </bottom>
      <diagonal/>
    </border>
    <border>
      <left/>
      <right style="thin">
        <color indexed="64"/>
      </right>
      <top style="thin">
        <color indexed="64"/>
      </top>
      <bottom style="medium">
        <color rgb="FF2E74B5"/>
      </bottom>
      <diagonal/>
    </border>
    <border>
      <left style="thin">
        <color indexed="64"/>
      </left>
      <right style="medium">
        <color rgb="FF2E74B5"/>
      </right>
      <top/>
      <bottom style="medium">
        <color rgb="FF2E74B5"/>
      </bottom>
      <diagonal/>
    </border>
    <border>
      <left/>
      <right style="thin">
        <color indexed="64"/>
      </right>
      <top/>
      <bottom style="medium">
        <color rgb="FF2E74B5"/>
      </bottom>
      <diagonal/>
    </border>
    <border>
      <left style="dashed">
        <color indexed="64"/>
      </left>
      <right style="dashed">
        <color indexed="64"/>
      </right>
      <top style="dashed">
        <color indexed="64"/>
      </top>
      <bottom/>
      <diagonal/>
    </border>
    <border>
      <left style="medium">
        <color rgb="FF2E74B5"/>
      </left>
      <right style="medium">
        <color rgb="FF2E74B5"/>
      </right>
      <top style="medium">
        <color rgb="FF2E74B5"/>
      </top>
      <bottom style="thin">
        <color indexed="64"/>
      </bottom>
      <diagonal/>
    </border>
    <border>
      <left style="dashed">
        <color indexed="64"/>
      </left>
      <right style="dashed">
        <color indexed="64"/>
      </right>
      <top style="dashed">
        <color indexed="64"/>
      </top>
      <bottom style="double">
        <color indexed="64"/>
      </bottom>
      <diagonal/>
    </border>
    <border>
      <left style="thin">
        <color indexed="64"/>
      </left>
      <right style="medium">
        <color rgb="FF2E74B5"/>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theme="4"/>
      </top>
      <bottom style="thin">
        <color theme="4"/>
      </bottom>
      <diagonal/>
    </border>
    <border>
      <left style="medium">
        <color theme="4"/>
      </left>
      <right style="medium">
        <color rgb="FF2E74B5"/>
      </right>
      <top style="medium">
        <color rgb="FF2E74B5"/>
      </top>
      <bottom style="thin">
        <color theme="4"/>
      </bottom>
      <diagonal/>
    </border>
    <border>
      <left style="medium">
        <color rgb="FF2E74B5"/>
      </left>
      <right/>
      <top style="thin">
        <color theme="4"/>
      </top>
      <bottom style="medium">
        <color rgb="FF2E74B5"/>
      </bottom>
      <diagonal/>
    </border>
    <border>
      <left/>
      <right/>
      <top style="thin">
        <color theme="4"/>
      </top>
      <bottom style="medium">
        <color rgb="FF2E74B5"/>
      </bottom>
      <diagonal/>
    </border>
    <border>
      <left/>
      <right style="medium">
        <color rgb="FF2E74B5"/>
      </right>
      <top style="thin">
        <color theme="4"/>
      </top>
      <bottom style="medium">
        <color rgb="FF2E74B5"/>
      </bottom>
      <diagonal/>
    </border>
    <border>
      <left style="medium">
        <color theme="4" tint="-0.249977111117893"/>
      </left>
      <right style="medium">
        <color theme="4" tint="-0.249977111117893"/>
      </right>
      <top style="medium">
        <color theme="4" tint="-0.249977111117893"/>
      </top>
      <bottom style="medium">
        <color theme="4" tint="-0.249977111117893"/>
      </bottom>
      <diagonal/>
    </border>
    <border>
      <left style="thin">
        <color theme="4"/>
      </left>
      <right style="thin">
        <color theme="4"/>
      </right>
      <top/>
      <bottom style="thin">
        <color theme="4"/>
      </bottom>
      <diagonal/>
    </border>
    <border>
      <left style="medium">
        <color rgb="FF2E74B5"/>
      </left>
      <right/>
      <top style="medium">
        <color rgb="FF2E74B5"/>
      </top>
      <bottom style="thin">
        <color theme="4" tint="-0.249977111117893"/>
      </bottom>
      <diagonal/>
    </border>
    <border>
      <left style="medium">
        <color theme="4" tint="-0.249977111117893"/>
      </left>
      <right style="medium">
        <color theme="4" tint="-0.249977111117893"/>
      </right>
      <top style="medium">
        <color theme="4" tint="-0.249977111117893"/>
      </top>
      <bottom/>
      <diagonal/>
    </border>
    <border>
      <left style="medium">
        <color rgb="FF2E74B5"/>
      </left>
      <right/>
      <top style="thin">
        <color theme="4" tint="-0.249977111117893"/>
      </top>
      <bottom style="medium">
        <color rgb="FF2E74B5"/>
      </bottom>
      <diagonal/>
    </border>
    <border>
      <left/>
      <right style="medium">
        <color theme="4" tint="-0.499984740745262"/>
      </right>
      <top style="medium">
        <color theme="4" tint="-0.499984740745262"/>
      </top>
      <bottom style="medium">
        <color theme="4" tint="-0.499984740745262"/>
      </bottom>
      <diagonal/>
    </border>
    <border>
      <left style="medium">
        <color rgb="FF2E74B5"/>
      </left>
      <right style="medium">
        <color rgb="FF2E74B5"/>
      </right>
      <top/>
      <bottom style="medium">
        <color theme="8"/>
      </bottom>
      <diagonal/>
    </border>
    <border>
      <left style="medium">
        <color theme="8"/>
      </left>
      <right style="medium">
        <color rgb="FF2E74B5"/>
      </right>
      <top style="medium">
        <color theme="8"/>
      </top>
      <bottom style="medium">
        <color rgb="FF2E74B5"/>
      </bottom>
      <diagonal/>
    </border>
    <border>
      <left style="medium">
        <color theme="4"/>
      </left>
      <right/>
      <top/>
      <bottom/>
      <diagonal/>
    </border>
    <border>
      <left style="medium">
        <color rgb="FF2E74B5"/>
      </left>
      <right style="medium">
        <color rgb="FF2E74B5"/>
      </right>
      <top style="medium">
        <color rgb="FF2E74B5"/>
      </top>
      <bottom style="medium">
        <color theme="4"/>
      </bottom>
      <diagonal/>
    </border>
    <border>
      <left style="medium">
        <color rgb="FF2E74B5"/>
      </left>
      <right/>
      <top style="medium">
        <color rgb="FF2E74B5"/>
      </top>
      <bottom style="medium">
        <color theme="4"/>
      </bottom>
      <diagonal/>
    </border>
    <border>
      <left/>
      <right/>
      <top style="medium">
        <color rgb="FF2E74B5"/>
      </top>
      <bottom style="medium">
        <color theme="4"/>
      </bottom>
      <diagonal/>
    </border>
    <border>
      <left/>
      <right style="medium">
        <color rgb="FF2E74B5"/>
      </right>
      <top style="medium">
        <color rgb="FF2E74B5"/>
      </top>
      <bottom style="medium">
        <color theme="4"/>
      </bottom>
      <diagonal/>
    </border>
    <border>
      <left/>
      <right style="medium">
        <color rgb="FF2E74B5"/>
      </right>
      <top style="medium">
        <color theme="4"/>
      </top>
      <bottom style="medium">
        <color rgb="FF2E74B5"/>
      </bottom>
      <diagonal/>
    </border>
    <border>
      <left style="medium">
        <color rgb="FF2E74B5"/>
      </left>
      <right style="medium">
        <color theme="4"/>
      </right>
      <top style="medium">
        <color rgb="FF2E74B5"/>
      </top>
      <bottom style="medium">
        <color rgb="FF2E74B5"/>
      </bottom>
      <diagonal/>
    </border>
    <border>
      <left/>
      <right style="thin">
        <color theme="4"/>
      </right>
      <top style="thin">
        <color theme="4"/>
      </top>
      <bottom style="thin">
        <color theme="4"/>
      </bottom>
      <diagonal/>
    </border>
    <border>
      <left style="medium">
        <color indexed="64"/>
      </left>
      <right style="thin">
        <color indexed="64"/>
      </right>
      <top style="medium">
        <color indexed="64"/>
      </top>
      <bottom style="medium">
        <color indexed="64"/>
      </bottom>
      <diagonal/>
    </border>
    <border>
      <left style="thin">
        <color rgb="FF0070C0"/>
      </left>
      <right style="medium">
        <color rgb="FF2E74B5"/>
      </right>
      <top style="medium">
        <color rgb="FF2E74B5"/>
      </top>
      <bottom style="medium">
        <color rgb="FF2E74B5"/>
      </bottom>
      <diagonal/>
    </border>
    <border>
      <left style="medium">
        <color rgb="FF0070C0"/>
      </left>
      <right style="medium">
        <color rgb="FF0070C0"/>
      </right>
      <top/>
      <bottom style="medium">
        <color rgb="FF0070C0"/>
      </bottom>
      <diagonal/>
    </border>
    <border>
      <left style="thin">
        <color indexed="64"/>
      </left>
      <right style="thin">
        <color indexed="64"/>
      </right>
      <top style="thin">
        <color indexed="64"/>
      </top>
      <bottom/>
      <diagonal/>
    </border>
    <border>
      <left/>
      <right/>
      <top style="thin">
        <color rgb="FF0070C0"/>
      </top>
      <bottom style="thin">
        <color rgb="FF0070C0"/>
      </bottom>
      <diagonal/>
    </border>
    <border>
      <left/>
      <right style="thin">
        <color rgb="FF0070C0"/>
      </right>
      <top style="thin">
        <color rgb="FF0070C0"/>
      </top>
      <bottom style="thin">
        <color rgb="FF0070C0"/>
      </bottom>
      <diagonal/>
    </border>
    <border>
      <left style="thin">
        <color rgb="FF0070C0"/>
      </left>
      <right style="thin">
        <color rgb="FF0070C0"/>
      </right>
      <top style="thin">
        <color rgb="FF0070C0"/>
      </top>
      <bottom style="thin">
        <color rgb="FF0070C0"/>
      </bottom>
      <diagonal/>
    </border>
    <border>
      <left/>
      <right/>
      <top style="thin">
        <color indexed="64"/>
      </top>
      <bottom style="thin">
        <color indexed="64"/>
      </bottom>
      <diagonal/>
    </border>
    <border>
      <left style="medium">
        <color rgb="FF2E74B5"/>
      </left>
      <right/>
      <top style="medium">
        <color rgb="FF2E74B5"/>
      </top>
      <bottom style="thin">
        <color indexed="64"/>
      </bottom>
      <diagonal/>
    </border>
    <border>
      <left/>
      <right style="medium">
        <color rgb="FF2E74B5"/>
      </right>
      <top style="medium">
        <color rgb="FF2E74B5"/>
      </top>
      <bottom style="thin">
        <color indexed="64"/>
      </bottom>
      <diagonal/>
    </border>
    <border>
      <left style="medium">
        <color indexed="64"/>
      </left>
      <right style="medium">
        <color rgb="FF2E74B5"/>
      </right>
      <top style="medium">
        <color indexed="64"/>
      </top>
      <bottom style="medium">
        <color indexed="64"/>
      </bottom>
      <diagonal/>
    </border>
    <border>
      <left style="medium">
        <color rgb="FF2E74B5"/>
      </left>
      <right/>
      <top style="medium">
        <color indexed="64"/>
      </top>
      <bottom style="medium">
        <color indexed="64"/>
      </bottom>
      <diagonal/>
    </border>
    <border>
      <left style="medium">
        <color rgb="FF2E74B5"/>
      </left>
      <right style="medium">
        <color rgb="FF2E74B5"/>
      </right>
      <top style="medium">
        <color indexed="64"/>
      </top>
      <bottom style="medium">
        <color indexed="64"/>
      </bottom>
      <diagonal/>
    </border>
    <border>
      <left style="medium">
        <color rgb="FF0070C0"/>
      </left>
      <right style="medium">
        <color rgb="FF0070C0"/>
      </right>
      <top style="medium">
        <color rgb="FF0070C0"/>
      </top>
      <bottom style="medium">
        <color rgb="FF0070C0"/>
      </bottom>
      <diagonal/>
    </border>
    <border>
      <left style="medium">
        <color indexed="64"/>
      </left>
      <right style="medium">
        <color indexed="64"/>
      </right>
      <top style="medium">
        <color indexed="64"/>
      </top>
      <bottom style="medium">
        <color indexed="64"/>
      </bottom>
      <diagonal/>
    </border>
    <border>
      <left style="medium">
        <color indexed="64"/>
      </left>
      <right/>
      <top style="medium">
        <color rgb="FF2E74B5"/>
      </top>
      <bottom style="medium">
        <color rgb="FF2E74B5"/>
      </bottom>
      <diagonal/>
    </border>
    <border>
      <left style="double">
        <color indexed="64"/>
      </left>
      <right style="double">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double">
        <color rgb="FF2E74B5"/>
      </left>
      <right style="double">
        <color rgb="FF2E74B5"/>
      </right>
      <top style="double">
        <color rgb="FF2E74B5"/>
      </top>
      <bottom style="double">
        <color rgb="FF2E74B5"/>
      </bottom>
      <diagonal/>
    </border>
    <border>
      <left style="medium">
        <color indexed="64"/>
      </left>
      <right style="medium">
        <color rgb="FF2E74B5"/>
      </right>
      <top style="medium">
        <color indexed="64"/>
      </top>
      <bottom style="medium">
        <color rgb="FF2E74B5"/>
      </bottom>
      <diagonal/>
    </border>
    <border>
      <left style="medium">
        <color rgb="FF2E74B5"/>
      </left>
      <right/>
      <top style="medium">
        <color indexed="64"/>
      </top>
      <bottom style="medium">
        <color rgb="FF2E74B5"/>
      </bottom>
      <diagonal/>
    </border>
    <border>
      <left/>
      <right/>
      <top style="medium">
        <color indexed="64"/>
      </top>
      <bottom style="medium">
        <color rgb="FF2E74B5"/>
      </bottom>
      <diagonal/>
    </border>
    <border>
      <left/>
      <right style="medium">
        <color indexed="64"/>
      </right>
      <top style="medium">
        <color indexed="64"/>
      </top>
      <bottom style="medium">
        <color rgb="FF2E74B5"/>
      </bottom>
      <diagonal/>
    </border>
    <border>
      <left/>
      <right style="medium">
        <color indexed="64"/>
      </right>
      <top style="medium">
        <color rgb="FF2E74B5"/>
      </top>
      <bottom style="medium">
        <color rgb="FF2E74B5"/>
      </bottom>
      <diagonal/>
    </border>
    <border>
      <left style="medium">
        <color indexed="64"/>
      </left>
      <right style="medium">
        <color rgb="FF2E74B5"/>
      </right>
      <top/>
      <bottom style="medium">
        <color rgb="FF2E74B5"/>
      </bottom>
      <diagonal/>
    </border>
    <border>
      <left/>
      <right style="medium">
        <color indexed="64"/>
      </right>
      <top/>
      <bottom style="medium">
        <color rgb="FF2E74B5"/>
      </bottom>
      <diagonal/>
    </border>
    <border>
      <left style="medium">
        <color indexed="64"/>
      </left>
      <right style="medium">
        <color rgb="FF2E74B5"/>
      </right>
      <top/>
      <bottom style="medium">
        <color indexed="64"/>
      </bottom>
      <diagonal/>
    </border>
    <border>
      <left/>
      <right style="medium">
        <color rgb="FF2E74B5"/>
      </right>
      <top/>
      <bottom style="medium">
        <color indexed="64"/>
      </bottom>
      <diagonal/>
    </border>
    <border>
      <left style="dashed">
        <color indexed="64"/>
      </left>
      <right style="medium">
        <color rgb="FF2E74B5"/>
      </right>
      <top style="dashed">
        <color indexed="64"/>
      </top>
      <bottom style="dashed">
        <color indexed="64"/>
      </bottom>
      <diagonal/>
    </border>
    <border>
      <left style="dashed">
        <color indexed="64"/>
      </left>
      <right style="medium">
        <color rgb="FF2E74B5"/>
      </right>
      <top style="dashed">
        <color indexed="64"/>
      </top>
      <bottom/>
      <diagonal/>
    </border>
    <border>
      <left style="dotted">
        <color indexed="64"/>
      </left>
      <right style="dotted">
        <color indexed="64"/>
      </right>
      <top style="dotted">
        <color indexed="64"/>
      </top>
      <bottom style="medium">
        <color indexed="64"/>
      </bottom>
      <diagonal/>
    </border>
    <border>
      <left style="dashed">
        <color indexed="64"/>
      </left>
      <right/>
      <top style="dashed">
        <color indexed="64"/>
      </top>
      <bottom style="dashed">
        <color indexed="64"/>
      </bottom>
      <diagonal/>
    </border>
    <border>
      <left style="medium">
        <color rgb="FF2E74B5"/>
      </left>
      <right/>
      <top style="medium">
        <color rgb="FF2E74B5"/>
      </top>
      <bottom style="dashed">
        <color indexed="64"/>
      </bottom>
      <diagonal/>
    </border>
    <border>
      <left/>
      <right style="dashed">
        <color indexed="64"/>
      </right>
      <top style="medium">
        <color rgb="FF2E74B5"/>
      </top>
      <bottom style="dashed">
        <color indexed="64"/>
      </bottom>
      <diagonal/>
    </border>
  </borders>
  <cellStyleXfs count="79">
    <xf numFmtId="0" fontId="0" fillId="0" borderId="0"/>
    <xf numFmtId="0" fontId="3" fillId="0" borderId="0"/>
    <xf numFmtId="167" fontId="4" fillId="0" borderId="0" applyFill="0" applyBorder="0" applyAlignment="0" applyProtection="0"/>
    <xf numFmtId="165" fontId="4" fillId="0" borderId="0" applyFont="0" applyFill="0" applyBorder="0" applyAlignment="0" applyProtection="0"/>
    <xf numFmtId="166" fontId="4" fillId="0" borderId="0" applyFont="0" applyFill="0" applyBorder="0" applyAlignment="0" applyProtection="0"/>
    <xf numFmtId="167" fontId="4" fillId="0" borderId="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3" fontId="4" fillId="0" borderId="0" applyFill="0" applyBorder="0" applyAlignment="0" applyProtection="0"/>
    <xf numFmtId="164" fontId="4" fillId="0" borderId="0" applyFill="0" applyBorder="0" applyAlignment="0" applyProtection="0"/>
    <xf numFmtId="168" fontId="4" fillId="0" borderId="0" applyFill="0" applyBorder="0" applyAlignment="0" applyProtection="0"/>
    <xf numFmtId="2" fontId="4" fillId="0" borderId="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4" fillId="0" borderId="0"/>
    <xf numFmtId="0" fontId="4" fillId="0" borderId="0"/>
    <xf numFmtId="0" fontId="4" fillId="0" borderId="0"/>
    <xf numFmtId="0" fontId="4" fillId="0" borderId="0"/>
    <xf numFmtId="0" fontId="10" fillId="0" borderId="0"/>
    <xf numFmtId="0" fontId="4" fillId="0" borderId="0"/>
    <xf numFmtId="0" fontId="4" fillId="0" borderId="0"/>
    <xf numFmtId="0" fontId="4" fillId="0" borderId="0"/>
    <xf numFmtId="10" fontId="4" fillId="0" borderId="0" applyFill="0" applyBorder="0" applyAlignment="0" applyProtection="0"/>
    <xf numFmtId="0" fontId="4" fillId="0" borderId="1" applyNumberFormat="0" applyFill="0" applyAlignment="0" applyProtection="0"/>
    <xf numFmtId="0" fontId="30" fillId="0" borderId="31" applyNumberFormat="0" applyFill="0" applyAlignment="0" applyProtection="0"/>
    <xf numFmtId="0" fontId="31" fillId="0" borderId="32" applyNumberFormat="0" applyFill="0" applyAlignment="0" applyProtection="0"/>
    <xf numFmtId="0" fontId="32" fillId="0" borderId="33" applyNumberFormat="0" applyFill="0" applyAlignment="0" applyProtection="0"/>
    <xf numFmtId="0" fontId="32" fillId="0" borderId="0" applyNumberFormat="0" applyFill="0" applyBorder="0" applyAlignment="0" applyProtection="0"/>
    <xf numFmtId="0" fontId="33" fillId="8" borderId="0" applyNumberFormat="0" applyBorder="0" applyAlignment="0" applyProtection="0"/>
    <xf numFmtId="0" fontId="34" fillId="9" borderId="0" applyNumberFormat="0" applyBorder="0" applyAlignment="0" applyProtection="0"/>
    <xf numFmtId="0" fontId="35" fillId="10" borderId="0" applyNumberFormat="0" applyBorder="0" applyAlignment="0" applyProtection="0"/>
    <xf numFmtId="0" fontId="36" fillId="11" borderId="34" applyNumberFormat="0" applyAlignment="0" applyProtection="0"/>
    <xf numFmtId="0" fontId="37" fillId="12" borderId="35" applyNumberFormat="0" applyAlignment="0" applyProtection="0"/>
    <xf numFmtId="0" fontId="38" fillId="12" borderId="34" applyNumberFormat="0" applyAlignment="0" applyProtection="0"/>
    <xf numFmtId="0" fontId="39" fillId="0" borderId="36" applyNumberFormat="0" applyFill="0" applyAlignment="0" applyProtection="0"/>
    <xf numFmtId="0" fontId="40" fillId="13" borderId="37" applyNumberFormat="0" applyAlignment="0" applyProtection="0"/>
    <xf numFmtId="0" fontId="41" fillId="0" borderId="0" applyNumberFormat="0" applyFill="0" applyBorder="0" applyAlignment="0" applyProtection="0"/>
    <xf numFmtId="0" fontId="29" fillId="14" borderId="38" applyNumberFormat="0" applyFont="0" applyAlignment="0" applyProtection="0"/>
    <xf numFmtId="0" fontId="42" fillId="0" borderId="0" applyNumberFormat="0" applyFill="0" applyBorder="0" applyAlignment="0" applyProtection="0"/>
    <xf numFmtId="0" fontId="1" fillId="0" borderId="39" applyNumberFormat="0" applyFill="0" applyAlignment="0" applyProtection="0"/>
    <xf numFmtId="0" fontId="2"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9" fillId="36" borderId="0" applyNumberFormat="0" applyBorder="0" applyAlignment="0" applyProtection="0"/>
    <xf numFmtId="0" fontId="29" fillId="37" borderId="0" applyNumberFormat="0" applyBorder="0" applyAlignment="0" applyProtection="0"/>
    <xf numFmtId="0" fontId="2" fillId="38" borderId="0" applyNumberFormat="0" applyBorder="0" applyAlignment="0" applyProtection="0"/>
    <xf numFmtId="0" fontId="43" fillId="0" borderId="0" applyNumberFormat="0" applyFill="0" applyBorder="0" applyAlignment="0" applyProtection="0"/>
    <xf numFmtId="0" fontId="3" fillId="0" borderId="0"/>
    <xf numFmtId="166" fontId="29" fillId="0" borderId="0" applyFont="0" applyFill="0" applyBorder="0" applyAlignment="0" applyProtection="0"/>
    <xf numFmtId="9" fontId="29" fillId="0" borderId="0" applyFont="0" applyFill="0" applyBorder="0" applyAlignment="0" applyProtection="0"/>
    <xf numFmtId="0" fontId="3" fillId="0" borderId="0"/>
    <xf numFmtId="0" fontId="29" fillId="0" borderId="0"/>
    <xf numFmtId="0" fontId="104" fillId="0" borderId="0"/>
    <xf numFmtId="0" fontId="106" fillId="0" borderId="0"/>
    <xf numFmtId="0" fontId="10" fillId="0" borderId="0"/>
    <xf numFmtId="10" fontId="3" fillId="0" borderId="0" applyFill="0" applyBorder="0" applyAlignment="0" applyProtection="0"/>
    <xf numFmtId="43" fontId="104" fillId="0" borderId="0" applyFont="0" applyFill="0" applyBorder="0" applyAlignment="0" applyProtection="0"/>
    <xf numFmtId="0" fontId="104" fillId="0" borderId="0"/>
    <xf numFmtId="0" fontId="106" fillId="0" borderId="0"/>
    <xf numFmtId="0" fontId="3" fillId="0" borderId="0"/>
    <xf numFmtId="0" fontId="106" fillId="0" borderId="0"/>
  </cellStyleXfs>
  <cellXfs count="1323">
    <xf numFmtId="0" fontId="0" fillId="0" borderId="0" xfId="0"/>
    <xf numFmtId="0" fontId="3" fillId="0" borderId="0" xfId="1"/>
    <xf numFmtId="0" fontId="1" fillId="0" borderId="0" xfId="1" applyFont="1" applyAlignment="1">
      <alignment horizontal="center"/>
    </xf>
    <xf numFmtId="4" fontId="3" fillId="0" borderId="0" xfId="1" applyNumberFormat="1"/>
    <xf numFmtId="3" fontId="3" fillId="0" borderId="0" xfId="1" applyNumberFormat="1"/>
    <xf numFmtId="0" fontId="14" fillId="0" borderId="19" xfId="1" applyFont="1" applyBorder="1" applyAlignment="1">
      <alignment horizontal="left" vertical="center" wrapText="1" indent="1"/>
    </xf>
    <xf numFmtId="3" fontId="11" fillId="0" borderId="18" xfId="1" applyNumberFormat="1" applyFont="1" applyBorder="1" applyAlignment="1">
      <alignment horizontal="center" vertical="center"/>
    </xf>
    <xf numFmtId="3" fontId="16" fillId="0" borderId="18" xfId="1" applyNumberFormat="1" applyFont="1" applyBorder="1" applyAlignment="1">
      <alignment horizontal="center" vertical="center"/>
    </xf>
    <xf numFmtId="169" fontId="16" fillId="0" borderId="18" xfId="1" applyNumberFormat="1" applyFont="1" applyBorder="1" applyAlignment="1">
      <alignment horizontal="center" vertical="center"/>
    </xf>
    <xf numFmtId="0" fontId="17" fillId="0" borderId="20" xfId="1" applyFont="1" applyBorder="1" applyAlignment="1">
      <alignment horizontal="left" vertical="center" wrapText="1" indent="1"/>
    </xf>
    <xf numFmtId="0" fontId="18" fillId="4" borderId="19" xfId="1" applyFont="1" applyFill="1" applyBorder="1" applyAlignment="1">
      <alignment vertical="center" wrapText="1"/>
    </xf>
    <xf numFmtId="0" fontId="7" fillId="0" borderId="0" xfId="1" applyFont="1" applyBorder="1" applyAlignment="1">
      <alignment horizontal="center" vertical="center" wrapText="1"/>
    </xf>
    <xf numFmtId="0" fontId="7" fillId="0" borderId="0" xfId="1" applyFont="1" applyBorder="1"/>
    <xf numFmtId="3" fontId="13" fillId="3" borderId="18" xfId="1" applyNumberFormat="1" applyFont="1" applyFill="1" applyBorder="1" applyAlignment="1">
      <alignment horizontal="center" vertical="center"/>
    </xf>
    <xf numFmtId="0" fontId="14" fillId="0" borderId="7" xfId="1" applyFont="1" applyBorder="1" applyAlignment="1">
      <alignment horizontal="left" vertical="center" wrapText="1" indent="1"/>
    </xf>
    <xf numFmtId="3" fontId="11" fillId="0" borderId="7" xfId="1" applyNumberFormat="1" applyFont="1" applyBorder="1" applyAlignment="1">
      <alignment horizontal="center" vertical="center"/>
    </xf>
    <xf numFmtId="3" fontId="16" fillId="0" borderId="7" xfId="1" applyNumberFormat="1" applyFont="1" applyBorder="1" applyAlignment="1">
      <alignment horizontal="center" vertical="center"/>
    </xf>
    <xf numFmtId="169" fontId="16" fillId="0" borderId="7" xfId="1" applyNumberFormat="1" applyFont="1" applyBorder="1" applyAlignment="1">
      <alignment horizontal="center" vertical="center"/>
    </xf>
    <xf numFmtId="0" fontId="2" fillId="2" borderId="0" xfId="1" applyFont="1" applyFill="1" applyBorder="1"/>
    <xf numFmtId="0" fontId="3" fillId="0" borderId="0" xfId="1" applyBorder="1"/>
    <xf numFmtId="0" fontId="3" fillId="0" borderId="0" xfId="1" applyBorder="1" applyAlignment="1"/>
    <xf numFmtId="0" fontId="12" fillId="0" borderId="19" xfId="1" applyFont="1" applyBorder="1" applyAlignment="1">
      <alignment horizontal="left" vertical="center" wrapText="1" indent="1"/>
    </xf>
    <xf numFmtId="0" fontId="12" fillId="0" borderId="0" xfId="1" applyFont="1" applyBorder="1" applyAlignment="1">
      <alignment horizontal="left" vertical="center" wrapText="1" indent="1"/>
    </xf>
    <xf numFmtId="3" fontId="11" fillId="0" borderId="0" xfId="1" applyNumberFormat="1" applyFont="1" applyBorder="1" applyAlignment="1">
      <alignment horizontal="center" vertical="center"/>
    </xf>
    <xf numFmtId="0" fontId="7" fillId="0" borderId="12" xfId="1" applyFont="1" applyBorder="1"/>
    <xf numFmtId="0" fontId="12" fillId="0" borderId="0" xfId="1" applyFont="1"/>
    <xf numFmtId="0" fontId="19" fillId="4" borderId="14" xfId="1" applyFont="1" applyFill="1" applyBorder="1"/>
    <xf numFmtId="3" fontId="25" fillId="4" borderId="18" xfId="0" applyNumberFormat="1" applyFont="1" applyFill="1" applyBorder="1" applyAlignment="1">
      <alignment horizontal="center" vertical="center"/>
    </xf>
    <xf numFmtId="0" fontId="12" fillId="2" borderId="16" xfId="1" applyFont="1" applyFill="1" applyBorder="1" applyAlignment="1">
      <alignment horizontal="left" vertical="center" wrapText="1"/>
    </xf>
    <xf numFmtId="0" fontId="12" fillId="3" borderId="16" xfId="1" applyFont="1" applyFill="1" applyBorder="1" applyAlignment="1">
      <alignment vertical="center" wrapText="1"/>
    </xf>
    <xf numFmtId="0" fontId="14" fillId="2" borderId="17" xfId="1" applyFont="1" applyFill="1" applyBorder="1" applyAlignment="1">
      <alignment horizontal="center" vertical="center" wrapText="1"/>
    </xf>
    <xf numFmtId="0" fontId="14" fillId="2" borderId="18" xfId="1" applyFont="1" applyFill="1" applyBorder="1" applyAlignment="1">
      <alignment horizontal="center" vertical="center" wrapText="1"/>
    </xf>
    <xf numFmtId="0" fontId="14" fillId="2" borderId="19" xfId="1" applyFont="1" applyFill="1" applyBorder="1" applyAlignment="1">
      <alignment horizontal="left" vertical="center" wrapText="1"/>
    </xf>
    <xf numFmtId="0" fontId="18" fillId="3" borderId="19" xfId="1" applyFont="1" applyFill="1" applyBorder="1" applyAlignment="1">
      <alignment horizontal="left" vertical="center" wrapText="1"/>
    </xf>
    <xf numFmtId="0" fontId="12" fillId="2" borderId="17" xfId="1" applyFont="1" applyFill="1" applyBorder="1" applyAlignment="1">
      <alignment horizontal="center" vertical="center" wrapText="1"/>
    </xf>
    <xf numFmtId="0" fontId="12" fillId="2" borderId="18" xfId="1" applyFont="1" applyFill="1" applyBorder="1" applyAlignment="1">
      <alignment horizontal="center" vertical="center" wrapText="1"/>
    </xf>
    <xf numFmtId="3" fontId="14" fillId="2" borderId="19" xfId="1" applyNumberFormat="1" applyFont="1" applyFill="1" applyBorder="1" applyAlignment="1">
      <alignment horizontal="center" vertical="center" wrapText="1"/>
    </xf>
    <xf numFmtId="0" fontId="14" fillId="2" borderId="19" xfId="1" applyFont="1" applyFill="1" applyBorder="1" applyAlignment="1">
      <alignment horizontal="center" vertical="center" wrapText="1"/>
    </xf>
    <xf numFmtId="169" fontId="14" fillId="2" borderId="18" xfId="0" applyNumberFormat="1" applyFont="1" applyFill="1" applyBorder="1" applyAlignment="1">
      <alignment horizontal="center" vertical="center"/>
    </xf>
    <xf numFmtId="3" fontId="14" fillId="0" borderId="18" xfId="1" applyNumberFormat="1" applyFont="1" applyBorder="1" applyAlignment="1">
      <alignment horizontal="center" vertical="center"/>
    </xf>
    <xf numFmtId="3" fontId="15" fillId="0" borderId="18" xfId="1" applyNumberFormat="1" applyFont="1" applyBorder="1" applyAlignment="1">
      <alignment horizontal="center" vertical="center"/>
    </xf>
    <xf numFmtId="3" fontId="12" fillId="4" borderId="18" xfId="0" applyNumberFormat="1" applyFont="1" applyFill="1" applyBorder="1" applyAlignment="1">
      <alignment horizontal="center" vertical="center"/>
    </xf>
    <xf numFmtId="0" fontId="18" fillId="7" borderId="19" xfId="1" applyFont="1" applyFill="1" applyBorder="1" applyAlignment="1">
      <alignment horizontal="left" vertical="center" wrapText="1"/>
    </xf>
    <xf numFmtId="0" fontId="14" fillId="7" borderId="19" xfId="1" applyFont="1" applyFill="1" applyBorder="1" applyAlignment="1">
      <alignment horizontal="left" vertical="center" wrapText="1"/>
    </xf>
    <xf numFmtId="3" fontId="14" fillId="2" borderId="19" xfId="0" applyNumberFormat="1" applyFont="1" applyFill="1" applyBorder="1" applyAlignment="1">
      <alignment horizontal="center" vertical="center" wrapText="1"/>
    </xf>
    <xf numFmtId="169" fontId="14" fillId="2" borderId="18" xfId="1" applyNumberFormat="1" applyFont="1" applyFill="1" applyBorder="1" applyAlignment="1">
      <alignment horizontal="center" vertical="center"/>
    </xf>
    <xf numFmtId="0" fontId="18" fillId="0" borderId="19" xfId="1" applyFont="1" applyFill="1" applyBorder="1" applyAlignment="1">
      <alignment horizontal="left" vertical="center" wrapText="1"/>
    </xf>
    <xf numFmtId="0" fontId="12" fillId="0" borderId="17" xfId="1" applyFont="1" applyFill="1" applyBorder="1" applyAlignment="1">
      <alignment horizontal="center" vertical="center" wrapText="1"/>
    </xf>
    <xf numFmtId="0" fontId="12" fillId="0" borderId="18" xfId="1" applyFont="1" applyFill="1" applyBorder="1" applyAlignment="1">
      <alignment horizontal="center" vertical="center" wrapText="1"/>
    </xf>
    <xf numFmtId="0" fontId="14" fillId="0" borderId="19" xfId="1" applyFont="1" applyFill="1" applyBorder="1" applyAlignment="1">
      <alignment horizontal="left" vertical="center" wrapText="1"/>
    </xf>
    <xf numFmtId="3" fontId="14" fillId="0" borderId="19" xfId="1" applyNumberFormat="1" applyFont="1" applyFill="1" applyBorder="1" applyAlignment="1">
      <alignment horizontal="center" vertical="center" wrapText="1"/>
    </xf>
    <xf numFmtId="3" fontId="14" fillId="0" borderId="19" xfId="0" applyNumberFormat="1" applyFont="1" applyFill="1" applyBorder="1" applyAlignment="1">
      <alignment horizontal="center" vertical="center" wrapText="1"/>
    </xf>
    <xf numFmtId="0" fontId="14" fillId="0" borderId="19" xfId="1" applyFont="1" applyFill="1" applyBorder="1" applyAlignment="1">
      <alignment horizontal="center" vertical="center" wrapText="1"/>
    </xf>
    <xf numFmtId="169" fontId="14" fillId="0" borderId="18" xfId="0" applyNumberFormat="1" applyFont="1" applyFill="1" applyBorder="1" applyAlignment="1">
      <alignment horizontal="center" vertical="center"/>
    </xf>
    <xf numFmtId="0" fontId="14" fillId="0" borderId="19" xfId="1" applyFont="1" applyFill="1" applyBorder="1" applyAlignment="1">
      <alignment horizontal="left" vertical="center" wrapText="1" indent="1"/>
    </xf>
    <xf numFmtId="3" fontId="14" fillId="0" borderId="18" xfId="1" applyNumberFormat="1" applyFont="1" applyFill="1" applyBorder="1" applyAlignment="1">
      <alignment horizontal="center" vertical="center"/>
    </xf>
    <xf numFmtId="0" fontId="17" fillId="0" borderId="20" xfId="1" applyFont="1" applyFill="1" applyBorder="1" applyAlignment="1">
      <alignment horizontal="left" vertical="center" wrapText="1" indent="1"/>
    </xf>
    <xf numFmtId="3" fontId="15" fillId="0" borderId="18" xfId="1" applyNumberFormat="1" applyFont="1" applyFill="1" applyBorder="1" applyAlignment="1">
      <alignment horizontal="center" vertical="center"/>
    </xf>
    <xf numFmtId="0" fontId="7" fillId="0" borderId="19" xfId="1" applyFont="1" applyFill="1" applyBorder="1" applyAlignment="1">
      <alignment horizontal="left" vertical="center" wrapText="1"/>
    </xf>
    <xf numFmtId="0" fontId="12" fillId="7" borderId="19" xfId="1" applyFont="1" applyFill="1" applyBorder="1" applyAlignment="1">
      <alignment horizontal="left" vertical="center" wrapText="1"/>
    </xf>
    <xf numFmtId="0" fontId="7" fillId="0" borderId="14" xfId="1" applyFont="1" applyBorder="1" applyAlignment="1"/>
    <xf numFmtId="0" fontId="7" fillId="0" borderId="42" xfId="1" applyFont="1" applyBorder="1" applyAlignment="1"/>
    <xf numFmtId="0" fontId="7" fillId="0" borderId="43" xfId="1" applyFont="1" applyBorder="1" applyAlignment="1"/>
    <xf numFmtId="0" fontId="18" fillId="5" borderId="44" xfId="1" applyFont="1" applyFill="1" applyBorder="1" applyAlignment="1">
      <alignment vertical="center" wrapText="1"/>
    </xf>
    <xf numFmtId="3" fontId="13" fillId="5" borderId="45" xfId="1" applyNumberFormat="1" applyFont="1" applyFill="1" applyBorder="1" applyAlignment="1">
      <alignment horizontal="center" vertical="center"/>
    </xf>
    <xf numFmtId="3" fontId="13" fillId="5" borderId="46" xfId="1" applyNumberFormat="1" applyFont="1" applyFill="1" applyBorder="1" applyAlignment="1">
      <alignment horizontal="center" vertical="center"/>
    </xf>
    <xf numFmtId="0" fontId="12" fillId="3" borderId="47" xfId="1" applyFont="1" applyFill="1" applyBorder="1" applyAlignment="1">
      <alignment vertical="center" wrapText="1"/>
    </xf>
    <xf numFmtId="3" fontId="13" fillId="3" borderId="48" xfId="1" applyNumberFormat="1" applyFont="1" applyFill="1" applyBorder="1" applyAlignment="1">
      <alignment horizontal="center" vertical="center"/>
    </xf>
    <xf numFmtId="169" fontId="16" fillId="0" borderId="48" xfId="1" applyNumberFormat="1" applyFont="1" applyBorder="1" applyAlignment="1">
      <alignment horizontal="center" vertical="center"/>
    </xf>
    <xf numFmtId="0" fontId="14" fillId="0" borderId="47" xfId="1" applyFont="1" applyBorder="1" applyAlignment="1">
      <alignment horizontal="left" vertical="center" wrapText="1" indent="1"/>
    </xf>
    <xf numFmtId="3" fontId="11" fillId="0" borderId="48" xfId="1" applyNumberFormat="1" applyFont="1" applyBorder="1" applyAlignment="1">
      <alignment horizontal="center" vertical="center"/>
    </xf>
    <xf numFmtId="0" fontId="15" fillId="2" borderId="19" xfId="0" applyFont="1" applyFill="1" applyBorder="1" applyAlignment="1">
      <alignment horizontal="left" vertical="center" wrapText="1" indent="1"/>
    </xf>
    <xf numFmtId="3" fontId="14" fillId="0" borderId="18" xfId="1" applyNumberFormat="1" applyFont="1" applyFill="1" applyBorder="1" applyAlignment="1">
      <alignment horizontal="center" vertical="center" wrapText="1"/>
    </xf>
    <xf numFmtId="3" fontId="14" fillId="2" borderId="18" xfId="1" applyNumberFormat="1" applyFont="1" applyFill="1" applyBorder="1" applyAlignment="1">
      <alignment horizontal="center" vertical="center" wrapText="1"/>
    </xf>
    <xf numFmtId="3" fontId="11" fillId="0" borderId="17" xfId="1" applyNumberFormat="1" applyFont="1" applyBorder="1" applyAlignment="1">
      <alignment horizontal="center" vertical="center"/>
    </xf>
    <xf numFmtId="0" fontId="15" fillId="0" borderId="19" xfId="0" applyFont="1" applyBorder="1" applyAlignment="1">
      <alignment horizontal="left" vertical="center" wrapText="1" indent="1"/>
    </xf>
    <xf numFmtId="0" fontId="15" fillId="0" borderId="29" xfId="0" applyFont="1" applyBorder="1" applyAlignment="1">
      <alignment horizontal="left" vertical="center" wrapText="1" indent="1"/>
    </xf>
    <xf numFmtId="0" fontId="14" fillId="0" borderId="19" xfId="1" applyFont="1" applyFill="1" applyBorder="1" applyAlignment="1">
      <alignment horizontal="center" vertical="center" wrapText="1"/>
    </xf>
    <xf numFmtId="0" fontId="1" fillId="0" borderId="0" xfId="1" applyFont="1" applyAlignment="1"/>
    <xf numFmtId="0" fontId="14" fillId="0" borderId="19" xfId="1" applyFont="1" applyFill="1" applyBorder="1" applyAlignment="1">
      <alignment vertical="center" wrapText="1"/>
    </xf>
    <xf numFmtId="1" fontId="14" fillId="0" borderId="18" xfId="1" applyNumberFormat="1" applyFont="1" applyFill="1" applyBorder="1" applyAlignment="1">
      <alignment horizontal="center" vertical="center"/>
    </xf>
    <xf numFmtId="9" fontId="14" fillId="0" borderId="18" xfId="1" applyNumberFormat="1" applyFont="1" applyFill="1" applyBorder="1" applyAlignment="1">
      <alignment horizontal="center" vertical="center"/>
    </xf>
    <xf numFmtId="0" fontId="12" fillId="0" borderId="19" xfId="1" applyFont="1" applyFill="1" applyBorder="1" applyAlignment="1">
      <alignment vertical="center" wrapText="1"/>
    </xf>
    <xf numFmtId="0" fontId="15" fillId="0" borderId="19" xfId="0" applyFont="1" applyFill="1" applyBorder="1" applyAlignment="1">
      <alignment horizontal="left" vertical="center" wrapText="1" indent="1"/>
    </xf>
    <xf numFmtId="0" fontId="1" fillId="0" borderId="0" xfId="0" applyFont="1" applyAlignment="1"/>
    <xf numFmtId="0" fontId="1" fillId="0" borderId="0" xfId="0" applyFont="1" applyAlignment="1">
      <alignment horizontal="center"/>
    </xf>
    <xf numFmtId="0" fontId="44" fillId="2" borderId="16" xfId="0" applyFont="1" applyFill="1" applyBorder="1" applyAlignment="1">
      <alignment horizontal="left" vertical="center" wrapText="1"/>
    </xf>
    <xf numFmtId="0" fontId="12" fillId="3" borderId="16" xfId="0" applyFont="1" applyFill="1" applyBorder="1" applyAlignment="1">
      <alignment vertical="center" wrapText="1"/>
    </xf>
    <xf numFmtId="0" fontId="14" fillId="2" borderId="17" xfId="0" applyFont="1" applyFill="1" applyBorder="1" applyAlignment="1">
      <alignment horizontal="center" vertical="center" wrapText="1"/>
    </xf>
    <xf numFmtId="0" fontId="14" fillId="2" borderId="18" xfId="0" applyFont="1" applyFill="1" applyBorder="1" applyAlignment="1">
      <alignment horizontal="center" vertical="center" wrapText="1"/>
    </xf>
    <xf numFmtId="0" fontId="11" fillId="2" borderId="19" xfId="0" applyFont="1" applyFill="1" applyBorder="1" applyAlignment="1">
      <alignment horizontal="left" vertical="center" wrapText="1"/>
    </xf>
    <xf numFmtId="9" fontId="11" fillId="2" borderId="18" xfId="0" applyNumberFormat="1" applyFont="1" applyFill="1" applyBorder="1" applyAlignment="1">
      <alignment horizontal="center" vertical="center"/>
    </xf>
    <xf numFmtId="0" fontId="11" fillId="0" borderId="19" xfId="0" applyFont="1" applyFill="1" applyBorder="1" applyAlignment="1">
      <alignment vertical="center" wrapText="1"/>
    </xf>
    <xf numFmtId="4" fontId="0" fillId="0" borderId="0" xfId="0" applyNumberFormat="1"/>
    <xf numFmtId="0" fontId="0" fillId="0" borderId="7" xfId="0" applyBorder="1"/>
    <xf numFmtId="3" fontId="11" fillId="2" borderId="18" xfId="67" applyNumberFormat="1" applyFont="1" applyFill="1" applyBorder="1" applyAlignment="1">
      <alignment horizontal="center" vertical="center"/>
    </xf>
    <xf numFmtId="9" fontId="50" fillId="2" borderId="18" xfId="0" applyNumberFormat="1" applyFont="1" applyFill="1" applyBorder="1" applyAlignment="1">
      <alignment horizontal="center" vertical="center"/>
    </xf>
    <xf numFmtId="0" fontId="11" fillId="2" borderId="19" xfId="0" applyFont="1" applyFill="1" applyBorder="1" applyAlignment="1">
      <alignment vertical="center" wrapText="1"/>
    </xf>
    <xf numFmtId="3" fontId="51" fillId="2" borderId="18" xfId="67" applyNumberFormat="1" applyFont="1" applyFill="1" applyBorder="1" applyAlignment="1">
      <alignment horizontal="center" vertical="center"/>
    </xf>
    <xf numFmtId="9" fontId="51" fillId="2" borderId="18" xfId="0" applyNumberFormat="1" applyFont="1" applyFill="1" applyBorder="1" applyAlignment="1">
      <alignment horizontal="center" vertical="center"/>
    </xf>
    <xf numFmtId="3" fontId="51" fillId="2" borderId="18" xfId="0" applyNumberFormat="1" applyFont="1" applyFill="1" applyBorder="1" applyAlignment="1">
      <alignment horizontal="center" vertical="center"/>
    </xf>
    <xf numFmtId="0" fontId="11" fillId="2" borderId="29" xfId="0" applyFont="1" applyFill="1" applyBorder="1" applyAlignment="1">
      <alignment horizontal="left" vertical="center" wrapText="1"/>
    </xf>
    <xf numFmtId="3" fontId="50" fillId="2" borderId="18" xfId="67" applyNumberFormat="1" applyFont="1" applyFill="1" applyBorder="1" applyAlignment="1">
      <alignment horizontal="center" vertical="center"/>
    </xf>
    <xf numFmtId="3" fontId="0" fillId="0" borderId="0" xfId="0" applyNumberFormat="1"/>
    <xf numFmtId="0" fontId="54" fillId="3" borderId="19" xfId="0" applyFont="1" applyFill="1" applyBorder="1" applyAlignment="1">
      <alignment horizontal="center" vertical="center" wrapText="1"/>
    </xf>
    <xf numFmtId="0" fontId="13" fillId="2" borderId="17" xfId="0" applyFont="1" applyFill="1" applyBorder="1" applyAlignment="1">
      <alignment horizontal="center" vertical="center" wrapText="1"/>
    </xf>
    <xf numFmtId="0" fontId="13" fillId="2" borderId="18" xfId="0" applyFont="1" applyFill="1" applyBorder="1" applyAlignment="1">
      <alignment horizontal="center" vertical="center" wrapText="1"/>
    </xf>
    <xf numFmtId="3" fontId="11" fillId="2" borderId="19" xfId="0" applyNumberFormat="1" applyFont="1" applyFill="1" applyBorder="1" applyAlignment="1">
      <alignment horizontal="center" vertical="center" wrapText="1"/>
    </xf>
    <xf numFmtId="0" fontId="11" fillId="2" borderId="19" xfId="0" applyFont="1" applyFill="1" applyBorder="1" applyAlignment="1">
      <alignment horizontal="center" vertical="center" wrapText="1"/>
    </xf>
    <xf numFmtId="169" fontId="11" fillId="2" borderId="18" xfId="0" applyNumberFormat="1" applyFont="1" applyFill="1" applyBorder="1" applyAlignment="1">
      <alignment horizontal="center" vertical="center"/>
    </xf>
    <xf numFmtId="0" fontId="14" fillId="0" borderId="19" xfId="0" applyFont="1" applyBorder="1" applyAlignment="1">
      <alignment horizontal="left" vertical="center" wrapText="1" indent="1"/>
    </xf>
    <xf numFmtId="3" fontId="11" fillId="0" borderId="18" xfId="0" applyNumberFormat="1" applyFont="1" applyBorder="1" applyAlignment="1">
      <alignment horizontal="center" vertical="center"/>
    </xf>
    <xf numFmtId="3" fontId="16" fillId="2" borderId="18" xfId="0" applyNumberFormat="1" applyFont="1" applyFill="1" applyBorder="1" applyAlignment="1">
      <alignment horizontal="center" vertical="center"/>
    </xf>
    <xf numFmtId="3" fontId="16" fillId="0" borderId="18" xfId="0" applyNumberFormat="1" applyFont="1" applyBorder="1" applyAlignment="1">
      <alignment horizontal="center" vertical="center"/>
    </xf>
    <xf numFmtId="3" fontId="11" fillId="2" borderId="18" xfId="0" applyNumberFormat="1" applyFont="1" applyFill="1" applyBorder="1" applyAlignment="1">
      <alignment horizontal="center" vertical="center"/>
    </xf>
    <xf numFmtId="0" fontId="55" fillId="0" borderId="0" xfId="0" applyFont="1" applyAlignment="1">
      <alignment wrapText="1"/>
    </xf>
    <xf numFmtId="169" fontId="0" fillId="0" borderId="0" xfId="67" applyNumberFormat="1" applyFont="1"/>
    <xf numFmtId="0" fontId="17" fillId="0" borderId="20" xfId="0" applyFont="1" applyBorder="1" applyAlignment="1">
      <alignment horizontal="left" vertical="center" wrapText="1" indent="1"/>
    </xf>
    <xf numFmtId="0" fontId="18" fillId="4" borderId="19" xfId="0" applyFont="1" applyFill="1" applyBorder="1" applyAlignment="1">
      <alignment vertical="center" wrapText="1"/>
    </xf>
    <xf numFmtId="3" fontId="13" fillId="4" borderId="18" xfId="0" applyNumberFormat="1" applyFont="1" applyFill="1" applyBorder="1" applyAlignment="1">
      <alignment horizontal="center" vertical="center"/>
    </xf>
    <xf numFmtId="0" fontId="11" fillId="3" borderId="19" xfId="0" applyFont="1" applyFill="1" applyBorder="1" applyAlignment="1">
      <alignment vertical="center" wrapText="1"/>
    </xf>
    <xf numFmtId="0" fontId="18" fillId="0" borderId="20" xfId="0" applyFont="1" applyBorder="1" applyAlignment="1">
      <alignment horizontal="left" vertical="center" wrapText="1" indent="1"/>
    </xf>
    <xf numFmtId="0" fontId="54" fillId="0" borderId="19" xfId="0" applyFont="1" applyFill="1" applyBorder="1" applyAlignment="1">
      <alignment horizontal="left" vertical="center" wrapText="1"/>
    </xf>
    <xf numFmtId="0" fontId="0" fillId="7" borderId="0" xfId="0" applyFill="1"/>
    <xf numFmtId="0" fontId="54" fillId="3" borderId="19" xfId="0" applyFont="1" applyFill="1" applyBorder="1" applyAlignment="1">
      <alignment horizontal="left" vertical="center" wrapText="1"/>
    </xf>
    <xf numFmtId="0" fontId="54" fillId="3" borderId="19" xfId="0" applyFont="1" applyFill="1" applyBorder="1" applyAlignment="1">
      <alignment horizontal="left" vertical="center"/>
    </xf>
    <xf numFmtId="0" fontId="17" fillId="0" borderId="50" xfId="0" applyFont="1" applyBorder="1" applyAlignment="1">
      <alignment horizontal="left" vertical="center" wrapText="1" indent="1"/>
    </xf>
    <xf numFmtId="3" fontId="59" fillId="2" borderId="18" xfId="0" applyNumberFormat="1" applyFont="1" applyFill="1" applyBorder="1" applyAlignment="1">
      <alignment horizontal="center" vertical="center"/>
    </xf>
    <xf numFmtId="3" fontId="47" fillId="2" borderId="18" xfId="0" applyNumberFormat="1" applyFont="1" applyFill="1" applyBorder="1" applyAlignment="1">
      <alignment horizontal="center" vertical="center"/>
    </xf>
    <xf numFmtId="0" fontId="54" fillId="2" borderId="19" xfId="0" applyFont="1" applyFill="1" applyBorder="1" applyAlignment="1">
      <alignment horizontal="left" vertical="center" wrapText="1"/>
    </xf>
    <xf numFmtId="0" fontId="54" fillId="2" borderId="16" xfId="0" applyFont="1" applyFill="1" applyBorder="1" applyAlignment="1">
      <alignment horizontal="center" vertical="center" wrapText="1"/>
    </xf>
    <xf numFmtId="0" fontId="11" fillId="2" borderId="23" xfId="0" applyFont="1" applyFill="1" applyBorder="1" applyAlignment="1">
      <alignment vertical="center"/>
    </xf>
    <xf numFmtId="0" fontId="14" fillId="2" borderId="19" xfId="0" applyFont="1" applyFill="1" applyBorder="1" applyAlignment="1">
      <alignment horizontal="left" vertical="center" wrapText="1" indent="1"/>
    </xf>
    <xf numFmtId="0" fontId="17" fillId="2" borderId="20" xfId="0" applyFont="1" applyFill="1" applyBorder="1" applyAlignment="1">
      <alignment horizontal="left" vertical="center" wrapText="1" indent="1"/>
    </xf>
    <xf numFmtId="0" fontId="11" fillId="3" borderId="22" xfId="0" applyFont="1" applyFill="1" applyBorder="1" applyAlignment="1">
      <alignment vertical="center"/>
    </xf>
    <xf numFmtId="0" fontId="11" fillId="3" borderId="23" xfId="0" applyFont="1" applyFill="1" applyBorder="1" applyAlignment="1">
      <alignment vertical="center"/>
    </xf>
    <xf numFmtId="0" fontId="0" fillId="2" borderId="0" xfId="0" applyFill="1"/>
    <xf numFmtId="3" fontId="56" fillId="2" borderId="18" xfId="0" applyNumberFormat="1" applyFont="1" applyFill="1" applyBorder="1" applyAlignment="1">
      <alignment horizontal="center" vertical="center"/>
    </xf>
    <xf numFmtId="0" fontId="54" fillId="3" borderId="52" xfId="0" applyFont="1" applyFill="1" applyBorder="1" applyAlignment="1">
      <alignment horizontal="left" vertical="center" wrapText="1"/>
    </xf>
    <xf numFmtId="0" fontId="18" fillId="5" borderId="19" xfId="0" applyFont="1" applyFill="1" applyBorder="1" applyAlignment="1">
      <alignment vertical="center" wrapText="1"/>
    </xf>
    <xf numFmtId="3" fontId="13" fillId="5" borderId="18" xfId="0" applyNumberFormat="1" applyFont="1" applyFill="1" applyBorder="1" applyAlignment="1">
      <alignment horizontal="center" vertical="center"/>
    </xf>
    <xf numFmtId="0" fontId="12" fillId="3" borderId="19" xfId="0" applyFont="1" applyFill="1" applyBorder="1" applyAlignment="1">
      <alignment vertical="center" wrapText="1"/>
    </xf>
    <xf numFmtId="3" fontId="13" fillId="3" borderId="18" xfId="0" applyNumberFormat="1" applyFont="1" applyFill="1" applyBorder="1" applyAlignment="1">
      <alignment horizontal="center" vertical="center"/>
    </xf>
    <xf numFmtId="3" fontId="13" fillId="0" borderId="18" xfId="0" applyNumberFormat="1" applyFont="1" applyBorder="1" applyAlignment="1">
      <alignment horizontal="center" vertical="center"/>
    </xf>
    <xf numFmtId="0" fontId="7" fillId="0" borderId="0" xfId="0" applyFont="1" applyBorder="1"/>
    <xf numFmtId="0" fontId="0" fillId="0" borderId="0" xfId="0"/>
    <xf numFmtId="0" fontId="0" fillId="0" borderId="0" xfId="0" applyFont="1"/>
    <xf numFmtId="0" fontId="62" fillId="0" borderId="0" xfId="0" applyFont="1" applyAlignment="1">
      <alignment horizontal="center"/>
    </xf>
    <xf numFmtId="0" fontId="63" fillId="0" borderId="0" xfId="0" applyFont="1"/>
    <xf numFmtId="0" fontId="63" fillId="2" borderId="0" xfId="0" applyFont="1" applyFill="1"/>
    <xf numFmtId="0" fontId="62" fillId="2" borderId="16" xfId="0" applyFont="1" applyFill="1" applyBorder="1" applyAlignment="1">
      <alignment horizontal="left" vertical="center" wrapText="1"/>
    </xf>
    <xf numFmtId="0" fontId="62" fillId="3" borderId="16" xfId="0" applyFont="1" applyFill="1" applyBorder="1" applyAlignment="1">
      <alignment vertical="center" wrapText="1"/>
    </xf>
    <xf numFmtId="0" fontId="63" fillId="2" borderId="17" xfId="0" applyFont="1" applyFill="1" applyBorder="1" applyAlignment="1">
      <alignment horizontal="center" vertical="center" wrapText="1"/>
    </xf>
    <xf numFmtId="0" fontId="63" fillId="2" borderId="18" xfId="0" applyFont="1" applyFill="1" applyBorder="1" applyAlignment="1">
      <alignment horizontal="center" vertical="center" wrapText="1"/>
    </xf>
    <xf numFmtId="0" fontId="63" fillId="0" borderId="19" xfId="0" applyFont="1" applyFill="1" applyBorder="1" applyAlignment="1">
      <alignment vertical="center" wrapText="1"/>
    </xf>
    <xf numFmtId="9" fontId="63" fillId="39" borderId="18" xfId="0" applyNumberFormat="1" applyFont="1" applyFill="1" applyBorder="1" applyAlignment="1">
      <alignment horizontal="center" vertical="center"/>
    </xf>
    <xf numFmtId="0" fontId="63" fillId="0" borderId="19" xfId="0" applyFont="1" applyFill="1" applyBorder="1" applyAlignment="1">
      <alignment horizontal="left" vertical="center" wrapText="1"/>
    </xf>
    <xf numFmtId="9" fontId="63" fillId="2" borderId="18" xfId="0" applyNumberFormat="1" applyFont="1" applyFill="1" applyBorder="1" applyAlignment="1">
      <alignment horizontal="center" vertical="center"/>
    </xf>
    <xf numFmtId="0" fontId="62" fillId="2" borderId="19" xfId="0" applyFont="1" applyFill="1" applyBorder="1" applyAlignment="1">
      <alignment vertical="center" wrapText="1"/>
    </xf>
    <xf numFmtId="0" fontId="63" fillId="2" borderId="19" xfId="0" applyFont="1" applyFill="1" applyBorder="1" applyAlignment="1">
      <alignment vertical="center" wrapText="1"/>
    </xf>
    <xf numFmtId="0" fontId="63" fillId="2" borderId="19" xfId="0" applyFont="1" applyFill="1" applyBorder="1" applyAlignment="1">
      <alignment horizontal="left" vertical="center" wrapText="1"/>
    </xf>
    <xf numFmtId="3" fontId="63" fillId="2" borderId="18" xfId="67" applyNumberFormat="1" applyFont="1" applyFill="1" applyBorder="1" applyAlignment="1">
      <alignment horizontal="center" vertical="center"/>
    </xf>
    <xf numFmtId="0" fontId="61" fillId="2" borderId="19" xfId="0" applyFont="1" applyFill="1" applyBorder="1" applyAlignment="1">
      <alignment horizontal="left" vertical="center" wrapText="1"/>
    </xf>
    <xf numFmtId="0" fontId="62" fillId="2" borderId="17" xfId="0" applyFont="1" applyFill="1" applyBorder="1" applyAlignment="1">
      <alignment horizontal="center" vertical="center" wrapText="1"/>
    </xf>
    <xf numFmtId="0" fontId="62" fillId="2" borderId="18" xfId="0" applyFont="1" applyFill="1" applyBorder="1" applyAlignment="1">
      <alignment horizontal="center" vertical="center" wrapText="1"/>
    </xf>
    <xf numFmtId="3" fontId="63" fillId="2" borderId="19" xfId="0" applyNumberFormat="1" applyFont="1" applyFill="1" applyBorder="1" applyAlignment="1">
      <alignment horizontal="center" vertical="center" wrapText="1"/>
    </xf>
    <xf numFmtId="0" fontId="63" fillId="2" borderId="19" xfId="0" applyFont="1" applyFill="1" applyBorder="1" applyAlignment="1">
      <alignment horizontal="center" vertical="center" wrapText="1"/>
    </xf>
    <xf numFmtId="169" fontId="63" fillId="2" borderId="18" xfId="0" applyNumberFormat="1" applyFont="1" applyFill="1" applyBorder="1" applyAlignment="1">
      <alignment horizontal="center" vertical="center"/>
    </xf>
    <xf numFmtId="0" fontId="63" fillId="2" borderId="19" xfId="0" applyFont="1" applyFill="1" applyBorder="1" applyAlignment="1">
      <alignment horizontal="left" vertical="center" wrapText="1" indent="1"/>
    </xf>
    <xf numFmtId="3" fontId="62" fillId="2" borderId="19" xfId="0" applyNumberFormat="1" applyFont="1" applyFill="1" applyBorder="1" applyAlignment="1">
      <alignment horizontal="center" vertical="center" wrapText="1"/>
    </xf>
    <xf numFmtId="3" fontId="62" fillId="2" borderId="18" xfId="0" applyNumberFormat="1" applyFont="1" applyFill="1" applyBorder="1" applyAlignment="1">
      <alignment horizontal="center" vertical="center" wrapText="1"/>
    </xf>
    <xf numFmtId="3" fontId="64" fillId="2" borderId="18" xfId="0" applyNumberFormat="1" applyFont="1" applyFill="1" applyBorder="1" applyAlignment="1">
      <alignment horizontal="center" vertical="center"/>
    </xf>
    <xf numFmtId="3" fontId="63" fillId="2" borderId="18" xfId="0" applyNumberFormat="1" applyFont="1" applyFill="1" applyBorder="1" applyAlignment="1">
      <alignment horizontal="center" vertical="center"/>
    </xf>
    <xf numFmtId="3" fontId="65" fillId="2" borderId="18" xfId="0" applyNumberFormat="1" applyFont="1" applyFill="1" applyBorder="1" applyAlignment="1">
      <alignment horizontal="center" vertical="center"/>
    </xf>
    <xf numFmtId="0" fontId="66" fillId="2" borderId="20" xfId="0" applyFont="1" applyFill="1" applyBorder="1" applyAlignment="1">
      <alignment horizontal="left" vertical="center" wrapText="1" indent="1"/>
    </xf>
    <xf numFmtId="0" fontId="61" fillId="2" borderId="58" xfId="0" applyFont="1" applyFill="1" applyBorder="1" applyAlignment="1">
      <alignment vertical="center" wrapText="1"/>
    </xf>
    <xf numFmtId="3" fontId="62" fillId="2" borderId="59" xfId="0" applyNumberFormat="1" applyFont="1" applyFill="1" applyBorder="1" applyAlignment="1">
      <alignment horizontal="center" vertical="center"/>
    </xf>
    <xf numFmtId="3" fontId="62" fillId="2" borderId="17" xfId="0" applyNumberFormat="1" applyFont="1" applyFill="1" applyBorder="1" applyAlignment="1">
      <alignment horizontal="center" vertical="center"/>
    </xf>
    <xf numFmtId="0" fontId="61" fillId="0" borderId="19" xfId="0" applyFont="1" applyFill="1" applyBorder="1" applyAlignment="1">
      <alignment horizontal="left" vertical="center" wrapText="1"/>
    </xf>
    <xf numFmtId="9" fontId="67" fillId="0" borderId="23" xfId="0" applyNumberFormat="1" applyFont="1" applyFill="1" applyBorder="1" applyAlignment="1">
      <alignment horizontal="center" vertical="center"/>
    </xf>
    <xf numFmtId="0" fontId="62" fillId="0" borderId="17" xfId="0" applyFont="1" applyFill="1" applyBorder="1" applyAlignment="1">
      <alignment horizontal="center" vertical="center" wrapText="1"/>
    </xf>
    <xf numFmtId="0" fontId="62" fillId="0" borderId="18" xfId="0" applyFont="1" applyFill="1" applyBorder="1" applyAlignment="1">
      <alignment horizontal="center" vertical="center" wrapText="1"/>
    </xf>
    <xf numFmtId="3" fontId="63" fillId="0" borderId="18" xfId="0" applyNumberFormat="1" applyFont="1" applyFill="1" applyBorder="1" applyAlignment="1">
      <alignment horizontal="center" vertical="center"/>
    </xf>
    <xf numFmtId="3" fontId="62" fillId="0" borderId="18" xfId="0" applyNumberFormat="1" applyFont="1" applyFill="1" applyBorder="1" applyAlignment="1">
      <alignment horizontal="center" vertical="center"/>
    </xf>
    <xf numFmtId="3" fontId="63" fillId="0" borderId="19" xfId="0" applyNumberFormat="1" applyFont="1" applyFill="1" applyBorder="1" applyAlignment="1">
      <alignment horizontal="center" vertical="center" wrapText="1"/>
    </xf>
    <xf numFmtId="0" fontId="63" fillId="0" borderId="19" xfId="0" applyFont="1" applyFill="1" applyBorder="1" applyAlignment="1">
      <alignment horizontal="center" vertical="center" wrapText="1"/>
    </xf>
    <xf numFmtId="169" fontId="63" fillId="0" borderId="18" xfId="0" applyNumberFormat="1" applyFont="1" applyFill="1" applyBorder="1" applyAlignment="1">
      <alignment horizontal="center" vertical="center"/>
    </xf>
    <xf numFmtId="0" fontId="63" fillId="0" borderId="19" xfId="0" applyFont="1" applyFill="1" applyBorder="1" applyAlignment="1">
      <alignment horizontal="left" vertical="center" wrapText="1" indent="1"/>
    </xf>
    <xf numFmtId="3" fontId="64" fillId="0" borderId="18" xfId="0" applyNumberFormat="1" applyFont="1" applyFill="1" applyBorder="1" applyAlignment="1">
      <alignment horizontal="center" vertical="center"/>
    </xf>
    <xf numFmtId="0" fontId="66" fillId="0" borderId="50" xfId="0" applyFont="1" applyFill="1" applyBorder="1" applyAlignment="1">
      <alignment horizontal="left" vertical="center" wrapText="1" indent="1"/>
    </xf>
    <xf numFmtId="3" fontId="65" fillId="0" borderId="18" xfId="0" applyNumberFormat="1" applyFont="1" applyFill="1" applyBorder="1" applyAlignment="1">
      <alignment horizontal="center" vertical="center"/>
    </xf>
    <xf numFmtId="0" fontId="63" fillId="0" borderId="0" xfId="0" applyFont="1" applyFill="1"/>
    <xf numFmtId="9" fontId="61" fillId="0" borderId="16" xfId="0" applyNumberFormat="1" applyFont="1" applyFill="1" applyBorder="1" applyAlignment="1">
      <alignment horizontal="center" vertical="center" wrapText="1"/>
    </xf>
    <xf numFmtId="0" fontId="62" fillId="0" borderId="23" xfId="0" applyFont="1" applyFill="1" applyBorder="1" applyAlignment="1">
      <alignment horizontal="center" vertical="center" wrapText="1"/>
    </xf>
    <xf numFmtId="0" fontId="61" fillId="0" borderId="16" xfId="0" applyFont="1" applyFill="1" applyBorder="1" applyAlignment="1">
      <alignment horizontal="left" vertical="center" wrapText="1"/>
    </xf>
    <xf numFmtId="0" fontId="63" fillId="0" borderId="23" xfId="0" applyFont="1" applyFill="1" applyBorder="1" applyAlignment="1">
      <alignment vertical="center"/>
    </xf>
    <xf numFmtId="0" fontId="62" fillId="0" borderId="69" xfId="0" applyFont="1" applyFill="1" applyBorder="1" applyAlignment="1">
      <alignment horizontal="center" vertical="center" wrapText="1"/>
    </xf>
    <xf numFmtId="0" fontId="63" fillId="0" borderId="21" xfId="0" applyFont="1" applyFill="1" applyBorder="1" applyAlignment="1">
      <alignment horizontal="left" vertical="center" wrapText="1"/>
    </xf>
    <xf numFmtId="3" fontId="69" fillId="0" borderId="70" xfId="0" applyNumberFormat="1" applyFont="1" applyFill="1" applyBorder="1" applyAlignment="1">
      <alignment horizontal="center" vertical="center" wrapText="1"/>
    </xf>
    <xf numFmtId="3" fontId="69" fillId="0" borderId="19" xfId="0" applyNumberFormat="1" applyFont="1" applyFill="1" applyBorder="1" applyAlignment="1">
      <alignment horizontal="center" vertical="center" wrapText="1"/>
    </xf>
    <xf numFmtId="0" fontId="66" fillId="0" borderId="63" xfId="0" applyFont="1" applyFill="1" applyBorder="1" applyAlignment="1">
      <alignment horizontal="left" vertical="center" wrapText="1" indent="1"/>
    </xf>
    <xf numFmtId="170" fontId="69" fillId="0" borderId="64" xfId="66" applyNumberFormat="1" applyFont="1" applyFill="1" applyBorder="1" applyAlignment="1">
      <alignment horizontal="justify" vertical="center" wrapText="1"/>
    </xf>
    <xf numFmtId="170" fontId="62" fillId="0" borderId="64" xfId="66" applyNumberFormat="1" applyFont="1" applyFill="1" applyBorder="1" applyAlignment="1">
      <alignment horizontal="justify" vertical="center" wrapText="1"/>
    </xf>
    <xf numFmtId="0" fontId="63" fillId="0" borderId="22" xfId="0" applyFont="1" applyFill="1" applyBorder="1" applyAlignment="1">
      <alignment vertical="center"/>
    </xf>
    <xf numFmtId="0" fontId="68" fillId="0" borderId="7" xfId="0" applyNumberFormat="1" applyFont="1" applyFill="1" applyBorder="1" applyAlignment="1" applyProtection="1">
      <alignment horizontal="left" vertical="center" wrapText="1"/>
    </xf>
    <xf numFmtId="0" fontId="61" fillId="0" borderId="16" xfId="0" applyFont="1" applyFill="1" applyBorder="1" applyAlignment="1">
      <alignment vertical="center" wrapText="1"/>
    </xf>
    <xf numFmtId="0" fontId="0" fillId="0" borderId="0" xfId="0" applyFont="1" applyFill="1"/>
    <xf numFmtId="3" fontId="63" fillId="0" borderId="18" xfId="0" applyNumberFormat="1" applyFont="1" applyFill="1" applyBorder="1" applyAlignment="1">
      <alignment horizontal="center" vertical="center" wrapText="1"/>
    </xf>
    <xf numFmtId="0" fontId="66" fillId="0" borderId="65" xfId="0" applyFont="1" applyFill="1" applyBorder="1" applyAlignment="1">
      <alignment horizontal="left" vertical="center" wrapText="1" indent="1"/>
    </xf>
    <xf numFmtId="3" fontId="64" fillId="0" borderId="66" xfId="0" applyNumberFormat="1" applyFont="1" applyFill="1" applyBorder="1" applyAlignment="1">
      <alignment horizontal="center" vertical="center"/>
    </xf>
    <xf numFmtId="3" fontId="64" fillId="0" borderId="17" xfId="0" applyNumberFormat="1" applyFont="1" applyFill="1" applyBorder="1" applyAlignment="1">
      <alignment horizontal="center" vertical="center"/>
    </xf>
    <xf numFmtId="0" fontId="61" fillId="0" borderId="67" xfId="0" applyFont="1" applyFill="1" applyBorder="1" applyAlignment="1">
      <alignment horizontal="left" vertical="center" wrapText="1"/>
    </xf>
    <xf numFmtId="0" fontId="63" fillId="0" borderId="68" xfId="0" applyFont="1" applyFill="1" applyBorder="1" applyAlignment="1">
      <alignment vertical="center"/>
    </xf>
    <xf numFmtId="3" fontId="62" fillId="0" borderId="19" xfId="0" applyNumberFormat="1" applyFont="1" applyFill="1" applyBorder="1" applyAlignment="1">
      <alignment horizontal="center" vertical="center" wrapText="1"/>
    </xf>
    <xf numFmtId="0" fontId="66" fillId="0" borderId="20" xfId="0" applyFont="1" applyFill="1" applyBorder="1" applyAlignment="1">
      <alignment horizontal="left" vertical="center" wrapText="1" indent="1"/>
    </xf>
    <xf numFmtId="3" fontId="64" fillId="0" borderId="30" xfId="0" applyNumberFormat="1" applyFont="1" applyFill="1" applyBorder="1" applyAlignment="1">
      <alignment horizontal="center" vertical="center"/>
    </xf>
    <xf numFmtId="0" fontId="66" fillId="2" borderId="63" xfId="0" applyFont="1" applyFill="1" applyBorder="1" applyAlignment="1">
      <alignment horizontal="left" vertical="center" wrapText="1" indent="1"/>
    </xf>
    <xf numFmtId="3" fontId="63" fillId="2" borderId="18" xfId="0" applyNumberFormat="1" applyFont="1" applyFill="1" applyBorder="1" applyAlignment="1">
      <alignment horizontal="center" vertical="center" wrapText="1"/>
    </xf>
    <xf numFmtId="0" fontId="61" fillId="0" borderId="16" xfId="0" applyFont="1" applyFill="1" applyBorder="1" applyAlignment="1">
      <alignment horizontal="center" vertical="center" wrapText="1"/>
    </xf>
    <xf numFmtId="0" fontId="0" fillId="2" borderId="0" xfId="0" applyFont="1" applyFill="1"/>
    <xf numFmtId="0" fontId="62" fillId="0" borderId="72" xfId="0" applyFont="1" applyFill="1" applyBorder="1" applyAlignment="1">
      <alignment horizontal="center" vertical="center" wrapText="1"/>
    </xf>
    <xf numFmtId="0" fontId="61" fillId="5" borderId="19" xfId="0" applyFont="1" applyFill="1" applyBorder="1" applyAlignment="1">
      <alignment vertical="center" wrapText="1"/>
    </xf>
    <xf numFmtId="3" fontId="62" fillId="5" borderId="18" xfId="0" applyNumberFormat="1" applyFont="1" applyFill="1" applyBorder="1" applyAlignment="1">
      <alignment horizontal="center" vertical="center"/>
    </xf>
    <xf numFmtId="0" fontId="62" fillId="3" borderId="19" xfId="0" applyFont="1" applyFill="1" applyBorder="1" applyAlignment="1">
      <alignment vertical="center" wrapText="1"/>
    </xf>
    <xf numFmtId="3" fontId="62" fillId="3" borderId="18" xfId="0" applyNumberFormat="1" applyFont="1" applyFill="1" applyBorder="1" applyAlignment="1">
      <alignment horizontal="center" vertical="center"/>
    </xf>
    <xf numFmtId="0" fontId="65" fillId="2" borderId="19" xfId="0" applyFont="1" applyFill="1" applyBorder="1" applyAlignment="1">
      <alignment vertical="center" wrapText="1"/>
    </xf>
    <xf numFmtId="169" fontId="65" fillId="0" borderId="18" xfId="0" applyNumberFormat="1" applyFont="1" applyBorder="1" applyAlignment="1">
      <alignment horizontal="center" vertical="center"/>
    </xf>
    <xf numFmtId="0" fontId="63" fillId="0" borderId="19" xfId="0" applyFont="1" applyBorder="1" applyAlignment="1">
      <alignment horizontal="left" vertical="center" wrapText="1" indent="1"/>
    </xf>
    <xf numFmtId="3" fontId="63" fillId="0" borderId="18" xfId="0" applyNumberFormat="1" applyFont="1" applyBorder="1" applyAlignment="1">
      <alignment horizontal="center" vertical="center"/>
    </xf>
    <xf numFmtId="0" fontId="64" fillId="0" borderId="19" xfId="0" applyFont="1" applyBorder="1" applyAlignment="1">
      <alignment horizontal="left" vertical="center" wrapText="1" indent="1"/>
    </xf>
    <xf numFmtId="3" fontId="64" fillId="0" borderId="18" xfId="0" applyNumberFormat="1" applyFont="1" applyBorder="1" applyAlignment="1">
      <alignment horizontal="center" vertical="center"/>
    </xf>
    <xf numFmtId="169" fontId="64" fillId="0" borderId="18" xfId="0" applyNumberFormat="1" applyFont="1" applyBorder="1" applyAlignment="1">
      <alignment horizontal="center" vertical="center"/>
    </xf>
    <xf numFmtId="3" fontId="63" fillId="0" borderId="17" xfId="0" applyNumberFormat="1" applyFont="1" applyBorder="1" applyAlignment="1">
      <alignment horizontal="center" vertical="center"/>
    </xf>
    <xf numFmtId="3" fontId="0" fillId="0" borderId="0" xfId="0" applyNumberFormat="1" applyFont="1"/>
    <xf numFmtId="0" fontId="64" fillId="0" borderId="77" xfId="0" applyFont="1" applyBorder="1" applyAlignment="1">
      <alignment horizontal="left" vertical="center" wrapText="1" indent="1"/>
    </xf>
    <xf numFmtId="3" fontId="63" fillId="0" borderId="76" xfId="0" applyNumberFormat="1" applyFont="1" applyBorder="1" applyAlignment="1">
      <alignment horizontal="center" vertical="center"/>
    </xf>
    <xf numFmtId="0" fontId="63" fillId="0" borderId="77" xfId="0" applyFont="1" applyBorder="1" applyAlignment="1">
      <alignment horizontal="left" vertical="center" wrapText="1" indent="1"/>
    </xf>
    <xf numFmtId="0" fontId="61" fillId="4" borderId="19" xfId="0" applyFont="1" applyFill="1" applyBorder="1" applyAlignment="1">
      <alignment vertical="center" wrapText="1"/>
    </xf>
    <xf numFmtId="3" fontId="62" fillId="4" borderId="18" xfId="0" applyNumberFormat="1" applyFont="1" applyFill="1" applyBorder="1" applyAlignment="1">
      <alignment horizontal="center" vertical="center"/>
    </xf>
    <xf numFmtId="0" fontId="63" fillId="0" borderId="0" xfId="0" applyFont="1" applyBorder="1"/>
    <xf numFmtId="170" fontId="63" fillId="0" borderId="78" xfId="18" applyNumberFormat="1" applyFont="1" applyFill="1" applyBorder="1" applyAlignment="1">
      <alignment horizontal="justify" vertical="center" wrapText="1"/>
    </xf>
    <xf numFmtId="0" fontId="61" fillId="0" borderId="7" xfId="0" applyFont="1" applyFill="1" applyBorder="1" applyAlignment="1">
      <alignment horizontal="left" vertical="center" wrapText="1"/>
    </xf>
    <xf numFmtId="0" fontId="1" fillId="0" borderId="0" xfId="0" applyFont="1" applyAlignment="1"/>
    <xf numFmtId="0" fontId="71" fillId="0" borderId="0" xfId="0" applyFont="1" applyAlignment="1">
      <alignment wrapText="1"/>
    </xf>
    <xf numFmtId="0" fontId="72" fillId="0" borderId="0" xfId="0" applyFont="1" applyAlignment="1">
      <alignment wrapText="1"/>
    </xf>
    <xf numFmtId="0" fontId="71" fillId="0" borderId="0" xfId="0" applyFont="1"/>
    <xf numFmtId="0" fontId="71" fillId="0" borderId="0" xfId="0" applyFont="1" applyAlignment="1">
      <alignment vertical="top" wrapText="1"/>
    </xf>
    <xf numFmtId="0" fontId="62" fillId="3" borderId="16" xfId="0" applyFont="1" applyFill="1" applyBorder="1" applyAlignment="1">
      <alignment vertical="top" wrapText="1"/>
    </xf>
    <xf numFmtId="0" fontId="74" fillId="2" borderId="17" xfId="0" applyFont="1" applyFill="1" applyBorder="1" applyAlignment="1">
      <alignment horizontal="center" vertical="center" wrapText="1"/>
    </xf>
    <xf numFmtId="0" fontId="63" fillId="2" borderId="18" xfId="0" applyNumberFormat="1" applyFont="1" applyFill="1" applyBorder="1" applyAlignment="1">
      <alignment horizontal="center" vertical="center" wrapText="1"/>
    </xf>
    <xf numFmtId="0" fontId="71" fillId="0" borderId="0" xfId="0" applyFont="1" applyFill="1" applyAlignment="1">
      <alignment wrapText="1"/>
    </xf>
    <xf numFmtId="0" fontId="62" fillId="3" borderId="79" xfId="0" applyFont="1" applyFill="1" applyBorder="1" applyAlignment="1">
      <alignment vertical="center" wrapText="1"/>
    </xf>
    <xf numFmtId="0" fontId="63" fillId="0" borderId="29" xfId="0" applyFont="1" applyFill="1" applyBorder="1" applyAlignment="1">
      <alignment vertical="center" wrapText="1"/>
    </xf>
    <xf numFmtId="0" fontId="63" fillId="2" borderId="7" xfId="0" applyFont="1" applyFill="1" applyBorder="1" applyAlignment="1">
      <alignment horizontal="left" vertical="center" wrapText="1"/>
    </xf>
    <xf numFmtId="3" fontId="63" fillId="2" borderId="7" xfId="0" applyNumberFormat="1" applyFont="1" applyFill="1" applyBorder="1" applyAlignment="1">
      <alignment horizontal="center" vertical="center" wrapText="1"/>
    </xf>
    <xf numFmtId="0" fontId="63" fillId="2" borderId="7" xfId="0" applyFont="1" applyFill="1" applyBorder="1" applyAlignment="1">
      <alignment horizontal="center" vertical="center" wrapText="1"/>
    </xf>
    <xf numFmtId="169" fontId="63" fillId="2" borderId="7" xfId="0" applyNumberFormat="1" applyFont="1" applyFill="1" applyBorder="1" applyAlignment="1">
      <alignment horizontal="center" vertical="center" wrapText="1"/>
    </xf>
    <xf numFmtId="0" fontId="63" fillId="0" borderId="29" xfId="0" applyFont="1" applyBorder="1" applyAlignment="1">
      <alignment horizontal="left" vertical="center" wrapText="1"/>
    </xf>
    <xf numFmtId="0" fontId="64" fillId="0" borderId="29" xfId="0" applyFont="1" applyBorder="1" applyAlignment="1">
      <alignment horizontal="left" vertical="center" wrapText="1"/>
    </xf>
    <xf numFmtId="171" fontId="69" fillId="2" borderId="7" xfId="66" applyNumberFormat="1" applyFont="1" applyFill="1" applyBorder="1" applyAlignment="1">
      <alignment horizontal="center" vertical="center" wrapText="1"/>
    </xf>
    <xf numFmtId="171" fontId="63" fillId="2" borderId="7" xfId="66" applyNumberFormat="1" applyFont="1" applyFill="1" applyBorder="1" applyAlignment="1">
      <alignment horizontal="center" vertical="center" wrapText="1"/>
    </xf>
    <xf numFmtId="0" fontId="64" fillId="0" borderId="28" xfId="0" applyFont="1" applyBorder="1" applyAlignment="1">
      <alignment horizontal="left" vertical="center" wrapText="1"/>
    </xf>
    <xf numFmtId="0" fontId="66" fillId="7" borderId="7" xfId="0" applyFont="1" applyFill="1" applyBorder="1" applyAlignment="1">
      <alignment horizontal="left" vertical="center" wrapText="1"/>
    </xf>
    <xf numFmtId="0" fontId="61" fillId="3" borderId="19" xfId="0" applyFont="1" applyFill="1" applyBorder="1" applyAlignment="1">
      <alignment horizontal="left" vertical="center" wrapText="1"/>
    </xf>
    <xf numFmtId="0" fontId="63" fillId="2" borderId="29" xfId="0" applyFont="1" applyFill="1" applyBorder="1" applyAlignment="1">
      <alignment horizontal="left" vertical="center" wrapText="1"/>
    </xf>
    <xf numFmtId="169" fontId="63" fillId="2" borderId="18" xfId="0" applyNumberFormat="1" applyFont="1" applyFill="1" applyBorder="1" applyAlignment="1">
      <alignment horizontal="center" vertical="center" wrapText="1"/>
    </xf>
    <xf numFmtId="0" fontId="63" fillId="0" borderId="19" xfId="0" applyFont="1" applyBorder="1" applyAlignment="1">
      <alignment horizontal="left" vertical="center" wrapText="1"/>
    </xf>
    <xf numFmtId="0" fontId="64" fillId="0" borderId="19" xfId="0" applyFont="1" applyBorder="1" applyAlignment="1">
      <alignment horizontal="left" vertical="center" wrapText="1"/>
    </xf>
    <xf numFmtId="0" fontId="66" fillId="0" borderId="50" xfId="0" applyFont="1" applyBorder="1" applyAlignment="1">
      <alignment horizontal="left" vertical="center" wrapText="1"/>
    </xf>
    <xf numFmtId="0" fontId="66" fillId="0" borderId="7" xfId="0" applyFont="1" applyBorder="1" applyAlignment="1">
      <alignment horizontal="left" vertical="center" wrapText="1"/>
    </xf>
    <xf numFmtId="0" fontId="66" fillId="0" borderId="24" xfId="0" applyFont="1" applyBorder="1" applyAlignment="1">
      <alignment horizontal="left" vertical="center" wrapText="1"/>
    </xf>
    <xf numFmtId="0" fontId="71" fillId="0" borderId="0" xfId="0" applyFont="1" applyAlignment="1">
      <alignment vertical="center" wrapText="1"/>
    </xf>
    <xf numFmtId="0" fontId="71" fillId="0" borderId="0" xfId="0" applyFont="1" applyAlignment="1">
      <alignment vertical="center"/>
    </xf>
    <xf numFmtId="0" fontId="64" fillId="0" borderId="20" xfId="0" applyFont="1" applyBorder="1" applyAlignment="1">
      <alignment horizontal="left" vertical="center" wrapText="1"/>
    </xf>
    <xf numFmtId="0" fontId="66" fillId="0" borderId="82" xfId="0" applyFont="1" applyBorder="1" applyAlignment="1">
      <alignment horizontal="left" vertical="center" wrapText="1"/>
    </xf>
    <xf numFmtId="0" fontId="61" fillId="3" borderId="7" xfId="0" applyFont="1" applyFill="1" applyBorder="1" applyAlignment="1">
      <alignment horizontal="left" vertical="center" wrapText="1"/>
    </xf>
    <xf numFmtId="0" fontId="79" fillId="0" borderId="85" xfId="0" applyFont="1" applyBorder="1" applyAlignment="1">
      <alignment horizontal="left" vertical="center" wrapText="1"/>
    </xf>
    <xf numFmtId="0" fontId="61" fillId="3" borderId="29" xfId="0" applyFont="1" applyFill="1" applyBorder="1" applyAlignment="1">
      <alignment horizontal="left" vertical="center" wrapText="1"/>
    </xf>
    <xf numFmtId="0" fontId="66" fillId="0" borderId="20" xfId="0" applyFont="1" applyBorder="1" applyAlignment="1">
      <alignment horizontal="left" vertical="center" wrapText="1"/>
    </xf>
    <xf numFmtId="0" fontId="61" fillId="3" borderId="89" xfId="0" applyFont="1" applyFill="1" applyBorder="1" applyAlignment="1">
      <alignment horizontal="left" vertical="center" wrapText="1"/>
    </xf>
    <xf numFmtId="0" fontId="80" fillId="0" borderId="0" xfId="0" applyFont="1" applyFill="1" applyBorder="1" applyAlignment="1">
      <alignment vertical="top" wrapText="1"/>
    </xf>
    <xf numFmtId="3" fontId="71" fillId="0" borderId="0" xfId="0" applyNumberFormat="1" applyFont="1" applyAlignment="1">
      <alignment wrapText="1"/>
    </xf>
    <xf numFmtId="0" fontId="63" fillId="3" borderId="19" xfId="0" applyFont="1" applyFill="1" applyBorder="1" applyAlignment="1">
      <alignment horizontal="left" vertical="center" wrapText="1"/>
    </xf>
    <xf numFmtId="169" fontId="63" fillId="2" borderId="30" xfId="0" applyNumberFormat="1" applyFont="1" applyFill="1" applyBorder="1" applyAlignment="1">
      <alignment horizontal="center" vertical="center" wrapText="1"/>
    </xf>
    <xf numFmtId="0" fontId="62" fillId="2" borderId="0" xfId="0" applyFont="1" applyFill="1" applyBorder="1" applyAlignment="1">
      <alignment horizontal="center" vertical="center" wrapText="1"/>
    </xf>
    <xf numFmtId="0" fontId="62" fillId="2" borderId="30" xfId="0" applyFont="1" applyFill="1" applyBorder="1" applyAlignment="1">
      <alignment horizontal="center" vertical="center" wrapText="1"/>
    </xf>
    <xf numFmtId="0" fontId="72" fillId="0" borderId="0" xfId="0" applyFont="1"/>
    <xf numFmtId="0" fontId="10" fillId="0" borderId="0" xfId="0" applyFont="1"/>
    <xf numFmtId="0" fontId="82" fillId="2" borderId="16" xfId="0" applyFont="1" applyFill="1" applyBorder="1" applyAlignment="1">
      <alignment horizontal="left" vertical="center" wrapText="1"/>
    </xf>
    <xf numFmtId="0" fontId="82" fillId="3" borderId="16" xfId="0" applyFont="1" applyFill="1" applyBorder="1" applyAlignment="1">
      <alignment horizontal="center" vertical="center" wrapText="1"/>
    </xf>
    <xf numFmtId="0" fontId="82" fillId="2" borderId="17" xfId="0" applyFont="1" applyFill="1" applyBorder="1" applyAlignment="1">
      <alignment horizontal="center" vertical="center" wrapText="1"/>
    </xf>
    <xf numFmtId="3" fontId="84" fillId="2" borderId="18" xfId="0" applyNumberFormat="1" applyFont="1" applyFill="1" applyBorder="1" applyAlignment="1">
      <alignment horizontal="center" vertical="center" wrapText="1"/>
    </xf>
    <xf numFmtId="0" fontId="83" fillId="2" borderId="19" xfId="0" applyFont="1" applyFill="1" applyBorder="1" applyAlignment="1">
      <alignment vertical="center" wrapText="1"/>
    </xf>
    <xf numFmtId="0" fontId="83" fillId="2" borderId="19" xfId="0" applyFont="1" applyFill="1" applyBorder="1" applyAlignment="1">
      <alignment horizontal="left" vertical="center" wrapText="1"/>
    </xf>
    <xf numFmtId="0" fontId="82" fillId="3" borderId="19" xfId="0" applyFont="1" applyFill="1" applyBorder="1" applyAlignment="1">
      <alignment horizontal="center" vertical="center" wrapText="1"/>
    </xf>
    <xf numFmtId="0" fontId="83" fillId="39" borderId="19" xfId="0" applyFont="1" applyFill="1" applyBorder="1" applyAlignment="1">
      <alignment vertical="center" wrapText="1"/>
    </xf>
    <xf numFmtId="0" fontId="83" fillId="39" borderId="19" xfId="0" applyFont="1" applyFill="1" applyBorder="1" applyAlignment="1">
      <alignment horizontal="left" vertical="center" wrapText="1"/>
    </xf>
    <xf numFmtId="0" fontId="85" fillId="3" borderId="19" xfId="0" applyFont="1" applyFill="1" applyBorder="1" applyAlignment="1">
      <alignment horizontal="left" vertical="center" wrapText="1"/>
    </xf>
    <xf numFmtId="3" fontId="87" fillId="2" borderId="18" xfId="0" applyNumberFormat="1" applyFont="1" applyFill="1" applyBorder="1" applyAlignment="1">
      <alignment horizontal="center" vertical="center" wrapText="1"/>
    </xf>
    <xf numFmtId="3" fontId="84" fillId="2" borderId="19" xfId="0" applyNumberFormat="1" applyFont="1" applyFill="1" applyBorder="1" applyAlignment="1">
      <alignment horizontal="center" vertical="center" wrapText="1"/>
    </xf>
    <xf numFmtId="169" fontId="84" fillId="2" borderId="18" xfId="0" applyNumberFormat="1" applyFont="1" applyFill="1" applyBorder="1" applyAlignment="1">
      <alignment horizontal="center" vertical="center"/>
    </xf>
    <xf numFmtId="0" fontId="83" fillId="0" borderId="19" xfId="0" applyFont="1" applyBorder="1" applyAlignment="1">
      <alignment horizontal="left" vertical="center" wrapText="1" indent="1"/>
    </xf>
    <xf numFmtId="0" fontId="84" fillId="0" borderId="19" xfId="0" applyFont="1" applyBorder="1" applyAlignment="1">
      <alignment horizontal="left" vertical="center" wrapText="1" indent="1"/>
    </xf>
    <xf numFmtId="0" fontId="88" fillId="0" borderId="20" xfId="0" applyFont="1" applyBorder="1" applyAlignment="1">
      <alignment horizontal="left" vertical="center" wrapText="1" indent="1"/>
    </xf>
    <xf numFmtId="0" fontId="85" fillId="4" borderId="19" xfId="0" applyFont="1" applyFill="1" applyBorder="1" applyAlignment="1">
      <alignment vertical="center" wrapText="1"/>
    </xf>
    <xf numFmtId="0" fontId="82" fillId="3" borderId="19" xfId="0" applyFont="1" applyFill="1" applyBorder="1" applyAlignment="1">
      <alignment horizontal="left" vertical="center" wrapText="1"/>
    </xf>
    <xf numFmtId="0" fontId="85" fillId="3" borderId="19" xfId="0" applyFont="1" applyFill="1" applyBorder="1" applyAlignment="1">
      <alignment horizontal="left" vertical="center"/>
    </xf>
    <xf numFmtId="3" fontId="83" fillId="2" borderId="18" xfId="0" applyNumberFormat="1" applyFont="1" applyFill="1" applyBorder="1" applyAlignment="1">
      <alignment horizontal="center" vertical="center" wrapText="1"/>
    </xf>
    <xf numFmtId="3" fontId="83" fillId="2" borderId="19" xfId="0" applyNumberFormat="1" applyFont="1" applyFill="1" applyBorder="1" applyAlignment="1">
      <alignment horizontal="center" vertical="center" wrapText="1"/>
    </xf>
    <xf numFmtId="0" fontId="87" fillId="0" borderId="50" xfId="0" applyFont="1" applyBorder="1" applyAlignment="1">
      <alignment horizontal="left" vertical="center" wrapText="1" indent="1"/>
    </xf>
    <xf numFmtId="0" fontId="84" fillId="2" borderId="19" xfId="0" applyFont="1" applyFill="1" applyBorder="1" applyAlignment="1">
      <alignment horizontal="center" wrapText="1"/>
    </xf>
    <xf numFmtId="0" fontId="88" fillId="0" borderId="50" xfId="0" applyFont="1" applyBorder="1" applyAlignment="1">
      <alignment horizontal="left" vertical="center" wrapText="1" indent="1"/>
    </xf>
    <xf numFmtId="0" fontId="84" fillId="2" borderId="19" xfId="0" applyFont="1" applyFill="1" applyBorder="1" applyAlignment="1">
      <alignment horizontal="center" vertical="center" wrapText="1"/>
    </xf>
    <xf numFmtId="0" fontId="88" fillId="0" borderId="50" xfId="0" applyFont="1" applyFill="1" applyBorder="1" applyAlignment="1">
      <alignment horizontal="left" vertical="center" wrapText="1" indent="1"/>
    </xf>
    <xf numFmtId="169" fontId="83" fillId="2" borderId="18" xfId="0" applyNumberFormat="1" applyFont="1" applyFill="1" applyBorder="1" applyAlignment="1">
      <alignment horizontal="center" vertical="center"/>
    </xf>
    <xf numFmtId="3" fontId="84" fillId="2" borderId="18" xfId="0" applyNumberFormat="1" applyFont="1" applyFill="1" applyBorder="1" applyAlignment="1">
      <alignment horizontal="center" vertical="center"/>
    </xf>
    <xf numFmtId="0" fontId="85" fillId="3" borderId="7" xfId="0" applyFont="1" applyFill="1" applyBorder="1" applyAlignment="1">
      <alignment horizontal="left" vertical="center" wrapText="1"/>
    </xf>
    <xf numFmtId="0" fontId="0" fillId="0" borderId="0" xfId="0" applyFill="1"/>
    <xf numFmtId="0" fontId="87" fillId="2" borderId="18" xfId="0" applyFont="1" applyFill="1" applyBorder="1" applyAlignment="1">
      <alignment horizontal="center" vertical="center" wrapText="1"/>
    </xf>
    <xf numFmtId="0" fontId="84" fillId="2" borderId="18" xfId="0" applyFont="1" applyFill="1" applyBorder="1" applyAlignment="1">
      <alignment horizontal="center" vertical="center" wrapText="1"/>
    </xf>
    <xf numFmtId="0" fontId="92" fillId="0" borderId="20" xfId="0" applyFont="1" applyBorder="1" applyAlignment="1">
      <alignment horizontal="left" vertical="center" wrapText="1" indent="1"/>
    </xf>
    <xf numFmtId="0" fontId="91" fillId="3" borderId="19" xfId="0" applyFont="1" applyFill="1" applyBorder="1" applyAlignment="1">
      <alignment horizontal="left" vertical="center" wrapText="1"/>
    </xf>
    <xf numFmtId="3" fontId="82" fillId="2" borderId="18" xfId="0" applyNumberFormat="1" applyFont="1" applyFill="1" applyBorder="1" applyAlignment="1">
      <alignment horizontal="center" vertical="center" wrapText="1"/>
    </xf>
    <xf numFmtId="3" fontId="52" fillId="2" borderId="18" xfId="0" applyNumberFormat="1" applyFont="1" applyFill="1" applyBorder="1" applyAlignment="1">
      <alignment horizontal="center" vertical="center"/>
    </xf>
    <xf numFmtId="3" fontId="52" fillId="2" borderId="18" xfId="0" applyNumberFormat="1" applyFont="1" applyFill="1" applyBorder="1" applyAlignment="1">
      <alignment horizontal="center" vertical="center" wrapText="1"/>
    </xf>
    <xf numFmtId="0" fontId="84" fillId="0" borderId="19" xfId="0" applyFont="1" applyFill="1" applyBorder="1" applyAlignment="1">
      <alignment horizontal="left" vertical="center" wrapText="1" indent="1"/>
    </xf>
    <xf numFmtId="0" fontId="85" fillId="0" borderId="55" xfId="0" applyFont="1" applyFill="1" applyBorder="1" applyAlignment="1">
      <alignment horizontal="left" vertical="center" wrapText="1"/>
    </xf>
    <xf numFmtId="0" fontId="83" fillId="0" borderId="19" xfId="0" applyFont="1" applyFill="1" applyBorder="1" applyAlignment="1">
      <alignment horizontal="left" vertical="center" wrapText="1"/>
    </xf>
    <xf numFmtId="0" fontId="83" fillId="0" borderId="19" xfId="0" applyFont="1" applyFill="1" applyBorder="1" applyAlignment="1">
      <alignment horizontal="left" vertical="center" wrapText="1" indent="1"/>
    </xf>
    <xf numFmtId="0" fontId="92" fillId="0" borderId="20" xfId="0" applyFont="1" applyFill="1" applyBorder="1" applyAlignment="1">
      <alignment horizontal="left" vertical="center" wrapText="1" indent="1"/>
    </xf>
    <xf numFmtId="0" fontId="84" fillId="2" borderId="19" xfId="0" applyFont="1" applyFill="1" applyBorder="1" applyAlignment="1">
      <alignment horizontal="left" vertical="center" wrapText="1"/>
    </xf>
    <xf numFmtId="0" fontId="85" fillId="0" borderId="19" xfId="0" applyFont="1" applyFill="1" applyBorder="1" applyAlignment="1">
      <alignment horizontal="left" vertical="center" wrapText="1"/>
    </xf>
    <xf numFmtId="0" fontId="88" fillId="0" borderId="28" xfId="0" applyFont="1" applyFill="1" applyBorder="1" applyAlignment="1">
      <alignment horizontal="left" vertical="center" wrapText="1" indent="1"/>
    </xf>
    <xf numFmtId="0" fontId="0" fillId="0" borderId="0" xfId="0" applyFill="1" applyAlignment="1">
      <alignment vertical="center"/>
    </xf>
    <xf numFmtId="0" fontId="85" fillId="0" borderId="93" xfId="0" applyFont="1" applyFill="1" applyBorder="1" applyAlignment="1">
      <alignment horizontal="left" vertical="center" wrapText="1"/>
    </xf>
    <xf numFmtId="0" fontId="82" fillId="3" borderId="19" xfId="0" applyFont="1" applyFill="1" applyBorder="1" applyAlignment="1">
      <alignment vertical="center" wrapText="1"/>
    </xf>
    <xf numFmtId="3" fontId="83" fillId="2" borderId="18" xfId="0" applyNumberFormat="1" applyFont="1" applyFill="1" applyBorder="1" applyAlignment="1">
      <alignment horizontal="center" vertical="center"/>
    </xf>
    <xf numFmtId="0" fontId="82" fillId="0" borderId="0" xfId="0" applyFont="1" applyBorder="1" applyAlignment="1">
      <alignment horizontal="left" vertical="center" wrapText="1" indent="1"/>
    </xf>
    <xf numFmtId="0" fontId="44" fillId="2" borderId="16" xfId="0" applyFont="1" applyFill="1" applyBorder="1" applyAlignment="1">
      <alignment vertical="center" wrapText="1"/>
    </xf>
    <xf numFmtId="0" fontId="11" fillId="2" borderId="17"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2" fillId="2" borderId="19" xfId="0" applyFont="1" applyFill="1" applyBorder="1" applyAlignment="1">
      <alignment vertical="center" wrapText="1"/>
    </xf>
    <xf numFmtId="1" fontId="16" fillId="2" borderId="18" xfId="0" applyNumberFormat="1" applyFont="1" applyFill="1" applyBorder="1" applyAlignment="1">
      <alignment horizontal="center" vertical="center"/>
    </xf>
    <xf numFmtId="0" fontId="11" fillId="2" borderId="18" xfId="67" applyNumberFormat="1" applyFont="1" applyFill="1" applyBorder="1" applyAlignment="1">
      <alignment horizontal="center" vertical="center"/>
    </xf>
    <xf numFmtId="0" fontId="0" fillId="2" borderId="0" xfId="0" applyFill="1" applyBorder="1"/>
    <xf numFmtId="0" fontId="93" fillId="2" borderId="19" xfId="0" applyFont="1" applyFill="1" applyBorder="1" applyAlignment="1">
      <alignment horizontal="center" vertical="center" wrapText="1"/>
    </xf>
    <xf numFmtId="9" fontId="54" fillId="2" borderId="16" xfId="0" applyNumberFormat="1" applyFont="1" applyFill="1" applyBorder="1" applyAlignment="1">
      <alignment horizontal="center" vertical="center" wrapText="1"/>
    </xf>
    <xf numFmtId="0" fontId="54" fillId="2" borderId="19" xfId="0" applyFont="1" applyFill="1" applyBorder="1" applyAlignment="1">
      <alignment horizontal="left" vertical="center"/>
    </xf>
    <xf numFmtId="3" fontId="51" fillId="2" borderId="19" xfId="0" applyNumberFormat="1" applyFont="1" applyFill="1" applyBorder="1" applyAlignment="1">
      <alignment horizontal="center" vertical="center" wrapText="1"/>
    </xf>
    <xf numFmtId="3" fontId="11" fillId="2" borderId="20" xfId="0" applyNumberFormat="1" applyFont="1" applyFill="1" applyBorder="1" applyAlignment="1">
      <alignment horizontal="center" vertical="center" wrapText="1"/>
    </xf>
    <xf numFmtId="3" fontId="0" fillId="2" borderId="0" xfId="0" applyNumberFormat="1" applyFill="1"/>
    <xf numFmtId="0" fontId="17" fillId="2" borderId="50" xfId="0" applyFont="1" applyFill="1" applyBorder="1" applyAlignment="1">
      <alignment horizontal="left" vertical="center" wrapText="1" indent="1"/>
    </xf>
    <xf numFmtId="0" fontId="13" fillId="2" borderId="19" xfId="0" applyFont="1" applyFill="1" applyBorder="1" applyAlignment="1">
      <alignment horizontal="center" vertical="center" wrapText="1"/>
    </xf>
    <xf numFmtId="0" fontId="11" fillId="2" borderId="21" xfId="0" applyFont="1" applyFill="1" applyBorder="1" applyAlignment="1">
      <alignment horizontal="center" vertical="center" wrapText="1"/>
    </xf>
    <xf numFmtId="0" fontId="54" fillId="2" borderId="16" xfId="0" applyFont="1" applyFill="1" applyBorder="1" applyAlignment="1">
      <alignment vertical="center" wrapText="1"/>
    </xf>
    <xf numFmtId="0" fontId="94" fillId="2" borderId="7" xfId="0" applyNumberFormat="1" applyFont="1" applyFill="1" applyBorder="1" applyAlignment="1" applyProtection="1">
      <alignment horizontal="center" vertical="center" wrapText="1"/>
    </xf>
    <xf numFmtId="0" fontId="95" fillId="2" borderId="7" xfId="0" applyNumberFormat="1" applyFont="1" applyFill="1" applyBorder="1" applyAlignment="1" applyProtection="1">
      <alignment horizontal="center" vertical="center" wrapText="1"/>
    </xf>
    <xf numFmtId="0" fontId="11" fillId="2" borderId="21" xfId="0" applyFont="1" applyFill="1" applyBorder="1" applyAlignment="1">
      <alignment vertical="center" wrapText="1"/>
    </xf>
    <xf numFmtId="0" fontId="96" fillId="2" borderId="7" xfId="0" applyNumberFormat="1" applyFont="1" applyFill="1" applyBorder="1" applyAlignment="1" applyProtection="1">
      <alignment horizontal="center" vertical="center" wrapText="1"/>
    </xf>
    <xf numFmtId="0" fontId="97" fillId="2" borderId="7" xfId="0" applyNumberFormat="1" applyFont="1" applyFill="1" applyBorder="1" applyAlignment="1" applyProtection="1">
      <alignment horizontal="center" vertical="center" wrapText="1"/>
    </xf>
    <xf numFmtId="0" fontId="11" fillId="3" borderId="21" xfId="0" applyFont="1" applyFill="1" applyBorder="1" applyAlignment="1">
      <alignment horizontal="center" vertical="center" wrapText="1"/>
    </xf>
    <xf numFmtId="0" fontId="96" fillId="0" borderId="7" xfId="0" applyNumberFormat="1" applyFont="1" applyFill="1" applyBorder="1" applyAlignment="1" applyProtection="1">
      <alignment horizontal="center" vertical="center" wrapText="1"/>
    </xf>
    <xf numFmtId="3" fontId="13" fillId="2" borderId="18" xfId="0" applyNumberFormat="1" applyFont="1" applyFill="1" applyBorder="1" applyAlignment="1">
      <alignment horizontal="center" vertical="center"/>
    </xf>
    <xf numFmtId="0" fontId="0" fillId="0" borderId="0" xfId="0" applyBorder="1"/>
    <xf numFmtId="0" fontId="99" fillId="0" borderId="0" xfId="69" applyFont="1" applyFill="1"/>
    <xf numFmtId="0" fontId="98" fillId="0" borderId="0" xfId="69" applyFont="1" applyFill="1" applyAlignment="1">
      <alignment horizontal="center"/>
    </xf>
    <xf numFmtId="0" fontId="101" fillId="0" borderId="0" xfId="69" applyFont="1" applyFill="1"/>
    <xf numFmtId="0" fontId="101" fillId="0" borderId="0" xfId="69" applyFont="1" applyFill="1" applyAlignment="1">
      <alignment horizontal="center"/>
    </xf>
    <xf numFmtId="0" fontId="98" fillId="0" borderId="16" xfId="69" applyFont="1" applyFill="1" applyBorder="1" applyAlignment="1">
      <alignment horizontal="left" vertical="center" wrapText="1"/>
    </xf>
    <xf numFmtId="0" fontId="98" fillId="0" borderId="16" xfId="69" applyFont="1" applyFill="1" applyBorder="1" applyAlignment="1">
      <alignment vertical="center" wrapText="1"/>
    </xf>
    <xf numFmtId="0" fontId="101" fillId="0" borderId="17" xfId="69" applyFont="1" applyFill="1" applyBorder="1" applyAlignment="1">
      <alignment horizontal="center" vertical="center" wrapText="1"/>
    </xf>
    <xf numFmtId="0" fontId="101" fillId="0" borderId="18" xfId="69" applyFont="1" applyFill="1" applyBorder="1" applyAlignment="1">
      <alignment horizontal="center" vertical="center" wrapText="1"/>
    </xf>
    <xf numFmtId="3" fontId="102" fillId="0" borderId="19" xfId="69" applyNumberFormat="1" applyFont="1" applyFill="1" applyBorder="1" applyAlignment="1">
      <alignment vertical="center" wrapText="1"/>
    </xf>
    <xf numFmtId="3" fontId="103" fillId="0" borderId="18" xfId="69" applyNumberFormat="1" applyFont="1" applyFill="1" applyBorder="1" applyAlignment="1">
      <alignment horizontal="center" vertical="center"/>
    </xf>
    <xf numFmtId="3" fontId="99" fillId="0" borderId="0" xfId="69" applyNumberFormat="1" applyFont="1" applyFill="1" applyAlignment="1">
      <alignment horizontal="left"/>
    </xf>
    <xf numFmtId="0" fontId="99" fillId="0" borderId="19" xfId="69" applyFont="1" applyFill="1" applyBorder="1" applyAlignment="1">
      <alignment horizontal="left" vertical="center" wrapText="1"/>
    </xf>
    <xf numFmtId="9" fontId="103" fillId="0" borderId="18" xfId="69" applyNumberFormat="1" applyFont="1" applyFill="1" applyBorder="1" applyAlignment="1">
      <alignment horizontal="center" vertical="center"/>
    </xf>
    <xf numFmtId="0" fontId="98" fillId="0" borderId="20" xfId="69" applyFont="1" applyFill="1" applyBorder="1" applyAlignment="1">
      <alignment vertical="center" wrapText="1"/>
    </xf>
    <xf numFmtId="4" fontId="99" fillId="0" borderId="0" xfId="69" applyNumberFormat="1" applyFont="1" applyFill="1"/>
    <xf numFmtId="169" fontId="103" fillId="0" borderId="18" xfId="69" applyNumberFormat="1" applyFont="1" applyFill="1" applyBorder="1" applyAlignment="1">
      <alignment horizontal="center" vertical="center"/>
    </xf>
    <xf numFmtId="0" fontId="102" fillId="0" borderId="19" xfId="69" applyFont="1" applyFill="1" applyBorder="1" applyAlignment="1">
      <alignment vertical="center" wrapText="1"/>
    </xf>
    <xf numFmtId="3" fontId="108" fillId="7" borderId="0" xfId="69" applyNumberFormat="1" applyFont="1" applyFill="1" applyAlignment="1">
      <alignment horizontal="left"/>
    </xf>
    <xf numFmtId="0" fontId="109" fillId="6" borderId="19" xfId="71" applyFont="1" applyFill="1" applyBorder="1" applyAlignment="1">
      <alignment horizontal="left" vertical="center" wrapText="1"/>
    </xf>
    <xf numFmtId="0" fontId="110" fillId="6" borderId="19" xfId="71" applyFont="1" applyFill="1" applyBorder="1" applyAlignment="1">
      <alignment horizontal="left" vertical="center" wrapText="1"/>
    </xf>
    <xf numFmtId="0" fontId="107" fillId="6" borderId="17" xfId="71" applyFont="1" applyFill="1" applyBorder="1" applyAlignment="1">
      <alignment horizontal="center" vertical="center" wrapText="1"/>
    </xf>
    <xf numFmtId="0" fontId="107" fillId="6" borderId="18" xfId="71" applyFont="1" applyFill="1" applyBorder="1" applyAlignment="1">
      <alignment horizontal="center" vertical="center" wrapText="1"/>
    </xf>
    <xf numFmtId="3" fontId="110" fillId="6" borderId="19" xfId="71" applyNumberFormat="1" applyFont="1" applyFill="1" applyBorder="1" applyAlignment="1">
      <alignment horizontal="center" vertical="center" wrapText="1"/>
    </xf>
    <xf numFmtId="0" fontId="110" fillId="6" borderId="19" xfId="71" applyFont="1" applyFill="1" applyBorder="1" applyAlignment="1">
      <alignment horizontal="center" vertical="center" wrapText="1"/>
    </xf>
    <xf numFmtId="169" fontId="110" fillId="6" borderId="18" xfId="71" applyNumberFormat="1" applyFont="1" applyFill="1" applyBorder="1" applyAlignment="1">
      <alignment horizontal="center" vertical="center"/>
    </xf>
    <xf numFmtId="0" fontId="110" fillId="6" borderId="19" xfId="71" applyFont="1" applyFill="1" applyBorder="1" applyAlignment="1">
      <alignment horizontal="left" vertical="center" wrapText="1" indent="1"/>
    </xf>
    <xf numFmtId="3" fontId="110" fillId="6" borderId="18" xfId="71" applyNumberFormat="1" applyFont="1" applyFill="1" applyBorder="1" applyAlignment="1">
      <alignment horizontal="center" vertical="center"/>
    </xf>
    <xf numFmtId="0" fontId="113" fillId="6" borderId="19" xfId="71" applyFont="1" applyFill="1" applyBorder="1" applyAlignment="1">
      <alignment horizontal="left" vertical="center" wrapText="1" indent="1"/>
    </xf>
    <xf numFmtId="3" fontId="113" fillId="6" borderId="18" xfId="71" applyNumberFormat="1" applyFont="1" applyFill="1" applyBorder="1" applyAlignment="1">
      <alignment horizontal="center" vertical="center"/>
    </xf>
    <xf numFmtId="169" fontId="113" fillId="6" borderId="18" xfId="71" applyNumberFormat="1" applyFont="1" applyFill="1" applyBorder="1" applyAlignment="1">
      <alignment horizontal="center" vertical="center"/>
    </xf>
    <xf numFmtId="170" fontId="29" fillId="0" borderId="0" xfId="69" applyNumberFormat="1"/>
    <xf numFmtId="0" fontId="110" fillId="0" borderId="0" xfId="72" applyFont="1" applyFill="1"/>
    <xf numFmtId="169" fontId="110" fillId="6" borderId="18" xfId="73" applyNumberFormat="1" applyFont="1" applyFill="1" applyBorder="1" applyAlignment="1">
      <alignment horizontal="center" vertical="center"/>
    </xf>
    <xf numFmtId="10" fontId="110" fillId="6" borderId="18" xfId="73" applyFont="1" applyFill="1" applyBorder="1" applyAlignment="1">
      <alignment horizontal="center" vertical="center"/>
    </xf>
    <xf numFmtId="0" fontId="114" fillId="6" borderId="50" xfId="71" applyFont="1" applyFill="1" applyBorder="1" applyAlignment="1">
      <alignment horizontal="left" vertical="center" wrapText="1" indent="1"/>
    </xf>
    <xf numFmtId="0" fontId="109" fillId="6" borderId="19" xfId="71" applyFont="1" applyFill="1" applyBorder="1" applyAlignment="1">
      <alignment vertical="center" wrapText="1"/>
    </xf>
    <xf numFmtId="3" fontId="107" fillId="6" borderId="18" xfId="71" applyNumberFormat="1" applyFont="1" applyFill="1" applyBorder="1" applyAlignment="1">
      <alignment horizontal="center" vertical="center"/>
    </xf>
    <xf numFmtId="0" fontId="100" fillId="0" borderId="19" xfId="69" applyFont="1" applyFill="1" applyBorder="1" applyAlignment="1">
      <alignment horizontal="left" vertical="center" wrapText="1"/>
    </xf>
    <xf numFmtId="0" fontId="115" fillId="0" borderId="19" xfId="69" applyFont="1" applyFill="1" applyBorder="1" applyAlignment="1">
      <alignment horizontal="left" vertical="center" wrapText="1"/>
    </xf>
    <xf numFmtId="9" fontId="115" fillId="0" borderId="16" xfId="69" applyNumberFormat="1" applyFont="1" applyFill="1" applyBorder="1" applyAlignment="1">
      <alignment horizontal="center" vertical="center" wrapText="1"/>
    </xf>
    <xf numFmtId="0" fontId="116" fillId="0" borderId="17" xfId="69" applyFont="1" applyFill="1" applyBorder="1" applyAlignment="1">
      <alignment horizontal="center" vertical="center" wrapText="1"/>
    </xf>
    <xf numFmtId="0" fontId="116" fillId="0" borderId="18" xfId="69" applyFont="1" applyFill="1" applyBorder="1" applyAlignment="1">
      <alignment horizontal="center" vertical="center" wrapText="1"/>
    </xf>
    <xf numFmtId="3" fontId="101" fillId="0" borderId="19" xfId="69" applyNumberFormat="1" applyFont="1" applyFill="1" applyBorder="1" applyAlignment="1">
      <alignment horizontal="center" vertical="center" wrapText="1"/>
    </xf>
    <xf numFmtId="3" fontId="117" fillId="0" borderId="18" xfId="69" applyNumberFormat="1" applyFont="1" applyFill="1" applyBorder="1" applyAlignment="1">
      <alignment horizontal="center" vertical="center"/>
    </xf>
    <xf numFmtId="0" fontId="101" fillId="0" borderId="19" xfId="69" applyFont="1" applyFill="1" applyBorder="1" applyAlignment="1">
      <alignment horizontal="center" vertical="center" wrapText="1"/>
    </xf>
    <xf numFmtId="169" fontId="101" fillId="0" borderId="18" xfId="69" applyNumberFormat="1" applyFont="1" applyFill="1" applyBorder="1" applyAlignment="1">
      <alignment horizontal="center" vertical="center"/>
    </xf>
    <xf numFmtId="3" fontId="99" fillId="0" borderId="0" xfId="69" applyNumberFormat="1" applyFont="1" applyFill="1"/>
    <xf numFmtId="0" fontId="99" fillId="0" borderId="19" xfId="69" applyFont="1" applyFill="1" applyBorder="1" applyAlignment="1">
      <alignment horizontal="left" vertical="center" wrapText="1" indent="1"/>
    </xf>
    <xf numFmtId="3" fontId="101" fillId="0" borderId="18" xfId="69" applyNumberFormat="1" applyFont="1" applyFill="1" applyBorder="1" applyAlignment="1">
      <alignment horizontal="center" vertical="center"/>
    </xf>
    <xf numFmtId="0" fontId="118" fillId="0" borderId="19" xfId="69" applyFont="1" applyFill="1" applyBorder="1" applyAlignment="1">
      <alignment horizontal="left" vertical="center" wrapText="1" indent="1"/>
    </xf>
    <xf numFmtId="0" fontId="119" fillId="0" borderId="19" xfId="69" applyFont="1" applyFill="1" applyBorder="1" applyAlignment="1">
      <alignment horizontal="left" vertical="center" wrapText="1"/>
    </xf>
    <xf numFmtId="0" fontId="115" fillId="0" borderId="16" xfId="69" applyFont="1" applyFill="1" applyBorder="1" applyAlignment="1">
      <alignment horizontal="center" vertical="center" wrapText="1"/>
    </xf>
    <xf numFmtId="0" fontId="101" fillId="0" borderId="22" xfId="69" applyFont="1" applyFill="1" applyBorder="1" applyAlignment="1">
      <alignment vertical="center"/>
    </xf>
    <xf numFmtId="3" fontId="101" fillId="7" borderId="18" xfId="69" applyNumberFormat="1" applyFont="1" applyFill="1" applyBorder="1" applyAlignment="1">
      <alignment horizontal="center" vertical="center"/>
    </xf>
    <xf numFmtId="3" fontId="101" fillId="0" borderId="30" xfId="69" applyNumberFormat="1" applyFont="1" applyFill="1" applyBorder="1" applyAlignment="1">
      <alignment horizontal="center" vertical="center"/>
    </xf>
    <xf numFmtId="0" fontId="101" fillId="0" borderId="23" xfId="69" applyFont="1" applyFill="1" applyBorder="1" applyAlignment="1">
      <alignment vertical="center"/>
    </xf>
    <xf numFmtId="0" fontId="101" fillId="7" borderId="19" xfId="69" applyFont="1" applyFill="1" applyBorder="1" applyAlignment="1">
      <alignment horizontal="center" vertical="center" wrapText="1"/>
    </xf>
    <xf numFmtId="3" fontId="120" fillId="0" borderId="0" xfId="70" applyNumberFormat="1" applyFont="1" applyAlignment="1">
      <alignment horizontal="left" vertical="center"/>
    </xf>
    <xf numFmtId="3" fontId="121" fillId="0" borderId="0" xfId="70" applyNumberFormat="1" applyFont="1" applyAlignment="1">
      <alignment horizontal="left" vertical="center"/>
    </xf>
    <xf numFmtId="3" fontId="101" fillId="7" borderId="19" xfId="69" applyNumberFormat="1" applyFont="1" applyFill="1" applyBorder="1" applyAlignment="1">
      <alignment horizontal="center" vertical="center" wrapText="1"/>
    </xf>
    <xf numFmtId="0" fontId="122" fillId="0" borderId="19" xfId="69" applyFont="1" applyFill="1" applyBorder="1" applyAlignment="1">
      <alignment horizontal="left" vertical="center" wrapText="1" indent="1"/>
    </xf>
    <xf numFmtId="0" fontId="119" fillId="0" borderId="50" xfId="69" applyFont="1" applyFill="1" applyBorder="1" applyAlignment="1">
      <alignment horizontal="left" vertical="center" wrapText="1" indent="1"/>
    </xf>
    <xf numFmtId="0" fontId="101" fillId="2" borderId="19" xfId="69" applyFont="1" applyFill="1" applyBorder="1" applyAlignment="1">
      <alignment horizontal="center" vertical="center" wrapText="1"/>
    </xf>
    <xf numFmtId="0" fontId="129" fillId="0" borderId="19" xfId="69" applyFont="1" applyFill="1" applyBorder="1" applyAlignment="1">
      <alignment horizontal="left" vertical="center" wrapText="1" indent="1"/>
    </xf>
    <xf numFmtId="170" fontId="101" fillId="0" borderId="19" xfId="69" applyNumberFormat="1" applyFont="1" applyFill="1" applyBorder="1" applyAlignment="1">
      <alignment horizontal="center" vertical="center" wrapText="1"/>
    </xf>
    <xf numFmtId="3" fontId="116" fillId="0" borderId="18" xfId="69" applyNumberFormat="1" applyFont="1" applyFill="1" applyBorder="1" applyAlignment="1">
      <alignment horizontal="center" vertical="center"/>
    </xf>
    <xf numFmtId="172" fontId="101" fillId="0" borderId="19" xfId="74" applyNumberFormat="1" applyFont="1" applyFill="1" applyBorder="1" applyAlignment="1">
      <alignment horizontal="center" vertical="center" wrapText="1"/>
    </xf>
    <xf numFmtId="172" fontId="99" fillId="0" borderId="0" xfId="69" applyNumberFormat="1" applyFont="1" applyFill="1"/>
    <xf numFmtId="0" fontId="99" fillId="7" borderId="0" xfId="69" applyFont="1" applyFill="1"/>
    <xf numFmtId="3" fontId="110" fillId="0" borderId="0" xfId="72" applyNumberFormat="1" applyFont="1" applyFill="1"/>
    <xf numFmtId="173" fontId="110" fillId="0" borderId="0" xfId="72" applyNumberFormat="1" applyFont="1" applyFill="1"/>
    <xf numFmtId="174" fontId="29" fillId="0" borderId="0" xfId="69" applyNumberFormat="1"/>
    <xf numFmtId="0" fontId="107" fillId="0" borderId="97" xfId="72" applyFont="1" applyFill="1" applyBorder="1" applyAlignment="1">
      <alignment vertical="center" wrapText="1"/>
    </xf>
    <xf numFmtId="3" fontId="107" fillId="0" borderId="97" xfId="72" applyNumberFormat="1" applyFont="1" applyFill="1" applyBorder="1" applyAlignment="1">
      <alignment horizontal="right" vertical="center"/>
    </xf>
    <xf numFmtId="0" fontId="110" fillId="0" borderId="97" xfId="72" applyFont="1" applyFill="1" applyBorder="1" applyAlignment="1">
      <alignment horizontal="left" vertical="center" wrapText="1" indent="1"/>
    </xf>
    <xf numFmtId="0" fontId="113" fillId="0" borderId="97" xfId="72" applyFont="1" applyFill="1" applyBorder="1" applyAlignment="1">
      <alignment horizontal="left" vertical="center" wrapText="1" indent="1"/>
    </xf>
    <xf numFmtId="170" fontId="110" fillId="0" borderId="0" xfId="72" applyNumberFormat="1" applyFont="1" applyFill="1"/>
    <xf numFmtId="170" fontId="110" fillId="0" borderId="0" xfId="72" applyNumberFormat="1" applyFont="1" applyFill="1" applyAlignment="1">
      <alignment vertical="center" wrapText="1"/>
    </xf>
    <xf numFmtId="170" fontId="101" fillId="0" borderId="0" xfId="75" applyNumberFormat="1" applyFont="1" applyFill="1" applyAlignment="1">
      <alignment horizontal="center" vertical="center"/>
    </xf>
    <xf numFmtId="170" fontId="110" fillId="0" borderId="0" xfId="72" applyNumberFormat="1" applyFont="1" applyFill="1" applyAlignment="1">
      <alignment horizontal="center"/>
    </xf>
    <xf numFmtId="170" fontId="99" fillId="0" borderId="0" xfId="69" applyNumberFormat="1" applyFont="1" applyFill="1"/>
    <xf numFmtId="3" fontId="116" fillId="2" borderId="97" xfId="72" applyNumberFormat="1" applyFont="1" applyFill="1" applyBorder="1" applyAlignment="1">
      <alignment horizontal="right" vertical="center"/>
    </xf>
    <xf numFmtId="0" fontId="134" fillId="0" borderId="97" xfId="72" applyFont="1" applyFill="1" applyBorder="1" applyAlignment="1">
      <alignment horizontal="left" vertical="center" wrapText="1" indent="1"/>
    </xf>
    <xf numFmtId="3" fontId="107" fillId="2" borderId="97" xfId="72" applyNumberFormat="1" applyFont="1" applyFill="1" applyBorder="1" applyAlignment="1">
      <alignment horizontal="right" vertical="center"/>
    </xf>
    <xf numFmtId="0" fontId="100" fillId="0" borderId="97" xfId="72" applyFont="1" applyFill="1" applyBorder="1" applyAlignment="1">
      <alignment vertical="center" wrapText="1"/>
    </xf>
    <xf numFmtId="3" fontId="108" fillId="2" borderId="0" xfId="69" applyNumberFormat="1" applyFont="1" applyFill="1" applyAlignment="1">
      <alignment horizontal="left"/>
    </xf>
    <xf numFmtId="3" fontId="102" fillId="2" borderId="95" xfId="69" applyNumberFormat="1" applyFont="1" applyFill="1" applyBorder="1" applyAlignment="1" applyProtection="1">
      <alignment horizontal="right" vertical="center" wrapText="1"/>
    </xf>
    <xf numFmtId="0" fontId="99" fillId="2" borderId="0" xfId="69" applyFont="1" applyFill="1"/>
    <xf numFmtId="3" fontId="99" fillId="2" borderId="0" xfId="69" applyNumberFormat="1" applyFont="1" applyFill="1" applyAlignment="1">
      <alignment horizontal="left"/>
    </xf>
    <xf numFmtId="170" fontId="29" fillId="2" borderId="0" xfId="69" applyNumberFormat="1" applyFill="1"/>
    <xf numFmtId="0" fontId="110" fillId="2" borderId="0" xfId="72" applyFont="1" applyFill="1"/>
    <xf numFmtId="9" fontId="115" fillId="2" borderId="16" xfId="69" applyNumberFormat="1" applyFont="1" applyFill="1" applyBorder="1" applyAlignment="1">
      <alignment horizontal="center" vertical="center" wrapText="1"/>
    </xf>
    <xf numFmtId="3" fontId="115" fillId="2" borderId="16" xfId="69" applyNumberFormat="1" applyFont="1" applyFill="1" applyBorder="1" applyAlignment="1">
      <alignment horizontal="left" vertical="center" wrapText="1"/>
    </xf>
    <xf numFmtId="0" fontId="100" fillId="2" borderId="19" xfId="69" applyFont="1" applyFill="1" applyBorder="1" applyAlignment="1">
      <alignment horizontal="left" vertical="center" wrapText="1"/>
    </xf>
    <xf numFmtId="0" fontId="115" fillId="2" borderId="19" xfId="69" applyFont="1" applyFill="1" applyBorder="1" applyAlignment="1">
      <alignment horizontal="left" vertical="center" wrapText="1"/>
    </xf>
    <xf numFmtId="0" fontId="115" fillId="2" borderId="16" xfId="69" applyFont="1" applyFill="1" applyBorder="1" applyAlignment="1">
      <alignment horizontal="center" vertical="center" wrapText="1"/>
    </xf>
    <xf numFmtId="0" fontId="101" fillId="2" borderId="22" xfId="69" applyFont="1" applyFill="1" applyBorder="1" applyAlignment="1">
      <alignment vertical="center"/>
    </xf>
    <xf numFmtId="0" fontId="99" fillId="2" borderId="19" xfId="69" applyFont="1" applyFill="1" applyBorder="1" applyAlignment="1">
      <alignment horizontal="left" vertical="center" wrapText="1"/>
    </xf>
    <xf numFmtId="0" fontId="116" fillId="2" borderId="17" xfId="69" applyFont="1" applyFill="1" applyBorder="1" applyAlignment="1">
      <alignment horizontal="center" vertical="center" wrapText="1"/>
    </xf>
    <xf numFmtId="0" fontId="116" fillId="2" borderId="18" xfId="69" applyFont="1" applyFill="1" applyBorder="1" applyAlignment="1">
      <alignment horizontal="center" vertical="center" wrapText="1"/>
    </xf>
    <xf numFmtId="3" fontId="101" fillId="2" borderId="19" xfId="69" applyNumberFormat="1" applyFont="1" applyFill="1" applyBorder="1" applyAlignment="1">
      <alignment horizontal="center" vertical="center" wrapText="1"/>
    </xf>
    <xf numFmtId="3" fontId="117" fillId="2" borderId="18" xfId="69" applyNumberFormat="1" applyFont="1" applyFill="1" applyBorder="1" applyAlignment="1">
      <alignment horizontal="center" vertical="center"/>
    </xf>
    <xf numFmtId="169" fontId="101" fillId="2" borderId="18" xfId="69" applyNumberFormat="1" applyFont="1" applyFill="1" applyBorder="1" applyAlignment="1">
      <alignment horizontal="center" vertical="center"/>
    </xf>
    <xf numFmtId="0" fontId="99" fillId="2" borderId="19" xfId="69" applyFont="1" applyFill="1" applyBorder="1" applyAlignment="1">
      <alignment horizontal="left" vertical="center" wrapText="1" indent="1"/>
    </xf>
    <xf numFmtId="3" fontId="101" fillId="2" borderId="18" xfId="69" applyNumberFormat="1" applyFont="1" applyFill="1" applyBorder="1" applyAlignment="1">
      <alignment horizontal="center" vertical="center"/>
    </xf>
    <xf numFmtId="0" fontId="118" fillId="2" borderId="19" xfId="69" applyFont="1" applyFill="1" applyBorder="1" applyAlignment="1">
      <alignment horizontal="left" vertical="center" wrapText="1" indent="1"/>
    </xf>
    <xf numFmtId="0" fontId="119" fillId="2" borderId="19" xfId="69" applyFont="1" applyFill="1" applyBorder="1" applyAlignment="1">
      <alignment horizontal="left" vertical="center" wrapText="1"/>
    </xf>
    <xf numFmtId="3" fontId="101" fillId="2" borderId="30" xfId="69" applyNumberFormat="1" applyFont="1" applyFill="1" applyBorder="1" applyAlignment="1">
      <alignment horizontal="center" vertical="center"/>
    </xf>
    <xf numFmtId="0" fontId="115" fillId="2" borderId="16" xfId="69" applyFont="1" applyFill="1" applyBorder="1" applyAlignment="1">
      <alignment horizontal="left" vertical="center" wrapText="1"/>
    </xf>
    <xf numFmtId="0" fontId="101" fillId="2" borderId="23" xfId="69" applyFont="1" applyFill="1" applyBorder="1" applyAlignment="1">
      <alignment vertical="center"/>
    </xf>
    <xf numFmtId="0" fontId="122" fillId="2" borderId="19" xfId="69" applyFont="1" applyFill="1" applyBorder="1" applyAlignment="1">
      <alignment horizontal="left" vertical="center" wrapText="1" indent="1"/>
    </xf>
    <xf numFmtId="0" fontId="103" fillId="2" borderId="19" xfId="69" applyFont="1" applyFill="1" applyBorder="1" applyAlignment="1">
      <alignment horizontal="center" vertical="center" wrapText="1"/>
    </xf>
    <xf numFmtId="0" fontId="119" fillId="2" borderId="50" xfId="69" applyFont="1" applyFill="1" applyBorder="1" applyAlignment="1">
      <alignment horizontal="left" vertical="center" wrapText="1" indent="1"/>
    </xf>
    <xf numFmtId="0" fontId="109" fillId="2" borderId="19" xfId="72" applyFont="1" applyFill="1" applyBorder="1" applyAlignment="1">
      <alignment horizontal="left" vertical="center" wrapText="1"/>
    </xf>
    <xf numFmtId="0" fontId="109" fillId="2" borderId="16" xfId="72" applyFont="1" applyFill="1" applyBorder="1" applyAlignment="1">
      <alignment horizontal="center" vertical="center" wrapText="1"/>
    </xf>
    <xf numFmtId="0" fontId="110" fillId="2" borderId="22" xfId="72" applyFont="1" applyFill="1" applyBorder="1" applyAlignment="1">
      <alignment vertical="center"/>
    </xf>
    <xf numFmtId="0" fontId="110" fillId="2" borderId="23" xfId="72" applyFont="1" applyFill="1" applyBorder="1" applyAlignment="1">
      <alignment vertical="center"/>
    </xf>
    <xf numFmtId="0" fontId="110" fillId="2" borderId="19" xfId="72" applyFont="1" applyFill="1" applyBorder="1" applyAlignment="1">
      <alignment horizontal="left" vertical="center" wrapText="1"/>
    </xf>
    <xf numFmtId="0" fontId="107" fillId="2" borderId="17" xfId="72" applyFont="1" applyFill="1" applyBorder="1" applyAlignment="1">
      <alignment horizontal="center" vertical="center" wrapText="1"/>
    </xf>
    <xf numFmtId="0" fontId="107" fillId="2" borderId="18" xfId="72" applyFont="1" applyFill="1" applyBorder="1" applyAlignment="1">
      <alignment horizontal="center" vertical="center" wrapText="1"/>
    </xf>
    <xf numFmtId="0" fontId="110" fillId="2" borderId="19" xfId="72" applyFont="1" applyFill="1" applyBorder="1" applyAlignment="1">
      <alignment horizontal="center" vertical="center" wrapText="1"/>
    </xf>
    <xf numFmtId="3" fontId="110" fillId="2" borderId="19" xfId="72" applyNumberFormat="1" applyFont="1" applyFill="1" applyBorder="1" applyAlignment="1">
      <alignment horizontal="center" vertical="center" wrapText="1"/>
    </xf>
    <xf numFmtId="169" fontId="110" fillId="2" borderId="18" xfId="72" applyNumberFormat="1" applyFont="1" applyFill="1" applyBorder="1" applyAlignment="1">
      <alignment horizontal="center" vertical="center"/>
    </xf>
    <xf numFmtId="0" fontId="110" fillId="2" borderId="19" xfId="72" applyFont="1" applyFill="1" applyBorder="1" applyAlignment="1">
      <alignment horizontal="left" vertical="center" wrapText="1" indent="1"/>
    </xf>
    <xf numFmtId="3" fontId="110" fillId="2" borderId="18" xfId="72" applyNumberFormat="1" applyFont="1" applyFill="1" applyBorder="1" applyAlignment="1">
      <alignment horizontal="center" vertical="center"/>
    </xf>
    <xf numFmtId="0" fontId="113" fillId="2" borderId="19" xfId="72" applyFont="1" applyFill="1" applyBorder="1" applyAlignment="1">
      <alignment horizontal="left" vertical="center" wrapText="1" indent="1"/>
    </xf>
    <xf numFmtId="3" fontId="113" fillId="2" borderId="18" xfId="72" applyNumberFormat="1" applyFont="1" applyFill="1" applyBorder="1" applyAlignment="1">
      <alignment horizontal="center" vertical="center"/>
    </xf>
    <xf numFmtId="0" fontId="114" fillId="2" borderId="50" xfId="72" applyFont="1" applyFill="1" applyBorder="1" applyAlignment="1">
      <alignment horizontal="left" vertical="center" wrapText="1" indent="1"/>
    </xf>
    <xf numFmtId="9" fontId="109" fillId="2" borderId="16" xfId="72" applyNumberFormat="1" applyFont="1" applyFill="1" applyBorder="1" applyAlignment="1">
      <alignment horizontal="center" vertical="center" wrapText="1"/>
    </xf>
    <xf numFmtId="0" fontId="114" fillId="2" borderId="19" xfId="72" applyFont="1" applyFill="1" applyBorder="1" applyAlignment="1">
      <alignment horizontal="left" vertical="center" wrapText="1"/>
    </xf>
    <xf numFmtId="0" fontId="71" fillId="2" borderId="96" xfId="72" applyFont="1" applyFill="1" applyBorder="1" applyAlignment="1">
      <alignment horizontal="left" vertical="center" wrapText="1"/>
    </xf>
    <xf numFmtId="49" fontId="131" fillId="2" borderId="96" xfId="21" applyNumberFormat="1" applyFont="1" applyFill="1" applyBorder="1" applyAlignment="1">
      <alignment horizontal="center" vertical="center" wrapText="1"/>
    </xf>
    <xf numFmtId="3" fontId="113" fillId="2" borderId="17" xfId="72" applyNumberFormat="1" applyFont="1" applyFill="1" applyBorder="1" applyAlignment="1">
      <alignment horizontal="center" vertical="center"/>
    </xf>
    <xf numFmtId="0" fontId="109" fillId="2" borderId="21" xfId="72" applyFont="1" applyFill="1" applyBorder="1" applyAlignment="1">
      <alignment horizontal="center" vertical="center"/>
    </xf>
    <xf numFmtId="0" fontId="110" fillId="2" borderId="21" xfId="72" applyFont="1" applyFill="1" applyBorder="1" applyAlignment="1">
      <alignment vertical="center"/>
    </xf>
    <xf numFmtId="0" fontId="133" fillId="2" borderId="19" xfId="72" applyFont="1" applyFill="1" applyBorder="1" applyAlignment="1">
      <alignment horizontal="left" vertical="center" wrapText="1"/>
    </xf>
    <xf numFmtId="0" fontId="99" fillId="0" borderId="0" xfId="1" applyFont="1" applyFill="1"/>
    <xf numFmtId="0" fontId="137" fillId="0" borderId="16" xfId="1" applyFont="1" applyFill="1" applyBorder="1" applyAlignment="1">
      <alignment horizontal="left" vertical="center" wrapText="1"/>
    </xf>
    <xf numFmtId="0" fontId="137" fillId="0" borderId="16" xfId="76" applyFont="1" applyFill="1" applyBorder="1" applyAlignment="1">
      <alignment vertical="center" wrapText="1"/>
    </xf>
    <xf numFmtId="0" fontId="137" fillId="0" borderId="19" xfId="76" applyFont="1" applyFill="1" applyBorder="1" applyAlignment="1">
      <alignment horizontal="left" vertical="center" wrapText="1"/>
    </xf>
    <xf numFmtId="0" fontId="138" fillId="0" borderId="19" xfId="1" applyFont="1" applyFill="1" applyBorder="1" applyAlignment="1">
      <alignment vertical="center" wrapText="1"/>
    </xf>
    <xf numFmtId="0" fontId="138" fillId="0" borderId="19" xfId="76" applyFont="1" applyFill="1" applyBorder="1" applyAlignment="1">
      <alignment horizontal="left" vertical="center" wrapText="1"/>
    </xf>
    <xf numFmtId="0" fontId="139" fillId="0" borderId="19" xfId="76" applyFont="1" applyFill="1" applyBorder="1" applyAlignment="1">
      <alignment horizontal="left" vertical="center" wrapText="1"/>
    </xf>
    <xf numFmtId="0" fontId="137" fillId="0" borderId="19" xfId="76" applyFont="1" applyFill="1" applyBorder="1" applyAlignment="1">
      <alignment horizontal="left" vertical="center" wrapText="1" indent="1"/>
    </xf>
    <xf numFmtId="0" fontId="140" fillId="0" borderId="19" xfId="76" applyFont="1" applyFill="1" applyBorder="1" applyAlignment="1">
      <alignment horizontal="left" vertical="center" wrapText="1" indent="1"/>
    </xf>
    <xf numFmtId="0" fontId="141" fillId="0" borderId="20" xfId="76" applyFont="1" applyFill="1" applyBorder="1" applyAlignment="1">
      <alignment horizontal="left" vertical="center" wrapText="1" indent="1"/>
    </xf>
    <xf numFmtId="0" fontId="12" fillId="0" borderId="98" xfId="76" applyFont="1" applyFill="1" applyBorder="1" applyAlignment="1">
      <alignment vertical="center" wrapText="1"/>
    </xf>
    <xf numFmtId="0" fontId="139" fillId="0" borderId="19" xfId="1" applyFont="1" applyFill="1" applyBorder="1" applyAlignment="1">
      <alignment horizontal="left" vertical="center" wrapText="1"/>
    </xf>
    <xf numFmtId="0" fontId="139" fillId="0" borderId="19" xfId="1" applyFont="1" applyFill="1" applyBorder="1" applyAlignment="1">
      <alignment horizontal="left" vertical="center"/>
    </xf>
    <xf numFmtId="0" fontId="137" fillId="0" borderId="19" xfId="1" applyFont="1" applyFill="1" applyBorder="1" applyAlignment="1">
      <alignment horizontal="left" vertical="center" wrapText="1"/>
    </xf>
    <xf numFmtId="0" fontId="137" fillId="0" borderId="19" xfId="1" applyFont="1" applyFill="1" applyBorder="1" applyAlignment="1">
      <alignment horizontal="left" vertical="center" wrapText="1" indent="1"/>
    </xf>
    <xf numFmtId="0" fontId="140" fillId="0" borderId="19" xfId="1" applyFont="1" applyFill="1" applyBorder="1" applyAlignment="1">
      <alignment horizontal="left" vertical="center" wrapText="1" indent="1"/>
    </xf>
    <xf numFmtId="0" fontId="141" fillId="0" borderId="16" xfId="1" applyFont="1" applyFill="1" applyBorder="1" applyAlignment="1">
      <alignment horizontal="left" vertical="center" wrapText="1" indent="1"/>
    </xf>
    <xf numFmtId="0" fontId="99" fillId="0" borderId="0" xfId="1" applyFont="1" applyFill="1" applyBorder="1"/>
    <xf numFmtId="0" fontId="141" fillId="0" borderId="24" xfId="1" applyFont="1" applyFill="1" applyBorder="1" applyAlignment="1">
      <alignment horizontal="left" vertical="center" wrapText="1" indent="1"/>
    </xf>
    <xf numFmtId="0" fontId="141" fillId="0" borderId="50" xfId="1" applyFont="1" applyFill="1" applyBorder="1" applyAlignment="1">
      <alignment horizontal="left" vertical="center" wrapText="1" indent="1"/>
    </xf>
    <xf numFmtId="0" fontId="141" fillId="6" borderId="50" xfId="1" applyFont="1" applyFill="1" applyBorder="1" applyAlignment="1">
      <alignment horizontal="left" vertical="center" wrapText="1" indent="1"/>
    </xf>
    <xf numFmtId="0" fontId="139" fillId="0" borderId="19" xfId="78" applyFont="1" applyFill="1" applyBorder="1" applyAlignment="1">
      <alignment horizontal="left" vertical="center" wrapText="1"/>
    </xf>
    <xf numFmtId="0" fontId="139" fillId="0" borderId="19" xfId="78" applyFont="1" applyFill="1" applyBorder="1" applyAlignment="1">
      <alignment horizontal="left" vertical="center"/>
    </xf>
    <xf numFmtId="0" fontId="137" fillId="0" borderId="19" xfId="78" applyFont="1" applyFill="1" applyBorder="1" applyAlignment="1">
      <alignment horizontal="left" vertical="center" wrapText="1"/>
    </xf>
    <xf numFmtId="0" fontId="137" fillId="0" borderId="19" xfId="78" applyFont="1" applyFill="1" applyBorder="1" applyAlignment="1">
      <alignment horizontal="left" vertical="center" wrapText="1" indent="1"/>
    </xf>
    <xf numFmtId="0" fontId="140" fillId="0" borderId="19" xfId="78" applyFont="1" applyFill="1" applyBorder="1" applyAlignment="1">
      <alignment horizontal="left" vertical="center" wrapText="1" indent="1"/>
    </xf>
    <xf numFmtId="0" fontId="141" fillId="0" borderId="50" xfId="78" applyFont="1" applyFill="1" applyBorder="1" applyAlignment="1">
      <alignment horizontal="left" vertical="center" wrapText="1" indent="1"/>
    </xf>
    <xf numFmtId="0" fontId="141" fillId="0" borderId="20" xfId="1" applyFont="1" applyFill="1" applyBorder="1" applyAlignment="1">
      <alignment horizontal="left" vertical="center" wrapText="1" indent="1"/>
    </xf>
    <xf numFmtId="0" fontId="139" fillId="2" borderId="19" xfId="1" applyFont="1" applyFill="1" applyBorder="1" applyAlignment="1">
      <alignment horizontal="left" vertical="center" wrapText="1"/>
    </xf>
    <xf numFmtId="0" fontId="139" fillId="2" borderId="19" xfId="1" applyFont="1" applyFill="1" applyBorder="1" applyAlignment="1">
      <alignment horizontal="left" vertical="center"/>
    </xf>
    <xf numFmtId="0" fontId="137" fillId="2" borderId="19" xfId="1" applyFont="1" applyFill="1" applyBorder="1" applyAlignment="1">
      <alignment horizontal="left" vertical="center" wrapText="1"/>
    </xf>
    <xf numFmtId="0" fontId="137" fillId="2" borderId="19" xfId="1" applyFont="1" applyFill="1" applyBorder="1" applyAlignment="1">
      <alignment horizontal="left" vertical="center" wrapText="1" indent="1"/>
    </xf>
    <xf numFmtId="0" fontId="140" fillId="2" borderId="19" xfId="1" applyFont="1" applyFill="1" applyBorder="1" applyAlignment="1">
      <alignment horizontal="left" vertical="center" wrapText="1" indent="1"/>
    </xf>
    <xf numFmtId="0" fontId="143" fillId="2" borderId="19" xfId="1" applyFont="1" applyFill="1" applyBorder="1" applyAlignment="1">
      <alignment horizontal="left" vertical="center" wrapText="1" indent="1"/>
    </xf>
    <xf numFmtId="0" fontId="141" fillId="2" borderId="24" xfId="1" applyFont="1" applyFill="1" applyBorder="1" applyAlignment="1">
      <alignment horizontal="left" vertical="center" wrapText="1" indent="1"/>
    </xf>
    <xf numFmtId="0" fontId="141" fillId="2" borderId="50" xfId="1" applyFont="1" applyFill="1" applyBorder="1" applyAlignment="1">
      <alignment horizontal="left" vertical="center" wrapText="1" indent="1"/>
    </xf>
    <xf numFmtId="0" fontId="139" fillId="0" borderId="16" xfId="78" applyFont="1" applyFill="1" applyBorder="1" applyAlignment="1">
      <alignment horizontal="left" vertical="center" wrapText="1"/>
    </xf>
    <xf numFmtId="0" fontId="139" fillId="0" borderId="16" xfId="78" applyFont="1" applyFill="1" applyBorder="1" applyAlignment="1">
      <alignment horizontal="left" vertical="center"/>
    </xf>
    <xf numFmtId="0" fontId="137" fillId="0" borderId="16" xfId="78" applyFont="1" applyFill="1" applyBorder="1" applyAlignment="1">
      <alignment horizontal="left" vertical="center" wrapText="1"/>
    </xf>
    <xf numFmtId="0" fontId="137" fillId="0" borderId="16" xfId="78" applyFont="1" applyFill="1" applyBorder="1" applyAlignment="1">
      <alignment horizontal="left" vertical="center" wrapText="1" indent="1"/>
    </xf>
    <xf numFmtId="0" fontId="140" fillId="0" borderId="16" xfId="78" applyFont="1" applyFill="1" applyBorder="1" applyAlignment="1">
      <alignment horizontal="left" vertical="center" wrapText="1" indent="1"/>
    </xf>
    <xf numFmtId="0" fontId="141" fillId="0" borderId="16" xfId="78" applyFont="1" applyFill="1" applyBorder="1" applyAlignment="1">
      <alignment horizontal="left" vertical="center" wrapText="1" indent="1"/>
    </xf>
    <xf numFmtId="0" fontId="139" fillId="0" borderId="19" xfId="76" applyFont="1" applyFill="1" applyBorder="1" applyAlignment="1">
      <alignment vertical="center" wrapText="1"/>
    </xf>
    <xf numFmtId="0" fontId="137" fillId="0" borderId="19" xfId="76" applyFont="1" applyFill="1" applyBorder="1" applyAlignment="1">
      <alignment vertical="center" wrapText="1"/>
    </xf>
    <xf numFmtId="0" fontId="137" fillId="0" borderId="0" xfId="76" applyFont="1" applyFill="1" applyBorder="1" applyAlignment="1">
      <alignment horizontal="left" vertical="center" wrapText="1" indent="1"/>
    </xf>
    <xf numFmtId="0" fontId="137" fillId="0" borderId="0" xfId="1" applyFont="1" applyFill="1"/>
    <xf numFmtId="0" fontId="14" fillId="0" borderId="17" xfId="76" applyFont="1" applyFill="1" applyBorder="1" applyAlignment="1">
      <alignment horizontal="center" vertical="center" wrapText="1"/>
    </xf>
    <xf numFmtId="0" fontId="14" fillId="0" borderId="18" xfId="76" applyFont="1" applyFill="1" applyBorder="1" applyAlignment="1">
      <alignment horizontal="center" vertical="center" wrapText="1"/>
    </xf>
    <xf numFmtId="0" fontId="14" fillId="0" borderId="30" xfId="76" applyFont="1" applyFill="1" applyBorder="1" applyAlignment="1">
      <alignment horizontal="center" vertical="center" wrapText="1"/>
    </xf>
    <xf numFmtId="9" fontId="14" fillId="0" borderId="18" xfId="76" applyNumberFormat="1" applyFont="1" applyFill="1" applyBorder="1" applyAlignment="1">
      <alignment horizontal="center" vertical="center"/>
    </xf>
    <xf numFmtId="0" fontId="138" fillId="0" borderId="17" xfId="1" applyFont="1" applyFill="1" applyBorder="1" applyAlignment="1">
      <alignment horizontal="center" vertical="center" wrapText="1"/>
    </xf>
    <xf numFmtId="0" fontId="138" fillId="0" borderId="18" xfId="1" applyFont="1" applyFill="1" applyBorder="1" applyAlignment="1">
      <alignment horizontal="center" vertical="center" wrapText="1"/>
    </xf>
    <xf numFmtId="3" fontId="12" fillId="0" borderId="18" xfId="22" applyNumberFormat="1" applyFont="1" applyFill="1" applyBorder="1" applyAlignment="1">
      <alignment horizontal="center" vertical="center"/>
    </xf>
    <xf numFmtId="9" fontId="18" fillId="0" borderId="18" xfId="76" applyNumberFormat="1" applyFont="1" applyFill="1" applyBorder="1" applyAlignment="1">
      <alignment horizontal="center" vertical="center"/>
    </xf>
    <xf numFmtId="3" fontId="18" fillId="0" borderId="18" xfId="22" applyNumberFormat="1" applyFont="1" applyFill="1" applyBorder="1" applyAlignment="1">
      <alignment horizontal="center" vertical="center"/>
    </xf>
    <xf numFmtId="0" fontId="12" fillId="0" borderId="17" xfId="76" applyFont="1" applyFill="1" applyBorder="1" applyAlignment="1">
      <alignment horizontal="center" vertical="center" wrapText="1"/>
    </xf>
    <xf numFmtId="0" fontId="12" fillId="0" borderId="18" xfId="76" applyFont="1" applyFill="1" applyBorder="1" applyAlignment="1">
      <alignment horizontal="center" vertical="center" wrapText="1"/>
    </xf>
    <xf numFmtId="3" fontId="14" fillId="0" borderId="19" xfId="76" applyNumberFormat="1" applyFont="1" applyFill="1" applyBorder="1" applyAlignment="1">
      <alignment horizontal="center" vertical="center" wrapText="1"/>
    </xf>
    <xf numFmtId="0" fontId="14" fillId="0" borderId="19" xfId="76" applyFont="1" applyFill="1" applyBorder="1" applyAlignment="1">
      <alignment horizontal="center" vertical="center" wrapText="1"/>
    </xf>
    <xf numFmtId="169" fontId="14" fillId="0" borderId="18" xfId="76" applyNumberFormat="1" applyFont="1" applyFill="1" applyBorder="1" applyAlignment="1">
      <alignment horizontal="center" vertical="center"/>
    </xf>
    <xf numFmtId="3" fontId="14" fillId="0" borderId="18" xfId="76" applyNumberFormat="1" applyFont="1" applyFill="1" applyBorder="1" applyAlignment="1">
      <alignment horizontal="center" vertical="center"/>
    </xf>
    <xf numFmtId="3" fontId="15" fillId="0" borderId="18" xfId="76" applyNumberFormat="1" applyFont="1" applyFill="1" applyBorder="1" applyAlignment="1">
      <alignment horizontal="center" vertical="center"/>
    </xf>
    <xf numFmtId="10" fontId="14" fillId="0" borderId="18" xfId="22" applyFont="1" applyFill="1" applyBorder="1" applyAlignment="1">
      <alignment horizontal="center" vertical="center"/>
    </xf>
    <xf numFmtId="169" fontId="14" fillId="0" borderId="18" xfId="22" applyNumberFormat="1" applyFont="1" applyFill="1" applyBorder="1" applyAlignment="1">
      <alignment horizontal="center" vertical="center"/>
    </xf>
    <xf numFmtId="3" fontId="15" fillId="0" borderId="17" xfId="76" applyNumberFormat="1" applyFont="1" applyFill="1" applyBorder="1" applyAlignment="1">
      <alignment horizontal="center" vertical="center"/>
    </xf>
    <xf numFmtId="0" fontId="14" fillId="0" borderId="103" xfId="76" applyFont="1" applyFill="1" applyBorder="1" applyAlignment="1">
      <alignment horizontal="left" vertical="center" wrapText="1"/>
    </xf>
    <xf numFmtId="3" fontId="14" fillId="0" borderId="18" xfId="22" applyNumberFormat="1" applyFont="1" applyFill="1" applyBorder="1" applyAlignment="1">
      <alignment horizontal="center" vertical="center"/>
    </xf>
    <xf numFmtId="9" fontId="145" fillId="0" borderId="18" xfId="76" applyNumberFormat="1" applyFont="1" applyFill="1" applyBorder="1" applyAlignment="1">
      <alignment horizontal="center" vertical="center"/>
    </xf>
    <xf numFmtId="9" fontId="145" fillId="0" borderId="104" xfId="76" applyNumberFormat="1" applyFont="1" applyFill="1" applyBorder="1" applyAlignment="1">
      <alignment horizontal="center" vertical="center"/>
    </xf>
    <xf numFmtId="0" fontId="14" fillId="0" borderId="105" xfId="76" applyFont="1" applyFill="1" applyBorder="1" applyAlignment="1">
      <alignment horizontal="left" vertical="center" wrapText="1"/>
    </xf>
    <xf numFmtId="3" fontId="145" fillId="0" borderId="106" xfId="22" applyNumberFormat="1" applyFont="1" applyFill="1" applyBorder="1" applyAlignment="1">
      <alignment horizontal="center" vertical="center"/>
    </xf>
    <xf numFmtId="9" fontId="145" fillId="0" borderId="106" xfId="76" applyNumberFormat="1" applyFont="1" applyFill="1" applyBorder="1" applyAlignment="1">
      <alignment horizontal="center" vertical="center"/>
    </xf>
    <xf numFmtId="9" fontId="145" fillId="0" borderId="11" xfId="76" applyNumberFormat="1" applyFont="1" applyFill="1" applyBorder="1" applyAlignment="1">
      <alignment horizontal="center" vertical="center"/>
    </xf>
    <xf numFmtId="0" fontId="146" fillId="0" borderId="96" xfId="20" applyFont="1" applyFill="1" applyBorder="1" applyAlignment="1">
      <alignment horizontal="center" vertical="center" wrapText="1"/>
    </xf>
    <xf numFmtId="9" fontId="144" fillId="0" borderId="16" xfId="1" applyNumberFormat="1" applyFont="1" applyFill="1" applyBorder="1" applyAlignment="1">
      <alignment horizontal="center" vertical="center" wrapText="1"/>
    </xf>
    <xf numFmtId="3" fontId="137" fillId="0" borderId="19" xfId="1" applyNumberFormat="1" applyFont="1" applyFill="1" applyBorder="1" applyAlignment="1">
      <alignment horizontal="center" vertical="center" wrapText="1"/>
    </xf>
    <xf numFmtId="3" fontId="146" fillId="0" borderId="49" xfId="1" applyNumberFormat="1" applyFont="1" applyFill="1" applyBorder="1" applyAlignment="1">
      <alignment horizontal="center" vertical="center"/>
    </xf>
    <xf numFmtId="0" fontId="137" fillId="0" borderId="19" xfId="1" applyFont="1" applyFill="1" applyBorder="1" applyAlignment="1">
      <alignment horizontal="center" vertical="center" wrapText="1"/>
    </xf>
    <xf numFmtId="169" fontId="137" fillId="0" borderId="18" xfId="1" applyNumberFormat="1" applyFont="1" applyFill="1" applyBorder="1" applyAlignment="1">
      <alignment horizontal="center" vertical="center"/>
    </xf>
    <xf numFmtId="3" fontId="137" fillId="0" borderId="18" xfId="1" applyNumberFormat="1" applyFont="1" applyFill="1" applyBorder="1" applyAlignment="1">
      <alignment horizontal="center" vertical="center"/>
    </xf>
    <xf numFmtId="3" fontId="146" fillId="0" borderId="96" xfId="1" applyNumberFormat="1" applyFont="1" applyFill="1" applyBorder="1" applyAlignment="1">
      <alignment horizontal="center" vertical="center"/>
    </xf>
    <xf numFmtId="3" fontId="146" fillId="0" borderId="107" xfId="1" applyNumberFormat="1" applyFont="1" applyFill="1" applyBorder="1" applyAlignment="1">
      <alignment horizontal="center" vertical="center"/>
    </xf>
    <xf numFmtId="3" fontId="140" fillId="0" borderId="18" xfId="1" applyNumberFormat="1" applyFont="1" applyFill="1" applyBorder="1" applyAlignment="1">
      <alignment horizontal="center" vertical="center"/>
    </xf>
    <xf numFmtId="3" fontId="146" fillId="0" borderId="108" xfId="1" applyNumberFormat="1" applyFont="1" applyFill="1" applyBorder="1" applyAlignment="1">
      <alignment horizontal="center" vertical="center"/>
    </xf>
    <xf numFmtId="3" fontId="140" fillId="0" borderId="16" xfId="1" applyNumberFormat="1" applyFont="1" applyFill="1" applyBorder="1" applyAlignment="1">
      <alignment horizontal="center" vertical="center"/>
    </xf>
    <xf numFmtId="0" fontId="149" fillId="0" borderId="96" xfId="1" applyFont="1" applyFill="1" applyBorder="1" applyAlignment="1">
      <alignment horizontal="center" wrapText="1"/>
    </xf>
    <xf numFmtId="0" fontId="149" fillId="0" borderId="109" xfId="1" applyFont="1" applyFill="1" applyBorder="1" applyAlignment="1">
      <alignment horizontal="center" wrapText="1"/>
    </xf>
    <xf numFmtId="0" fontId="146" fillId="0" borderId="96" xfId="77" applyFont="1" applyFill="1" applyBorder="1" applyAlignment="1">
      <alignment vertical="center" wrapText="1"/>
    </xf>
    <xf numFmtId="0" fontId="150" fillId="0" borderId="0" xfId="76" applyNumberFormat="1" applyFont="1" applyFill="1" applyBorder="1" applyAlignment="1" applyProtection="1">
      <alignment horizontal="left" vertical="center" wrapText="1"/>
    </xf>
    <xf numFmtId="0" fontId="151" fillId="0" borderId="110" xfId="76" applyNumberFormat="1" applyFont="1" applyFill="1" applyBorder="1" applyAlignment="1" applyProtection="1">
      <alignment horizontal="left" vertical="center" wrapText="1"/>
    </xf>
    <xf numFmtId="3" fontId="140" fillId="6" borderId="18" xfId="1" applyNumberFormat="1" applyFont="1" applyFill="1" applyBorder="1" applyAlignment="1">
      <alignment horizontal="center" vertical="center"/>
    </xf>
    <xf numFmtId="0" fontId="144" fillId="0" borderId="19" xfId="78" applyFont="1" applyFill="1" applyBorder="1" applyAlignment="1">
      <alignment horizontal="center" vertical="center" wrapText="1"/>
    </xf>
    <xf numFmtId="9" fontId="144" fillId="0" borderId="16" xfId="78" applyNumberFormat="1" applyFont="1" applyFill="1" applyBorder="1" applyAlignment="1">
      <alignment horizontal="center" vertical="center" wrapText="1"/>
    </xf>
    <xf numFmtId="0" fontId="138" fillId="0" borderId="18" xfId="78" applyFont="1" applyFill="1" applyBorder="1" applyAlignment="1">
      <alignment horizontal="center" vertical="center" wrapText="1"/>
    </xf>
    <xf numFmtId="167" fontId="137" fillId="0" borderId="19" xfId="78" applyNumberFormat="1" applyFont="1" applyFill="1" applyBorder="1" applyAlignment="1">
      <alignment horizontal="center" vertical="center" wrapText="1"/>
    </xf>
    <xf numFmtId="3" fontId="137" fillId="0" borderId="19" xfId="78" applyNumberFormat="1" applyFont="1" applyFill="1" applyBorder="1" applyAlignment="1">
      <alignment horizontal="center" vertical="center" wrapText="1"/>
    </xf>
    <xf numFmtId="0" fontId="137" fillId="0" borderId="19" xfId="78" applyFont="1" applyFill="1" applyBorder="1" applyAlignment="1">
      <alignment horizontal="center" vertical="center" wrapText="1"/>
    </xf>
    <xf numFmtId="169" fontId="137" fillId="0" borderId="18" xfId="78" applyNumberFormat="1" applyFont="1" applyFill="1" applyBorder="1" applyAlignment="1">
      <alignment horizontal="center" vertical="center"/>
    </xf>
    <xf numFmtId="3" fontId="137" fillId="0" borderId="18" xfId="78" applyNumberFormat="1" applyFont="1" applyFill="1" applyBorder="1" applyAlignment="1">
      <alignment horizontal="center" vertical="center"/>
    </xf>
    <xf numFmtId="3" fontId="140" fillId="0" borderId="18" xfId="78" applyNumberFormat="1" applyFont="1" applyFill="1" applyBorder="1" applyAlignment="1">
      <alignment horizontal="center" vertical="center"/>
    </xf>
    <xf numFmtId="0" fontId="138" fillId="0" borderId="16" xfId="76" applyFont="1" applyFill="1" applyBorder="1" applyAlignment="1">
      <alignment vertical="center" wrapText="1"/>
    </xf>
    <xf numFmtId="3" fontId="138" fillId="0" borderId="18" xfId="22" applyNumberFormat="1" applyFont="1" applyFill="1" applyBorder="1" applyAlignment="1">
      <alignment horizontal="center" vertical="center"/>
    </xf>
    <xf numFmtId="9" fontId="144" fillId="0" borderId="18" xfId="76" applyNumberFormat="1" applyFont="1" applyFill="1" applyBorder="1" applyAlignment="1">
      <alignment horizontal="center" vertical="center"/>
    </xf>
    <xf numFmtId="3" fontId="144" fillId="0" borderId="18" xfId="22" applyNumberFormat="1" applyFont="1" applyFill="1" applyBorder="1" applyAlignment="1">
      <alignment horizontal="center" vertical="center"/>
    </xf>
    <xf numFmtId="0" fontId="146" fillId="0" borderId="96" xfId="1" applyFont="1" applyFill="1" applyBorder="1" applyAlignment="1">
      <alignment horizontal="center" vertical="center" wrapText="1"/>
    </xf>
    <xf numFmtId="173" fontId="137" fillId="0" borderId="19" xfId="1" applyNumberFormat="1" applyFont="1" applyFill="1" applyBorder="1" applyAlignment="1">
      <alignment horizontal="center" vertical="center" wrapText="1"/>
    </xf>
    <xf numFmtId="3" fontId="155" fillId="0" borderId="96" xfId="1" applyNumberFormat="1" applyFont="1" applyFill="1" applyBorder="1" applyAlignment="1">
      <alignment horizontal="center" vertical="center"/>
    </xf>
    <xf numFmtId="0" fontId="153" fillId="0" borderId="96" xfId="76" applyFont="1" applyFill="1" applyBorder="1" applyAlignment="1">
      <alignment wrapText="1"/>
    </xf>
    <xf numFmtId="3" fontId="140" fillId="0" borderId="30" xfId="1" applyNumberFormat="1" applyFont="1" applyFill="1" applyBorder="1" applyAlignment="1">
      <alignment horizontal="center" vertical="center"/>
    </xf>
    <xf numFmtId="0" fontId="152" fillId="0" borderId="96" xfId="76" applyFont="1" applyFill="1" applyBorder="1" applyAlignment="1">
      <alignment wrapText="1"/>
    </xf>
    <xf numFmtId="167" fontId="137" fillId="0" borderId="19" xfId="1" applyNumberFormat="1" applyFont="1" applyFill="1" applyBorder="1" applyAlignment="1">
      <alignment horizontal="center" vertical="center" wrapText="1"/>
    </xf>
    <xf numFmtId="0" fontId="137" fillId="0" borderId="0" xfId="1" applyFont="1" applyFill="1" applyAlignment="1">
      <alignment horizontal="center"/>
    </xf>
    <xf numFmtId="3" fontId="140" fillId="0" borderId="17" xfId="1" applyNumberFormat="1" applyFont="1" applyFill="1" applyBorder="1" applyAlignment="1">
      <alignment horizontal="center" vertical="center"/>
    </xf>
    <xf numFmtId="0" fontId="146" fillId="2" borderId="96" xfId="20" applyFont="1" applyFill="1" applyBorder="1" applyAlignment="1">
      <alignment horizontal="center" vertical="center" wrapText="1"/>
    </xf>
    <xf numFmtId="9" fontId="144" fillId="2" borderId="16" xfId="1" applyNumberFormat="1" applyFont="1" applyFill="1" applyBorder="1" applyAlignment="1">
      <alignment horizontal="center" vertical="center" wrapText="1"/>
    </xf>
    <xf numFmtId="0" fontId="138" fillId="2" borderId="17" xfId="1" applyFont="1" applyFill="1" applyBorder="1" applyAlignment="1">
      <alignment horizontal="center" vertical="center" wrapText="1"/>
    </xf>
    <xf numFmtId="0" fontId="138" fillId="2" borderId="18" xfId="1" applyFont="1" applyFill="1" applyBorder="1" applyAlignment="1">
      <alignment horizontal="center" vertical="center" wrapText="1"/>
    </xf>
    <xf numFmtId="3" fontId="137" fillId="2" borderId="19" xfId="1" applyNumberFormat="1" applyFont="1" applyFill="1" applyBorder="1" applyAlignment="1">
      <alignment horizontal="center" vertical="center" wrapText="1"/>
    </xf>
    <xf numFmtId="3" fontId="146" fillId="2" borderId="96" xfId="1" applyNumberFormat="1" applyFont="1" applyFill="1" applyBorder="1" applyAlignment="1">
      <alignment horizontal="center" vertical="center"/>
    </xf>
    <xf numFmtId="0" fontId="137" fillId="2" borderId="19" xfId="1" applyFont="1" applyFill="1" applyBorder="1" applyAlignment="1">
      <alignment horizontal="center" vertical="center" wrapText="1"/>
    </xf>
    <xf numFmtId="169" fontId="137" fillId="2" borderId="18" xfId="1" applyNumberFormat="1" applyFont="1" applyFill="1" applyBorder="1" applyAlignment="1">
      <alignment horizontal="center" vertical="center"/>
    </xf>
    <xf numFmtId="3" fontId="137" fillId="2" borderId="18" xfId="1" applyNumberFormat="1" applyFont="1" applyFill="1" applyBorder="1" applyAlignment="1">
      <alignment horizontal="center" vertical="center"/>
    </xf>
    <xf numFmtId="3" fontId="140" fillId="2" borderId="18" xfId="1" applyNumberFormat="1" applyFont="1" applyFill="1" applyBorder="1" applyAlignment="1">
      <alignment horizontal="center" vertical="center"/>
    </xf>
    <xf numFmtId="3" fontId="140" fillId="2" borderId="17" xfId="1" applyNumberFormat="1" applyFont="1" applyFill="1" applyBorder="1" applyAlignment="1">
      <alignment horizontal="center" vertical="center"/>
    </xf>
    <xf numFmtId="0" fontId="146" fillId="0" borderId="51" xfId="20" applyFont="1" applyFill="1" applyBorder="1" applyAlignment="1">
      <alignment horizontal="center" vertical="center" wrapText="1"/>
    </xf>
    <xf numFmtId="167" fontId="137" fillId="2" borderId="19" xfId="1" applyNumberFormat="1" applyFont="1" applyFill="1" applyBorder="1" applyAlignment="1">
      <alignment horizontal="center" vertical="center" wrapText="1"/>
    </xf>
    <xf numFmtId="3" fontId="146" fillId="2" borderId="16" xfId="1" applyNumberFormat="1" applyFont="1" applyFill="1" applyBorder="1" applyAlignment="1">
      <alignment horizontal="center" vertical="center"/>
    </xf>
    <xf numFmtId="0" fontId="144" fillId="0" borderId="16" xfId="78" applyFont="1" applyFill="1" applyBorder="1" applyAlignment="1">
      <alignment horizontal="center" vertical="center" wrapText="1"/>
    </xf>
    <xf numFmtId="0" fontId="138" fillId="0" borderId="16" xfId="78" applyFont="1" applyFill="1" applyBorder="1" applyAlignment="1">
      <alignment horizontal="center" vertical="center" wrapText="1"/>
    </xf>
    <xf numFmtId="3" fontId="137" fillId="0" borderId="16" xfId="78" applyNumberFormat="1" applyFont="1" applyFill="1" applyBorder="1" applyAlignment="1">
      <alignment horizontal="center" vertical="center" wrapText="1"/>
    </xf>
    <xf numFmtId="0" fontId="137" fillId="0" borderId="16" xfId="78" applyFont="1" applyFill="1" applyBorder="1" applyAlignment="1">
      <alignment horizontal="center" vertical="center" wrapText="1"/>
    </xf>
    <xf numFmtId="169" fontId="137" fillId="0" borderId="16" xfId="78" applyNumberFormat="1" applyFont="1" applyFill="1" applyBorder="1" applyAlignment="1">
      <alignment horizontal="center" vertical="center"/>
    </xf>
    <xf numFmtId="3" fontId="137" fillId="0" borderId="16" xfId="78" applyNumberFormat="1" applyFont="1" applyFill="1" applyBorder="1" applyAlignment="1">
      <alignment horizontal="center" vertical="center"/>
    </xf>
    <xf numFmtId="3" fontId="140" fillId="0" borderId="16" xfId="78" applyNumberFormat="1" applyFont="1" applyFill="1" applyBorder="1" applyAlignment="1">
      <alignment horizontal="center" vertical="center"/>
    </xf>
    <xf numFmtId="3" fontId="138" fillId="0" borderId="16" xfId="78" applyNumberFormat="1" applyFont="1" applyFill="1" applyBorder="1" applyAlignment="1">
      <alignment horizontal="center" vertical="center"/>
    </xf>
    <xf numFmtId="3" fontId="138" fillId="0" borderId="16" xfId="78" applyNumberFormat="1" applyFont="1" applyFill="1" applyBorder="1" applyAlignment="1">
      <alignment horizontal="center" vertical="center" wrapText="1"/>
    </xf>
    <xf numFmtId="3" fontId="12" fillId="0" borderId="18" xfId="76" applyNumberFormat="1" applyFont="1" applyFill="1" applyBorder="1" applyAlignment="1">
      <alignment horizontal="center" vertical="center"/>
    </xf>
    <xf numFmtId="3" fontId="138" fillId="0" borderId="18" xfId="76" applyNumberFormat="1" applyFont="1" applyFill="1" applyBorder="1" applyAlignment="1">
      <alignment horizontal="center" vertical="center"/>
    </xf>
    <xf numFmtId="3" fontId="137" fillId="0" borderId="0" xfId="76" applyNumberFormat="1" applyFont="1" applyFill="1" applyBorder="1" applyAlignment="1">
      <alignment horizontal="center" vertical="center"/>
    </xf>
    <xf numFmtId="0" fontId="11" fillId="2" borderId="19" xfId="0" applyFont="1" applyFill="1" applyBorder="1" applyAlignment="1">
      <alignment horizontal="center" vertical="center" wrapText="1"/>
    </xf>
    <xf numFmtId="0" fontId="63" fillId="2" borderId="19" xfId="0" applyFont="1" applyFill="1" applyBorder="1" applyAlignment="1">
      <alignment horizontal="center" vertical="center" wrapText="1"/>
    </xf>
    <xf numFmtId="0" fontId="63" fillId="2" borderId="29" xfId="0" applyFont="1" applyFill="1" applyBorder="1" applyAlignment="1">
      <alignment horizontal="center" vertical="center" wrapText="1"/>
    </xf>
    <xf numFmtId="0" fontId="63" fillId="2" borderId="18" xfId="0" applyFont="1" applyFill="1" applyBorder="1" applyAlignment="1">
      <alignment horizontal="center" vertical="center" wrapText="1"/>
    </xf>
    <xf numFmtId="0" fontId="83" fillId="2" borderId="19" xfId="0" applyFont="1" applyFill="1" applyBorder="1" applyAlignment="1">
      <alignment horizontal="center" vertical="center" wrapText="1"/>
    </xf>
    <xf numFmtId="0" fontId="83" fillId="2" borderId="21" xfId="0" applyFont="1" applyFill="1" applyBorder="1" applyAlignment="1">
      <alignment horizontal="center" vertical="center" wrapText="1"/>
    </xf>
    <xf numFmtId="0" fontId="83" fillId="2" borderId="22" xfId="0" applyFont="1" applyFill="1" applyBorder="1" applyAlignment="1">
      <alignment horizontal="center" vertical="center" wrapText="1"/>
    </xf>
    <xf numFmtId="0" fontId="20" fillId="4" borderId="0" xfId="1" applyFont="1" applyFill="1" applyAlignment="1">
      <alignment horizontal="center"/>
    </xf>
    <xf numFmtId="0" fontId="14" fillId="2" borderId="16" xfId="1" applyFont="1" applyFill="1" applyBorder="1" applyAlignment="1">
      <alignment horizontal="center" vertical="center"/>
    </xf>
    <xf numFmtId="49" fontId="14" fillId="2" borderId="21" xfId="1" applyNumberFormat="1" applyFont="1" applyFill="1" applyBorder="1" applyAlignment="1">
      <alignment horizontal="center" vertical="center"/>
    </xf>
    <xf numFmtId="49" fontId="14" fillId="2" borderId="22" xfId="1" applyNumberFormat="1" applyFont="1" applyFill="1" applyBorder="1" applyAlignment="1">
      <alignment horizontal="center" vertical="center"/>
    </xf>
    <xf numFmtId="49" fontId="14" fillId="2" borderId="23" xfId="1" applyNumberFormat="1" applyFont="1" applyFill="1" applyBorder="1" applyAlignment="1">
      <alignment horizontal="center" vertical="center"/>
    </xf>
    <xf numFmtId="0" fontId="14" fillId="2" borderId="21" xfId="1" applyFont="1" applyFill="1" applyBorder="1" applyAlignment="1">
      <alignment horizontal="center" vertical="center" wrapText="1"/>
    </xf>
    <xf numFmtId="0" fontId="14" fillId="2" borderId="22" xfId="1" applyFont="1" applyFill="1" applyBorder="1" applyAlignment="1">
      <alignment horizontal="center" vertical="center" wrapText="1"/>
    </xf>
    <xf numFmtId="0" fontId="14" fillId="2" borderId="23" xfId="1" applyFont="1" applyFill="1" applyBorder="1" applyAlignment="1">
      <alignment horizontal="center" vertical="center" wrapText="1"/>
    </xf>
    <xf numFmtId="0" fontId="14" fillId="0" borderId="21" xfId="1" applyFont="1" applyFill="1" applyBorder="1" applyAlignment="1">
      <alignment horizontal="center" vertical="center"/>
    </xf>
    <xf numFmtId="0" fontId="14" fillId="0" borderId="22" xfId="1" applyFont="1" applyFill="1" applyBorder="1" applyAlignment="1">
      <alignment horizontal="center" vertical="center"/>
    </xf>
    <xf numFmtId="0" fontId="14" fillId="0" borderId="23" xfId="1" applyFont="1" applyFill="1" applyBorder="1" applyAlignment="1">
      <alignment horizontal="center" vertical="center"/>
    </xf>
    <xf numFmtId="0" fontId="14" fillId="0" borderId="21" xfId="1" applyFont="1" applyFill="1" applyBorder="1" applyAlignment="1">
      <alignment horizontal="center" vertical="center" wrapText="1"/>
    </xf>
    <xf numFmtId="0" fontId="14" fillId="0" borderId="22" xfId="1" applyFont="1" applyFill="1" applyBorder="1" applyAlignment="1">
      <alignment horizontal="center" vertical="center" wrapText="1"/>
    </xf>
    <xf numFmtId="0" fontId="14" fillId="0" borderId="23" xfId="1" applyFont="1" applyFill="1" applyBorder="1" applyAlignment="1">
      <alignment horizontal="center" vertical="center" wrapText="1"/>
    </xf>
    <xf numFmtId="0" fontId="12" fillId="0" borderId="21" xfId="1" applyFont="1" applyFill="1" applyBorder="1" applyAlignment="1">
      <alignment horizontal="center" vertical="center"/>
    </xf>
    <xf numFmtId="0" fontId="12" fillId="0" borderId="22" xfId="1" applyFont="1" applyFill="1" applyBorder="1" applyAlignment="1">
      <alignment horizontal="center" vertical="center"/>
    </xf>
    <xf numFmtId="0" fontId="12" fillId="0" borderId="23" xfId="1" applyFont="1" applyFill="1" applyBorder="1" applyAlignment="1">
      <alignment horizontal="center" vertical="center"/>
    </xf>
    <xf numFmtId="0" fontId="14" fillId="2" borderId="21" xfId="1" applyFont="1" applyFill="1" applyBorder="1" applyAlignment="1">
      <alignment horizontal="center" vertical="center"/>
    </xf>
    <xf numFmtId="0" fontId="14" fillId="2" borderId="22" xfId="1" applyFont="1" applyFill="1" applyBorder="1" applyAlignment="1">
      <alignment horizontal="center" vertical="center"/>
    </xf>
    <xf numFmtId="0" fontId="14" fillId="0" borderId="25" xfId="0" applyFont="1" applyBorder="1" applyAlignment="1">
      <alignment horizontal="center" vertical="center" wrapText="1"/>
    </xf>
    <xf numFmtId="0" fontId="14" fillId="0" borderId="26" xfId="0" applyFont="1" applyBorder="1" applyAlignment="1">
      <alignment horizontal="center" vertical="center" wrapText="1"/>
    </xf>
    <xf numFmtId="0" fontId="14" fillId="0" borderId="27" xfId="0" applyFont="1" applyBorder="1" applyAlignment="1">
      <alignment horizontal="center" vertical="center" wrapText="1"/>
    </xf>
    <xf numFmtId="0" fontId="14" fillId="0" borderId="28" xfId="0" applyFont="1" applyBorder="1" applyAlignment="1">
      <alignment horizontal="center" vertical="center" wrapText="1"/>
    </xf>
    <xf numFmtId="0" fontId="14" fillId="0" borderId="0" xfId="0" applyFont="1" applyBorder="1" applyAlignment="1">
      <alignment horizontal="center" vertical="center" wrapText="1"/>
    </xf>
    <xf numFmtId="0" fontId="14" fillId="0" borderId="17" xfId="0" applyFont="1" applyBorder="1" applyAlignment="1">
      <alignment horizontal="center" vertical="center" wrapText="1"/>
    </xf>
    <xf numFmtId="0" fontId="14" fillId="0" borderId="29" xfId="0" applyFont="1" applyBorder="1" applyAlignment="1">
      <alignment horizontal="center" vertical="center" wrapText="1"/>
    </xf>
    <xf numFmtId="0" fontId="14" fillId="0" borderId="30" xfId="0" applyFont="1" applyBorder="1" applyAlignment="1">
      <alignment horizontal="center" vertical="center" wrapText="1"/>
    </xf>
    <xf numFmtId="0" fontId="14" fillId="0" borderId="18" xfId="0" applyFont="1" applyBorder="1" applyAlignment="1">
      <alignment horizontal="center" vertical="center" wrapText="1"/>
    </xf>
    <xf numFmtId="0" fontId="14" fillId="3" borderId="22" xfId="0" applyFont="1" applyFill="1" applyBorder="1" applyAlignment="1">
      <alignment horizontal="center" vertical="center" wrapText="1"/>
    </xf>
    <xf numFmtId="0" fontId="14" fillId="3" borderId="22" xfId="0" applyFont="1" applyFill="1" applyBorder="1" applyAlignment="1">
      <alignment horizontal="center" vertical="center"/>
    </xf>
    <xf numFmtId="0" fontId="14" fillId="3" borderId="23" xfId="0" applyFont="1" applyFill="1" applyBorder="1" applyAlignment="1">
      <alignment horizontal="center" vertical="center"/>
    </xf>
    <xf numFmtId="0" fontId="14" fillId="2" borderId="24" xfId="1" applyFont="1" applyFill="1" applyBorder="1" applyAlignment="1">
      <alignment horizontal="center" vertical="center" wrapText="1"/>
    </xf>
    <xf numFmtId="0" fontId="14" fillId="2" borderId="19" xfId="1" applyFont="1" applyFill="1" applyBorder="1" applyAlignment="1">
      <alignment horizontal="center" vertical="center" wrapText="1"/>
    </xf>
    <xf numFmtId="0" fontId="14" fillId="0" borderId="24" xfId="1" applyFont="1" applyFill="1" applyBorder="1" applyAlignment="1">
      <alignment horizontal="center" vertical="center" wrapText="1"/>
    </xf>
    <xf numFmtId="0" fontId="14" fillId="0" borderId="19" xfId="1" applyFont="1" applyFill="1" applyBorder="1" applyAlignment="1">
      <alignment horizontal="center" vertical="center" wrapText="1"/>
    </xf>
    <xf numFmtId="0" fontId="12" fillId="0" borderId="21" xfId="1" applyFont="1" applyFill="1" applyBorder="1" applyAlignment="1">
      <alignment horizontal="center" vertical="center" wrapText="1"/>
    </xf>
    <xf numFmtId="0" fontId="12" fillId="0" borderId="22" xfId="1" applyFont="1" applyFill="1" applyBorder="1" applyAlignment="1">
      <alignment horizontal="center" vertical="center" wrapText="1"/>
    </xf>
    <xf numFmtId="0" fontId="12" fillId="0" borderId="23" xfId="1" applyFont="1" applyFill="1" applyBorder="1" applyAlignment="1">
      <alignment horizontal="center" vertical="center" wrapText="1"/>
    </xf>
    <xf numFmtId="0" fontId="14" fillId="2" borderId="24" xfId="1" applyFont="1" applyFill="1" applyBorder="1" applyAlignment="1">
      <alignment vertical="center" wrapText="1"/>
    </xf>
    <xf numFmtId="0" fontId="14" fillId="2" borderId="20" xfId="1" applyFont="1" applyFill="1" applyBorder="1" applyAlignment="1">
      <alignment vertical="center" wrapText="1"/>
    </xf>
    <xf numFmtId="0" fontId="14" fillId="2" borderId="19" xfId="1" applyFont="1" applyFill="1" applyBorder="1" applyAlignment="1">
      <alignment vertical="center" wrapText="1"/>
    </xf>
    <xf numFmtId="0" fontId="14" fillId="2" borderId="25" xfId="1" applyFont="1" applyFill="1" applyBorder="1" applyAlignment="1">
      <alignment horizontal="center" vertical="center"/>
    </xf>
    <xf numFmtId="0" fontId="14" fillId="2" borderId="26" xfId="1" applyFont="1" applyFill="1" applyBorder="1" applyAlignment="1">
      <alignment horizontal="center" vertical="center"/>
    </xf>
    <xf numFmtId="0" fontId="14" fillId="2" borderId="27" xfId="1" applyFont="1" applyFill="1" applyBorder="1" applyAlignment="1">
      <alignment horizontal="center" vertical="center"/>
    </xf>
    <xf numFmtId="0" fontId="14" fillId="2" borderId="28" xfId="1" applyFont="1" applyFill="1" applyBorder="1" applyAlignment="1">
      <alignment horizontal="center" vertical="center"/>
    </xf>
    <xf numFmtId="0" fontId="14" fillId="2" borderId="0" xfId="1" applyFont="1" applyFill="1" applyBorder="1" applyAlignment="1">
      <alignment horizontal="center" vertical="center"/>
    </xf>
    <xf numFmtId="0" fontId="14" fillId="2" borderId="17" xfId="1" applyFont="1" applyFill="1" applyBorder="1" applyAlignment="1">
      <alignment horizontal="center" vertical="center"/>
    </xf>
    <xf numFmtId="0" fontId="14" fillId="2" borderId="29" xfId="1" applyFont="1" applyFill="1" applyBorder="1" applyAlignment="1">
      <alignment horizontal="center" vertical="center"/>
    </xf>
    <xf numFmtId="0" fontId="14" fillId="2" borderId="30" xfId="1" applyFont="1" applyFill="1" applyBorder="1" applyAlignment="1">
      <alignment horizontal="center" vertical="center"/>
    </xf>
    <xf numFmtId="0" fontId="14" fillId="2" borderId="18" xfId="1" applyFont="1" applyFill="1" applyBorder="1" applyAlignment="1">
      <alignment horizontal="center" vertical="center"/>
    </xf>
    <xf numFmtId="0" fontId="12" fillId="3" borderId="21" xfId="1" applyFont="1" applyFill="1" applyBorder="1" applyAlignment="1">
      <alignment horizontal="center" vertical="center"/>
    </xf>
    <xf numFmtId="0" fontId="12" fillId="3" borderId="22" xfId="1" applyFont="1" applyFill="1" applyBorder="1" applyAlignment="1">
      <alignment horizontal="center" vertical="center"/>
    </xf>
    <xf numFmtId="0" fontId="12" fillId="3" borderId="23" xfId="1" applyFont="1" applyFill="1" applyBorder="1" applyAlignment="1">
      <alignment horizontal="center" vertical="center"/>
    </xf>
    <xf numFmtId="0" fontId="12" fillId="6" borderId="21" xfId="1" applyFont="1" applyFill="1" applyBorder="1" applyAlignment="1">
      <alignment horizontal="center" vertical="center"/>
    </xf>
    <xf numFmtId="0" fontId="12" fillId="6" borderId="22" xfId="1" applyFont="1" applyFill="1" applyBorder="1" applyAlignment="1">
      <alignment horizontal="center" vertical="center"/>
    </xf>
    <xf numFmtId="0" fontId="12" fillId="6" borderId="23" xfId="1" applyFont="1" applyFill="1" applyBorder="1" applyAlignment="1">
      <alignment horizontal="center" vertical="center"/>
    </xf>
    <xf numFmtId="9" fontId="12" fillId="0" borderId="21" xfId="1" applyNumberFormat="1" applyFont="1" applyFill="1" applyBorder="1" applyAlignment="1">
      <alignment horizontal="center" vertical="center"/>
    </xf>
    <xf numFmtId="9" fontId="12" fillId="0" borderId="22" xfId="1" applyNumberFormat="1" applyFont="1" applyFill="1" applyBorder="1" applyAlignment="1">
      <alignment horizontal="center" vertical="center"/>
    </xf>
    <xf numFmtId="9" fontId="12" fillId="0" borderId="23" xfId="1" applyNumberFormat="1" applyFont="1" applyFill="1" applyBorder="1" applyAlignment="1">
      <alignment horizontal="center" vertical="center"/>
    </xf>
    <xf numFmtId="0" fontId="14" fillId="3" borderId="21" xfId="1" applyFont="1" applyFill="1" applyBorder="1" applyAlignment="1">
      <alignment horizontal="center" vertical="center"/>
    </xf>
    <xf numFmtId="0" fontId="14" fillId="3" borderId="22" xfId="1" applyFont="1" applyFill="1" applyBorder="1" applyAlignment="1">
      <alignment horizontal="center" vertical="center"/>
    </xf>
    <xf numFmtId="0" fontId="14" fillId="3" borderId="23" xfId="1" applyFont="1" applyFill="1" applyBorder="1" applyAlignment="1">
      <alignment horizontal="center" vertical="center"/>
    </xf>
    <xf numFmtId="9" fontId="28" fillId="0" borderId="21" xfId="1" applyNumberFormat="1" applyFont="1" applyFill="1" applyBorder="1" applyAlignment="1">
      <alignment horizontal="center" vertical="center" wrapText="1"/>
    </xf>
    <xf numFmtId="9" fontId="28" fillId="0" borderId="22" xfId="1" applyNumberFormat="1" applyFont="1" applyFill="1" applyBorder="1" applyAlignment="1">
      <alignment horizontal="center" vertical="center" wrapText="1"/>
    </xf>
    <xf numFmtId="9" fontId="28" fillId="0" borderId="23" xfId="1" applyNumberFormat="1" applyFont="1" applyFill="1" applyBorder="1" applyAlignment="1">
      <alignment horizontal="center" vertical="center" wrapText="1"/>
    </xf>
    <xf numFmtId="0" fontId="28" fillId="0" borderId="21" xfId="1" applyFont="1" applyFill="1" applyBorder="1" applyAlignment="1">
      <alignment horizontal="center" vertical="center"/>
    </xf>
    <xf numFmtId="0" fontId="28" fillId="0" borderId="22" xfId="1" applyFont="1" applyFill="1" applyBorder="1" applyAlignment="1">
      <alignment horizontal="center" vertical="center"/>
    </xf>
    <xf numFmtId="0" fontId="28" fillId="0" borderId="23" xfId="1" applyFont="1" applyFill="1" applyBorder="1" applyAlignment="1">
      <alignment horizontal="center" vertical="center"/>
    </xf>
    <xf numFmtId="0" fontId="28" fillId="0" borderId="21" xfId="1" applyFont="1" applyFill="1" applyBorder="1" applyAlignment="1">
      <alignment horizontal="center" vertical="center" wrapText="1"/>
    </xf>
    <xf numFmtId="0" fontId="28" fillId="0" borderId="22" xfId="1" applyFont="1" applyFill="1" applyBorder="1" applyAlignment="1">
      <alignment horizontal="center" vertical="center" wrapText="1"/>
    </xf>
    <xf numFmtId="0" fontId="28" fillId="0" borderId="23" xfId="1" applyFont="1" applyFill="1" applyBorder="1" applyAlignment="1">
      <alignment horizontal="center" vertical="center" wrapText="1"/>
    </xf>
    <xf numFmtId="0" fontId="7" fillId="0" borderId="21" xfId="1" applyFont="1" applyFill="1" applyBorder="1" applyAlignment="1">
      <alignment horizontal="center" vertical="center"/>
    </xf>
    <xf numFmtId="0" fontId="7" fillId="0" borderId="22" xfId="1" applyFont="1" applyFill="1" applyBorder="1" applyAlignment="1">
      <alignment horizontal="center" vertical="center"/>
    </xf>
    <xf numFmtId="0" fontId="7" fillId="0" borderId="23" xfId="1" applyFont="1" applyFill="1" applyBorder="1" applyAlignment="1">
      <alignment horizontal="center" vertical="center"/>
    </xf>
    <xf numFmtId="0" fontId="14" fillId="2" borderId="23" xfId="1" applyFont="1" applyFill="1" applyBorder="1" applyAlignment="1">
      <alignment horizontal="center" vertical="center"/>
    </xf>
    <xf numFmtId="0" fontId="12" fillId="3" borderId="21" xfId="1" applyFont="1" applyFill="1" applyBorder="1" applyAlignment="1">
      <alignment horizontal="center" vertical="center" wrapText="1"/>
    </xf>
    <xf numFmtId="0" fontId="12" fillId="3" borderId="22" xfId="1" applyFont="1" applyFill="1" applyBorder="1" applyAlignment="1">
      <alignment horizontal="center" vertical="center" wrapText="1"/>
    </xf>
    <xf numFmtId="0" fontId="12" fillId="3" borderId="23" xfId="1" applyFont="1" applyFill="1" applyBorder="1" applyAlignment="1">
      <alignment horizontal="center" vertical="center" wrapText="1"/>
    </xf>
    <xf numFmtId="9" fontId="12" fillId="3" borderId="21" xfId="1" applyNumberFormat="1" applyFont="1" applyFill="1" applyBorder="1" applyAlignment="1">
      <alignment horizontal="center" vertical="center"/>
    </xf>
    <xf numFmtId="9" fontId="12" fillId="3" borderId="22" xfId="1" applyNumberFormat="1" applyFont="1" applyFill="1" applyBorder="1" applyAlignment="1">
      <alignment horizontal="center" vertical="center"/>
    </xf>
    <xf numFmtId="9" fontId="12" fillId="3" borderId="23" xfId="1" applyNumberFormat="1" applyFont="1" applyFill="1" applyBorder="1" applyAlignment="1">
      <alignment horizontal="center" vertical="center"/>
    </xf>
    <xf numFmtId="9" fontId="12" fillId="6" borderId="21" xfId="1" applyNumberFormat="1" applyFont="1" applyFill="1" applyBorder="1" applyAlignment="1">
      <alignment horizontal="center" vertical="center"/>
    </xf>
    <xf numFmtId="9" fontId="12" fillId="6" borderId="22" xfId="1" applyNumberFormat="1" applyFont="1" applyFill="1" applyBorder="1" applyAlignment="1">
      <alignment horizontal="center" vertical="center"/>
    </xf>
    <xf numFmtId="9" fontId="12" fillId="6" borderId="23" xfId="1" applyNumberFormat="1" applyFont="1" applyFill="1" applyBorder="1" applyAlignment="1">
      <alignment horizontal="center" vertical="center"/>
    </xf>
    <xf numFmtId="0" fontId="7" fillId="0" borderId="0" xfId="1" applyFont="1" applyBorder="1" applyAlignment="1">
      <alignment horizontal="center" vertical="center" wrapText="1"/>
    </xf>
    <xf numFmtId="0" fontId="21" fillId="2" borderId="0" xfId="1" applyFont="1" applyFill="1" applyBorder="1" applyAlignment="1">
      <alignment horizontal="center" vertical="center" wrapText="1"/>
    </xf>
    <xf numFmtId="0" fontId="7" fillId="0" borderId="13" xfId="1" applyFont="1" applyBorder="1" applyAlignment="1">
      <alignment horizontal="center" vertical="center" wrapText="1"/>
    </xf>
    <xf numFmtId="0" fontId="7" fillId="0" borderId="15" xfId="1" applyFont="1" applyBorder="1" applyAlignment="1">
      <alignment horizontal="center" vertical="center" wrapText="1"/>
    </xf>
    <xf numFmtId="0" fontId="7" fillId="0" borderId="2" xfId="1" applyFont="1" applyBorder="1" applyAlignment="1">
      <alignment horizontal="center" vertical="center" wrapText="1"/>
    </xf>
    <xf numFmtId="0" fontId="7" fillId="0" borderId="40"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41" xfId="0" applyFont="1" applyBorder="1" applyAlignment="1">
      <alignment horizontal="center" vertical="center" wrapText="1"/>
    </xf>
    <xf numFmtId="0" fontId="22" fillId="4" borderId="3" xfId="1" applyFont="1" applyFill="1" applyBorder="1" applyAlignment="1">
      <alignment horizontal="left" vertical="top" wrapText="1"/>
    </xf>
    <xf numFmtId="0" fontId="22" fillId="4" borderId="5" xfId="1" applyFont="1" applyFill="1" applyBorder="1" applyAlignment="1">
      <alignment horizontal="left" vertical="top" wrapText="1"/>
    </xf>
    <xf numFmtId="0" fontId="22" fillId="4" borderId="10" xfId="1" applyFont="1" applyFill="1" applyBorder="1" applyAlignment="1">
      <alignment horizontal="left" vertical="top" wrapText="1"/>
    </xf>
    <xf numFmtId="0" fontId="23" fillId="4" borderId="8" xfId="1" applyFont="1" applyFill="1" applyBorder="1" applyAlignment="1">
      <alignment horizontal="left" vertical="top" wrapText="1"/>
    </xf>
    <xf numFmtId="0" fontId="22" fillId="4" borderId="4" xfId="1" applyFont="1" applyFill="1" applyBorder="1" applyAlignment="1">
      <alignment horizontal="left" vertical="top" wrapText="1"/>
    </xf>
    <xf numFmtId="0" fontId="22" fillId="4" borderId="11" xfId="1" applyFont="1" applyFill="1" applyBorder="1" applyAlignment="1">
      <alignment horizontal="left" vertical="top" wrapText="1"/>
    </xf>
    <xf numFmtId="0" fontId="23" fillId="4" borderId="6" xfId="1" applyFont="1" applyFill="1" applyBorder="1" applyAlignment="1">
      <alignment horizontal="left" vertical="top" wrapText="1"/>
    </xf>
    <xf numFmtId="0" fontId="23" fillId="4" borderId="0" xfId="1" applyFont="1" applyFill="1" applyBorder="1" applyAlignment="1">
      <alignment horizontal="left" vertical="top" wrapText="1"/>
    </xf>
    <xf numFmtId="0" fontId="23" fillId="4" borderId="9" xfId="1" applyFont="1" applyFill="1" applyBorder="1" applyAlignment="1">
      <alignment horizontal="left" vertical="top" wrapText="1"/>
    </xf>
    <xf numFmtId="0" fontId="22" fillId="4" borderId="6" xfId="1" applyFont="1" applyFill="1" applyBorder="1" applyAlignment="1">
      <alignment horizontal="left" wrapText="1"/>
    </xf>
    <xf numFmtId="0" fontId="22" fillId="4" borderId="0" xfId="1" applyFont="1" applyFill="1" applyBorder="1" applyAlignment="1">
      <alignment horizontal="left" wrapText="1"/>
    </xf>
    <xf numFmtId="0" fontId="22" fillId="4" borderId="9" xfId="1" applyFont="1" applyFill="1" applyBorder="1" applyAlignment="1">
      <alignment horizontal="left" wrapText="1"/>
    </xf>
    <xf numFmtId="0" fontId="24" fillId="4" borderId="6" xfId="1" applyFont="1" applyFill="1" applyBorder="1" applyAlignment="1">
      <alignment horizontal="left" vertical="top" wrapText="1"/>
    </xf>
    <xf numFmtId="0" fontId="24" fillId="4" borderId="0" xfId="1" applyFont="1" applyFill="1" applyBorder="1" applyAlignment="1">
      <alignment horizontal="left" vertical="top" wrapText="1"/>
    </xf>
    <xf numFmtId="0" fontId="24" fillId="4" borderId="9" xfId="1" applyFont="1" applyFill="1" applyBorder="1" applyAlignment="1">
      <alignment horizontal="left" vertical="top" wrapText="1"/>
    </xf>
    <xf numFmtId="0" fontId="22" fillId="4" borderId="0" xfId="1" applyFont="1" applyFill="1" applyBorder="1" applyAlignment="1">
      <alignment horizontal="left" vertical="top" wrapText="1"/>
    </xf>
    <xf numFmtId="0" fontId="22" fillId="4" borderId="9" xfId="1" applyFont="1" applyFill="1" applyBorder="1" applyAlignment="1">
      <alignment horizontal="left" vertical="top" wrapText="1"/>
    </xf>
    <xf numFmtId="0" fontId="20" fillId="4" borderId="0" xfId="0" applyFont="1" applyFill="1" applyAlignment="1">
      <alignment horizontal="center"/>
    </xf>
    <xf numFmtId="0" fontId="45" fillId="2" borderId="16" xfId="0" applyFont="1" applyFill="1" applyBorder="1" applyAlignment="1">
      <alignment horizontal="center" vertical="center"/>
    </xf>
    <xf numFmtId="49" fontId="46" fillId="2" borderId="21" xfId="0" applyNumberFormat="1" applyFont="1" applyFill="1" applyBorder="1" applyAlignment="1">
      <alignment horizontal="center" vertical="center"/>
    </xf>
    <xf numFmtId="49" fontId="46" fillId="2" borderId="22" xfId="0" applyNumberFormat="1" applyFont="1" applyFill="1" applyBorder="1" applyAlignment="1">
      <alignment horizontal="center" vertical="center"/>
    </xf>
    <xf numFmtId="49" fontId="46" fillId="2" borderId="23" xfId="0" applyNumberFormat="1" applyFont="1" applyFill="1" applyBorder="1" applyAlignment="1">
      <alignment horizontal="center" vertical="center"/>
    </xf>
    <xf numFmtId="0" fontId="45" fillId="2" borderId="21" xfId="0" applyFont="1" applyFill="1" applyBorder="1" applyAlignment="1">
      <alignment horizontal="center" vertical="center" wrapText="1"/>
    </xf>
    <xf numFmtId="0" fontId="45" fillId="2" borderId="22" xfId="0" applyFont="1" applyFill="1" applyBorder="1" applyAlignment="1">
      <alignment horizontal="center" vertical="center" wrapText="1"/>
    </xf>
    <xf numFmtId="0" fontId="45" fillId="2" borderId="23" xfId="0" applyFont="1" applyFill="1" applyBorder="1" applyAlignment="1">
      <alignment horizontal="center" vertical="center" wrapText="1"/>
    </xf>
    <xf numFmtId="0" fontId="44" fillId="0" borderId="21" xfId="0" applyFont="1" applyBorder="1" applyAlignment="1">
      <alignment horizontal="center"/>
    </xf>
    <xf numFmtId="0" fontId="44" fillId="0" borderId="22" xfId="0" applyFont="1" applyBorder="1" applyAlignment="1">
      <alignment horizontal="center"/>
    </xf>
    <xf numFmtId="0" fontId="44" fillId="0" borderId="23" xfId="0" applyFont="1" applyBorder="1" applyAlignment="1">
      <alignment horizontal="center"/>
    </xf>
    <xf numFmtId="0" fontId="11" fillId="2" borderId="21"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19" xfId="0" applyFont="1" applyFill="1" applyBorder="1" applyAlignment="1">
      <alignment horizontal="center" vertical="center" wrapText="1"/>
    </xf>
    <xf numFmtId="0" fontId="13" fillId="3" borderId="21" xfId="0" applyFont="1" applyFill="1" applyBorder="1" applyAlignment="1">
      <alignment horizontal="center" vertical="center" wrapText="1"/>
    </xf>
    <xf numFmtId="0" fontId="13" fillId="3" borderId="22" xfId="0" applyFont="1" applyFill="1" applyBorder="1" applyAlignment="1">
      <alignment horizontal="center" vertical="center" wrapText="1"/>
    </xf>
    <xf numFmtId="0" fontId="13" fillId="3" borderId="23" xfId="0" applyFont="1" applyFill="1" applyBorder="1" applyAlignment="1">
      <alignment horizontal="center" vertical="center" wrapText="1"/>
    </xf>
    <xf numFmtId="0" fontId="14" fillId="2" borderId="24" xfId="0" applyFont="1" applyFill="1" applyBorder="1" applyAlignment="1">
      <alignment horizontal="center" vertical="center" wrapText="1"/>
    </xf>
    <xf numFmtId="0" fontId="14" fillId="2" borderId="19"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52" fillId="3" borderId="21" xfId="0" applyFont="1" applyFill="1" applyBorder="1" applyAlignment="1">
      <alignment horizontal="center" vertical="center"/>
    </xf>
    <xf numFmtId="0" fontId="52" fillId="3" borderId="22" xfId="0" applyFont="1" applyFill="1" applyBorder="1" applyAlignment="1">
      <alignment horizontal="center" vertical="center"/>
    </xf>
    <xf numFmtId="0" fontId="52" fillId="3" borderId="23" xfId="0" applyFont="1" applyFill="1" applyBorder="1" applyAlignment="1">
      <alignment horizontal="center" vertical="center"/>
    </xf>
    <xf numFmtId="0" fontId="45" fillId="3" borderId="21" xfId="0" applyFont="1" applyFill="1" applyBorder="1" applyAlignment="1">
      <alignment horizontal="center" vertical="center"/>
    </xf>
    <xf numFmtId="0" fontId="45" fillId="3" borderId="22" xfId="0" applyFont="1" applyFill="1" applyBorder="1" applyAlignment="1">
      <alignment horizontal="center" vertical="center"/>
    </xf>
    <xf numFmtId="0" fontId="45" fillId="3" borderId="23" xfId="0" applyFont="1" applyFill="1" applyBorder="1" applyAlignment="1">
      <alignment horizontal="center" vertical="center"/>
    </xf>
    <xf numFmtId="0" fontId="11" fillId="2" borderId="21" xfId="0" applyFont="1" applyFill="1" applyBorder="1" applyAlignment="1">
      <alignment horizontal="center" vertical="center"/>
    </xf>
    <xf numFmtId="0" fontId="11" fillId="2" borderId="22" xfId="0" applyFont="1" applyFill="1" applyBorder="1" applyAlignment="1">
      <alignment horizontal="center" vertical="center"/>
    </xf>
    <xf numFmtId="0" fontId="11" fillId="2" borderId="23" xfId="0" applyFont="1" applyFill="1" applyBorder="1" applyAlignment="1">
      <alignment horizontal="center" vertical="center"/>
    </xf>
    <xf numFmtId="0" fontId="13" fillId="2" borderId="21" xfId="0" applyFont="1" applyFill="1" applyBorder="1" applyAlignment="1">
      <alignment horizontal="center" vertical="center" wrapText="1"/>
    </xf>
    <xf numFmtId="0" fontId="13" fillId="2" borderId="22" xfId="0" applyFont="1" applyFill="1" applyBorder="1" applyAlignment="1">
      <alignment horizontal="center" vertical="center" wrapText="1"/>
    </xf>
    <xf numFmtId="0" fontId="13" fillId="2" borderId="23" xfId="0" applyFont="1" applyFill="1" applyBorder="1" applyAlignment="1">
      <alignment horizontal="center" vertical="center" wrapText="1"/>
    </xf>
    <xf numFmtId="0" fontId="13" fillId="2" borderId="21" xfId="0" applyFont="1" applyFill="1" applyBorder="1" applyAlignment="1">
      <alignment horizontal="center" vertical="center"/>
    </xf>
    <xf numFmtId="0" fontId="11" fillId="2" borderId="29" xfId="0" applyFont="1" applyFill="1" applyBorder="1" applyAlignment="1">
      <alignment horizontal="center" vertical="center" wrapText="1"/>
    </xf>
    <xf numFmtId="0" fontId="11" fillId="2" borderId="30"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63" fillId="2" borderId="16" xfId="0" applyFont="1" applyFill="1" applyBorder="1" applyAlignment="1">
      <alignment horizontal="center" vertical="center"/>
    </xf>
    <xf numFmtId="49" fontId="63" fillId="2" borderId="21" xfId="0" applyNumberFormat="1" applyFont="1" applyFill="1" applyBorder="1" applyAlignment="1">
      <alignment horizontal="center" vertical="center"/>
    </xf>
    <xf numFmtId="49" fontId="63" fillId="2" borderId="22" xfId="0" applyNumberFormat="1" applyFont="1" applyFill="1" applyBorder="1" applyAlignment="1">
      <alignment horizontal="center" vertical="center"/>
    </xf>
    <xf numFmtId="49" fontId="63" fillId="2" borderId="23" xfId="0" applyNumberFormat="1" applyFont="1" applyFill="1" applyBorder="1" applyAlignment="1">
      <alignment horizontal="center" vertical="center"/>
    </xf>
    <xf numFmtId="0" fontId="63" fillId="2" borderId="21" xfId="0" applyFont="1" applyFill="1" applyBorder="1" applyAlignment="1">
      <alignment horizontal="center" vertical="center" wrapText="1"/>
    </xf>
    <xf numFmtId="0" fontId="63" fillId="2" borderId="22" xfId="0" applyFont="1" applyFill="1" applyBorder="1" applyAlignment="1">
      <alignment horizontal="center" vertical="center" wrapText="1"/>
    </xf>
    <xf numFmtId="0" fontId="63" fillId="2" borderId="23" xfId="0" applyFont="1" applyFill="1" applyBorder="1" applyAlignment="1">
      <alignment horizontal="center" vertical="center" wrapText="1"/>
    </xf>
    <xf numFmtId="0" fontId="62" fillId="0" borderId="21" xfId="0" applyFont="1" applyBorder="1" applyAlignment="1">
      <alignment horizontal="center"/>
    </xf>
    <xf numFmtId="0" fontId="62" fillId="0" borderId="22" xfId="0" applyFont="1" applyBorder="1" applyAlignment="1">
      <alignment horizontal="center"/>
    </xf>
    <xf numFmtId="0" fontId="62" fillId="0" borderId="23" xfId="0" applyFont="1" applyBorder="1" applyAlignment="1">
      <alignment horizontal="center"/>
    </xf>
    <xf numFmtId="0" fontId="63" fillId="0" borderId="21" xfId="0" applyFont="1" applyBorder="1" applyAlignment="1">
      <alignment horizontal="center" vertical="center" wrapText="1"/>
    </xf>
    <xf numFmtId="0" fontId="63" fillId="0" borderId="22" xfId="0" applyFont="1" applyBorder="1" applyAlignment="1">
      <alignment horizontal="center" vertical="center" wrapText="1"/>
    </xf>
    <xf numFmtId="0" fontId="63" fillId="0" borderId="23" xfId="0" applyFont="1" applyBorder="1" applyAlignment="1">
      <alignment horizontal="center" vertical="center" wrapText="1"/>
    </xf>
    <xf numFmtId="0" fontId="62" fillId="0" borderId="21" xfId="0" applyFont="1" applyFill="1" applyBorder="1" applyAlignment="1">
      <alignment horizontal="center" vertical="center"/>
    </xf>
    <xf numFmtId="0" fontId="62" fillId="0" borderId="22" xfId="0" applyFont="1" applyFill="1" applyBorder="1" applyAlignment="1">
      <alignment horizontal="center" vertical="center"/>
    </xf>
    <xf numFmtId="0" fontId="62" fillId="0" borderId="23" xfId="0" applyFont="1" applyFill="1" applyBorder="1" applyAlignment="1">
      <alignment horizontal="center" vertical="center"/>
    </xf>
    <xf numFmtId="0" fontId="63" fillId="2" borderId="21" xfId="0" applyFont="1" applyFill="1" applyBorder="1" applyAlignment="1">
      <alignment horizontal="center" vertical="center"/>
    </xf>
    <xf numFmtId="0" fontId="63" fillId="2" borderId="22" xfId="0" applyFont="1" applyFill="1" applyBorder="1" applyAlignment="1">
      <alignment horizontal="center" vertical="center"/>
    </xf>
    <xf numFmtId="0" fontId="63" fillId="2" borderId="23" xfId="0" applyFont="1" applyFill="1" applyBorder="1" applyAlignment="1">
      <alignment horizontal="center" vertical="center"/>
    </xf>
    <xf numFmtId="0" fontId="63" fillId="2" borderId="24" xfId="0" applyFont="1" applyFill="1" applyBorder="1" applyAlignment="1">
      <alignment horizontal="center" vertical="center" wrapText="1"/>
    </xf>
    <xf numFmtId="0" fontId="63" fillId="2" borderId="19" xfId="0" applyFont="1" applyFill="1" applyBorder="1" applyAlignment="1">
      <alignment horizontal="center" vertical="center" wrapText="1"/>
    </xf>
    <xf numFmtId="0" fontId="62" fillId="2" borderId="21" xfId="0" applyFont="1" applyFill="1" applyBorder="1" applyAlignment="1">
      <alignment horizontal="center" vertical="center" wrapText="1"/>
    </xf>
    <xf numFmtId="0" fontId="62" fillId="2" borderId="22" xfId="0" applyFont="1" applyFill="1" applyBorder="1" applyAlignment="1">
      <alignment horizontal="center" vertical="center" wrapText="1"/>
    </xf>
    <xf numFmtId="0" fontId="62" fillId="2" borderId="23" xfId="0" applyFont="1" applyFill="1" applyBorder="1" applyAlignment="1">
      <alignment horizontal="center" vertical="center" wrapText="1"/>
    </xf>
    <xf numFmtId="0" fontId="62" fillId="2" borderId="21" xfId="0" applyFont="1" applyFill="1" applyBorder="1" applyAlignment="1">
      <alignment horizontal="center" vertical="center"/>
    </xf>
    <xf numFmtId="0" fontId="62" fillId="2" borderId="22" xfId="0" applyFont="1" applyFill="1" applyBorder="1" applyAlignment="1">
      <alignment horizontal="center" vertical="center"/>
    </xf>
    <xf numFmtId="0" fontId="62" fillId="2" borderId="23" xfId="0" applyFont="1" applyFill="1" applyBorder="1" applyAlignment="1">
      <alignment horizontal="center" vertical="center"/>
    </xf>
    <xf numFmtId="0" fontId="63" fillId="0" borderId="21" xfId="0" applyFont="1" applyFill="1" applyBorder="1" applyAlignment="1">
      <alignment horizontal="center" vertical="center"/>
    </xf>
    <xf numFmtId="0" fontId="63" fillId="0" borderId="22" xfId="0" applyFont="1" applyFill="1" applyBorder="1" applyAlignment="1">
      <alignment horizontal="center" vertical="center"/>
    </xf>
    <xf numFmtId="0" fontId="63" fillId="0" borderId="23" xfId="0" applyFont="1" applyFill="1" applyBorder="1" applyAlignment="1">
      <alignment horizontal="center" vertical="center"/>
    </xf>
    <xf numFmtId="0" fontId="63" fillId="0" borderId="24" xfId="0" applyFont="1" applyFill="1" applyBorder="1" applyAlignment="1">
      <alignment horizontal="center" vertical="center" wrapText="1"/>
    </xf>
    <xf numFmtId="0" fontId="63" fillId="0" borderId="19" xfId="0" applyFont="1" applyFill="1" applyBorder="1" applyAlignment="1">
      <alignment horizontal="center" vertical="center" wrapText="1"/>
    </xf>
    <xf numFmtId="0" fontId="62" fillId="0" borderId="21" xfId="0" applyFont="1" applyFill="1" applyBorder="1" applyAlignment="1">
      <alignment horizontal="center" vertical="center" wrapText="1"/>
    </xf>
    <xf numFmtId="0" fontId="62" fillId="0" borderId="22" xfId="0" applyFont="1" applyFill="1" applyBorder="1" applyAlignment="1">
      <alignment horizontal="center" vertical="center" wrapText="1"/>
    </xf>
    <xf numFmtId="0" fontId="62" fillId="0" borderId="23" xfId="0" applyFont="1" applyFill="1" applyBorder="1" applyAlignment="1">
      <alignment horizontal="center" vertical="center" wrapText="1"/>
    </xf>
    <xf numFmtId="9" fontId="63" fillId="0" borderId="22" xfId="0" applyNumberFormat="1" applyFont="1" applyFill="1" applyBorder="1" applyAlignment="1">
      <alignment horizontal="center" vertical="center"/>
    </xf>
    <xf numFmtId="9" fontId="63" fillId="0" borderId="23" xfId="0" applyNumberFormat="1" applyFont="1" applyFill="1" applyBorder="1" applyAlignment="1">
      <alignment horizontal="center" vertical="center"/>
    </xf>
    <xf numFmtId="0" fontId="68" fillId="0" borderId="29" xfId="0" applyNumberFormat="1" applyFont="1" applyFill="1" applyBorder="1" applyAlignment="1" applyProtection="1">
      <alignment horizontal="center" vertical="center" wrapText="1"/>
    </xf>
    <xf numFmtId="0" fontId="68" fillId="0" borderId="30" xfId="0" applyNumberFormat="1" applyFont="1" applyFill="1" applyBorder="1" applyAlignment="1" applyProtection="1">
      <alignment horizontal="center" vertical="center" wrapText="1"/>
    </xf>
    <xf numFmtId="0" fontId="62" fillId="2" borderId="60" xfId="0" applyFont="1" applyFill="1" applyBorder="1" applyAlignment="1">
      <alignment horizontal="center" vertical="center"/>
    </xf>
    <xf numFmtId="0" fontId="62" fillId="2" borderId="61" xfId="0" applyFont="1" applyFill="1" applyBorder="1" applyAlignment="1">
      <alignment horizontal="center" vertical="center"/>
    </xf>
    <xf numFmtId="0" fontId="62" fillId="2" borderId="62" xfId="0" applyFont="1" applyFill="1" applyBorder="1" applyAlignment="1">
      <alignment horizontal="center" vertical="center"/>
    </xf>
    <xf numFmtId="0" fontId="63" fillId="0" borderId="21" xfId="0" applyFont="1" applyFill="1" applyBorder="1" applyAlignment="1">
      <alignment horizontal="center" vertical="center" wrapText="1"/>
    </xf>
    <xf numFmtId="0" fontId="63" fillId="0" borderId="22" xfId="0" applyFont="1" applyFill="1" applyBorder="1" applyAlignment="1">
      <alignment horizontal="center" vertical="center" wrapText="1"/>
    </xf>
    <xf numFmtId="0" fontId="63" fillId="0" borderId="23" xfId="0" applyFont="1" applyFill="1" applyBorder="1" applyAlignment="1">
      <alignment horizontal="center" vertical="center" wrapText="1"/>
    </xf>
    <xf numFmtId="9" fontId="61" fillId="0" borderId="21" xfId="0" applyNumberFormat="1" applyFont="1" applyFill="1" applyBorder="1" applyAlignment="1">
      <alignment horizontal="center" vertical="center" wrapText="1"/>
    </xf>
    <xf numFmtId="9" fontId="61" fillId="0" borderId="22" xfId="0" applyNumberFormat="1" applyFont="1" applyFill="1" applyBorder="1" applyAlignment="1">
      <alignment horizontal="center" vertical="center" wrapText="1"/>
    </xf>
    <xf numFmtId="0" fontId="68" fillId="0" borderId="21" xfId="0" applyNumberFormat="1" applyFont="1" applyFill="1" applyBorder="1" applyAlignment="1" applyProtection="1">
      <alignment horizontal="center" vertical="center" wrapText="1"/>
    </xf>
    <xf numFmtId="0" fontId="68" fillId="0" borderId="22" xfId="0" applyNumberFormat="1" applyFont="1" applyFill="1" applyBorder="1" applyAlignment="1" applyProtection="1">
      <alignment horizontal="center" vertical="center" wrapText="1"/>
    </xf>
    <xf numFmtId="0" fontId="68" fillId="0" borderId="23" xfId="0" applyNumberFormat="1" applyFont="1" applyFill="1" applyBorder="1" applyAlignment="1" applyProtection="1">
      <alignment horizontal="center" vertical="center" wrapText="1"/>
    </xf>
    <xf numFmtId="9" fontId="63" fillId="0" borderId="21" xfId="0" applyNumberFormat="1" applyFont="1" applyFill="1" applyBorder="1" applyAlignment="1">
      <alignment horizontal="center" vertical="center" wrapText="1"/>
    </xf>
    <xf numFmtId="0" fontId="69" fillId="0" borderId="21" xfId="0" applyFont="1" applyFill="1" applyBorder="1" applyAlignment="1">
      <alignment horizontal="center" vertical="center"/>
    </xf>
    <xf numFmtId="0" fontId="69" fillId="0" borderId="22" xfId="0" applyFont="1" applyFill="1" applyBorder="1" applyAlignment="1">
      <alignment horizontal="center" vertical="center"/>
    </xf>
    <xf numFmtId="0" fontId="69" fillId="0" borderId="23" xfId="0" applyFont="1" applyFill="1" applyBorder="1" applyAlignment="1">
      <alignment horizontal="center" vertical="center"/>
    </xf>
    <xf numFmtId="170" fontId="69" fillId="0" borderId="21" xfId="18" applyNumberFormat="1" applyFont="1" applyFill="1" applyBorder="1" applyAlignment="1">
      <alignment horizontal="center" vertical="center" wrapText="1"/>
    </xf>
    <xf numFmtId="170" fontId="69" fillId="0" borderId="22" xfId="18" applyNumberFormat="1" applyFont="1" applyFill="1" applyBorder="1" applyAlignment="1">
      <alignment horizontal="center" vertical="center" wrapText="1"/>
    </xf>
    <xf numFmtId="0" fontId="61" fillId="0" borderId="7" xfId="0" applyFont="1" applyFill="1" applyBorder="1" applyAlignment="1">
      <alignment horizontal="center" vertical="center" wrapText="1"/>
    </xf>
    <xf numFmtId="0" fontId="61" fillId="0" borderId="21" xfId="0" applyFont="1" applyFill="1" applyBorder="1" applyAlignment="1">
      <alignment horizontal="center" vertical="center" wrapText="1"/>
    </xf>
    <xf numFmtId="0" fontId="61" fillId="0" borderId="22" xfId="0" applyFont="1" applyFill="1" applyBorder="1" applyAlignment="1">
      <alignment horizontal="center" vertical="center" wrapText="1"/>
    </xf>
    <xf numFmtId="0" fontId="61" fillId="0" borderId="23" xfId="0" applyFont="1" applyFill="1" applyBorder="1" applyAlignment="1">
      <alignment horizontal="center" vertical="center" wrapText="1"/>
    </xf>
    <xf numFmtId="0" fontId="63" fillId="0" borderId="29" xfId="0" applyFont="1" applyFill="1" applyBorder="1" applyAlignment="1">
      <alignment horizontal="center" vertical="center"/>
    </xf>
    <xf numFmtId="0" fontId="63" fillId="0" borderId="30" xfId="0" applyFont="1" applyFill="1" applyBorder="1" applyAlignment="1">
      <alignment horizontal="center" vertical="center"/>
    </xf>
    <xf numFmtId="0" fontId="63" fillId="0" borderId="18" xfId="0" applyFont="1" applyFill="1" applyBorder="1" applyAlignment="1">
      <alignment horizontal="center" vertical="center"/>
    </xf>
    <xf numFmtId="0" fontId="61" fillId="0" borderId="73" xfId="0" applyFont="1" applyFill="1" applyBorder="1" applyAlignment="1">
      <alignment horizontal="center" vertical="center" wrapText="1"/>
    </xf>
    <xf numFmtId="0" fontId="61" fillId="0" borderId="74" xfId="0" applyFont="1" applyFill="1" applyBorder="1" applyAlignment="1">
      <alignment horizontal="center" vertical="center" wrapText="1"/>
    </xf>
    <xf numFmtId="0" fontId="61" fillId="0" borderId="75" xfId="0" applyFont="1" applyFill="1" applyBorder="1" applyAlignment="1">
      <alignment horizontal="center" vertical="center" wrapText="1"/>
    </xf>
    <xf numFmtId="0" fontId="68" fillId="0" borderId="18" xfId="0" applyNumberFormat="1" applyFont="1" applyFill="1" applyBorder="1" applyAlignment="1" applyProtection="1">
      <alignment horizontal="center" vertical="center" wrapText="1"/>
    </xf>
    <xf numFmtId="3" fontId="63" fillId="0" borderId="21" xfId="0" applyNumberFormat="1" applyFont="1" applyFill="1" applyBorder="1" applyAlignment="1">
      <alignment horizontal="center" vertical="center" wrapText="1"/>
    </xf>
    <xf numFmtId="3" fontId="63" fillId="0" borderId="22" xfId="0" applyNumberFormat="1" applyFont="1" applyFill="1" applyBorder="1" applyAlignment="1">
      <alignment horizontal="center" vertical="center" wrapText="1"/>
    </xf>
    <xf numFmtId="3" fontId="63" fillId="0" borderId="23" xfId="0" applyNumberFormat="1" applyFont="1" applyFill="1" applyBorder="1" applyAlignment="1">
      <alignment horizontal="center" vertical="center" wrapText="1"/>
    </xf>
    <xf numFmtId="0" fontId="66" fillId="0" borderId="71" xfId="0" applyFont="1" applyFill="1" applyBorder="1" applyAlignment="1">
      <alignment horizontal="center" vertical="center" wrapText="1"/>
    </xf>
    <xf numFmtId="0" fontId="66" fillId="0" borderId="0" xfId="0" applyFont="1" applyFill="1" applyBorder="1" applyAlignment="1">
      <alignment horizontal="center" vertical="center" wrapText="1"/>
    </xf>
    <xf numFmtId="0" fontId="66" fillId="0" borderId="17" xfId="0" applyFont="1" applyFill="1" applyBorder="1" applyAlignment="1">
      <alignment horizontal="center" vertical="center" wrapText="1"/>
    </xf>
    <xf numFmtId="0" fontId="73" fillId="0" borderId="0" xfId="0" applyFont="1" applyAlignment="1">
      <alignment horizontal="center" wrapText="1"/>
    </xf>
    <xf numFmtId="0" fontId="20" fillId="4" borderId="0" xfId="0" applyFont="1" applyFill="1" applyAlignment="1">
      <alignment horizontal="center" wrapText="1"/>
    </xf>
    <xf numFmtId="0" fontId="63" fillId="2" borderId="16" xfId="0" applyFont="1" applyFill="1" applyBorder="1" applyAlignment="1">
      <alignment horizontal="center" vertical="center" wrapText="1"/>
    </xf>
    <xf numFmtId="49" fontId="63" fillId="2" borderId="21" xfId="0" applyNumberFormat="1" applyFont="1" applyFill="1" applyBorder="1" applyAlignment="1">
      <alignment horizontal="center" vertical="center" wrapText="1"/>
    </xf>
    <xf numFmtId="49" fontId="63" fillId="2" borderId="22" xfId="0" applyNumberFormat="1" applyFont="1" applyFill="1" applyBorder="1" applyAlignment="1">
      <alignment horizontal="center" vertical="center" wrapText="1"/>
    </xf>
    <xf numFmtId="49" fontId="63" fillId="2" borderId="23" xfId="0" applyNumberFormat="1" applyFont="1" applyFill="1" applyBorder="1" applyAlignment="1">
      <alignment horizontal="center" vertical="center" wrapText="1"/>
    </xf>
    <xf numFmtId="0" fontId="62" fillId="0" borderId="21" xfId="0" applyFont="1" applyBorder="1" applyAlignment="1">
      <alignment horizontal="center" wrapText="1"/>
    </xf>
    <xf numFmtId="0" fontId="62" fillId="0" borderId="22" xfId="0" applyFont="1" applyBorder="1" applyAlignment="1">
      <alignment horizontal="center" wrapText="1"/>
    </xf>
    <xf numFmtId="0" fontId="62" fillId="0" borderId="23" xfId="0" applyFont="1" applyBorder="1" applyAlignment="1">
      <alignment horizontal="center" wrapText="1"/>
    </xf>
    <xf numFmtId="0" fontId="63" fillId="2" borderId="20" xfId="0" applyFont="1" applyFill="1" applyBorder="1" applyAlignment="1">
      <alignment horizontal="center" vertical="center" wrapText="1"/>
    </xf>
    <xf numFmtId="0" fontId="62" fillId="3" borderId="29" xfId="0" applyFont="1" applyFill="1" applyBorder="1" applyAlignment="1">
      <alignment horizontal="center" vertical="center" wrapText="1"/>
    </xf>
    <xf numFmtId="0" fontId="62" fillId="3" borderId="30" xfId="0" applyFont="1" applyFill="1" applyBorder="1" applyAlignment="1">
      <alignment horizontal="center" vertical="center" wrapText="1"/>
    </xf>
    <xf numFmtId="0" fontId="62" fillId="3" borderId="18" xfId="0" applyFont="1" applyFill="1" applyBorder="1" applyAlignment="1">
      <alignment horizontal="center" vertical="center" wrapText="1"/>
    </xf>
    <xf numFmtId="0" fontId="63" fillId="3" borderId="29" xfId="0" applyFont="1" applyFill="1" applyBorder="1" applyAlignment="1">
      <alignment horizontal="center" vertical="center" wrapText="1"/>
    </xf>
    <xf numFmtId="0" fontId="63" fillId="3" borderId="30" xfId="0" applyFont="1" applyFill="1" applyBorder="1" applyAlignment="1">
      <alignment horizontal="center" vertical="center" wrapText="1"/>
    </xf>
    <xf numFmtId="0" fontId="63" fillId="3" borderId="18" xfId="0" applyFont="1" applyFill="1" applyBorder="1" applyAlignment="1">
      <alignment horizontal="center" vertical="center" wrapText="1"/>
    </xf>
    <xf numFmtId="0" fontId="63" fillId="2" borderId="55" xfId="0" applyFont="1" applyFill="1" applyBorder="1" applyAlignment="1">
      <alignment horizontal="center" vertical="center" wrapText="1"/>
    </xf>
    <xf numFmtId="0" fontId="63" fillId="2" borderId="56" xfId="0" applyFont="1" applyFill="1" applyBorder="1" applyAlignment="1">
      <alignment horizontal="center" vertical="center" wrapText="1"/>
    </xf>
    <xf numFmtId="0" fontId="63" fillId="2" borderId="57" xfId="0" applyFont="1" applyFill="1" applyBorder="1" applyAlignment="1">
      <alignment horizontal="center" vertical="center" wrapText="1"/>
    </xf>
    <xf numFmtId="0" fontId="63" fillId="2" borderId="29" xfId="0" applyFont="1" applyFill="1" applyBorder="1" applyAlignment="1">
      <alignment horizontal="center" vertical="center" wrapText="1"/>
    </xf>
    <xf numFmtId="0" fontId="63" fillId="2" borderId="30" xfId="0" applyFont="1" applyFill="1" applyBorder="1" applyAlignment="1">
      <alignment horizontal="center" vertical="center" wrapText="1"/>
    </xf>
    <xf numFmtId="0" fontId="63" fillId="2" borderId="18" xfId="0" applyFont="1" applyFill="1" applyBorder="1" applyAlignment="1">
      <alignment horizontal="center" vertical="center" wrapText="1"/>
    </xf>
    <xf numFmtId="0" fontId="62" fillId="3" borderId="21" xfId="0" applyFont="1" applyFill="1" applyBorder="1" applyAlignment="1">
      <alignment horizontal="center" vertical="center" wrapText="1"/>
    </xf>
    <xf numFmtId="0" fontId="62" fillId="3" borderId="22" xfId="0" applyFont="1" applyFill="1" applyBorder="1" applyAlignment="1">
      <alignment horizontal="center" vertical="center" wrapText="1"/>
    </xf>
    <xf numFmtId="0" fontId="62" fillId="3" borderId="23" xfId="0" applyFont="1" applyFill="1" applyBorder="1" applyAlignment="1">
      <alignment horizontal="center" vertical="center" wrapText="1"/>
    </xf>
    <xf numFmtId="9" fontId="74" fillId="2" borderId="55" xfId="0" applyNumberFormat="1" applyFont="1" applyFill="1" applyBorder="1" applyAlignment="1">
      <alignment horizontal="center" vertical="center" wrapText="1"/>
    </xf>
    <xf numFmtId="9" fontId="74" fillId="2" borderId="57" xfId="0" applyNumberFormat="1" applyFont="1" applyFill="1" applyBorder="1" applyAlignment="1">
      <alignment horizontal="center" vertical="center" wrapText="1"/>
    </xf>
    <xf numFmtId="9" fontId="62" fillId="2" borderId="30" xfId="0" applyNumberFormat="1" applyFont="1" applyFill="1" applyBorder="1" applyAlignment="1">
      <alignment horizontal="center" vertical="center" wrapText="1"/>
    </xf>
    <xf numFmtId="9" fontId="62" fillId="2" borderId="18" xfId="0" applyNumberFormat="1" applyFont="1" applyFill="1" applyBorder="1" applyAlignment="1">
      <alignment horizontal="center" vertical="center" wrapText="1"/>
    </xf>
    <xf numFmtId="0" fontId="63" fillId="2" borderId="21" xfId="0" applyFont="1" applyFill="1" applyBorder="1" applyAlignment="1">
      <alignment horizontal="center" vertical="top" wrapText="1"/>
    </xf>
    <xf numFmtId="0" fontId="63" fillId="2" borderId="22" xfId="0" applyFont="1" applyFill="1" applyBorder="1" applyAlignment="1">
      <alignment horizontal="center" vertical="top" wrapText="1"/>
    </xf>
    <xf numFmtId="0" fontId="63" fillId="2" borderId="23" xfId="0" applyFont="1" applyFill="1" applyBorder="1" applyAlignment="1">
      <alignment horizontal="center" vertical="top" wrapText="1"/>
    </xf>
    <xf numFmtId="0" fontId="1" fillId="0" borderId="0" xfId="0" applyFont="1" applyAlignment="1">
      <alignment horizontal="center"/>
    </xf>
    <xf numFmtId="0" fontId="81" fillId="4" borderId="0" xfId="0" applyFont="1" applyFill="1" applyAlignment="1">
      <alignment horizontal="center"/>
    </xf>
    <xf numFmtId="0" fontId="83" fillId="2" borderId="16" xfId="0" applyFont="1" applyFill="1" applyBorder="1" applyAlignment="1">
      <alignment horizontal="center" vertical="center"/>
    </xf>
    <xf numFmtId="49" fontId="83" fillId="2" borderId="21" xfId="0" applyNumberFormat="1" applyFont="1" applyFill="1" applyBorder="1" applyAlignment="1">
      <alignment horizontal="center" vertical="center"/>
    </xf>
    <xf numFmtId="49" fontId="83" fillId="2" borderId="22" xfId="0" applyNumberFormat="1" applyFont="1" applyFill="1" applyBorder="1" applyAlignment="1">
      <alignment horizontal="center" vertical="center"/>
    </xf>
    <xf numFmtId="49" fontId="83" fillId="2" borderId="23" xfId="0" applyNumberFormat="1" applyFont="1" applyFill="1" applyBorder="1" applyAlignment="1">
      <alignment horizontal="center" vertical="center"/>
    </xf>
    <xf numFmtId="0" fontId="83" fillId="2" borderId="21" xfId="0" applyFont="1" applyFill="1" applyBorder="1" applyAlignment="1">
      <alignment horizontal="center" vertical="center" wrapText="1"/>
    </xf>
    <xf numFmtId="0" fontId="83" fillId="2" borderId="22" xfId="0" applyFont="1" applyFill="1" applyBorder="1" applyAlignment="1">
      <alignment horizontal="center" vertical="center" wrapText="1"/>
    </xf>
    <xf numFmtId="0" fontId="83" fillId="2" borderId="23" xfId="0" applyFont="1" applyFill="1" applyBorder="1" applyAlignment="1">
      <alignment horizontal="center" vertical="center" wrapText="1"/>
    </xf>
    <xf numFmtId="0" fontId="82" fillId="0" borderId="21" xfId="0" applyFont="1" applyBorder="1" applyAlignment="1">
      <alignment horizontal="center"/>
    </xf>
    <xf numFmtId="0" fontId="82" fillId="0" borderId="22" xfId="0" applyFont="1" applyBorder="1" applyAlignment="1">
      <alignment horizontal="center"/>
    </xf>
    <xf numFmtId="0" fontId="82" fillId="0" borderId="23" xfId="0" applyFont="1" applyBorder="1" applyAlignment="1">
      <alignment horizontal="center"/>
    </xf>
    <xf numFmtId="0" fontId="82" fillId="3" borderId="21" xfId="0" applyFont="1" applyFill="1" applyBorder="1" applyAlignment="1">
      <alignment horizontal="center" vertical="center"/>
    </xf>
    <xf numFmtId="0" fontId="82" fillId="3" borderId="22" xfId="0" applyFont="1" applyFill="1" applyBorder="1" applyAlignment="1">
      <alignment horizontal="center" vertical="center"/>
    </xf>
    <xf numFmtId="0" fontId="82" fillId="3" borderId="23" xfId="0" applyFont="1" applyFill="1" applyBorder="1" applyAlignment="1">
      <alignment horizontal="center" vertical="center"/>
    </xf>
    <xf numFmtId="0" fontId="86" fillId="2" borderId="21" xfId="0" applyFont="1" applyFill="1" applyBorder="1" applyAlignment="1">
      <alignment horizontal="center" vertical="center" wrapText="1"/>
    </xf>
    <xf numFmtId="0" fontId="86" fillId="2" borderId="22" xfId="0" applyFont="1" applyFill="1" applyBorder="1" applyAlignment="1">
      <alignment horizontal="center" vertical="center" wrapText="1"/>
    </xf>
    <xf numFmtId="0" fontId="86" fillId="2" borderId="23" xfId="0" applyFont="1" applyFill="1" applyBorder="1" applyAlignment="1">
      <alignment horizontal="center" vertical="center" wrapText="1"/>
    </xf>
    <xf numFmtId="0" fontId="83" fillId="2" borderId="21" xfId="0" applyFont="1" applyFill="1" applyBorder="1" applyAlignment="1">
      <alignment horizontal="center" vertical="center"/>
    </xf>
    <xf numFmtId="0" fontId="83" fillId="2" borderId="22" xfId="0" applyFont="1" applyFill="1" applyBorder="1" applyAlignment="1">
      <alignment horizontal="center" vertical="center"/>
    </xf>
    <xf numFmtId="0" fontId="83" fillId="2" borderId="23" xfId="0" applyFont="1" applyFill="1" applyBorder="1" applyAlignment="1">
      <alignment horizontal="center" vertical="center"/>
    </xf>
    <xf numFmtId="0" fontId="83" fillId="2" borderId="24" xfId="0" applyFont="1" applyFill="1" applyBorder="1" applyAlignment="1">
      <alignment horizontal="center" vertical="center" wrapText="1"/>
    </xf>
    <xf numFmtId="0" fontId="83" fillId="2" borderId="19" xfId="0" applyFont="1" applyFill="1" applyBorder="1" applyAlignment="1">
      <alignment horizontal="center" vertical="center" wrapText="1"/>
    </xf>
    <xf numFmtId="0" fontId="82" fillId="3" borderId="21" xfId="0" applyFont="1" applyFill="1" applyBorder="1" applyAlignment="1">
      <alignment horizontal="center" vertical="center" wrapText="1"/>
    </xf>
    <xf numFmtId="0" fontId="82" fillId="3" borderId="22" xfId="0" applyFont="1" applyFill="1" applyBorder="1" applyAlignment="1">
      <alignment horizontal="center" vertical="center" wrapText="1"/>
    </xf>
    <xf numFmtId="0" fontId="82" fillId="3" borderId="23" xfId="0" applyFont="1" applyFill="1" applyBorder="1" applyAlignment="1">
      <alignment horizontal="center" vertical="center" wrapText="1"/>
    </xf>
    <xf numFmtId="0" fontId="83" fillId="0" borderId="21" xfId="0" applyFont="1" applyBorder="1" applyAlignment="1">
      <alignment horizontal="center" vertical="center" wrapText="1"/>
    </xf>
    <xf numFmtId="0" fontId="83" fillId="0" borderId="22" xfId="0" applyFont="1" applyBorder="1" applyAlignment="1">
      <alignment horizontal="center" vertical="center" wrapText="1"/>
    </xf>
    <xf numFmtId="0" fontId="83" fillId="0" borderId="23" xfId="0" applyFont="1" applyBorder="1" applyAlignment="1">
      <alignment horizontal="center" vertical="center" wrapText="1"/>
    </xf>
    <xf numFmtId="0" fontId="83" fillId="2" borderId="21" xfId="0" applyFont="1" applyFill="1" applyBorder="1" applyAlignment="1">
      <alignment horizontal="center" vertical="top" wrapText="1"/>
    </xf>
    <xf numFmtId="0" fontId="83" fillId="2" borderId="22" xfId="0" applyFont="1" applyFill="1" applyBorder="1" applyAlignment="1">
      <alignment horizontal="center" vertical="top" wrapText="1"/>
    </xf>
    <xf numFmtId="0" fontId="83" fillId="2" borderId="23" xfId="0" applyFont="1" applyFill="1" applyBorder="1" applyAlignment="1">
      <alignment horizontal="center" vertical="top" wrapText="1"/>
    </xf>
    <xf numFmtId="0" fontId="83" fillId="0" borderId="24" xfId="0" applyFont="1" applyFill="1" applyBorder="1" applyAlignment="1">
      <alignment horizontal="center" vertical="center" wrapText="1"/>
    </xf>
    <xf numFmtId="0" fontId="83" fillId="0" borderId="19" xfId="0" applyFont="1" applyFill="1" applyBorder="1" applyAlignment="1">
      <alignment horizontal="center" vertical="center" wrapText="1"/>
    </xf>
    <xf numFmtId="0" fontId="82" fillId="0" borderId="21" xfId="0" applyFont="1" applyFill="1" applyBorder="1" applyAlignment="1">
      <alignment horizontal="center" vertical="center" wrapText="1"/>
    </xf>
    <xf numFmtId="0" fontId="82" fillId="0" borderId="22" xfId="0" applyFont="1" applyFill="1" applyBorder="1" applyAlignment="1">
      <alignment horizontal="center" vertical="center" wrapText="1"/>
    </xf>
    <xf numFmtId="0" fontId="82" fillId="0" borderId="23" xfId="0" applyFont="1" applyFill="1" applyBorder="1" applyAlignment="1">
      <alignment horizontal="center" vertical="center" wrapText="1"/>
    </xf>
    <xf numFmtId="0" fontId="87" fillId="3" borderId="21" xfId="0" applyFont="1" applyFill="1" applyBorder="1" applyAlignment="1">
      <alignment horizontal="center" vertical="center" wrapText="1"/>
    </xf>
    <xf numFmtId="0" fontId="87" fillId="3" borderId="22" xfId="0" applyFont="1" applyFill="1" applyBorder="1" applyAlignment="1">
      <alignment horizontal="center" vertical="center" wrapText="1"/>
    </xf>
    <xf numFmtId="0" fontId="87" fillId="3" borderId="23" xfId="0" applyFont="1" applyFill="1" applyBorder="1" applyAlignment="1">
      <alignment horizontal="center" vertical="center" wrapText="1"/>
    </xf>
    <xf numFmtId="0" fontId="13" fillId="2" borderId="22" xfId="0" applyFont="1" applyFill="1" applyBorder="1" applyAlignment="1">
      <alignment horizontal="center" vertical="center"/>
    </xf>
    <xf numFmtId="0" fontId="13" fillId="2" borderId="23" xfId="0" applyFont="1" applyFill="1" applyBorder="1" applyAlignment="1">
      <alignment horizontal="center" vertical="center"/>
    </xf>
    <xf numFmtId="0" fontId="46" fillId="2" borderId="16" xfId="0" applyFont="1" applyFill="1" applyBorder="1" applyAlignment="1">
      <alignment horizontal="center" vertical="center"/>
    </xf>
    <xf numFmtId="0" fontId="46" fillId="2" borderId="21" xfId="0" applyFont="1" applyFill="1" applyBorder="1" applyAlignment="1">
      <alignment horizontal="center" vertical="center" wrapText="1"/>
    </xf>
    <xf numFmtId="0" fontId="46" fillId="2" borderId="22" xfId="0" applyFont="1" applyFill="1" applyBorder="1" applyAlignment="1">
      <alignment horizontal="center" vertical="center" wrapText="1"/>
    </xf>
    <xf numFmtId="0" fontId="46" fillId="2" borderId="23" xfId="0" applyFont="1" applyFill="1" applyBorder="1" applyAlignment="1">
      <alignment horizontal="center" vertical="center" wrapText="1"/>
    </xf>
    <xf numFmtId="0" fontId="14" fillId="2" borderId="21" xfId="0" applyFont="1" applyFill="1" applyBorder="1" applyAlignment="1">
      <alignment horizontal="center" vertical="center" wrapText="1"/>
    </xf>
    <xf numFmtId="0" fontId="14" fillId="2" borderId="22" xfId="0" applyFont="1" applyFill="1" applyBorder="1" applyAlignment="1">
      <alignment horizontal="center" vertical="center" wrapText="1"/>
    </xf>
    <xf numFmtId="0" fontId="14" fillId="2" borderId="23" xfId="0" applyFont="1" applyFill="1" applyBorder="1" applyAlignment="1">
      <alignment horizontal="center" vertical="center" wrapText="1"/>
    </xf>
    <xf numFmtId="0" fontId="58" fillId="2" borderId="22" xfId="0" applyFont="1" applyFill="1" applyBorder="1" applyAlignment="1">
      <alignment horizontal="center" vertical="center" wrapText="1"/>
    </xf>
    <xf numFmtId="0" fontId="58" fillId="2" borderId="22" xfId="0" applyFont="1" applyFill="1" applyBorder="1" applyAlignment="1">
      <alignment horizontal="center" vertical="center"/>
    </xf>
    <xf numFmtId="0" fontId="58" fillId="2" borderId="23" xfId="0" applyFont="1" applyFill="1" applyBorder="1" applyAlignment="1">
      <alignment horizontal="center" vertical="center"/>
    </xf>
    <xf numFmtId="0" fontId="58" fillId="2" borderId="0" xfId="0" applyFont="1" applyFill="1" applyBorder="1" applyAlignment="1">
      <alignment horizontal="left" vertical="top" wrapText="1"/>
    </xf>
    <xf numFmtId="9" fontId="11" fillId="2" borderId="21" xfId="0" applyNumberFormat="1" applyFont="1" applyFill="1" applyBorder="1" applyAlignment="1">
      <alignment horizontal="center" vertical="center"/>
    </xf>
    <xf numFmtId="9" fontId="11" fillId="2" borderId="30" xfId="0" applyNumberFormat="1" applyFont="1" applyFill="1" applyBorder="1" applyAlignment="1">
      <alignment horizontal="center" vertical="center"/>
    </xf>
    <xf numFmtId="9" fontId="11" fillId="2" borderId="22" xfId="0" applyNumberFormat="1" applyFont="1" applyFill="1" applyBorder="1" applyAlignment="1">
      <alignment horizontal="center" vertical="center"/>
    </xf>
    <xf numFmtId="9" fontId="11" fillId="2" borderId="23" xfId="0" applyNumberFormat="1" applyFont="1" applyFill="1" applyBorder="1" applyAlignment="1">
      <alignment horizontal="center" vertical="center"/>
    </xf>
    <xf numFmtId="0" fontId="44" fillId="2" borderId="21" xfId="0" applyFont="1" applyFill="1" applyBorder="1" applyAlignment="1">
      <alignment horizontal="center" vertical="center"/>
    </xf>
    <xf numFmtId="0" fontId="44" fillId="2" borderId="22" xfId="0" applyFont="1" applyFill="1" applyBorder="1" applyAlignment="1">
      <alignment horizontal="center" vertical="center"/>
    </xf>
    <xf numFmtId="0" fontId="44" fillId="2" borderId="23" xfId="0" applyFont="1" applyFill="1" applyBorder="1" applyAlignment="1">
      <alignment horizontal="center" vertical="center"/>
    </xf>
    <xf numFmtId="0" fontId="51" fillId="2" borderId="21" xfId="0" applyFont="1" applyFill="1" applyBorder="1" applyAlignment="1">
      <alignment horizontal="center" vertical="center" wrapText="1"/>
    </xf>
    <xf numFmtId="0" fontId="51" fillId="2" borderId="22" xfId="0" applyFont="1" applyFill="1" applyBorder="1" applyAlignment="1">
      <alignment horizontal="center" vertical="center" wrapText="1"/>
    </xf>
    <xf numFmtId="0" fontId="51" fillId="2" borderId="23" xfId="0" applyFont="1" applyFill="1" applyBorder="1" applyAlignment="1">
      <alignment horizontal="center" vertical="center" wrapText="1"/>
    </xf>
    <xf numFmtId="9" fontId="11" fillId="2" borderId="26" xfId="0" applyNumberFormat="1" applyFont="1" applyFill="1" applyBorder="1" applyAlignment="1">
      <alignment horizontal="center" vertical="center"/>
    </xf>
    <xf numFmtId="0" fontId="7" fillId="2" borderId="0" xfId="0" applyFont="1" applyFill="1" applyBorder="1" applyAlignment="1">
      <alignment horizontal="center" vertical="center" wrapText="1"/>
    </xf>
    <xf numFmtId="0" fontId="99" fillId="0" borderId="21" xfId="69" applyFont="1" applyFill="1" applyBorder="1" applyAlignment="1">
      <alignment horizontal="center" vertical="center" wrapText="1"/>
    </xf>
    <xf numFmtId="0" fontId="99" fillId="0" borderId="22" xfId="69" applyFont="1" applyFill="1" applyBorder="1" applyAlignment="1">
      <alignment horizontal="center" vertical="center" wrapText="1"/>
    </xf>
    <xf numFmtId="0" fontId="99" fillId="0" borderId="23" xfId="69" applyFont="1" applyFill="1" applyBorder="1" applyAlignment="1">
      <alignment horizontal="center" vertical="center" wrapText="1"/>
    </xf>
    <xf numFmtId="0" fontId="101" fillId="0" borderId="22" xfId="69" applyFont="1" applyFill="1" applyBorder="1" applyAlignment="1">
      <alignment horizontal="center" vertical="center" wrapText="1"/>
    </xf>
    <xf numFmtId="0" fontId="101" fillId="0" borderId="22" xfId="69" applyFont="1" applyFill="1" applyBorder="1" applyAlignment="1">
      <alignment horizontal="center" vertical="center"/>
    </xf>
    <xf numFmtId="0" fontId="101" fillId="0" borderId="23" xfId="69" applyFont="1" applyFill="1" applyBorder="1" applyAlignment="1">
      <alignment horizontal="center" vertical="center"/>
    </xf>
    <xf numFmtId="0" fontId="99" fillId="0" borderId="24" xfId="69" applyFont="1" applyFill="1" applyBorder="1" applyAlignment="1">
      <alignment horizontal="center" vertical="center" wrapText="1"/>
    </xf>
    <xf numFmtId="0" fontId="99" fillId="0" borderId="19" xfId="69" applyFont="1" applyFill="1" applyBorder="1" applyAlignment="1">
      <alignment horizontal="center" vertical="center" wrapText="1"/>
    </xf>
    <xf numFmtId="0" fontId="101" fillId="0" borderId="25" xfId="69" applyFont="1" applyFill="1" applyBorder="1" applyAlignment="1">
      <alignment horizontal="center" vertical="center" wrapText="1"/>
    </xf>
    <xf numFmtId="0" fontId="101" fillId="0" borderId="26" xfId="69" applyFont="1" applyFill="1" applyBorder="1" applyAlignment="1">
      <alignment horizontal="center" vertical="center" wrapText="1"/>
    </xf>
    <xf numFmtId="0" fontId="101" fillId="0" borderId="27" xfId="69" applyFont="1" applyFill="1" applyBorder="1" applyAlignment="1">
      <alignment horizontal="center" vertical="center" wrapText="1"/>
    </xf>
    <xf numFmtId="0" fontId="102" fillId="0" borderId="55" xfId="69" applyFont="1" applyFill="1" applyBorder="1" applyAlignment="1">
      <alignment horizontal="center" vertical="center" wrapText="1"/>
    </xf>
    <xf numFmtId="0" fontId="102" fillId="0" borderId="56" xfId="69" applyFont="1" applyFill="1" applyBorder="1" applyAlignment="1">
      <alignment horizontal="center" vertical="center" wrapText="1"/>
    </xf>
    <xf numFmtId="0" fontId="102" fillId="0" borderId="57" xfId="69" applyFont="1" applyFill="1" applyBorder="1" applyAlignment="1">
      <alignment horizontal="center" vertical="center" wrapText="1"/>
    </xf>
    <xf numFmtId="0" fontId="105" fillId="0" borderId="21" xfId="70" applyFont="1" applyFill="1" applyBorder="1" applyAlignment="1">
      <alignment horizontal="center" vertical="center"/>
    </xf>
    <xf numFmtId="0" fontId="105" fillId="0" borderId="22" xfId="70" applyFont="1" applyFill="1" applyBorder="1" applyAlignment="1">
      <alignment horizontal="center" vertical="center"/>
    </xf>
    <xf numFmtId="0" fontId="105" fillId="0" borderId="23" xfId="70" applyFont="1" applyFill="1" applyBorder="1" applyAlignment="1">
      <alignment horizontal="center" vertical="center"/>
    </xf>
    <xf numFmtId="0" fontId="98" fillId="0" borderId="0" xfId="69" applyFont="1" applyFill="1" applyAlignment="1">
      <alignment horizontal="center"/>
    </xf>
    <xf numFmtId="0" fontId="100" fillId="0" borderId="0" xfId="69" applyFont="1" applyFill="1" applyAlignment="1">
      <alignment horizontal="center"/>
    </xf>
    <xf numFmtId="0" fontId="101" fillId="0" borderId="16" xfId="69" applyFont="1" applyFill="1" applyBorder="1" applyAlignment="1">
      <alignment horizontal="center" vertical="center"/>
    </xf>
    <xf numFmtId="49" fontId="101" fillId="0" borderId="21" xfId="69" applyNumberFormat="1" applyFont="1" applyFill="1" applyBorder="1" applyAlignment="1">
      <alignment horizontal="center" vertical="center"/>
    </xf>
    <xf numFmtId="49" fontId="101" fillId="0" borderId="22" xfId="69" applyNumberFormat="1" applyFont="1" applyFill="1" applyBorder="1" applyAlignment="1">
      <alignment horizontal="center" vertical="center"/>
    </xf>
    <xf numFmtId="49" fontId="101" fillId="0" borderId="23" xfId="69" applyNumberFormat="1" applyFont="1" applyFill="1" applyBorder="1" applyAlignment="1">
      <alignment horizontal="center" vertical="center"/>
    </xf>
    <xf numFmtId="0" fontId="101" fillId="0" borderId="21" xfId="69" applyFont="1" applyFill="1" applyBorder="1" applyAlignment="1">
      <alignment horizontal="center" vertical="center" wrapText="1"/>
    </xf>
    <xf numFmtId="0" fontId="101" fillId="0" borderId="23" xfId="69" applyFont="1" applyFill="1" applyBorder="1" applyAlignment="1">
      <alignment horizontal="center" vertical="center" wrapText="1"/>
    </xf>
    <xf numFmtId="0" fontId="98" fillId="0" borderId="21" xfId="69" applyFont="1" applyFill="1" applyBorder="1" applyAlignment="1">
      <alignment horizontal="center"/>
    </xf>
    <xf numFmtId="0" fontId="98" fillId="0" borderId="22" xfId="69" applyFont="1" applyFill="1" applyBorder="1" applyAlignment="1">
      <alignment horizontal="center"/>
    </xf>
    <xf numFmtId="0" fontId="98" fillId="0" borderId="23" xfId="69" applyFont="1" applyFill="1" applyBorder="1" applyAlignment="1">
      <alignment horizontal="center"/>
    </xf>
    <xf numFmtId="0" fontId="110" fillId="6" borderId="24" xfId="71" applyFont="1" applyFill="1" applyBorder="1" applyAlignment="1">
      <alignment horizontal="center" vertical="center" wrapText="1"/>
    </xf>
    <xf numFmtId="0" fontId="110" fillId="6" borderId="19" xfId="71" applyFont="1" applyFill="1" applyBorder="1" applyAlignment="1">
      <alignment horizontal="center" vertical="center" wrapText="1"/>
    </xf>
    <xf numFmtId="0" fontId="98" fillId="0" borderId="21" xfId="69" applyFont="1" applyFill="1" applyBorder="1" applyAlignment="1">
      <alignment horizontal="center" vertical="center"/>
    </xf>
    <xf numFmtId="0" fontId="98" fillId="0" borderId="22" xfId="69" applyFont="1" applyFill="1" applyBorder="1" applyAlignment="1">
      <alignment horizontal="center" vertical="center"/>
    </xf>
    <xf numFmtId="0" fontId="98" fillId="0" borderId="23" xfId="69" applyFont="1" applyFill="1" applyBorder="1" applyAlignment="1">
      <alignment horizontal="center" vertical="center"/>
    </xf>
    <xf numFmtId="9" fontId="101" fillId="0" borderId="21" xfId="69" applyNumberFormat="1" applyFont="1" applyFill="1" applyBorder="1" applyAlignment="1">
      <alignment horizontal="center" vertical="center"/>
    </xf>
    <xf numFmtId="9" fontId="101" fillId="0" borderId="23" xfId="69" applyNumberFormat="1" applyFont="1" applyFill="1" applyBorder="1" applyAlignment="1">
      <alignment horizontal="center" vertical="center"/>
    </xf>
    <xf numFmtId="0" fontId="101" fillId="0" borderId="21" xfId="69" applyFont="1" applyFill="1" applyBorder="1" applyAlignment="1">
      <alignment horizontal="center" vertical="center"/>
    </xf>
    <xf numFmtId="0" fontId="99" fillId="2" borderId="5" xfId="69" applyFont="1" applyFill="1" applyBorder="1" applyAlignment="1">
      <alignment horizontal="center" vertical="top" wrapText="1"/>
    </xf>
    <xf numFmtId="0" fontId="99" fillId="2" borderId="0" xfId="69" applyFont="1" applyFill="1" applyBorder="1" applyAlignment="1">
      <alignment horizontal="center" vertical="top" wrapText="1"/>
    </xf>
    <xf numFmtId="0" fontId="110" fillId="6" borderId="21" xfId="71" applyFont="1" applyFill="1" applyBorder="1" applyAlignment="1">
      <alignment horizontal="center" vertical="center"/>
    </xf>
    <xf numFmtId="0" fontId="110" fillId="6" borderId="22" xfId="71" applyFont="1" applyFill="1" applyBorder="1" applyAlignment="1">
      <alignment horizontal="center" vertical="center"/>
    </xf>
    <xf numFmtId="0" fontId="110" fillId="6" borderId="23" xfId="71" applyFont="1" applyFill="1" applyBorder="1" applyAlignment="1">
      <alignment horizontal="center" vertical="center"/>
    </xf>
    <xf numFmtId="0" fontId="110" fillId="6" borderId="21" xfId="71" applyFont="1" applyFill="1" applyBorder="1" applyAlignment="1">
      <alignment horizontal="center" vertical="center" wrapText="1"/>
    </xf>
    <xf numFmtId="0" fontId="110" fillId="6" borderId="22" xfId="71" applyFont="1" applyFill="1" applyBorder="1" applyAlignment="1">
      <alignment horizontal="center" vertical="center" wrapText="1"/>
    </xf>
    <xf numFmtId="0" fontId="110" fillId="6" borderId="23" xfId="71" applyFont="1" applyFill="1" applyBorder="1" applyAlignment="1">
      <alignment horizontal="center" vertical="center" wrapText="1"/>
    </xf>
    <xf numFmtId="0" fontId="107" fillId="6" borderId="21" xfId="71" applyFont="1" applyFill="1" applyBorder="1" applyAlignment="1">
      <alignment horizontal="center" vertical="center" wrapText="1"/>
    </xf>
    <xf numFmtId="0" fontId="107" fillId="6" borderId="22" xfId="71" applyFont="1" applyFill="1" applyBorder="1" applyAlignment="1">
      <alignment horizontal="center" vertical="center" wrapText="1"/>
    </xf>
    <xf numFmtId="0" fontId="107" fillId="6" borderId="23" xfId="71" applyFont="1" applyFill="1" applyBorder="1" applyAlignment="1">
      <alignment horizontal="center" vertical="center" wrapText="1"/>
    </xf>
    <xf numFmtId="0" fontId="107" fillId="6" borderId="21" xfId="71" applyFont="1" applyFill="1" applyBorder="1" applyAlignment="1">
      <alignment horizontal="center" vertical="center"/>
    </xf>
    <xf numFmtId="0" fontId="107" fillId="6" borderId="22" xfId="71" applyFont="1" applyFill="1" applyBorder="1" applyAlignment="1">
      <alignment horizontal="center" vertical="center"/>
    </xf>
    <xf numFmtId="0" fontId="107" fillId="6" borderId="23" xfId="71" applyFont="1" applyFill="1" applyBorder="1" applyAlignment="1">
      <alignment horizontal="center" vertical="center"/>
    </xf>
    <xf numFmtId="0" fontId="71" fillId="6" borderId="21" xfId="71" applyFont="1" applyFill="1" applyBorder="1" applyAlignment="1">
      <alignment horizontal="center" vertical="center" wrapText="1"/>
    </xf>
    <xf numFmtId="0" fontId="71" fillId="6" borderId="22" xfId="71" applyFont="1" applyFill="1" applyBorder="1" applyAlignment="1">
      <alignment horizontal="center" vertical="center" wrapText="1"/>
    </xf>
    <xf numFmtId="0" fontId="71" fillId="6" borderId="23" xfId="71" applyFont="1" applyFill="1" applyBorder="1" applyAlignment="1">
      <alignment horizontal="center" vertical="center" wrapText="1"/>
    </xf>
    <xf numFmtId="0" fontId="98" fillId="0" borderId="21" xfId="69" applyFont="1" applyFill="1" applyBorder="1" applyAlignment="1">
      <alignment horizontal="center" vertical="center" wrapText="1"/>
    </xf>
    <xf numFmtId="0" fontId="98" fillId="0" borderId="22" xfId="69" applyFont="1" applyFill="1" applyBorder="1" applyAlignment="1">
      <alignment horizontal="center" vertical="center" wrapText="1"/>
    </xf>
    <xf numFmtId="0" fontId="98" fillId="0" borderId="23" xfId="69" applyFont="1" applyFill="1" applyBorder="1" applyAlignment="1">
      <alignment horizontal="center" vertical="center" wrapText="1"/>
    </xf>
    <xf numFmtId="9" fontId="101" fillId="0" borderId="22" xfId="69" applyNumberFormat="1" applyFont="1" applyFill="1" applyBorder="1" applyAlignment="1">
      <alignment horizontal="center" vertical="center"/>
    </xf>
    <xf numFmtId="0" fontId="101" fillId="7" borderId="21" xfId="69" applyFont="1" applyFill="1" applyBorder="1" applyAlignment="1">
      <alignment horizontal="center" vertical="center" wrapText="1"/>
    </xf>
    <xf numFmtId="0" fontId="101" fillId="7" borderId="22" xfId="69" applyFont="1" applyFill="1" applyBorder="1" applyAlignment="1">
      <alignment horizontal="center" vertical="center" wrapText="1"/>
    </xf>
    <xf numFmtId="0" fontId="101" fillId="7" borderId="23" xfId="69" applyFont="1" applyFill="1" applyBorder="1" applyAlignment="1">
      <alignment horizontal="center" vertical="center" wrapText="1"/>
    </xf>
    <xf numFmtId="0" fontId="101" fillId="2" borderId="21" xfId="69" applyFont="1" applyFill="1" applyBorder="1" applyAlignment="1">
      <alignment horizontal="center" vertical="center"/>
    </xf>
    <xf numFmtId="0" fontId="101" fillId="2" borderId="22" xfId="69" applyFont="1" applyFill="1" applyBorder="1" applyAlignment="1">
      <alignment horizontal="center" vertical="center"/>
    </xf>
    <xf numFmtId="0" fontId="101" fillId="2" borderId="23" xfId="69" applyFont="1" applyFill="1" applyBorder="1" applyAlignment="1">
      <alignment horizontal="center" vertical="center"/>
    </xf>
    <xf numFmtId="0" fontId="99" fillId="2" borderId="24" xfId="69" applyFont="1" applyFill="1" applyBorder="1" applyAlignment="1">
      <alignment horizontal="center" vertical="center" wrapText="1"/>
    </xf>
    <xf numFmtId="0" fontId="99" fillId="2" borderId="19" xfId="69" applyFont="1" applyFill="1" applyBorder="1" applyAlignment="1">
      <alignment horizontal="center" vertical="center" wrapText="1"/>
    </xf>
    <xf numFmtId="0" fontId="98" fillId="2" borderId="21" xfId="69" applyFont="1" applyFill="1" applyBorder="1" applyAlignment="1">
      <alignment horizontal="center" vertical="center" wrapText="1"/>
    </xf>
    <xf numFmtId="0" fontId="98" fillId="2" borderId="22" xfId="69" applyFont="1" applyFill="1" applyBorder="1" applyAlignment="1">
      <alignment horizontal="center" vertical="center" wrapText="1"/>
    </xf>
    <xf numFmtId="0" fontId="98" fillId="2" borderId="23" xfId="69" applyFont="1" applyFill="1" applyBorder="1" applyAlignment="1">
      <alignment horizontal="center" vertical="center" wrapText="1"/>
    </xf>
    <xf numFmtId="0" fontId="101" fillId="2" borderId="21" xfId="69" applyFont="1" applyFill="1" applyBorder="1" applyAlignment="1">
      <alignment horizontal="center" vertical="center" wrapText="1"/>
    </xf>
    <xf numFmtId="0" fontId="101" fillId="2" borderId="22" xfId="69" applyFont="1" applyFill="1" applyBorder="1" applyAlignment="1">
      <alignment horizontal="center" vertical="center" wrapText="1"/>
    </xf>
    <xf numFmtId="0" fontId="101" fillId="2" borderId="23" xfId="69" applyFont="1" applyFill="1" applyBorder="1" applyAlignment="1">
      <alignment horizontal="center" vertical="center" wrapText="1"/>
    </xf>
    <xf numFmtId="0" fontId="101" fillId="0" borderId="21" xfId="69" applyFont="1" applyFill="1" applyBorder="1" applyAlignment="1">
      <alignment horizontal="center" wrapText="1"/>
    </xf>
    <xf numFmtId="0" fontId="101" fillId="0" borderId="22" xfId="69" applyFont="1" applyFill="1" applyBorder="1" applyAlignment="1">
      <alignment horizontal="center" wrapText="1"/>
    </xf>
    <xf numFmtId="0" fontId="101" fillId="0" borderId="23" xfId="69" applyFont="1" applyFill="1" applyBorder="1" applyAlignment="1">
      <alignment horizontal="center" wrapText="1"/>
    </xf>
    <xf numFmtId="9" fontId="115" fillId="0" borderId="21" xfId="69" applyNumberFormat="1" applyFont="1" applyFill="1" applyBorder="1" applyAlignment="1">
      <alignment horizontal="center" vertical="center"/>
    </xf>
    <xf numFmtId="9" fontId="115" fillId="0" borderId="26" xfId="69" applyNumberFormat="1" applyFont="1" applyFill="1" applyBorder="1" applyAlignment="1">
      <alignment horizontal="center" vertical="center"/>
    </xf>
    <xf numFmtId="9" fontId="115" fillId="0" borderId="22" xfId="69" applyNumberFormat="1" applyFont="1" applyFill="1" applyBorder="1" applyAlignment="1">
      <alignment horizontal="center" vertical="center"/>
    </xf>
    <xf numFmtId="9" fontId="115" fillId="0" borderId="23" xfId="69" applyNumberFormat="1" applyFont="1" applyFill="1" applyBorder="1" applyAlignment="1">
      <alignment horizontal="center" vertical="center"/>
    </xf>
    <xf numFmtId="0" fontId="107" fillId="2" borderId="21" xfId="72" applyFont="1" applyFill="1" applyBorder="1" applyAlignment="1">
      <alignment horizontal="center" vertical="center" wrapText="1"/>
    </xf>
    <xf numFmtId="0" fontId="107" fillId="2" borderId="22" xfId="72" applyFont="1" applyFill="1" applyBorder="1" applyAlignment="1">
      <alignment horizontal="center" vertical="center" wrapText="1"/>
    </xf>
    <xf numFmtId="0" fontId="107" fillId="2" borderId="23" xfId="72" applyFont="1" applyFill="1" applyBorder="1" applyAlignment="1">
      <alignment horizontal="center" vertical="center" wrapText="1"/>
    </xf>
    <xf numFmtId="0" fontId="110" fillId="2" borderId="24" xfId="72" applyFont="1" applyFill="1" applyBorder="1" applyAlignment="1">
      <alignment horizontal="center" vertical="center" wrapText="1"/>
    </xf>
    <xf numFmtId="0" fontId="110" fillId="2" borderId="19" xfId="72" applyFont="1" applyFill="1" applyBorder="1" applyAlignment="1">
      <alignment horizontal="center" vertical="center" wrapText="1"/>
    </xf>
    <xf numFmtId="0" fontId="110" fillId="2" borderId="21" xfId="72" applyFont="1" applyFill="1" applyBorder="1" applyAlignment="1">
      <alignment horizontal="center" vertical="center" wrapText="1"/>
    </xf>
    <xf numFmtId="0" fontId="110" fillId="2" borderId="22" xfId="72" applyFont="1" applyFill="1" applyBorder="1" applyAlignment="1">
      <alignment horizontal="center" vertical="center" wrapText="1"/>
    </xf>
    <xf numFmtId="0" fontId="110" fillId="2" borderId="23" xfId="72" applyFont="1" applyFill="1" applyBorder="1" applyAlignment="1">
      <alignment horizontal="center" vertical="center" wrapText="1"/>
    </xf>
    <xf numFmtId="0" fontId="110" fillId="2" borderId="21" xfId="72" applyFont="1" applyFill="1" applyBorder="1" applyAlignment="1">
      <alignment horizontal="center" vertical="center"/>
    </xf>
    <xf numFmtId="0" fontId="110" fillId="2" borderId="22" xfId="72" applyFont="1" applyFill="1" applyBorder="1" applyAlignment="1">
      <alignment horizontal="center" vertical="center"/>
    </xf>
    <xf numFmtId="0" fontId="110" fillId="2" borderId="23" xfId="72" applyFont="1" applyFill="1" applyBorder="1" applyAlignment="1">
      <alignment horizontal="center" vertical="center"/>
    </xf>
    <xf numFmtId="0" fontId="114" fillId="2" borderId="21" xfId="72" applyFont="1" applyFill="1" applyBorder="1" applyAlignment="1">
      <alignment horizontal="center" vertical="center" wrapText="1"/>
    </xf>
    <xf numFmtId="0" fontId="114" fillId="2" borderId="22" xfId="72" applyFont="1" applyFill="1" applyBorder="1" applyAlignment="1">
      <alignment horizontal="center" vertical="center" wrapText="1"/>
    </xf>
    <xf numFmtId="0" fontId="114" fillId="2" borderId="23" xfId="72" applyFont="1" applyFill="1" applyBorder="1" applyAlignment="1">
      <alignment horizontal="center" vertical="center" wrapText="1"/>
    </xf>
    <xf numFmtId="9" fontId="110" fillId="2" borderId="22" xfId="72" applyNumberFormat="1" applyFont="1" applyFill="1" applyBorder="1" applyAlignment="1">
      <alignment horizontal="center" vertical="center"/>
    </xf>
    <xf numFmtId="9" fontId="110" fillId="2" borderId="23" xfId="72" applyNumberFormat="1" applyFont="1" applyFill="1" applyBorder="1" applyAlignment="1">
      <alignment horizontal="center" vertical="center"/>
    </xf>
    <xf numFmtId="0" fontId="132" fillId="2" borderId="21" xfId="72" applyFont="1" applyFill="1" applyBorder="1" applyAlignment="1">
      <alignment horizontal="center" vertical="center" wrapText="1"/>
    </xf>
    <xf numFmtId="0" fontId="132" fillId="2" borderId="22" xfId="72" applyFont="1" applyFill="1" applyBorder="1" applyAlignment="1">
      <alignment horizontal="center" vertical="center" wrapText="1"/>
    </xf>
    <xf numFmtId="0" fontId="132" fillId="2" borderId="23" xfId="72" applyFont="1" applyFill="1" applyBorder="1" applyAlignment="1">
      <alignment horizontal="center" vertical="center" wrapText="1"/>
    </xf>
    <xf numFmtId="0" fontId="110" fillId="2" borderId="30" xfId="72" applyFont="1" applyFill="1" applyBorder="1" applyAlignment="1">
      <alignment horizontal="center" vertical="center" wrapText="1"/>
    </xf>
    <xf numFmtId="0" fontId="110" fillId="2" borderId="18" xfId="72" applyFont="1" applyFill="1" applyBorder="1" applyAlignment="1">
      <alignment horizontal="center" vertical="center" wrapText="1"/>
    </xf>
    <xf numFmtId="0" fontId="14" fillId="0" borderId="25" xfId="76" applyFont="1" applyFill="1" applyBorder="1" applyAlignment="1">
      <alignment horizontal="center" vertical="center" wrapText="1"/>
    </xf>
    <xf numFmtId="0" fontId="14" fillId="0" borderId="26" xfId="76" applyFont="1" applyFill="1" applyBorder="1" applyAlignment="1">
      <alignment horizontal="center" vertical="center" wrapText="1"/>
    </xf>
    <xf numFmtId="0" fontId="14" fillId="0" borderId="27" xfId="76" applyFont="1" applyFill="1" applyBorder="1" applyAlignment="1">
      <alignment horizontal="center" vertical="center" wrapText="1"/>
    </xf>
    <xf numFmtId="0" fontId="14" fillId="0" borderId="22" xfId="76" applyFont="1" applyFill="1" applyBorder="1" applyAlignment="1">
      <alignment horizontal="center" vertical="center" wrapText="1"/>
    </xf>
    <xf numFmtId="0" fontId="14" fillId="0" borderId="22" xfId="76" applyFont="1" applyFill="1" applyBorder="1" applyAlignment="1">
      <alignment horizontal="center" vertical="center"/>
    </xf>
    <xf numFmtId="0" fontId="14" fillId="0" borderId="23" xfId="76" applyFont="1" applyFill="1" applyBorder="1" applyAlignment="1">
      <alignment horizontal="center" vertical="center"/>
    </xf>
    <xf numFmtId="0" fontId="137" fillId="0" borderId="24" xfId="76" applyFont="1" applyFill="1" applyBorder="1" applyAlignment="1">
      <alignment horizontal="center" vertical="center" wrapText="1"/>
    </xf>
    <xf numFmtId="0" fontId="137" fillId="0" borderId="19" xfId="76" applyFont="1" applyFill="1" applyBorder="1" applyAlignment="1">
      <alignment horizontal="center" vertical="center" wrapText="1"/>
    </xf>
    <xf numFmtId="0" fontId="138" fillId="0" borderId="21" xfId="1" applyFont="1" applyFill="1" applyBorder="1" applyAlignment="1">
      <alignment horizontal="center" vertical="center" wrapText="1"/>
    </xf>
    <xf numFmtId="0" fontId="138" fillId="0" borderId="22" xfId="1" applyFont="1" applyFill="1" applyBorder="1" applyAlignment="1">
      <alignment horizontal="center" vertical="center" wrapText="1"/>
    </xf>
    <xf numFmtId="0" fontId="138" fillId="0" borderId="23" xfId="1" applyFont="1" applyFill="1" applyBorder="1" applyAlignment="1">
      <alignment horizontal="center" vertical="center" wrapText="1"/>
    </xf>
    <xf numFmtId="0" fontId="138" fillId="0" borderId="24" xfId="1" applyFont="1" applyFill="1" applyBorder="1" applyAlignment="1">
      <alignment horizontal="center" vertical="center" wrapText="1"/>
    </xf>
    <xf numFmtId="0" fontId="138" fillId="0" borderId="19" xfId="1" applyFont="1" applyFill="1" applyBorder="1" applyAlignment="1">
      <alignment horizontal="center" vertical="center" wrapText="1"/>
    </xf>
    <xf numFmtId="0" fontId="12" fillId="0" borderId="21" xfId="76" applyFont="1" applyFill="1" applyBorder="1" applyAlignment="1">
      <alignment horizontal="center" vertical="center"/>
    </xf>
    <xf numFmtId="0" fontId="12" fillId="0" borderId="22" xfId="76" applyFont="1" applyFill="1" applyBorder="1" applyAlignment="1">
      <alignment horizontal="center" vertical="center"/>
    </xf>
    <xf numFmtId="0" fontId="12" fillId="0" borderId="23" xfId="76" applyFont="1" applyFill="1" applyBorder="1" applyAlignment="1">
      <alignment horizontal="center" vertical="center"/>
    </xf>
    <xf numFmtId="0" fontId="144" fillId="0" borderId="0" xfId="1" applyFont="1" applyFill="1" applyAlignment="1">
      <alignment horizontal="center"/>
    </xf>
    <xf numFmtId="0" fontId="137" fillId="0" borderId="16" xfId="1" applyFont="1" applyFill="1" applyBorder="1" applyAlignment="1">
      <alignment horizontal="center" vertical="center"/>
    </xf>
    <xf numFmtId="49" fontId="137" fillId="0" borderId="21" xfId="1" applyNumberFormat="1" applyFont="1" applyFill="1" applyBorder="1" applyAlignment="1">
      <alignment horizontal="center" vertical="center"/>
    </xf>
    <xf numFmtId="49" fontId="137" fillId="0" borderId="22" xfId="1" applyNumberFormat="1" applyFont="1" applyFill="1" applyBorder="1" applyAlignment="1">
      <alignment horizontal="center" vertical="center"/>
    </xf>
    <xf numFmtId="49" fontId="137" fillId="0" borderId="23" xfId="1" applyNumberFormat="1" applyFont="1" applyFill="1" applyBorder="1" applyAlignment="1">
      <alignment horizontal="center" vertical="center"/>
    </xf>
    <xf numFmtId="0" fontId="137" fillId="0" borderId="21" xfId="1" applyFont="1" applyFill="1" applyBorder="1" applyAlignment="1">
      <alignment horizontal="center" vertical="center" wrapText="1"/>
    </xf>
    <xf numFmtId="0" fontId="137" fillId="0" borderId="22" xfId="1" applyFont="1" applyFill="1" applyBorder="1" applyAlignment="1">
      <alignment horizontal="center" vertical="center" wrapText="1"/>
    </xf>
    <xf numFmtId="0" fontId="137" fillId="0" borderId="23" xfId="1" applyFont="1" applyFill="1" applyBorder="1" applyAlignment="1">
      <alignment horizontal="center" vertical="center" wrapText="1"/>
    </xf>
    <xf numFmtId="0" fontId="138" fillId="0" borderId="21" xfId="1" applyFont="1" applyFill="1" applyBorder="1" applyAlignment="1">
      <alignment horizontal="center"/>
    </xf>
    <xf numFmtId="0" fontId="138" fillId="0" borderId="22" xfId="1" applyFont="1" applyFill="1" applyBorder="1" applyAlignment="1">
      <alignment horizontal="center"/>
    </xf>
    <xf numFmtId="0" fontId="138" fillId="0" borderId="23" xfId="1" applyFont="1" applyFill="1" applyBorder="1" applyAlignment="1">
      <alignment horizontal="center"/>
    </xf>
    <xf numFmtId="0" fontId="138" fillId="0" borderId="21" xfId="1" applyFont="1" applyFill="1" applyBorder="1" applyAlignment="1">
      <alignment horizontal="center" vertical="center"/>
    </xf>
    <xf numFmtId="0" fontId="138" fillId="0" borderId="22" xfId="1" applyFont="1" applyFill="1" applyBorder="1" applyAlignment="1">
      <alignment horizontal="center" vertical="center"/>
    </xf>
    <xf numFmtId="0" fontId="138" fillId="0" borderId="23" xfId="1" applyFont="1" applyFill="1" applyBorder="1" applyAlignment="1">
      <alignment horizontal="center" vertical="center"/>
    </xf>
    <xf numFmtId="0" fontId="142" fillId="0" borderId="99" xfId="76" applyFont="1" applyFill="1" applyBorder="1" applyAlignment="1">
      <alignment horizontal="center" vertical="center" wrapText="1"/>
    </xf>
    <xf numFmtId="0" fontId="142" fillId="0" borderId="100" xfId="76" applyFont="1" applyFill="1" applyBorder="1" applyAlignment="1">
      <alignment horizontal="center" vertical="center" wrapText="1"/>
    </xf>
    <xf numFmtId="0" fontId="142" fillId="0" borderId="101" xfId="76" applyFont="1" applyFill="1" applyBorder="1" applyAlignment="1">
      <alignment horizontal="center" vertical="center" wrapText="1"/>
    </xf>
    <xf numFmtId="0" fontId="14" fillId="0" borderId="94" xfId="76" applyFont="1" applyFill="1" applyBorder="1" applyAlignment="1">
      <alignment horizontal="center" vertical="center" wrapText="1"/>
    </xf>
    <xf numFmtId="0" fontId="14" fillId="0" borderId="102" xfId="76" applyFont="1" applyFill="1" applyBorder="1" applyAlignment="1">
      <alignment horizontal="center" vertical="center" wrapText="1"/>
    </xf>
    <xf numFmtId="0" fontId="14" fillId="0" borderId="21" xfId="76" applyFont="1" applyFill="1" applyBorder="1" applyAlignment="1">
      <alignment horizontal="center" vertical="center" wrapText="1"/>
    </xf>
    <xf numFmtId="0" fontId="14" fillId="0" borderId="23" xfId="76" applyFont="1" applyFill="1" applyBorder="1" applyAlignment="1">
      <alignment horizontal="center" vertical="center" wrapText="1"/>
    </xf>
    <xf numFmtId="0" fontId="28" fillId="0" borderId="21" xfId="76" applyFont="1" applyFill="1" applyBorder="1" applyAlignment="1">
      <alignment horizontal="center" vertical="center" wrapText="1"/>
    </xf>
    <xf numFmtId="0" fontId="28" fillId="0" borderId="22" xfId="76" applyFont="1" applyFill="1" applyBorder="1" applyAlignment="1">
      <alignment horizontal="center" vertical="center" wrapText="1"/>
    </xf>
    <xf numFmtId="0" fontId="28" fillId="0" borderId="23" xfId="76" applyFont="1" applyFill="1" applyBorder="1" applyAlignment="1">
      <alignment horizontal="center" vertical="center" wrapText="1"/>
    </xf>
    <xf numFmtId="0" fontId="14" fillId="0" borderId="21" xfId="76" applyFont="1" applyFill="1" applyBorder="1" applyAlignment="1">
      <alignment horizontal="center" vertical="center"/>
    </xf>
    <xf numFmtId="0" fontId="12" fillId="0" borderId="21" xfId="76" applyFont="1" applyFill="1" applyBorder="1" applyAlignment="1">
      <alignment horizontal="center" vertical="center" wrapText="1"/>
    </xf>
    <xf numFmtId="0" fontId="12" fillId="0" borderId="22" xfId="76" applyFont="1" applyFill="1" applyBorder="1" applyAlignment="1">
      <alignment horizontal="center" vertical="center" wrapText="1"/>
    </xf>
    <xf numFmtId="0" fontId="12" fillId="0" borderId="23" xfId="76" applyFont="1" applyFill="1" applyBorder="1" applyAlignment="1">
      <alignment horizontal="center" vertical="center" wrapText="1"/>
    </xf>
    <xf numFmtId="0" fontId="137" fillId="0" borderId="24" xfId="1" applyFont="1" applyFill="1" applyBorder="1" applyAlignment="1">
      <alignment horizontal="center" vertical="center" wrapText="1"/>
    </xf>
    <xf numFmtId="0" fontId="137" fillId="0" borderId="19" xfId="1" applyFont="1" applyFill="1" applyBorder="1" applyAlignment="1">
      <alignment horizontal="center" vertical="center" wrapText="1"/>
    </xf>
    <xf numFmtId="9" fontId="137" fillId="0" borderId="29" xfId="1" applyNumberFormat="1" applyFont="1" applyFill="1" applyBorder="1" applyAlignment="1">
      <alignment horizontal="center" vertical="center"/>
    </xf>
    <xf numFmtId="9" fontId="137" fillId="0" borderId="0" xfId="1" applyNumberFormat="1" applyFont="1" applyFill="1" applyBorder="1" applyAlignment="1">
      <alignment horizontal="center" vertical="center"/>
    </xf>
    <xf numFmtId="9" fontId="137" fillId="0" borderId="30" xfId="1" applyNumberFormat="1" applyFont="1" applyFill="1" applyBorder="1" applyAlignment="1">
      <alignment horizontal="center" vertical="center"/>
    </xf>
    <xf numFmtId="9" fontId="137" fillId="0" borderId="18" xfId="1" applyNumberFormat="1" applyFont="1" applyFill="1" applyBorder="1" applyAlignment="1">
      <alignment horizontal="center" vertical="center"/>
    </xf>
    <xf numFmtId="9" fontId="137" fillId="0" borderId="21" xfId="1" applyNumberFormat="1" applyFont="1" applyFill="1" applyBorder="1" applyAlignment="1">
      <alignment horizontal="center" vertical="center"/>
    </xf>
    <xf numFmtId="9" fontId="137" fillId="0" borderId="22" xfId="1" applyNumberFormat="1" applyFont="1" applyFill="1" applyBorder="1" applyAlignment="1">
      <alignment horizontal="center" vertical="center"/>
    </xf>
    <xf numFmtId="9" fontId="137" fillId="0" borderId="23" xfId="1" applyNumberFormat="1" applyFont="1" applyFill="1" applyBorder="1" applyAlignment="1">
      <alignment horizontal="center" vertical="center"/>
    </xf>
    <xf numFmtId="0" fontId="137" fillId="0" borderId="21" xfId="1" applyFont="1" applyFill="1" applyBorder="1" applyAlignment="1">
      <alignment horizontal="center" vertical="center"/>
    </xf>
    <xf numFmtId="0" fontId="137" fillId="0" borderId="22" xfId="1" applyFont="1" applyFill="1" applyBorder="1" applyAlignment="1">
      <alignment horizontal="center" vertical="center"/>
    </xf>
    <xf numFmtId="0" fontId="137" fillId="0" borderId="23" xfId="1" applyFont="1" applyFill="1" applyBorder="1" applyAlignment="1">
      <alignment horizontal="center" vertical="center"/>
    </xf>
    <xf numFmtId="9" fontId="137" fillId="0" borderId="21" xfId="1" applyNumberFormat="1" applyFont="1" applyFill="1" applyBorder="1" applyAlignment="1">
      <alignment horizontal="center" vertical="center" wrapText="1"/>
    </xf>
    <xf numFmtId="9" fontId="137" fillId="0" borderId="22" xfId="1" applyNumberFormat="1" applyFont="1" applyFill="1" applyBorder="1" applyAlignment="1">
      <alignment horizontal="center" vertical="center" wrapText="1"/>
    </xf>
    <xf numFmtId="9" fontId="137" fillId="0" borderId="23" xfId="1" applyNumberFormat="1" applyFont="1" applyFill="1" applyBorder="1" applyAlignment="1">
      <alignment horizontal="center" vertical="center" wrapText="1"/>
    </xf>
    <xf numFmtId="9" fontId="138" fillId="0" borderId="22" xfId="1" applyNumberFormat="1" applyFont="1" applyFill="1" applyBorder="1" applyAlignment="1">
      <alignment horizontal="center" vertical="center"/>
    </xf>
    <xf numFmtId="9" fontId="138" fillId="0" borderId="23" xfId="1" applyNumberFormat="1" applyFont="1" applyFill="1" applyBorder="1" applyAlignment="1">
      <alignment horizontal="center" vertical="center"/>
    </xf>
    <xf numFmtId="9" fontId="137" fillId="0" borderId="26" xfId="1" applyNumberFormat="1" applyFont="1" applyFill="1" applyBorder="1" applyAlignment="1">
      <alignment horizontal="center" vertical="center"/>
    </xf>
    <xf numFmtId="0" fontId="137" fillId="0" borderId="21" xfId="1" applyFont="1" applyFill="1" applyBorder="1" applyAlignment="1">
      <alignment horizontal="center" vertical="top" wrapText="1"/>
    </xf>
    <xf numFmtId="0" fontId="137" fillId="0" borderId="22" xfId="1" applyFont="1" applyFill="1" applyBorder="1" applyAlignment="1">
      <alignment horizontal="center" vertical="top" wrapText="1"/>
    </xf>
    <xf numFmtId="0" fontId="137" fillId="0" borderId="23" xfId="1" applyFont="1" applyFill="1" applyBorder="1" applyAlignment="1">
      <alignment horizontal="center" vertical="top" wrapText="1"/>
    </xf>
    <xf numFmtId="0" fontId="137" fillId="0" borderId="24" xfId="78" applyFont="1" applyFill="1" applyBorder="1" applyAlignment="1">
      <alignment horizontal="center" vertical="center" wrapText="1"/>
    </xf>
    <xf numFmtId="0" fontId="137" fillId="0" borderId="19" xfId="78" applyFont="1" applyFill="1" applyBorder="1" applyAlignment="1">
      <alignment horizontal="center" vertical="center" wrapText="1"/>
    </xf>
    <xf numFmtId="9" fontId="137" fillId="0" borderId="21" xfId="78" applyNumberFormat="1" applyFont="1" applyFill="1" applyBorder="1" applyAlignment="1">
      <alignment horizontal="center" vertical="center"/>
    </xf>
    <xf numFmtId="9" fontId="137" fillId="0" borderId="22" xfId="78" applyNumberFormat="1" applyFont="1" applyFill="1" applyBorder="1" applyAlignment="1">
      <alignment horizontal="center" vertical="center"/>
    </xf>
    <xf numFmtId="9" fontId="137" fillId="0" borderId="23" xfId="78" applyNumberFormat="1" applyFont="1" applyFill="1" applyBorder="1" applyAlignment="1">
      <alignment horizontal="center" vertical="center"/>
    </xf>
    <xf numFmtId="0" fontId="137" fillId="0" borderId="21" xfId="78" applyFont="1" applyFill="1" applyBorder="1" applyAlignment="1">
      <alignment horizontal="center" vertical="center" wrapText="1"/>
    </xf>
    <xf numFmtId="0" fontId="137" fillId="0" borderId="22" xfId="78" applyFont="1" applyFill="1" applyBorder="1" applyAlignment="1">
      <alignment horizontal="center" vertical="center" wrapText="1"/>
    </xf>
    <xf numFmtId="0" fontId="137" fillId="0" borderId="23" xfId="78" applyFont="1" applyFill="1" applyBorder="1" applyAlignment="1">
      <alignment horizontal="center" vertical="center" wrapText="1"/>
    </xf>
    <xf numFmtId="0" fontId="137" fillId="0" borderId="21" xfId="78" applyFont="1" applyFill="1" applyBorder="1" applyAlignment="1">
      <alignment horizontal="center" vertical="center"/>
    </xf>
    <xf numFmtId="0" fontId="137" fillId="0" borderId="22" xfId="78" applyFont="1" applyFill="1" applyBorder="1" applyAlignment="1">
      <alignment horizontal="center" vertical="center"/>
    </xf>
    <xf numFmtId="0" fontId="137" fillId="0" borderId="23" xfId="78" applyFont="1" applyFill="1" applyBorder="1" applyAlignment="1">
      <alignment horizontal="center" vertical="center"/>
    </xf>
    <xf numFmtId="9" fontId="137" fillId="0" borderId="30" xfId="78" applyNumberFormat="1" applyFont="1" applyFill="1" applyBorder="1" applyAlignment="1">
      <alignment horizontal="center" vertical="center"/>
    </xf>
    <xf numFmtId="0" fontId="138" fillId="0" borderId="21" xfId="78" applyFont="1" applyFill="1" applyBorder="1" applyAlignment="1">
      <alignment horizontal="center" vertical="center" wrapText="1"/>
    </xf>
    <xf numFmtId="0" fontId="138" fillId="0" borderId="22" xfId="78" applyFont="1" applyFill="1" applyBorder="1" applyAlignment="1">
      <alignment horizontal="center" vertical="center" wrapText="1"/>
    </xf>
    <xf numFmtId="0" fontId="138" fillId="0" borderId="23" xfId="78" applyFont="1" applyFill="1" applyBorder="1" applyAlignment="1">
      <alignment horizontal="center" vertical="center" wrapText="1"/>
    </xf>
    <xf numFmtId="0" fontId="14" fillId="0" borderId="21" xfId="1" applyFont="1" applyFill="1" applyBorder="1" applyAlignment="1">
      <alignment horizontal="center" vertical="top" wrapText="1"/>
    </xf>
    <xf numFmtId="0" fontId="14" fillId="0" borderId="22" xfId="1" applyFont="1" applyFill="1" applyBorder="1" applyAlignment="1">
      <alignment horizontal="center" vertical="top" wrapText="1"/>
    </xf>
    <xf numFmtId="0" fontId="14" fillId="0" borderId="23" xfId="1" applyFont="1" applyFill="1" applyBorder="1" applyAlignment="1">
      <alignment horizontal="center" vertical="top" wrapText="1"/>
    </xf>
    <xf numFmtId="0" fontId="138" fillId="0" borderId="21" xfId="76" applyFont="1" applyFill="1" applyBorder="1" applyAlignment="1">
      <alignment horizontal="center" vertical="center" wrapText="1"/>
    </xf>
    <xf numFmtId="0" fontId="138" fillId="0" borderId="22" xfId="76" applyFont="1" applyFill="1" applyBorder="1" applyAlignment="1">
      <alignment horizontal="center" vertical="center" wrapText="1"/>
    </xf>
    <xf numFmtId="0" fontId="138" fillId="0" borderId="23" xfId="76" applyFont="1" applyFill="1" applyBorder="1" applyAlignment="1">
      <alignment horizontal="center" vertical="center" wrapText="1"/>
    </xf>
    <xf numFmtId="0" fontId="154" fillId="6" borderId="111" xfId="76" applyFont="1" applyFill="1" applyBorder="1" applyAlignment="1">
      <alignment horizontal="center" vertical="center" wrapText="1"/>
    </xf>
    <xf numFmtId="0" fontId="154" fillId="6" borderId="112" xfId="76" applyFont="1" applyFill="1" applyBorder="1" applyAlignment="1">
      <alignment horizontal="center" vertical="center" wrapText="1"/>
    </xf>
    <xf numFmtId="9" fontId="137" fillId="2" borderId="22" xfId="1" applyNumberFormat="1" applyFont="1" applyFill="1" applyBorder="1" applyAlignment="1">
      <alignment horizontal="center" vertical="center"/>
    </xf>
    <xf numFmtId="9" fontId="137" fillId="2" borderId="23" xfId="1" applyNumberFormat="1" applyFont="1" applyFill="1" applyBorder="1" applyAlignment="1">
      <alignment horizontal="center" vertical="center"/>
    </xf>
    <xf numFmtId="9" fontId="137" fillId="2" borderId="21" xfId="1" applyNumberFormat="1" applyFont="1" applyFill="1" applyBorder="1" applyAlignment="1">
      <alignment horizontal="center" vertical="center"/>
    </xf>
    <xf numFmtId="9" fontId="137" fillId="2" borderId="30" xfId="1" applyNumberFormat="1" applyFont="1" applyFill="1" applyBorder="1" applyAlignment="1">
      <alignment horizontal="center" vertical="center"/>
    </xf>
    <xf numFmtId="0" fontId="137" fillId="2" borderId="21" xfId="1" applyFont="1" applyFill="1" applyBorder="1" applyAlignment="1">
      <alignment horizontal="center" vertical="center" wrapText="1"/>
    </xf>
    <xf numFmtId="0" fontId="137" fillId="2" borderId="22" xfId="1" applyFont="1" applyFill="1" applyBorder="1" applyAlignment="1">
      <alignment horizontal="center" vertical="center"/>
    </xf>
    <xf numFmtId="0" fontId="137" fillId="2" borderId="23" xfId="1" applyFont="1" applyFill="1" applyBorder="1" applyAlignment="1">
      <alignment horizontal="center" vertical="center"/>
    </xf>
    <xf numFmtId="0" fontId="137" fillId="2" borderId="21" xfId="1" applyFont="1" applyFill="1" applyBorder="1" applyAlignment="1">
      <alignment horizontal="center" vertical="center"/>
    </xf>
    <xf numFmtId="0" fontId="137" fillId="2" borderId="24" xfId="1" applyFont="1" applyFill="1" applyBorder="1" applyAlignment="1">
      <alignment horizontal="center" vertical="center" wrapText="1"/>
    </xf>
    <xf numFmtId="0" fontId="137" fillId="2" borderId="19" xfId="1" applyFont="1" applyFill="1" applyBorder="1" applyAlignment="1">
      <alignment horizontal="center" vertical="center" wrapText="1"/>
    </xf>
    <xf numFmtId="0" fontId="138" fillId="2" borderId="21" xfId="1" applyFont="1" applyFill="1" applyBorder="1" applyAlignment="1">
      <alignment horizontal="center" vertical="center" wrapText="1"/>
    </xf>
    <xf numFmtId="0" fontId="138" fillId="2" borderId="22" xfId="1" applyFont="1" applyFill="1" applyBorder="1" applyAlignment="1">
      <alignment horizontal="center" vertical="center" wrapText="1"/>
    </xf>
    <xf numFmtId="0" fontId="138" fillId="2" borderId="23" xfId="1" applyFont="1" applyFill="1" applyBorder="1" applyAlignment="1">
      <alignment horizontal="center" vertical="center" wrapText="1"/>
    </xf>
    <xf numFmtId="9" fontId="137" fillId="0" borderId="16" xfId="78" applyNumberFormat="1" applyFont="1" applyFill="1" applyBorder="1" applyAlignment="1">
      <alignment horizontal="center" vertical="center"/>
    </xf>
    <xf numFmtId="0" fontId="137" fillId="0" borderId="16" xfId="78" applyFont="1" applyFill="1" applyBorder="1" applyAlignment="1">
      <alignment horizontal="center" vertical="center" wrapText="1"/>
    </xf>
    <xf numFmtId="0" fontId="137" fillId="0" borderId="16" xfId="78" applyFont="1" applyFill="1" applyBorder="1" applyAlignment="1">
      <alignment horizontal="center" vertical="center"/>
    </xf>
    <xf numFmtId="0" fontId="138" fillId="0" borderId="16" xfId="78" applyFont="1" applyFill="1" applyBorder="1" applyAlignment="1">
      <alignment horizontal="center" vertical="center" wrapText="1"/>
    </xf>
    <xf numFmtId="0" fontId="156" fillId="0" borderId="0" xfId="1" applyFont="1" applyAlignment="1">
      <alignment horizontal="center"/>
    </xf>
    <xf numFmtId="0" fontId="18" fillId="2" borderId="19" xfId="0" applyFont="1" applyFill="1" applyBorder="1" applyAlignment="1">
      <alignment vertical="center" wrapText="1"/>
    </xf>
    <xf numFmtId="9" fontId="13" fillId="2" borderId="21" xfId="0" applyNumberFormat="1" applyFont="1" applyFill="1" applyBorder="1" applyAlignment="1">
      <alignment horizontal="center" vertical="center"/>
    </xf>
    <xf numFmtId="9" fontId="13" fillId="2" borderId="26" xfId="0" applyNumberFormat="1" applyFont="1" applyFill="1" applyBorder="1" applyAlignment="1">
      <alignment horizontal="center" vertical="center"/>
    </xf>
    <xf numFmtId="9" fontId="13" fillId="2" borderId="22" xfId="0" applyNumberFormat="1" applyFont="1" applyFill="1" applyBorder="1" applyAlignment="1">
      <alignment horizontal="center" vertical="center"/>
    </xf>
    <xf numFmtId="9" fontId="13" fillId="2" borderId="23" xfId="0" applyNumberFormat="1" applyFont="1" applyFill="1" applyBorder="1" applyAlignment="1">
      <alignment horizontal="center" vertical="center"/>
    </xf>
    <xf numFmtId="0" fontId="57" fillId="2" borderId="49" xfId="18" applyFont="1" applyFill="1" applyBorder="1" applyAlignment="1">
      <alignment horizontal="center" vertical="center" wrapText="1"/>
    </xf>
    <xf numFmtId="9" fontId="47" fillId="2" borderId="22" xfId="0" applyNumberFormat="1" applyFont="1" applyFill="1" applyBorder="1" applyAlignment="1">
      <alignment horizontal="center" vertical="center"/>
    </xf>
    <xf numFmtId="9" fontId="47" fillId="2" borderId="23" xfId="0" applyNumberFormat="1" applyFont="1" applyFill="1" applyBorder="1" applyAlignment="1">
      <alignment horizontal="center" vertical="center"/>
    </xf>
    <xf numFmtId="0" fontId="60" fillId="2" borderId="51" xfId="18" applyFont="1" applyFill="1" applyBorder="1" applyAlignment="1">
      <alignment horizontal="center" vertical="center" wrapText="1"/>
    </xf>
    <xf numFmtId="49" fontId="60" fillId="2" borderId="51" xfId="21" applyNumberFormat="1" applyFont="1" applyFill="1" applyBorder="1" applyAlignment="1">
      <alignment horizontal="center" vertical="center" wrapText="1"/>
    </xf>
    <xf numFmtId="0" fontId="60" fillId="2" borderId="49" xfId="18" applyFont="1" applyFill="1" applyBorder="1" applyAlignment="1">
      <alignment horizontal="center" vertical="center" wrapText="1"/>
    </xf>
    <xf numFmtId="49" fontId="60" fillId="2" borderId="49" xfId="21" applyNumberFormat="1" applyFont="1" applyFill="1" applyBorder="1" applyAlignment="1">
      <alignment horizontal="center" vertical="center" wrapText="1"/>
    </xf>
    <xf numFmtId="0" fontId="1" fillId="2" borderId="0" xfId="0" applyFont="1" applyFill="1" applyAlignment="1"/>
    <xf numFmtId="0" fontId="47" fillId="2" borderId="21" xfId="0" applyFont="1" applyFill="1" applyBorder="1" applyAlignment="1">
      <alignment horizontal="center" vertical="center" wrapText="1"/>
    </xf>
    <xf numFmtId="0" fontId="47" fillId="2" borderId="22" xfId="0" applyFont="1" applyFill="1" applyBorder="1" applyAlignment="1">
      <alignment horizontal="center" vertical="center"/>
    </xf>
    <xf numFmtId="0" fontId="47" fillId="2" borderId="23" xfId="0" applyFont="1" applyFill="1" applyBorder="1" applyAlignment="1">
      <alignment horizontal="center" vertical="center"/>
    </xf>
    <xf numFmtId="9" fontId="11" fillId="2" borderId="18" xfId="67" applyFont="1" applyFill="1" applyBorder="1" applyAlignment="1">
      <alignment horizontal="center" vertical="center"/>
    </xf>
    <xf numFmtId="169" fontId="11" fillId="2" borderId="18" xfId="67" applyNumberFormat="1" applyFont="1" applyFill="1" applyBorder="1" applyAlignment="1">
      <alignment horizontal="center" vertical="center"/>
    </xf>
    <xf numFmtId="169" fontId="16" fillId="2" borderId="18" xfId="0" applyNumberFormat="1" applyFont="1" applyFill="1" applyBorder="1" applyAlignment="1">
      <alignment horizontal="center" vertical="center"/>
    </xf>
    <xf numFmtId="0" fontId="11" fillId="2" borderId="21" xfId="0" applyFont="1" applyFill="1" applyBorder="1" applyAlignment="1">
      <alignment vertical="center"/>
    </xf>
    <xf numFmtId="0" fontId="11" fillId="2" borderId="22" xfId="0" applyFont="1" applyFill="1" applyBorder="1" applyAlignment="1">
      <alignment vertical="center"/>
    </xf>
    <xf numFmtId="3" fontId="16" fillId="2" borderId="17" xfId="0" applyNumberFormat="1" applyFont="1" applyFill="1" applyBorder="1" applyAlignment="1">
      <alignment horizontal="center" vertical="center"/>
    </xf>
    <xf numFmtId="0" fontId="11" fillId="2" borderId="53" xfId="0" applyFont="1" applyFill="1" applyBorder="1" applyAlignment="1">
      <alignment vertical="center"/>
    </xf>
    <xf numFmtId="9" fontId="47" fillId="2" borderId="21" xfId="0" applyNumberFormat="1" applyFont="1" applyFill="1" applyBorder="1" applyAlignment="1">
      <alignment horizontal="center" vertical="center"/>
    </xf>
    <xf numFmtId="9" fontId="47" fillId="2" borderId="26" xfId="0" applyNumberFormat="1" applyFont="1" applyFill="1" applyBorder="1" applyAlignment="1">
      <alignment horizontal="center" vertical="center"/>
    </xf>
    <xf numFmtId="0" fontId="72" fillId="2" borderId="0" xfId="0" applyFont="1" applyFill="1" applyAlignment="1">
      <alignment wrapText="1"/>
    </xf>
    <xf numFmtId="0" fontId="69" fillId="2" borderId="18" xfId="0" applyNumberFormat="1" applyFont="1" applyFill="1" applyBorder="1" applyAlignment="1">
      <alignment horizontal="center" vertical="center" wrapText="1"/>
    </xf>
    <xf numFmtId="0" fontId="62" fillId="2" borderId="56" xfId="0" applyFont="1" applyFill="1" applyBorder="1" applyAlignment="1">
      <alignment horizontal="center" vertical="center" wrapText="1"/>
    </xf>
    <xf numFmtId="0" fontId="62" fillId="2" borderId="57" xfId="0" applyFont="1" applyFill="1" applyBorder="1" applyAlignment="1">
      <alignment horizontal="center" vertical="center" wrapText="1"/>
    </xf>
    <xf numFmtId="1" fontId="63" fillId="2" borderId="80" xfId="0" applyNumberFormat="1" applyFont="1" applyFill="1" applyBorder="1" applyAlignment="1">
      <alignment horizontal="center" vertical="center" wrapText="1"/>
    </xf>
    <xf numFmtId="1" fontId="63" fillId="2" borderId="17" xfId="0" applyNumberFormat="1" applyFont="1" applyFill="1" applyBorder="1" applyAlignment="1">
      <alignment horizontal="center" vertical="center" wrapText="1"/>
    </xf>
    <xf numFmtId="0" fontId="69" fillId="2" borderId="21" xfId="0" applyFont="1" applyFill="1" applyBorder="1" applyAlignment="1">
      <alignment horizontal="center" vertical="center" wrapText="1"/>
    </xf>
    <xf numFmtId="0" fontId="69" fillId="2" borderId="22" xfId="0" applyFont="1" applyFill="1" applyBorder="1" applyAlignment="1">
      <alignment horizontal="center" vertical="center" wrapText="1"/>
    </xf>
    <xf numFmtId="0" fontId="69" fillId="2" borderId="23" xfId="0" applyFont="1" applyFill="1" applyBorder="1" applyAlignment="1">
      <alignment horizontal="center" vertical="center" wrapText="1"/>
    </xf>
    <xf numFmtId="3" fontId="69" fillId="2" borderId="7" xfId="68" applyNumberFormat="1" applyFont="1" applyFill="1" applyBorder="1" applyAlignment="1">
      <alignment horizontal="center" vertical="center" wrapText="1"/>
    </xf>
    <xf numFmtId="3" fontId="63" fillId="2" borderId="7" xfId="0" applyNumberFormat="1" applyFont="1" applyFill="1" applyBorder="1" applyAlignment="1">
      <alignment horizontal="center" wrapText="1"/>
    </xf>
    <xf numFmtId="171" fontId="62" fillId="2" borderId="7" xfId="66" applyNumberFormat="1" applyFont="1" applyFill="1" applyBorder="1" applyAlignment="1">
      <alignment horizontal="center" vertical="center" wrapText="1"/>
    </xf>
    <xf numFmtId="171" fontId="70" fillId="2" borderId="7" xfId="66" applyNumberFormat="1" applyFont="1" applyFill="1" applyBorder="1" applyAlignment="1">
      <alignment horizontal="center" vertical="center" wrapText="1"/>
    </xf>
    <xf numFmtId="171" fontId="74" fillId="2" borderId="7" xfId="66" applyNumberFormat="1" applyFont="1" applyFill="1" applyBorder="1" applyAlignment="1">
      <alignment horizontal="center" vertical="center" wrapText="1"/>
    </xf>
    <xf numFmtId="3" fontId="63" fillId="2" borderId="7" xfId="0" applyNumberFormat="1" applyFont="1" applyFill="1" applyBorder="1" applyAlignment="1">
      <alignment horizontal="right" wrapText="1"/>
    </xf>
    <xf numFmtId="3" fontId="69" fillId="2" borderId="7" xfId="0" applyNumberFormat="1" applyFont="1" applyFill="1" applyBorder="1" applyAlignment="1">
      <alignment horizontal="right" wrapText="1"/>
    </xf>
    <xf numFmtId="3" fontId="63" fillId="2" borderId="7" xfId="66" applyNumberFormat="1" applyFont="1" applyFill="1" applyBorder="1" applyAlignment="1">
      <alignment horizontal="right" vertical="center" wrapText="1"/>
    </xf>
    <xf numFmtId="3" fontId="62" fillId="2" borderId="7" xfId="66" applyNumberFormat="1" applyFont="1" applyFill="1" applyBorder="1" applyAlignment="1">
      <alignment horizontal="right" vertical="center" wrapText="1"/>
    </xf>
    <xf numFmtId="3" fontId="77" fillId="2" borderId="18" xfId="0" applyNumberFormat="1" applyFont="1" applyFill="1" applyBorder="1" applyAlignment="1">
      <alignment horizontal="right" vertical="center" wrapText="1"/>
    </xf>
    <xf numFmtId="3" fontId="64" fillId="2" borderId="18" xfId="0" applyNumberFormat="1" applyFont="1" applyFill="1" applyBorder="1" applyAlignment="1">
      <alignment horizontal="center" vertical="center" wrapText="1"/>
    </xf>
    <xf numFmtId="0" fontId="78" fillId="2" borderId="21" xfId="0" applyFont="1" applyFill="1" applyBorder="1" applyAlignment="1">
      <alignment horizontal="center" vertical="center" wrapText="1"/>
    </xf>
    <xf numFmtId="0" fontId="78" fillId="2" borderId="22" xfId="0" applyFont="1" applyFill="1" applyBorder="1" applyAlignment="1">
      <alignment horizontal="center" vertical="center" wrapText="1"/>
    </xf>
    <xf numFmtId="0" fontId="78" fillId="2" borderId="26" xfId="0" applyFont="1" applyFill="1" applyBorder="1" applyAlignment="1">
      <alignment horizontal="center" vertical="center" wrapText="1"/>
    </xf>
    <xf numFmtId="0" fontId="78" fillId="2" borderId="27" xfId="0" applyFont="1" applyFill="1" applyBorder="1" applyAlignment="1">
      <alignment horizontal="center" vertical="center" wrapText="1"/>
    </xf>
    <xf numFmtId="0" fontId="70" fillId="2" borderId="19" xfId="0" applyFont="1" applyFill="1" applyBorder="1" applyAlignment="1">
      <alignment horizontal="center" vertical="center" wrapText="1"/>
    </xf>
    <xf numFmtId="9" fontId="61" fillId="2" borderId="21" xfId="0" applyNumberFormat="1" applyFont="1" applyFill="1" applyBorder="1" applyAlignment="1">
      <alignment horizontal="center" vertical="center" wrapText="1"/>
    </xf>
    <xf numFmtId="9" fontId="62" fillId="2" borderId="25" xfId="0" applyNumberFormat="1" applyFont="1" applyFill="1" applyBorder="1" applyAlignment="1">
      <alignment horizontal="center" vertical="center" wrapText="1"/>
    </xf>
    <xf numFmtId="9" fontId="62" fillId="2" borderId="0" xfId="0" applyNumberFormat="1" applyFont="1" applyFill="1" applyBorder="1" applyAlignment="1">
      <alignment horizontal="center" vertical="center" wrapText="1"/>
    </xf>
    <xf numFmtId="3" fontId="65" fillId="2" borderId="18" xfId="0" applyNumberFormat="1" applyFont="1" applyFill="1" applyBorder="1" applyAlignment="1">
      <alignment horizontal="center" vertical="center" wrapText="1"/>
    </xf>
    <xf numFmtId="9" fontId="61" fillId="2" borderId="16" xfId="0" applyNumberFormat="1" applyFont="1" applyFill="1" applyBorder="1" applyAlignment="1">
      <alignment horizontal="center" vertical="center" wrapText="1"/>
    </xf>
    <xf numFmtId="9" fontId="62" fillId="2" borderId="22" xfId="0" applyNumberFormat="1" applyFont="1" applyFill="1" applyBorder="1" applyAlignment="1">
      <alignment horizontal="center" vertical="center" wrapText="1"/>
    </xf>
    <xf numFmtId="9" fontId="62" fillId="2" borderId="23" xfId="0" applyNumberFormat="1" applyFont="1" applyFill="1" applyBorder="1" applyAlignment="1">
      <alignment horizontal="center" vertical="center" wrapText="1"/>
    </xf>
    <xf numFmtId="0" fontId="70" fillId="2" borderId="21" xfId="0" applyFont="1" applyFill="1" applyBorder="1" applyAlignment="1">
      <alignment horizontal="center" vertical="center" wrapText="1"/>
    </xf>
    <xf numFmtId="0" fontId="70" fillId="2" borderId="22" xfId="0" applyFont="1" applyFill="1" applyBorder="1" applyAlignment="1">
      <alignment horizontal="center" vertical="center" wrapText="1"/>
    </xf>
    <xf numFmtId="0" fontId="70" fillId="2" borderId="23" xfId="0" applyFont="1" applyFill="1" applyBorder="1" applyAlignment="1">
      <alignment horizontal="center" vertical="center" wrapText="1"/>
    </xf>
    <xf numFmtId="9" fontId="61" fillId="2" borderId="19" xfId="0" applyNumberFormat="1" applyFont="1" applyFill="1" applyBorder="1" applyAlignment="1">
      <alignment horizontal="center" vertical="center" wrapText="1"/>
    </xf>
    <xf numFmtId="9" fontId="62" fillId="2" borderId="21" xfId="0" applyNumberFormat="1" applyFont="1" applyFill="1" applyBorder="1" applyAlignment="1">
      <alignment horizontal="center" vertical="center" wrapText="1"/>
    </xf>
    <xf numFmtId="3" fontId="77" fillId="2" borderId="17" xfId="0" applyNumberFormat="1" applyFont="1" applyFill="1" applyBorder="1" applyAlignment="1">
      <alignment horizontal="center" vertical="center" wrapText="1"/>
    </xf>
    <xf numFmtId="3" fontId="64" fillId="2" borderId="7" xfId="0" applyNumberFormat="1" applyFont="1" applyFill="1" applyBorder="1" applyAlignment="1">
      <alignment horizontal="center" vertical="center" wrapText="1"/>
    </xf>
    <xf numFmtId="0" fontId="61" fillId="2" borderId="19" xfId="0" applyFont="1" applyFill="1" applyBorder="1" applyAlignment="1">
      <alignment horizontal="center" vertical="center" wrapText="1"/>
    </xf>
    <xf numFmtId="0" fontId="62" fillId="2" borderId="29" xfId="0" applyFont="1" applyFill="1" applyBorder="1" applyAlignment="1">
      <alignment horizontal="center" vertical="center" wrapText="1"/>
    </xf>
    <xf numFmtId="0" fontId="62" fillId="2" borderId="18" xfId="0" applyFont="1" applyFill="1" applyBorder="1" applyAlignment="1">
      <alignment horizontal="center" vertical="center" wrapText="1"/>
    </xf>
    <xf numFmtId="3" fontId="65" fillId="2" borderId="17" xfId="0" applyNumberFormat="1" applyFont="1" applyFill="1" applyBorder="1" applyAlignment="1">
      <alignment horizontal="center" vertical="center" wrapText="1"/>
    </xf>
    <xf numFmtId="0" fontId="69" fillId="2" borderId="81" xfId="0" applyFont="1" applyFill="1" applyBorder="1" applyAlignment="1">
      <alignment horizontal="center" vertical="center" wrapText="1"/>
    </xf>
    <xf numFmtId="9" fontId="61" fillId="2" borderId="18" xfId="0" applyNumberFormat="1" applyFont="1" applyFill="1" applyBorder="1" applyAlignment="1">
      <alignment horizontal="center" vertical="center" wrapText="1"/>
    </xf>
    <xf numFmtId="0" fontId="70" fillId="2" borderId="29" xfId="0" applyFont="1" applyFill="1" applyBorder="1" applyAlignment="1">
      <alignment horizontal="center" vertical="center" wrapText="1"/>
    </xf>
    <xf numFmtId="0" fontId="70" fillId="2" borderId="30" xfId="0" applyFont="1" applyFill="1" applyBorder="1" applyAlignment="1">
      <alignment horizontal="center" vertical="center" wrapText="1"/>
    </xf>
    <xf numFmtId="0" fontId="70" fillId="2" borderId="18" xfId="0" applyFont="1" applyFill="1" applyBorder="1" applyAlignment="1">
      <alignment horizontal="center" vertical="center" wrapText="1"/>
    </xf>
    <xf numFmtId="1" fontId="63" fillId="2" borderId="7" xfId="0" applyNumberFormat="1" applyFont="1" applyFill="1" applyBorder="1" applyAlignment="1">
      <alignment horizontal="center" vertical="center" wrapText="1"/>
    </xf>
    <xf numFmtId="0" fontId="63" fillId="2" borderId="83" xfId="0" applyFont="1" applyFill="1" applyBorder="1" applyAlignment="1">
      <alignment horizontal="center" vertical="center" wrapText="1"/>
    </xf>
    <xf numFmtId="0" fontId="63" fillId="2" borderId="84" xfId="0" applyFont="1" applyFill="1" applyBorder="1" applyAlignment="1">
      <alignment horizontal="center" vertical="center" wrapText="1"/>
    </xf>
    <xf numFmtId="0" fontId="69" fillId="2" borderId="19" xfId="0" applyFont="1" applyFill="1" applyBorder="1" applyAlignment="1">
      <alignment horizontal="center" vertical="center" wrapText="1"/>
    </xf>
    <xf numFmtId="9" fontId="63" fillId="2" borderId="21" xfId="0" applyNumberFormat="1" applyFont="1" applyFill="1" applyBorder="1" applyAlignment="1">
      <alignment horizontal="center" vertical="center" wrapText="1"/>
    </xf>
    <xf numFmtId="9" fontId="63" fillId="2" borderId="30" xfId="0" applyNumberFormat="1" applyFont="1" applyFill="1" applyBorder="1" applyAlignment="1">
      <alignment horizontal="center" vertical="center" wrapText="1"/>
    </xf>
    <xf numFmtId="9" fontId="63" fillId="2" borderId="22" xfId="0" applyNumberFormat="1" applyFont="1" applyFill="1" applyBorder="1" applyAlignment="1">
      <alignment horizontal="center" vertical="center" wrapText="1"/>
    </xf>
    <xf numFmtId="9" fontId="63" fillId="2" borderId="23" xfId="0" applyNumberFormat="1" applyFont="1" applyFill="1" applyBorder="1" applyAlignment="1">
      <alignment horizontal="center" vertical="center" wrapText="1"/>
    </xf>
    <xf numFmtId="3" fontId="64" fillId="2" borderId="85" xfId="0" applyNumberFormat="1" applyFont="1" applyFill="1" applyBorder="1" applyAlignment="1">
      <alignment horizontal="center" vertical="center" wrapText="1"/>
    </xf>
    <xf numFmtId="0" fontId="63" fillId="2" borderId="28" xfId="0" applyFont="1" applyFill="1" applyBorder="1" applyAlignment="1">
      <alignment horizontal="center" vertical="center" wrapText="1"/>
    </xf>
    <xf numFmtId="0" fontId="61" fillId="2" borderId="20" xfId="0" applyFont="1" applyFill="1" applyBorder="1" applyAlignment="1">
      <alignment horizontal="center" vertical="center" wrapText="1"/>
    </xf>
    <xf numFmtId="0" fontId="62" fillId="2" borderId="17" xfId="0" applyFont="1" applyFill="1" applyBorder="1" applyAlignment="1">
      <alignment vertical="center" wrapText="1"/>
    </xf>
    <xf numFmtId="0" fontId="63" fillId="2" borderId="7" xfId="0" applyFont="1" applyFill="1" applyBorder="1" applyAlignment="1">
      <alignment horizontal="center" wrapText="1"/>
    </xf>
    <xf numFmtId="3" fontId="64" fillId="2" borderId="82" xfId="0" applyNumberFormat="1" applyFont="1" applyFill="1" applyBorder="1" applyAlignment="1">
      <alignment horizontal="center" vertical="center" wrapText="1"/>
    </xf>
    <xf numFmtId="0" fontId="62" fillId="2" borderId="25" xfId="0" applyFont="1" applyFill="1" applyBorder="1" applyAlignment="1">
      <alignment horizontal="center" vertical="center" wrapText="1"/>
    </xf>
    <xf numFmtId="0" fontId="62" fillId="2" borderId="27" xfId="0" applyFont="1" applyFill="1" applyBorder="1" applyAlignment="1">
      <alignment horizontal="center" vertical="center" wrapText="1"/>
    </xf>
    <xf numFmtId="0" fontId="63" fillId="2" borderId="54" xfId="0" applyFont="1" applyFill="1" applyBorder="1" applyAlignment="1">
      <alignment horizontal="center" vertical="center" wrapText="1"/>
    </xf>
    <xf numFmtId="0" fontId="63" fillId="2" borderId="86" xfId="0" applyFont="1" applyFill="1" applyBorder="1" applyAlignment="1">
      <alignment horizontal="center" vertical="center" wrapText="1"/>
    </xf>
    <xf numFmtId="0" fontId="63" fillId="2" borderId="53" xfId="0" applyFont="1" applyFill="1" applyBorder="1" applyAlignment="1">
      <alignment horizontal="center" vertical="center" wrapText="1"/>
    </xf>
    <xf numFmtId="0" fontId="62" fillId="2" borderId="87" xfId="0" applyFont="1" applyFill="1" applyBorder="1" applyAlignment="1">
      <alignment horizontal="center" vertical="center" wrapText="1"/>
    </xf>
    <xf numFmtId="0" fontId="62" fillId="2" borderId="88" xfId="0" applyFont="1" applyFill="1" applyBorder="1" applyAlignment="1">
      <alignment horizontal="center" vertical="center" wrapText="1"/>
    </xf>
    <xf numFmtId="0" fontId="63" fillId="2" borderId="90" xfId="0" applyFont="1" applyFill="1" applyBorder="1" applyAlignment="1">
      <alignment horizontal="center" vertical="center" wrapText="1"/>
    </xf>
    <xf numFmtId="0" fontId="61" fillId="2" borderId="91" xfId="0" applyFont="1" applyFill="1" applyBorder="1" applyAlignment="1">
      <alignment horizontal="center" vertical="center" wrapText="1"/>
    </xf>
    <xf numFmtId="0" fontId="63" fillId="2" borderId="90" xfId="0" applyFont="1" applyFill="1" applyBorder="1" applyAlignment="1">
      <alignment horizontal="center" vertical="center" wrapText="1"/>
    </xf>
    <xf numFmtId="3" fontId="64" fillId="2" borderId="17" xfId="0" applyNumberFormat="1" applyFont="1" applyFill="1" applyBorder="1" applyAlignment="1">
      <alignment horizontal="center" vertical="center" wrapText="1"/>
    </xf>
    <xf numFmtId="3" fontId="65" fillId="2" borderId="7" xfId="0" applyNumberFormat="1" applyFont="1" applyFill="1" applyBorder="1" applyAlignment="1">
      <alignment horizontal="center" vertical="center" wrapText="1"/>
    </xf>
    <xf numFmtId="0" fontId="69" fillId="2" borderId="92" xfId="0" applyFont="1" applyFill="1" applyBorder="1" applyAlignment="1">
      <alignment horizontal="center" vertical="center" wrapText="1"/>
    </xf>
    <xf numFmtId="9" fontId="61" fillId="2" borderId="23" xfId="0" applyNumberFormat="1" applyFont="1" applyFill="1" applyBorder="1" applyAlignment="1">
      <alignment horizontal="center" vertical="center" wrapText="1"/>
    </xf>
    <xf numFmtId="3" fontId="63" fillId="2" borderId="30" xfId="0" applyNumberFormat="1" applyFont="1" applyFill="1" applyBorder="1" applyAlignment="1">
      <alignment horizontal="center" vertical="center" wrapText="1"/>
    </xf>
    <xf numFmtId="0" fontId="72" fillId="2" borderId="0" xfId="0" applyFont="1" applyFill="1"/>
    <xf numFmtId="0" fontId="10" fillId="2" borderId="0" xfId="0" applyFont="1" applyFill="1"/>
    <xf numFmtId="9" fontId="84" fillId="2" borderId="18" xfId="0" applyNumberFormat="1" applyFont="1" applyFill="1" applyBorder="1" applyAlignment="1">
      <alignment horizontal="center" vertical="center"/>
    </xf>
    <xf numFmtId="9" fontId="84" fillId="2" borderId="18" xfId="67" applyFont="1" applyFill="1" applyBorder="1" applyAlignment="1">
      <alignment horizontal="center" vertical="center"/>
    </xf>
    <xf numFmtId="49" fontId="84" fillId="2" borderId="18" xfId="67" applyNumberFormat="1" applyFont="1" applyFill="1" applyBorder="1" applyAlignment="1">
      <alignment horizontal="center" vertical="center"/>
    </xf>
    <xf numFmtId="49" fontId="84" fillId="2" borderId="18" xfId="0" applyNumberFormat="1" applyFont="1" applyFill="1" applyBorder="1" applyAlignment="1">
      <alignment horizontal="center" vertical="center"/>
    </xf>
    <xf numFmtId="0" fontId="83" fillId="2" borderId="22" xfId="0" applyFont="1" applyFill="1" applyBorder="1" applyAlignment="1">
      <alignment horizontal="center" vertical="top"/>
    </xf>
    <xf numFmtId="0" fontId="83" fillId="2" borderId="23" xfId="0" applyFont="1" applyFill="1" applyBorder="1" applyAlignment="1">
      <alignment horizontal="center" vertical="top"/>
    </xf>
    <xf numFmtId="3" fontId="87" fillId="2" borderId="18" xfId="0" applyNumberFormat="1" applyFont="1" applyFill="1" applyBorder="1" applyAlignment="1">
      <alignment horizontal="center" vertical="center"/>
    </xf>
    <xf numFmtId="9" fontId="83" fillId="2" borderId="18" xfId="67" applyFont="1" applyFill="1" applyBorder="1" applyAlignment="1">
      <alignment horizontal="center" vertical="center"/>
    </xf>
    <xf numFmtId="169" fontId="83" fillId="2" borderId="18" xfId="67" applyNumberFormat="1" applyFont="1" applyFill="1" applyBorder="1" applyAlignment="1">
      <alignment horizontal="center" vertical="center"/>
    </xf>
    <xf numFmtId="3" fontId="82" fillId="2" borderId="18" xfId="0" applyNumberFormat="1" applyFont="1" applyFill="1" applyBorder="1" applyAlignment="1">
      <alignment horizontal="center" vertical="center"/>
    </xf>
    <xf numFmtId="9" fontId="83" fillId="2" borderId="21" xfId="0" applyNumberFormat="1" applyFont="1" applyFill="1" applyBorder="1" applyAlignment="1">
      <alignment horizontal="center" vertical="center" wrapText="1"/>
    </xf>
    <xf numFmtId="9" fontId="83" fillId="2" borderId="26" xfId="0" applyNumberFormat="1" applyFont="1" applyFill="1" applyBorder="1" applyAlignment="1">
      <alignment horizontal="center" vertical="center" wrapText="1"/>
    </xf>
    <xf numFmtId="9" fontId="83" fillId="2" borderId="22" xfId="0" applyNumberFormat="1" applyFont="1" applyFill="1" applyBorder="1" applyAlignment="1">
      <alignment horizontal="center" vertical="center" wrapText="1"/>
    </xf>
    <xf numFmtId="9" fontId="83" fillId="2" borderId="23" xfId="0" applyNumberFormat="1" applyFont="1" applyFill="1" applyBorder="1" applyAlignment="1">
      <alignment horizontal="center" vertical="center" wrapText="1"/>
    </xf>
    <xf numFmtId="9" fontId="83" fillId="2" borderId="16" xfId="0" applyNumberFormat="1" applyFont="1" applyFill="1" applyBorder="1" applyAlignment="1">
      <alignment horizontal="center" vertical="center" wrapText="1"/>
    </xf>
    <xf numFmtId="9" fontId="85" fillId="2" borderId="16" xfId="0" applyNumberFormat="1" applyFont="1" applyFill="1" applyBorder="1" applyAlignment="1">
      <alignment horizontal="center" vertical="center" wrapText="1"/>
    </xf>
    <xf numFmtId="0" fontId="82" fillId="2" borderId="18" xfId="0" applyFont="1" applyFill="1" applyBorder="1" applyAlignment="1">
      <alignment horizontal="center" vertical="center"/>
    </xf>
    <xf numFmtId="9" fontId="83" fillId="2" borderId="23" xfId="0" applyNumberFormat="1" applyFont="1" applyFill="1" applyBorder="1" applyAlignment="1">
      <alignment vertical="center"/>
    </xf>
    <xf numFmtId="9" fontId="83" fillId="2" borderId="21" xfId="0" applyNumberFormat="1" applyFont="1" applyFill="1" applyBorder="1" applyAlignment="1">
      <alignment horizontal="center" vertical="center"/>
    </xf>
    <xf numFmtId="9" fontId="83" fillId="2" borderId="30" xfId="0" applyNumberFormat="1" applyFont="1" applyFill="1" applyBorder="1" applyAlignment="1">
      <alignment horizontal="center" vertical="center"/>
    </xf>
    <xf numFmtId="9" fontId="83" fillId="2" borderId="22" xfId="0" applyNumberFormat="1" applyFont="1" applyFill="1" applyBorder="1" applyAlignment="1">
      <alignment horizontal="center" vertical="center"/>
    </xf>
    <xf numFmtId="9" fontId="83" fillId="2" borderId="23" xfId="0" applyNumberFormat="1" applyFont="1" applyFill="1" applyBorder="1" applyAlignment="1">
      <alignment horizontal="center" vertical="center"/>
    </xf>
    <xf numFmtId="3" fontId="89" fillId="2" borderId="18" xfId="0" applyNumberFormat="1" applyFont="1" applyFill="1" applyBorder="1" applyAlignment="1">
      <alignment horizontal="center" vertical="center"/>
    </xf>
    <xf numFmtId="0" fontId="86" fillId="2" borderId="19" xfId="0" applyFont="1" applyFill="1" applyBorder="1" applyAlignment="1">
      <alignment horizontal="center" vertical="center" wrapText="1"/>
    </xf>
    <xf numFmtId="9" fontId="82" fillId="2" borderId="22" xfId="0" applyNumberFormat="1" applyFont="1" applyFill="1" applyBorder="1" applyAlignment="1">
      <alignment horizontal="center" vertical="center"/>
    </xf>
    <xf numFmtId="9" fontId="82" fillId="2" borderId="23" xfId="0" applyNumberFormat="1" applyFont="1" applyFill="1" applyBorder="1" applyAlignment="1">
      <alignment horizontal="center" vertical="center"/>
    </xf>
    <xf numFmtId="3" fontId="53" fillId="2" borderId="18" xfId="0" applyNumberFormat="1" applyFont="1" applyFill="1" applyBorder="1" applyAlignment="1">
      <alignment horizontal="center" vertical="center"/>
    </xf>
    <xf numFmtId="9" fontId="53" fillId="2" borderId="22" xfId="0" applyNumberFormat="1" applyFont="1" applyFill="1" applyBorder="1" applyAlignment="1">
      <alignment horizontal="center" vertical="center"/>
    </xf>
    <xf numFmtId="9" fontId="53" fillId="2" borderId="23" xfId="0" applyNumberFormat="1" applyFont="1" applyFill="1" applyBorder="1" applyAlignment="1">
      <alignment horizontal="center" vertical="center"/>
    </xf>
    <xf numFmtId="0" fontId="83" fillId="2" borderId="19" xfId="0" applyFont="1" applyFill="1" applyBorder="1" applyAlignment="1">
      <alignment horizontal="center" vertical="top" wrapText="1"/>
    </xf>
    <xf numFmtId="9" fontId="82" fillId="2" borderId="21" xfId="0" applyNumberFormat="1" applyFont="1" applyFill="1" applyBorder="1" applyAlignment="1">
      <alignment horizontal="center" vertical="center"/>
    </xf>
    <xf numFmtId="0" fontId="53" fillId="2" borderId="22" xfId="0" applyFont="1" applyFill="1" applyBorder="1" applyAlignment="1">
      <alignment horizontal="center" vertical="center"/>
    </xf>
    <xf numFmtId="0" fontId="83" fillId="2" borderId="23" xfId="0" applyFont="1" applyFill="1" applyBorder="1" applyAlignment="1">
      <alignment vertical="center"/>
    </xf>
    <xf numFmtId="0" fontId="82" fillId="2" borderId="16" xfId="0" applyFont="1" applyFill="1" applyBorder="1" applyAlignment="1">
      <alignment horizontal="center" vertical="center" wrapText="1"/>
    </xf>
    <xf numFmtId="0" fontId="83" fillId="2" borderId="22" xfId="0" applyFont="1" applyFill="1" applyBorder="1" applyAlignment="1">
      <alignment vertical="center"/>
    </xf>
    <xf numFmtId="0" fontId="83" fillId="2" borderId="93" xfId="0" applyFont="1" applyFill="1" applyBorder="1" applyAlignment="1">
      <alignment horizontal="center" vertical="center" wrapText="1"/>
    </xf>
    <xf numFmtId="0" fontId="53" fillId="2" borderId="55" xfId="0" applyFont="1" applyFill="1" applyBorder="1" applyAlignment="1">
      <alignment horizontal="center" vertical="center"/>
    </xf>
    <xf numFmtId="0" fontId="83" fillId="2" borderId="57" xfId="0" applyFont="1" applyFill="1" applyBorder="1" applyAlignment="1">
      <alignment vertical="center"/>
    </xf>
    <xf numFmtId="0" fontId="83" fillId="2" borderId="29" xfId="0" applyFont="1" applyFill="1" applyBorder="1" applyAlignment="1">
      <alignment horizontal="center" vertical="center" wrapText="1"/>
    </xf>
    <xf numFmtId="0" fontId="83" fillId="2" borderId="30" xfId="0" applyFont="1" applyFill="1" applyBorder="1" applyAlignment="1">
      <alignment horizontal="center" vertical="center" wrapText="1"/>
    </xf>
    <xf numFmtId="0" fontId="83" fillId="2" borderId="18" xfId="0" applyFont="1" applyFill="1" applyBorder="1" applyAlignment="1">
      <alignment horizontal="center" vertical="center" wrapText="1"/>
    </xf>
    <xf numFmtId="3" fontId="84" fillId="2" borderId="17" xfId="0" applyNumberFormat="1" applyFont="1" applyFill="1" applyBorder="1" applyAlignment="1">
      <alignment horizontal="center" vertical="center"/>
    </xf>
    <xf numFmtId="3" fontId="83" fillId="2" borderId="17" xfId="0" applyNumberFormat="1" applyFont="1" applyFill="1" applyBorder="1" applyAlignment="1">
      <alignment horizontal="center" vertical="center"/>
    </xf>
    <xf numFmtId="3" fontId="53" fillId="2" borderId="82" xfId="0" applyNumberFormat="1" applyFont="1" applyFill="1" applyBorder="1" applyAlignment="1">
      <alignment horizontal="center" vertical="center"/>
    </xf>
    <xf numFmtId="9" fontId="83" fillId="2" borderId="94" xfId="0" applyNumberFormat="1" applyFont="1" applyFill="1" applyBorder="1" applyAlignment="1">
      <alignment horizontal="center" vertical="top" wrapText="1"/>
    </xf>
    <xf numFmtId="9" fontId="83" fillId="2" borderId="22" xfId="0" applyNumberFormat="1" applyFont="1" applyFill="1" applyBorder="1" applyAlignment="1">
      <alignment horizontal="center" vertical="top"/>
    </xf>
    <xf numFmtId="9" fontId="83" fillId="2" borderId="23" xfId="0" applyNumberFormat="1" applyFont="1" applyFill="1" applyBorder="1" applyAlignment="1">
      <alignment horizontal="center" vertical="top"/>
    </xf>
    <xf numFmtId="3" fontId="83" fillId="2" borderId="0" xfId="0" applyNumberFormat="1" applyFont="1" applyFill="1" applyBorder="1" applyAlignment="1">
      <alignment horizontal="center" vertical="center"/>
    </xf>
    <xf numFmtId="0" fontId="1" fillId="0" borderId="0" xfId="0" applyFont="1" applyAlignment="1">
      <alignment horizontal="center" wrapText="1"/>
    </xf>
    <xf numFmtId="0" fontId="98" fillId="0" borderId="0" xfId="69" applyFont="1" applyFill="1" applyAlignment="1"/>
    <xf numFmtId="0" fontId="137" fillId="0" borderId="0" xfId="76" applyFont="1" applyFill="1" applyAlignment="1">
      <alignment horizontal="center"/>
    </xf>
  </cellXfs>
  <cellStyles count="79">
    <cellStyle name="20% - Accent1" xfId="41" builtinId="30" customBuiltin="1"/>
    <cellStyle name="20% - Accent2" xfId="45" builtinId="34" customBuiltin="1"/>
    <cellStyle name="20% - Accent3" xfId="49" builtinId="38" customBuiltin="1"/>
    <cellStyle name="20% - Accent4" xfId="53" builtinId="42" customBuiltin="1"/>
    <cellStyle name="20% - Accent5" xfId="57" builtinId="46" customBuiltin="1"/>
    <cellStyle name="20% - Accent6" xfId="61" builtinId="50" customBuiltin="1"/>
    <cellStyle name="40% - Accent1" xfId="42" builtinId="31" customBuiltin="1"/>
    <cellStyle name="40% - Accent2" xfId="46" builtinId="35" customBuiltin="1"/>
    <cellStyle name="40% - Accent3" xfId="50" builtinId="39" customBuiltin="1"/>
    <cellStyle name="40% - Accent4" xfId="54" builtinId="43" customBuiltin="1"/>
    <cellStyle name="40% - Accent5" xfId="58" builtinId="47" customBuiltin="1"/>
    <cellStyle name="40% - Accent6" xfId="62" builtinId="51" customBuiltin="1"/>
    <cellStyle name="60% - Accent1" xfId="43" builtinId="32" customBuiltin="1"/>
    <cellStyle name="60% - Accent2" xfId="47" builtinId="36" customBuiltin="1"/>
    <cellStyle name="60% - Accent3" xfId="51" builtinId="40" customBuiltin="1"/>
    <cellStyle name="60% - Accent4" xfId="55" builtinId="44" customBuiltin="1"/>
    <cellStyle name="60% - Accent5" xfId="59" builtinId="48" customBuiltin="1"/>
    <cellStyle name="60% - Accent6" xfId="63" builtinId="52" customBuiltin="1"/>
    <cellStyle name="Accent1" xfId="40" builtinId="29" customBuiltin="1"/>
    <cellStyle name="Accent2" xfId="44" builtinId="33" customBuiltin="1"/>
    <cellStyle name="Accent3" xfId="48" builtinId="37" customBuiltin="1"/>
    <cellStyle name="Accent4" xfId="52" builtinId="41" customBuiltin="1"/>
    <cellStyle name="Accent5" xfId="56" builtinId="45" customBuiltin="1"/>
    <cellStyle name="Accent6" xfId="60" builtinId="49" customBuiltin="1"/>
    <cellStyle name="Bad" xfId="29" builtinId="27" customBuiltin="1"/>
    <cellStyle name="Calculation" xfId="33" builtinId="22" customBuiltin="1"/>
    <cellStyle name="Check Cell" xfId="35" builtinId="23" customBuiltin="1"/>
    <cellStyle name="Comma" xfId="66" builtinId="3"/>
    <cellStyle name="Comma [0] 2" xfId="3"/>
    <cellStyle name="Comma 16" xfId="74"/>
    <cellStyle name="Comma 2" xfId="4"/>
    <cellStyle name="Comma 2 3" xfId="5"/>
    <cellStyle name="Comma 3" xfId="6"/>
    <cellStyle name="Comma 4" xfId="7"/>
    <cellStyle name="Comma 5" xfId="2"/>
    <cellStyle name="Comma0" xfId="8"/>
    <cellStyle name="Currency0" xfId="9"/>
    <cellStyle name="Date" xfId="10"/>
    <cellStyle name="Explanatory Text" xfId="38" builtinId="53" customBuiltin="1"/>
    <cellStyle name="Fixed" xfId="11"/>
    <cellStyle name="Good" xfId="28" builtinId="26" customBuiltin="1"/>
    <cellStyle name="Heading 1" xfId="24" builtinId="16" customBuiltin="1"/>
    <cellStyle name="Heading 1 2" xfId="12"/>
    <cellStyle name="Heading 2" xfId="25" builtinId="17" customBuiltin="1"/>
    <cellStyle name="Heading 2 2" xfId="13"/>
    <cellStyle name="Heading 3" xfId="26" builtinId="18" customBuiltin="1"/>
    <cellStyle name="Heading 4" xfId="27" builtinId="19" customBuiltin="1"/>
    <cellStyle name="Input" xfId="31" builtinId="20" customBuiltin="1"/>
    <cellStyle name="Linked Cell" xfId="34" builtinId="24" customBuiltin="1"/>
    <cellStyle name="Neutral" xfId="30" builtinId="28" customBuiltin="1"/>
    <cellStyle name="Normal" xfId="0" builtinId="0"/>
    <cellStyle name="Normal 113" xfId="14"/>
    <cellStyle name="Normal 117" xfId="15"/>
    <cellStyle name="Normal 127" xfId="16"/>
    <cellStyle name="Normal 2" xfId="17"/>
    <cellStyle name="Normal 2 2" xfId="65"/>
    <cellStyle name="Normal 2 5" xfId="75"/>
    <cellStyle name="Normal 24" xfId="70"/>
    <cellStyle name="Normal 25" xfId="71"/>
    <cellStyle name="Normal 3" xfId="18"/>
    <cellStyle name="Normal 3 3" xfId="19"/>
    <cellStyle name="Normal 3 4" xfId="72"/>
    <cellStyle name="Normal 3 5" xfId="69"/>
    <cellStyle name="Normal 4" xfId="1"/>
    <cellStyle name="Normal 5" xfId="20"/>
    <cellStyle name="Normal 5 4" xfId="21"/>
    <cellStyle name="Normal 6" xfId="76"/>
    <cellStyle name="Normal 6 2" xfId="78"/>
    <cellStyle name="Normal_Formati_permbledhese_Investimet 2007" xfId="77"/>
    <cellStyle name="Normal_Udhezimi-Tabelat" xfId="68"/>
    <cellStyle name="Note" xfId="37" builtinId="10" customBuiltin="1"/>
    <cellStyle name="Output" xfId="32" builtinId="21" customBuiltin="1"/>
    <cellStyle name="Percent" xfId="67" builtinId="5"/>
    <cellStyle name="Percent 2" xfId="22"/>
    <cellStyle name="Percent 7" xfId="73"/>
    <cellStyle name="Title 2" xfId="64"/>
    <cellStyle name="Total" xfId="39" builtinId="25" customBuiltin="1"/>
    <cellStyle name="Total 2" xfId="23"/>
    <cellStyle name="Warning Text" xfId="36"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71"/>
  <sheetViews>
    <sheetView topLeftCell="B1" zoomScale="145" zoomScaleNormal="145" workbookViewId="0">
      <selection activeCell="B1" sqref="B1:F1"/>
    </sheetView>
  </sheetViews>
  <sheetFormatPr defaultRowHeight="15" x14ac:dyDescent="0.25"/>
  <cols>
    <col min="1" max="1" width="0" hidden="1" customWidth="1"/>
    <col min="2" max="2" width="27" customWidth="1"/>
    <col min="3" max="3" width="12.85546875" customWidth="1"/>
    <col min="4" max="4" width="13.85546875" customWidth="1"/>
    <col min="5" max="5" width="14" customWidth="1"/>
    <col min="6" max="6" width="20.5703125" customWidth="1"/>
  </cols>
  <sheetData>
    <row r="1" spans="1:7" x14ac:dyDescent="0.25">
      <c r="A1" s="1"/>
      <c r="B1" s="1167" t="s">
        <v>1533</v>
      </c>
      <c r="C1" s="1167"/>
      <c r="D1" s="1167"/>
      <c r="E1" s="1167"/>
      <c r="F1" s="1167"/>
      <c r="G1" s="1"/>
    </row>
    <row r="2" spans="1:7" x14ac:dyDescent="0.25">
      <c r="B2" s="78" t="s">
        <v>117</v>
      </c>
      <c r="C2" s="78"/>
      <c r="D2" s="78"/>
      <c r="E2" s="78"/>
      <c r="F2" s="78"/>
      <c r="G2" s="78"/>
    </row>
    <row r="3" spans="1:7" x14ac:dyDescent="0.25">
      <c r="A3" s="2"/>
      <c r="B3" s="646" t="s">
        <v>116</v>
      </c>
      <c r="C3" s="646"/>
      <c r="D3" s="646"/>
      <c r="E3" s="646"/>
      <c r="F3" s="646"/>
      <c r="G3" s="2"/>
    </row>
    <row r="4" spans="1:7" ht="15.75" thickBot="1" x14ac:dyDescent="0.3">
      <c r="A4" s="1"/>
      <c r="B4" s="1"/>
      <c r="C4" s="1"/>
      <c r="D4" s="1"/>
      <c r="E4" s="1"/>
      <c r="F4" s="1"/>
      <c r="G4" s="1"/>
    </row>
    <row r="5" spans="1:7" ht="15.75" thickBot="1" x14ac:dyDescent="0.3">
      <c r="A5" s="1"/>
      <c r="B5" s="28" t="s">
        <v>0</v>
      </c>
      <c r="C5" s="647" t="s">
        <v>1</v>
      </c>
      <c r="D5" s="647"/>
      <c r="E5" s="647"/>
      <c r="F5" s="647"/>
      <c r="G5" s="1"/>
    </row>
    <row r="6" spans="1:7" ht="15.75" thickBot="1" x14ac:dyDescent="0.3">
      <c r="A6" s="1"/>
      <c r="B6" s="28" t="s">
        <v>2</v>
      </c>
      <c r="C6" s="648" t="s">
        <v>3</v>
      </c>
      <c r="D6" s="649"/>
      <c r="E6" s="649"/>
      <c r="F6" s="650"/>
      <c r="G6" s="1"/>
    </row>
    <row r="7" spans="1:7" ht="15.75" thickBot="1" x14ac:dyDescent="0.3">
      <c r="A7" s="1"/>
      <c r="B7" s="28" t="s">
        <v>4</v>
      </c>
      <c r="C7" s="651" t="s">
        <v>5</v>
      </c>
      <c r="D7" s="652"/>
      <c r="E7" s="652"/>
      <c r="F7" s="653"/>
      <c r="G7" s="1"/>
    </row>
    <row r="8" spans="1:7" ht="15.75" customHeight="1" thickBot="1" x14ac:dyDescent="0.3">
      <c r="A8" s="1"/>
      <c r="B8" s="663" t="s">
        <v>6</v>
      </c>
      <c r="C8" s="664"/>
      <c r="D8" s="664"/>
      <c r="E8" s="664"/>
      <c r="F8" s="664"/>
      <c r="G8" s="1"/>
    </row>
    <row r="9" spans="1:7" ht="15.75" customHeight="1" x14ac:dyDescent="0.25">
      <c r="A9" s="1"/>
      <c r="B9" s="665" t="s">
        <v>91</v>
      </c>
      <c r="C9" s="666"/>
      <c r="D9" s="666"/>
      <c r="E9" s="666"/>
      <c r="F9" s="667"/>
      <c r="G9" s="1"/>
    </row>
    <row r="10" spans="1:7" ht="15.75" customHeight="1" x14ac:dyDescent="0.25">
      <c r="A10" s="1"/>
      <c r="B10" s="668"/>
      <c r="C10" s="669"/>
      <c r="D10" s="669"/>
      <c r="E10" s="669"/>
      <c r="F10" s="670"/>
      <c r="G10" s="1"/>
    </row>
    <row r="11" spans="1:7" ht="21" customHeight="1" thickBot="1" x14ac:dyDescent="0.3">
      <c r="A11" s="1"/>
      <c r="B11" s="671"/>
      <c r="C11" s="672"/>
      <c r="D11" s="672"/>
      <c r="E11" s="672"/>
      <c r="F11" s="673"/>
      <c r="G11" s="1"/>
    </row>
    <row r="12" spans="1:7" ht="39" customHeight="1" thickBot="1" x14ac:dyDescent="0.3">
      <c r="A12" s="1"/>
      <c r="B12" s="29" t="s">
        <v>7</v>
      </c>
      <c r="C12" s="674" t="s">
        <v>100</v>
      </c>
      <c r="D12" s="675"/>
      <c r="E12" s="675"/>
      <c r="F12" s="676"/>
      <c r="G12" s="1"/>
    </row>
    <row r="13" spans="1:7" x14ac:dyDescent="0.25">
      <c r="A13" s="1"/>
      <c r="B13" s="677" t="s">
        <v>8</v>
      </c>
      <c r="C13" s="30">
        <v>2019</v>
      </c>
      <c r="D13" s="30">
        <v>2020</v>
      </c>
      <c r="E13" s="30">
        <v>2021</v>
      </c>
      <c r="F13" s="30">
        <v>2022</v>
      </c>
      <c r="G13" s="1"/>
    </row>
    <row r="14" spans="1:7" ht="21.75" customHeight="1" thickBot="1" x14ac:dyDescent="0.3">
      <c r="A14" s="1"/>
      <c r="B14" s="678"/>
      <c r="C14" s="31" t="s">
        <v>9</v>
      </c>
      <c r="D14" s="31" t="s">
        <v>10</v>
      </c>
      <c r="E14" s="31" t="s">
        <v>10</v>
      </c>
      <c r="F14" s="31" t="s">
        <v>10</v>
      </c>
      <c r="G14" s="1"/>
    </row>
    <row r="15" spans="1:7" ht="15.75" thickBot="1" x14ac:dyDescent="0.3">
      <c r="A15" s="1"/>
      <c r="B15" s="79" t="s">
        <v>11</v>
      </c>
      <c r="C15" s="80">
        <v>3</v>
      </c>
      <c r="D15" s="80">
        <v>4</v>
      </c>
      <c r="E15" s="80">
        <v>5</v>
      </c>
      <c r="F15" s="80">
        <v>5</v>
      </c>
      <c r="G15" s="1"/>
    </row>
    <row r="16" spans="1:7" ht="24.75" thickBot="1" x14ac:dyDescent="0.3">
      <c r="A16" s="1"/>
      <c r="B16" s="49" t="s">
        <v>12</v>
      </c>
      <c r="C16" s="81" t="s">
        <v>13</v>
      </c>
      <c r="D16" s="81" t="s">
        <v>14</v>
      </c>
      <c r="E16" s="81" t="s">
        <v>14</v>
      </c>
      <c r="F16" s="81" t="s">
        <v>14</v>
      </c>
      <c r="G16" s="1"/>
    </row>
    <row r="17" spans="2:12" ht="24.75" customHeight="1" thickBot="1" x14ac:dyDescent="0.3">
      <c r="B17" s="82" t="s">
        <v>15</v>
      </c>
      <c r="C17" s="657" t="s">
        <v>101</v>
      </c>
      <c r="D17" s="658"/>
      <c r="E17" s="658"/>
      <c r="F17" s="659"/>
      <c r="G17" s="1"/>
      <c r="H17" s="1"/>
      <c r="I17" s="1"/>
      <c r="J17" s="1"/>
      <c r="K17" s="1"/>
      <c r="L17" s="1"/>
    </row>
    <row r="18" spans="2:12" ht="15.75" thickBot="1" x14ac:dyDescent="0.3">
      <c r="B18" s="657" t="s">
        <v>16</v>
      </c>
      <c r="C18" s="658"/>
      <c r="D18" s="658"/>
      <c r="E18" s="658"/>
      <c r="F18" s="659"/>
      <c r="G18" s="1"/>
      <c r="H18" s="1"/>
      <c r="I18" s="3"/>
      <c r="J18" s="1"/>
      <c r="K18" s="3"/>
      <c r="L18" s="1"/>
    </row>
    <row r="19" spans="2:12" ht="15.75" thickBot="1" x14ac:dyDescent="0.3">
      <c r="B19" s="79" t="s">
        <v>17</v>
      </c>
      <c r="C19" s="80">
        <v>3</v>
      </c>
      <c r="D19" s="80">
        <v>4</v>
      </c>
      <c r="E19" s="80">
        <v>5</v>
      </c>
      <c r="F19" s="80">
        <v>5</v>
      </c>
      <c r="G19" s="1"/>
      <c r="H19" s="1"/>
      <c r="I19" s="1"/>
      <c r="J19" s="1"/>
      <c r="K19" s="1"/>
      <c r="L19" s="1"/>
    </row>
    <row r="20" spans="2:12" ht="24.75" thickBot="1" x14ac:dyDescent="0.3">
      <c r="B20" s="49" t="s">
        <v>12</v>
      </c>
      <c r="C20" s="81" t="s">
        <v>13</v>
      </c>
      <c r="D20" s="81" t="s">
        <v>14</v>
      </c>
      <c r="E20" s="81" t="s">
        <v>14</v>
      </c>
      <c r="F20" s="81" t="s">
        <v>14</v>
      </c>
      <c r="G20" s="1"/>
      <c r="H20" s="1"/>
      <c r="I20" s="1"/>
      <c r="J20" s="1"/>
      <c r="K20" s="1"/>
      <c r="L20" s="1"/>
    </row>
    <row r="21" spans="2:12" ht="15.75" thickBot="1" x14ac:dyDescent="0.3">
      <c r="B21" s="660" t="s">
        <v>18</v>
      </c>
      <c r="C21" s="661"/>
      <c r="D21" s="661"/>
      <c r="E21" s="661"/>
      <c r="F21" s="662"/>
      <c r="G21" s="1"/>
      <c r="H21" s="1"/>
      <c r="I21" s="1"/>
      <c r="J21" s="1"/>
      <c r="K21" s="1"/>
      <c r="L21" s="1"/>
    </row>
    <row r="22" spans="2:12" ht="15.75" thickBot="1" x14ac:dyDescent="0.3">
      <c r="B22" s="660" t="s">
        <v>19</v>
      </c>
      <c r="C22" s="661"/>
      <c r="D22" s="661"/>
      <c r="E22" s="661"/>
      <c r="F22" s="662"/>
      <c r="G22" s="1"/>
      <c r="H22" s="1"/>
      <c r="I22" s="1"/>
      <c r="J22" s="1"/>
      <c r="K22" s="1"/>
      <c r="L22" s="1"/>
    </row>
    <row r="23" spans="2:12" ht="15.75" thickBot="1" x14ac:dyDescent="0.3">
      <c r="B23" s="46" t="s">
        <v>20</v>
      </c>
      <c r="C23" s="654" t="s">
        <v>21</v>
      </c>
      <c r="D23" s="655"/>
      <c r="E23" s="655"/>
      <c r="F23" s="656"/>
      <c r="G23" s="1"/>
      <c r="H23" s="1"/>
      <c r="I23" s="1"/>
      <c r="J23" s="1"/>
      <c r="K23" s="1"/>
      <c r="L23" s="1"/>
    </row>
    <row r="24" spans="2:12" ht="15.75" thickBot="1" x14ac:dyDescent="0.3">
      <c r="B24" s="49" t="s">
        <v>22</v>
      </c>
      <c r="C24" s="657" t="s">
        <v>23</v>
      </c>
      <c r="D24" s="658"/>
      <c r="E24" s="658"/>
      <c r="F24" s="659"/>
      <c r="G24" s="1"/>
      <c r="H24" s="1"/>
      <c r="I24" s="1"/>
      <c r="J24" s="1"/>
      <c r="K24" s="1"/>
      <c r="L24" s="1"/>
    </row>
    <row r="25" spans="2:12" ht="15.75" thickBot="1" x14ac:dyDescent="0.3">
      <c r="B25" s="49" t="s">
        <v>24</v>
      </c>
      <c r="C25" s="654" t="s">
        <v>25</v>
      </c>
      <c r="D25" s="655"/>
      <c r="E25" s="655"/>
      <c r="F25" s="656"/>
      <c r="G25" s="1"/>
      <c r="H25" s="1"/>
      <c r="I25" s="1"/>
      <c r="J25" s="1"/>
      <c r="K25" s="1"/>
      <c r="L25" s="1"/>
    </row>
    <row r="26" spans="2:12" x14ac:dyDescent="0.25">
      <c r="B26" s="679"/>
      <c r="C26" s="47">
        <v>2019</v>
      </c>
      <c r="D26" s="47">
        <v>2020</v>
      </c>
      <c r="E26" s="47">
        <v>2021</v>
      </c>
      <c r="F26" s="47">
        <v>2022</v>
      </c>
      <c r="G26" s="1"/>
      <c r="H26" s="1"/>
      <c r="I26" s="1"/>
      <c r="J26" s="1"/>
      <c r="K26" s="1"/>
      <c r="L26" s="1"/>
    </row>
    <row r="27" spans="2:12" ht="15.75" thickBot="1" x14ac:dyDescent="0.3">
      <c r="B27" s="680"/>
      <c r="C27" s="48" t="s">
        <v>9</v>
      </c>
      <c r="D27" s="48" t="s">
        <v>10</v>
      </c>
      <c r="E27" s="48" t="s">
        <v>10</v>
      </c>
      <c r="F27" s="48" t="s">
        <v>10</v>
      </c>
      <c r="G27" s="1"/>
      <c r="H27" s="1"/>
      <c r="I27" s="1"/>
      <c r="J27" s="1"/>
      <c r="K27" s="1"/>
      <c r="L27" s="1"/>
    </row>
    <row r="28" spans="2:12" ht="15.75" thickBot="1" x14ac:dyDescent="0.3">
      <c r="B28" s="49" t="s">
        <v>26</v>
      </c>
      <c r="C28" s="80">
        <v>3</v>
      </c>
      <c r="D28" s="80">
        <v>4</v>
      </c>
      <c r="E28" s="80">
        <v>5</v>
      </c>
      <c r="F28" s="80">
        <v>5</v>
      </c>
      <c r="G28" s="1"/>
      <c r="H28" s="1"/>
      <c r="I28" s="1"/>
      <c r="J28" s="1"/>
      <c r="K28" s="1"/>
      <c r="L28" s="1"/>
    </row>
    <row r="29" spans="2:12" ht="15.75" thickBot="1" x14ac:dyDescent="0.3">
      <c r="B29" s="49" t="s">
        <v>27</v>
      </c>
      <c r="C29" s="50">
        <v>15240</v>
      </c>
      <c r="D29" s="50">
        <v>20200</v>
      </c>
      <c r="E29" s="50">
        <v>20300</v>
      </c>
      <c r="F29" s="50">
        <v>20300</v>
      </c>
      <c r="G29" s="1"/>
      <c r="H29" s="1"/>
      <c r="I29" s="1"/>
      <c r="J29" s="1"/>
      <c r="K29" s="1"/>
      <c r="L29" s="1"/>
    </row>
    <row r="30" spans="2:12" ht="15.75" thickBot="1" x14ac:dyDescent="0.3">
      <c r="B30" s="49" t="s">
        <v>28</v>
      </c>
      <c r="C30" s="50">
        <v>3351.6666666666665</v>
      </c>
      <c r="D30" s="50">
        <v>3368.3333333333335</v>
      </c>
      <c r="E30" s="50">
        <v>3368.3333333333335</v>
      </c>
      <c r="F30" s="50">
        <v>3368.3333333333335</v>
      </c>
      <c r="G30" s="1"/>
      <c r="H30" s="1"/>
      <c r="I30" s="1"/>
      <c r="J30" s="1"/>
      <c r="K30" s="1"/>
      <c r="L30" s="1"/>
    </row>
    <row r="31" spans="2:12" ht="15.75" thickBot="1" x14ac:dyDescent="0.3">
      <c r="B31" s="49" t="s">
        <v>29</v>
      </c>
      <c r="C31" s="77" t="s">
        <v>30</v>
      </c>
      <c r="D31" s="53">
        <f>D28/C28-1</f>
        <v>0.33333333333333326</v>
      </c>
      <c r="E31" s="53">
        <f t="shared" ref="E31:F33" si="0">E28/D28-1</f>
        <v>0.25</v>
      </c>
      <c r="F31" s="53">
        <f t="shared" si="0"/>
        <v>0</v>
      </c>
      <c r="G31" s="1"/>
      <c r="H31" s="4"/>
      <c r="I31" s="4"/>
      <c r="J31" s="4"/>
      <c r="K31" s="4"/>
      <c r="L31" s="4"/>
    </row>
    <row r="32" spans="2:12" ht="15.75" thickBot="1" x14ac:dyDescent="0.3">
      <c r="B32" s="49" t="s">
        <v>31</v>
      </c>
      <c r="C32" s="77" t="s">
        <v>30</v>
      </c>
      <c r="D32" s="53">
        <f>D29/C29-1</f>
        <v>0.32545931758530178</v>
      </c>
      <c r="E32" s="53">
        <f t="shared" si="0"/>
        <v>4.9504950495049549E-3</v>
      </c>
      <c r="F32" s="53">
        <f t="shared" si="0"/>
        <v>0</v>
      </c>
      <c r="G32" s="1"/>
      <c r="H32" s="1"/>
      <c r="I32" s="1"/>
      <c r="J32" s="1"/>
      <c r="K32" s="1"/>
      <c r="L32" s="1"/>
    </row>
    <row r="33" spans="2:6" ht="15.75" thickBot="1" x14ac:dyDescent="0.3">
      <c r="B33" s="49" t="s">
        <v>32</v>
      </c>
      <c r="C33" s="77" t="s">
        <v>30</v>
      </c>
      <c r="D33" s="53">
        <f>D30/C30-1</f>
        <v>4.9726504226754731E-3</v>
      </c>
      <c r="E33" s="53">
        <f t="shared" si="0"/>
        <v>0</v>
      </c>
      <c r="F33" s="53">
        <f t="shared" si="0"/>
        <v>0</v>
      </c>
    </row>
    <row r="34" spans="2:6" ht="15.75" thickBot="1" x14ac:dyDescent="0.3">
      <c r="B34" s="681" t="s">
        <v>96</v>
      </c>
      <c r="C34" s="682"/>
      <c r="D34" s="682"/>
      <c r="E34" s="682"/>
      <c r="F34" s="683"/>
    </row>
    <row r="35" spans="2:6" x14ac:dyDescent="0.25">
      <c r="B35" s="679"/>
      <c r="C35" s="47">
        <v>2019</v>
      </c>
      <c r="D35" s="47">
        <v>2020</v>
      </c>
      <c r="E35" s="47">
        <v>2021</v>
      </c>
      <c r="F35" s="47">
        <v>2022</v>
      </c>
    </row>
    <row r="36" spans="2:6" ht="15.75" thickBot="1" x14ac:dyDescent="0.3">
      <c r="B36" s="680"/>
      <c r="C36" s="48" t="s">
        <v>9</v>
      </c>
      <c r="D36" s="48" t="s">
        <v>10</v>
      </c>
      <c r="E36" s="48" t="s">
        <v>10</v>
      </c>
      <c r="F36" s="48" t="s">
        <v>10</v>
      </c>
    </row>
    <row r="37" spans="2:6" ht="15.75" thickBot="1" x14ac:dyDescent="0.3">
      <c r="B37" s="54" t="s">
        <v>33</v>
      </c>
      <c r="C37" s="55">
        <f>C38</f>
        <v>8300</v>
      </c>
      <c r="D37" s="55">
        <f t="shared" ref="D37:F37" si="1">D38</f>
        <v>9000</v>
      </c>
      <c r="E37" s="55">
        <f t="shared" si="1"/>
        <v>9000</v>
      </c>
      <c r="F37" s="55">
        <f t="shared" si="1"/>
        <v>9000</v>
      </c>
    </row>
    <row r="38" spans="2:6" ht="15.75" thickBot="1" x14ac:dyDescent="0.3">
      <c r="B38" s="83" t="s">
        <v>110</v>
      </c>
      <c r="C38" s="55">
        <v>8300</v>
      </c>
      <c r="D38" s="55">
        <v>9000</v>
      </c>
      <c r="E38" s="55">
        <v>9000</v>
      </c>
      <c r="F38" s="55">
        <v>9000</v>
      </c>
    </row>
    <row r="39" spans="2:6" ht="15.75" thickBot="1" x14ac:dyDescent="0.3">
      <c r="B39" s="71" t="s">
        <v>112</v>
      </c>
      <c r="C39" s="39"/>
      <c r="D39" s="39"/>
      <c r="E39" s="39"/>
      <c r="F39" s="39"/>
    </row>
    <row r="40" spans="2:6" ht="24.75" thickBot="1" x14ac:dyDescent="0.3">
      <c r="B40" s="5" t="s">
        <v>34</v>
      </c>
      <c r="C40" s="39">
        <f>C41</f>
        <v>1510</v>
      </c>
      <c r="D40" s="39">
        <f t="shared" ref="D40:F40" si="2">D41</f>
        <v>1560</v>
      </c>
      <c r="E40" s="39">
        <f t="shared" si="2"/>
        <v>1560</v>
      </c>
      <c r="F40" s="39">
        <f t="shared" si="2"/>
        <v>1560</v>
      </c>
    </row>
    <row r="41" spans="2:6" ht="15.75" thickBot="1" x14ac:dyDescent="0.3">
      <c r="B41" s="71" t="s">
        <v>110</v>
      </c>
      <c r="C41" s="39">
        <v>1510</v>
      </c>
      <c r="D41" s="39">
        <v>1560</v>
      </c>
      <c r="E41" s="39">
        <v>1560</v>
      </c>
      <c r="F41" s="39">
        <v>1560</v>
      </c>
    </row>
    <row r="42" spans="2:6" ht="15.75" thickBot="1" x14ac:dyDescent="0.3">
      <c r="B42" s="71" t="s">
        <v>112</v>
      </c>
      <c r="C42" s="39"/>
      <c r="D42" s="39"/>
      <c r="E42" s="39"/>
      <c r="F42" s="39"/>
    </row>
    <row r="43" spans="2:6" ht="15.75" thickBot="1" x14ac:dyDescent="0.3">
      <c r="B43" s="5" t="s">
        <v>35</v>
      </c>
      <c r="C43" s="39">
        <f>C44</f>
        <v>5400</v>
      </c>
      <c r="D43" s="39">
        <f t="shared" ref="D43" si="3">D44</f>
        <v>9640</v>
      </c>
      <c r="E43" s="39">
        <v>9740</v>
      </c>
      <c r="F43" s="39">
        <v>9740</v>
      </c>
    </row>
    <row r="44" spans="2:6" ht="15.75" thickBot="1" x14ac:dyDescent="0.3">
      <c r="B44" s="71" t="s">
        <v>110</v>
      </c>
      <c r="C44" s="39">
        <v>5400</v>
      </c>
      <c r="D44" s="39">
        <v>9640</v>
      </c>
      <c r="E44" s="39">
        <v>9740</v>
      </c>
      <c r="F44" s="39">
        <v>9740</v>
      </c>
    </row>
    <row r="45" spans="2:6" ht="15.75" thickBot="1" x14ac:dyDescent="0.3">
      <c r="B45" s="71" t="s">
        <v>112</v>
      </c>
      <c r="C45" s="39"/>
      <c r="D45" s="39"/>
      <c r="E45" s="39"/>
      <c r="F45" s="39"/>
    </row>
    <row r="46" spans="2:6" ht="15.75" thickBot="1" x14ac:dyDescent="0.3">
      <c r="B46" s="5" t="s">
        <v>36</v>
      </c>
      <c r="C46" s="40">
        <v>0</v>
      </c>
      <c r="D46" s="39">
        <v>0</v>
      </c>
      <c r="E46" s="39">
        <v>0</v>
      </c>
      <c r="F46" s="39">
        <v>0</v>
      </c>
    </row>
    <row r="47" spans="2:6" ht="15.75" thickBot="1" x14ac:dyDescent="0.3">
      <c r="B47" s="71" t="s">
        <v>110</v>
      </c>
      <c r="C47" s="40"/>
      <c r="D47" s="39"/>
      <c r="E47" s="39"/>
      <c r="F47" s="39"/>
    </row>
    <row r="48" spans="2:6" ht="15.75" thickBot="1" x14ac:dyDescent="0.3">
      <c r="B48" s="71" t="s">
        <v>112</v>
      </c>
      <c r="C48" s="40"/>
      <c r="D48" s="39"/>
      <c r="E48" s="39"/>
      <c r="F48" s="39"/>
    </row>
    <row r="49" spans="2:6" ht="15.75" thickBot="1" x14ac:dyDescent="0.3">
      <c r="B49" s="5" t="s">
        <v>37</v>
      </c>
      <c r="C49" s="40">
        <v>0</v>
      </c>
      <c r="D49" s="39">
        <v>0</v>
      </c>
      <c r="E49" s="39">
        <v>0</v>
      </c>
      <c r="F49" s="39">
        <v>0</v>
      </c>
    </row>
    <row r="50" spans="2:6" ht="15.75" thickBot="1" x14ac:dyDescent="0.3">
      <c r="B50" s="71" t="s">
        <v>110</v>
      </c>
      <c r="C50" s="40"/>
      <c r="D50" s="39"/>
      <c r="E50" s="39"/>
      <c r="F50" s="39"/>
    </row>
    <row r="51" spans="2:6" ht="15.75" thickBot="1" x14ac:dyDescent="0.3">
      <c r="B51" s="71" t="s">
        <v>112</v>
      </c>
      <c r="C51" s="40"/>
      <c r="D51" s="39"/>
      <c r="E51" s="39"/>
      <c r="F51" s="39"/>
    </row>
    <row r="52" spans="2:6" ht="15.75" thickBot="1" x14ac:dyDescent="0.3">
      <c r="B52" s="5" t="s">
        <v>38</v>
      </c>
      <c r="C52" s="40"/>
      <c r="D52" s="39"/>
      <c r="E52" s="39"/>
      <c r="F52" s="39"/>
    </row>
    <row r="53" spans="2:6" ht="15.75" thickBot="1" x14ac:dyDescent="0.3">
      <c r="B53" s="71" t="s">
        <v>110</v>
      </c>
      <c r="C53" s="40"/>
      <c r="D53" s="39"/>
      <c r="E53" s="39"/>
      <c r="F53" s="39"/>
    </row>
    <row r="54" spans="2:6" ht="15.75" thickBot="1" x14ac:dyDescent="0.3">
      <c r="B54" s="71" t="s">
        <v>112</v>
      </c>
      <c r="C54" s="40"/>
      <c r="D54" s="39"/>
      <c r="E54" s="39"/>
      <c r="F54" s="39"/>
    </row>
    <row r="55" spans="2:6" ht="24.75" thickBot="1" x14ac:dyDescent="0.3">
      <c r="B55" s="5" t="s">
        <v>39</v>
      </c>
      <c r="C55" s="40">
        <v>30</v>
      </c>
      <c r="D55" s="39">
        <v>0</v>
      </c>
      <c r="E55" s="39">
        <v>0</v>
      </c>
      <c r="F55" s="39">
        <v>0</v>
      </c>
    </row>
    <row r="56" spans="2:6" ht="15.75" thickBot="1" x14ac:dyDescent="0.3">
      <c r="B56" s="71" t="s">
        <v>110</v>
      </c>
      <c r="C56" s="40">
        <v>30</v>
      </c>
      <c r="D56" s="39"/>
      <c r="E56" s="39"/>
      <c r="F56" s="39"/>
    </row>
    <row r="57" spans="2:6" ht="15.75" thickBot="1" x14ac:dyDescent="0.3">
      <c r="B57" s="71" t="s">
        <v>112</v>
      </c>
      <c r="C57" s="40"/>
      <c r="D57" s="39"/>
      <c r="E57" s="39"/>
      <c r="F57" s="39"/>
    </row>
    <row r="58" spans="2:6" ht="15.75" thickBot="1" x14ac:dyDescent="0.3">
      <c r="B58" s="9" t="s">
        <v>40</v>
      </c>
      <c r="C58" s="40">
        <f>C37+C40+C43+C46+C49+C52+C55</f>
        <v>15240</v>
      </c>
      <c r="D58" s="40">
        <f>D37+D40+D43+D46+D49+D52+D55</f>
        <v>20200</v>
      </c>
      <c r="E58" s="40">
        <f>E37+E40+E43+E46+E49+E52+E55</f>
        <v>20300</v>
      </c>
      <c r="F58" s="40">
        <f>F37+F40+F43+F46+F49+F52+F55</f>
        <v>20300</v>
      </c>
    </row>
    <row r="59" spans="2:6" x14ac:dyDescent="0.25">
      <c r="B59" s="684" t="s">
        <v>97</v>
      </c>
      <c r="C59" s="687"/>
      <c r="D59" s="688"/>
      <c r="E59" s="688"/>
      <c r="F59" s="689"/>
    </row>
    <row r="60" spans="2:6" x14ac:dyDescent="0.25">
      <c r="B60" s="685"/>
      <c r="C60" s="690"/>
      <c r="D60" s="691"/>
      <c r="E60" s="691"/>
      <c r="F60" s="692"/>
    </row>
    <row r="61" spans="2:6" ht="15.75" thickBot="1" x14ac:dyDescent="0.3">
      <c r="B61" s="686"/>
      <c r="C61" s="693"/>
      <c r="D61" s="694"/>
      <c r="E61" s="694"/>
      <c r="F61" s="695"/>
    </row>
    <row r="62" spans="2:6" ht="15.75" thickBot="1" x14ac:dyDescent="0.3">
      <c r="B62" s="10" t="s">
        <v>41</v>
      </c>
      <c r="C62" s="41">
        <f>IF(C58-C29=0,0,"Error")</f>
        <v>0</v>
      </c>
      <c r="D62" s="41">
        <f>IF(D58-D29=0,0,"Error")</f>
        <v>0</v>
      </c>
      <c r="E62" s="41">
        <f>IF(E58-E29=0,0,"Error")</f>
        <v>0</v>
      </c>
      <c r="F62" s="41">
        <f>IF(F61-F32=0,0,"Error")</f>
        <v>0</v>
      </c>
    </row>
    <row r="63" spans="2:6" ht="15.75" thickBot="1" x14ac:dyDescent="0.3">
      <c r="B63" s="696" t="s">
        <v>42</v>
      </c>
      <c r="C63" s="697"/>
      <c r="D63" s="697"/>
      <c r="E63" s="697"/>
      <c r="F63" s="698"/>
    </row>
    <row r="64" spans="2:6" ht="15.75" thickBot="1" x14ac:dyDescent="0.3">
      <c r="B64" s="699" t="s">
        <v>43</v>
      </c>
      <c r="C64" s="700"/>
      <c r="D64" s="700"/>
      <c r="E64" s="700"/>
      <c r="F64" s="701"/>
    </row>
    <row r="65" spans="2:6" ht="30.75" customHeight="1" thickBot="1" x14ac:dyDescent="0.3">
      <c r="B65" s="42" t="s">
        <v>92</v>
      </c>
      <c r="C65" s="708" t="s">
        <v>93</v>
      </c>
      <c r="D65" s="709"/>
      <c r="E65" s="709"/>
      <c r="F65" s="710"/>
    </row>
    <row r="66" spans="2:6" ht="15.75" thickBot="1" x14ac:dyDescent="0.3">
      <c r="B66" s="46" t="s">
        <v>20</v>
      </c>
      <c r="C66" s="711" t="s">
        <v>95</v>
      </c>
      <c r="D66" s="712"/>
      <c r="E66" s="712"/>
      <c r="F66" s="713"/>
    </row>
    <row r="67" spans="2:6" ht="23.25" customHeight="1" thickBot="1" x14ac:dyDescent="0.3">
      <c r="B67" s="58" t="s">
        <v>22</v>
      </c>
      <c r="C67" s="714" t="s">
        <v>93</v>
      </c>
      <c r="D67" s="715"/>
      <c r="E67" s="715"/>
      <c r="F67" s="716"/>
    </row>
    <row r="68" spans="2:6" ht="15.75" thickBot="1" x14ac:dyDescent="0.3">
      <c r="B68" s="58" t="s">
        <v>24</v>
      </c>
      <c r="C68" s="717" t="s">
        <v>48</v>
      </c>
      <c r="D68" s="718"/>
      <c r="E68" s="718"/>
      <c r="F68" s="719"/>
    </row>
    <row r="69" spans="2:6" x14ac:dyDescent="0.25">
      <c r="B69" s="679"/>
      <c r="C69" s="47">
        <v>2019</v>
      </c>
      <c r="D69" s="47">
        <v>2020</v>
      </c>
      <c r="E69" s="47">
        <v>2021</v>
      </c>
      <c r="F69" s="47">
        <v>2022</v>
      </c>
    </row>
    <row r="70" spans="2:6" ht="15.75" thickBot="1" x14ac:dyDescent="0.3">
      <c r="B70" s="680"/>
      <c r="C70" s="48" t="s">
        <v>9</v>
      </c>
      <c r="D70" s="48" t="s">
        <v>10</v>
      </c>
      <c r="E70" s="48" t="s">
        <v>10</v>
      </c>
      <c r="F70" s="48" t="s">
        <v>10</v>
      </c>
    </row>
    <row r="71" spans="2:6" ht="15.75" thickBot="1" x14ac:dyDescent="0.3">
      <c r="B71" s="49" t="s">
        <v>26</v>
      </c>
      <c r="C71" s="50">
        <v>1</v>
      </c>
      <c r="D71" s="50">
        <v>1</v>
      </c>
      <c r="E71" s="50">
        <v>1</v>
      </c>
      <c r="F71" s="50">
        <v>1</v>
      </c>
    </row>
    <row r="72" spans="2:6" ht="15.75" thickBot="1" x14ac:dyDescent="0.3">
      <c r="B72" s="49" t="s">
        <v>27</v>
      </c>
      <c r="C72" s="50">
        <v>18000</v>
      </c>
      <c r="D72" s="50">
        <v>34500</v>
      </c>
      <c r="E72" s="50">
        <v>121000</v>
      </c>
      <c r="F72" s="50">
        <v>1000</v>
      </c>
    </row>
    <row r="73" spans="2:6" ht="15.75" thickBot="1" x14ac:dyDescent="0.3">
      <c r="B73" s="49" t="s">
        <v>28</v>
      </c>
      <c r="C73" s="51">
        <f>C72/C71</f>
        <v>18000</v>
      </c>
      <c r="D73" s="51">
        <f>D72/D71</f>
        <v>34500</v>
      </c>
      <c r="E73" s="51">
        <f>E72/E71</f>
        <v>121000</v>
      </c>
      <c r="F73" s="51">
        <f>F72/F71</f>
        <v>1000</v>
      </c>
    </row>
    <row r="74" spans="2:6" ht="15.75" thickBot="1" x14ac:dyDescent="0.3">
      <c r="B74" s="49" t="s">
        <v>29</v>
      </c>
      <c r="C74" s="52" t="s">
        <v>30</v>
      </c>
      <c r="D74" s="53">
        <f t="shared" ref="D74:F76" si="4">D71/C71-1</f>
        <v>0</v>
      </c>
      <c r="E74" s="53">
        <f t="shared" si="4"/>
        <v>0</v>
      </c>
      <c r="F74" s="53">
        <f t="shared" si="4"/>
        <v>0</v>
      </c>
    </row>
    <row r="75" spans="2:6" ht="15.75" thickBot="1" x14ac:dyDescent="0.3">
      <c r="B75" s="49" t="s">
        <v>31</v>
      </c>
      <c r="C75" s="52" t="s">
        <v>30</v>
      </c>
      <c r="D75" s="53">
        <f t="shared" si="4"/>
        <v>0.91666666666666674</v>
      </c>
      <c r="E75" s="53">
        <f t="shared" si="4"/>
        <v>2.5072463768115942</v>
      </c>
      <c r="F75" s="53">
        <f t="shared" si="4"/>
        <v>-0.99173553719008267</v>
      </c>
    </row>
    <row r="76" spans="2:6" ht="15.75" thickBot="1" x14ac:dyDescent="0.3">
      <c r="B76" s="49" t="s">
        <v>32</v>
      </c>
      <c r="C76" s="52" t="s">
        <v>30</v>
      </c>
      <c r="D76" s="53">
        <f t="shared" si="4"/>
        <v>0.91666666666666674</v>
      </c>
      <c r="E76" s="53">
        <f t="shared" si="4"/>
        <v>2.5072463768115942</v>
      </c>
      <c r="F76" s="53">
        <f t="shared" si="4"/>
        <v>-0.99173553719008267</v>
      </c>
    </row>
    <row r="77" spans="2:6" ht="15.75" customHeight="1" thickBot="1" x14ac:dyDescent="0.3">
      <c r="B77" s="681" t="s">
        <v>96</v>
      </c>
      <c r="C77" s="682"/>
      <c r="D77" s="682"/>
      <c r="E77" s="682"/>
      <c r="F77" s="683"/>
    </row>
    <row r="78" spans="2:6" x14ac:dyDescent="0.25">
      <c r="B78" s="679"/>
      <c r="C78" s="47">
        <v>2019</v>
      </c>
      <c r="D78" s="47">
        <v>2020</v>
      </c>
      <c r="E78" s="47">
        <v>2021</v>
      </c>
      <c r="F78" s="47">
        <v>2022</v>
      </c>
    </row>
    <row r="79" spans="2:6" ht="15.75" thickBot="1" x14ac:dyDescent="0.3">
      <c r="B79" s="680"/>
      <c r="C79" s="48" t="s">
        <v>9</v>
      </c>
      <c r="D79" s="48" t="s">
        <v>10</v>
      </c>
      <c r="E79" s="48" t="s">
        <v>10</v>
      </c>
      <c r="F79" s="48" t="s">
        <v>10</v>
      </c>
    </row>
    <row r="80" spans="2:6" ht="15.75" thickBot="1" x14ac:dyDescent="0.3">
      <c r="B80" s="54" t="s">
        <v>49</v>
      </c>
      <c r="C80" s="55">
        <f>SUM(C81:C84)</f>
        <v>0</v>
      </c>
      <c r="D80" s="55">
        <f t="shared" ref="D80:F80" si="5">SUM(D81:D84)</f>
        <v>0</v>
      </c>
      <c r="E80" s="55">
        <f t="shared" si="5"/>
        <v>0</v>
      </c>
      <c r="F80" s="55">
        <f t="shared" si="5"/>
        <v>0</v>
      </c>
    </row>
    <row r="81" spans="2:12" ht="15.75" thickBot="1" x14ac:dyDescent="0.3">
      <c r="B81" s="71" t="s">
        <v>110</v>
      </c>
      <c r="C81" s="55"/>
      <c r="D81" s="55"/>
      <c r="E81" s="55"/>
      <c r="F81" s="55"/>
    </row>
    <row r="82" spans="2:12" ht="15.75" thickBot="1" x14ac:dyDescent="0.3">
      <c r="B82" s="71" t="s">
        <v>111</v>
      </c>
      <c r="C82" s="55"/>
      <c r="D82" s="55"/>
      <c r="E82" s="55"/>
      <c r="F82" s="55"/>
    </row>
    <row r="83" spans="2:12" ht="15.75" thickBot="1" x14ac:dyDescent="0.3">
      <c r="B83" s="71" t="s">
        <v>113</v>
      </c>
      <c r="C83" s="55"/>
      <c r="D83" s="55"/>
      <c r="E83" s="55"/>
      <c r="F83" s="55"/>
    </row>
    <row r="84" spans="2:12" ht="15.75" thickBot="1" x14ac:dyDescent="0.3">
      <c r="B84" s="71" t="s">
        <v>114</v>
      </c>
      <c r="C84" s="55"/>
      <c r="D84" s="55"/>
      <c r="E84" s="55"/>
      <c r="F84" s="55"/>
    </row>
    <row r="85" spans="2:12" ht="15.75" thickBot="1" x14ac:dyDescent="0.3">
      <c r="B85" s="54" t="s">
        <v>50</v>
      </c>
      <c r="C85" s="55">
        <f>SUM(C86:C89)</f>
        <v>18000</v>
      </c>
      <c r="D85" s="55">
        <f t="shared" ref="D85:F85" si="6">SUM(D86:D89)</f>
        <v>34500</v>
      </c>
      <c r="E85" s="55">
        <f t="shared" si="6"/>
        <v>121000</v>
      </c>
      <c r="F85" s="55">
        <f t="shared" si="6"/>
        <v>1000</v>
      </c>
    </row>
    <row r="86" spans="2:12" ht="15.75" thickBot="1" x14ac:dyDescent="0.3">
      <c r="B86" s="71" t="s">
        <v>110</v>
      </c>
      <c r="C86" s="55">
        <v>18000</v>
      </c>
      <c r="D86" s="50">
        <v>34500</v>
      </c>
      <c r="E86" s="50">
        <v>121000</v>
      </c>
      <c r="F86" s="72">
        <v>1000</v>
      </c>
    </row>
    <row r="87" spans="2:12" ht="15.75" thickBot="1" x14ac:dyDescent="0.3">
      <c r="B87" s="71" t="s">
        <v>111</v>
      </c>
      <c r="C87" s="55"/>
      <c r="D87" s="72"/>
      <c r="E87" s="72"/>
      <c r="F87" s="72"/>
    </row>
    <row r="88" spans="2:12" ht="15.75" thickBot="1" x14ac:dyDescent="0.3">
      <c r="B88" s="71" t="s">
        <v>113</v>
      </c>
      <c r="C88" s="55"/>
      <c r="D88" s="72"/>
      <c r="E88" s="72"/>
      <c r="F88" s="72"/>
    </row>
    <row r="89" spans="2:12" ht="15.75" thickBot="1" x14ac:dyDescent="0.3">
      <c r="B89" s="71" t="s">
        <v>114</v>
      </c>
      <c r="C89" s="55"/>
      <c r="D89" s="72"/>
      <c r="E89" s="72"/>
      <c r="F89" s="72"/>
    </row>
    <row r="90" spans="2:12" ht="15.75" thickBot="1" x14ac:dyDescent="0.3">
      <c r="B90" s="56" t="s">
        <v>40</v>
      </c>
      <c r="C90" s="57">
        <f>C80+C85</f>
        <v>18000</v>
      </c>
      <c r="D90" s="57">
        <f t="shared" ref="D90:E90" si="7">D80+D85</f>
        <v>34500</v>
      </c>
      <c r="E90" s="57">
        <f t="shared" si="7"/>
        <v>121000</v>
      </c>
      <c r="F90" s="57">
        <f>F80+F85</f>
        <v>1000</v>
      </c>
    </row>
    <row r="91" spans="2:12" ht="15.75" thickBot="1" x14ac:dyDescent="0.3">
      <c r="B91" s="59" t="s">
        <v>44</v>
      </c>
      <c r="C91" s="702" t="s">
        <v>45</v>
      </c>
      <c r="D91" s="703"/>
      <c r="E91" s="703"/>
      <c r="F91" s="704"/>
      <c r="G91" s="1"/>
      <c r="H91" s="1"/>
      <c r="I91" s="1"/>
      <c r="J91" s="1"/>
      <c r="K91" s="1"/>
      <c r="L91" s="1"/>
    </row>
    <row r="92" spans="2:12" ht="15.75" thickBot="1" x14ac:dyDescent="0.3">
      <c r="B92" s="33" t="s">
        <v>53</v>
      </c>
      <c r="C92" s="705" t="s">
        <v>46</v>
      </c>
      <c r="D92" s="706"/>
      <c r="E92" s="706"/>
      <c r="F92" s="707"/>
      <c r="G92" s="1"/>
      <c r="H92" s="1"/>
      <c r="I92" s="1"/>
      <c r="J92" s="1"/>
      <c r="K92" s="1"/>
      <c r="L92" s="1"/>
    </row>
    <row r="93" spans="2:12" ht="15.75" thickBot="1" x14ac:dyDescent="0.3">
      <c r="B93" s="32" t="s">
        <v>22</v>
      </c>
      <c r="C93" s="651" t="s">
        <v>47</v>
      </c>
      <c r="D93" s="652"/>
      <c r="E93" s="652"/>
      <c r="F93" s="653"/>
      <c r="G93" s="1"/>
      <c r="H93" s="1"/>
      <c r="I93" s="1"/>
      <c r="J93" s="1"/>
      <c r="K93" s="1"/>
      <c r="L93" s="1"/>
    </row>
    <row r="94" spans="2:12" ht="15.75" thickBot="1" x14ac:dyDescent="0.3">
      <c r="B94" s="32" t="s">
        <v>24</v>
      </c>
      <c r="C94" s="663" t="s">
        <v>48</v>
      </c>
      <c r="D94" s="664"/>
      <c r="E94" s="664"/>
      <c r="F94" s="720"/>
      <c r="G94" s="1"/>
      <c r="H94" s="1"/>
      <c r="I94" s="1"/>
      <c r="J94" s="1"/>
      <c r="K94" s="1"/>
      <c r="L94" s="1"/>
    </row>
    <row r="95" spans="2:12" x14ac:dyDescent="0.25">
      <c r="B95" s="677"/>
      <c r="C95" s="34">
        <v>2019</v>
      </c>
      <c r="D95" s="34">
        <v>2020</v>
      </c>
      <c r="E95" s="34">
        <v>2021</v>
      </c>
      <c r="F95" s="34">
        <v>2022</v>
      </c>
      <c r="G95" s="1"/>
      <c r="H95" s="1"/>
      <c r="I95" s="1"/>
      <c r="J95" s="1"/>
      <c r="K95" s="1"/>
      <c r="L95" s="1"/>
    </row>
    <row r="96" spans="2:12" ht="15.75" thickBot="1" x14ac:dyDescent="0.3">
      <c r="B96" s="678"/>
      <c r="C96" s="35" t="s">
        <v>9</v>
      </c>
      <c r="D96" s="35" t="s">
        <v>10</v>
      </c>
      <c r="E96" s="35" t="s">
        <v>10</v>
      </c>
      <c r="F96" s="35" t="s">
        <v>10</v>
      </c>
      <c r="G96" s="1"/>
      <c r="H96" s="1"/>
      <c r="I96" s="1"/>
      <c r="J96" s="1"/>
      <c r="K96" s="1"/>
      <c r="L96" s="1"/>
    </row>
    <row r="97" spans="2:12" ht="15.75" thickBot="1" x14ac:dyDescent="0.3">
      <c r="B97" s="32" t="s">
        <v>26</v>
      </c>
      <c r="C97" s="36">
        <v>0</v>
      </c>
      <c r="D97" s="36">
        <v>0</v>
      </c>
      <c r="E97" s="36">
        <v>0</v>
      </c>
      <c r="F97" s="36">
        <v>1</v>
      </c>
      <c r="G97" s="1"/>
      <c r="H97" s="1"/>
      <c r="I97" s="1"/>
      <c r="J97" s="1"/>
      <c r="K97" s="1"/>
      <c r="L97" s="1"/>
    </row>
    <row r="98" spans="2:12" ht="15.75" thickBot="1" x14ac:dyDescent="0.3">
      <c r="B98" s="32" t="s">
        <v>27</v>
      </c>
      <c r="C98" s="36">
        <v>0</v>
      </c>
      <c r="D98" s="36">
        <v>0</v>
      </c>
      <c r="E98" s="36">
        <v>0</v>
      </c>
      <c r="F98" s="36">
        <v>500</v>
      </c>
      <c r="G98" s="1"/>
      <c r="H98" s="1"/>
      <c r="I98" s="1"/>
      <c r="J98" s="1"/>
      <c r="K98" s="1"/>
      <c r="L98" s="1"/>
    </row>
    <row r="99" spans="2:12" ht="15.75" thickBot="1" x14ac:dyDescent="0.3">
      <c r="B99" s="32" t="s">
        <v>28</v>
      </c>
      <c r="C99" s="36">
        <v>0</v>
      </c>
      <c r="D99" s="44" t="e">
        <f>D98/D97</f>
        <v>#DIV/0!</v>
      </c>
      <c r="E99" s="44" t="e">
        <f>E98/E97</f>
        <v>#DIV/0!</v>
      </c>
      <c r="F99" s="44">
        <f>F98/F97</f>
        <v>500</v>
      </c>
      <c r="G99" s="1"/>
      <c r="H99" s="1"/>
      <c r="I99" s="1"/>
      <c r="J99" s="1"/>
      <c r="K99" s="1"/>
      <c r="L99" s="1"/>
    </row>
    <row r="100" spans="2:12" ht="15.75" thickBot="1" x14ac:dyDescent="0.3">
      <c r="B100" s="32" t="s">
        <v>29</v>
      </c>
      <c r="C100" s="37" t="s">
        <v>30</v>
      </c>
      <c r="D100" s="38" t="e">
        <f>D97/C97-1</f>
        <v>#DIV/0!</v>
      </c>
      <c r="E100" s="38" t="e">
        <f t="shared" ref="E100:F102" si="8">E97/D97-1</f>
        <v>#DIV/0!</v>
      </c>
      <c r="F100" s="38" t="e">
        <f t="shared" si="8"/>
        <v>#DIV/0!</v>
      </c>
      <c r="G100" s="1"/>
      <c r="H100" s="4"/>
      <c r="I100" s="4"/>
      <c r="J100" s="4"/>
      <c r="K100" s="4"/>
      <c r="L100" s="4"/>
    </row>
    <row r="101" spans="2:12" ht="15.75" thickBot="1" x14ac:dyDescent="0.3">
      <c r="B101" s="32" t="s">
        <v>31</v>
      </c>
      <c r="C101" s="37" t="s">
        <v>30</v>
      </c>
      <c r="D101" s="38" t="e">
        <f>D98/C98-1</f>
        <v>#DIV/0!</v>
      </c>
      <c r="E101" s="38" t="e">
        <f t="shared" si="8"/>
        <v>#DIV/0!</v>
      </c>
      <c r="F101" s="38" t="e">
        <f t="shared" si="8"/>
        <v>#DIV/0!</v>
      </c>
      <c r="G101" s="1"/>
      <c r="H101" s="1"/>
      <c r="I101" s="1"/>
      <c r="J101" s="1"/>
      <c r="K101" s="1"/>
      <c r="L101" s="1"/>
    </row>
    <row r="102" spans="2:12" ht="15.75" thickBot="1" x14ac:dyDescent="0.3">
      <c r="B102" s="32" t="s">
        <v>32</v>
      </c>
      <c r="C102" s="37" t="s">
        <v>30</v>
      </c>
      <c r="D102" s="38" t="e">
        <f>D99/C99-1</f>
        <v>#DIV/0!</v>
      </c>
      <c r="E102" s="38" t="e">
        <f t="shared" si="8"/>
        <v>#DIV/0!</v>
      </c>
      <c r="F102" s="38" t="e">
        <f t="shared" si="8"/>
        <v>#DIV/0!</v>
      </c>
      <c r="G102" s="1"/>
      <c r="H102" s="1"/>
      <c r="I102" s="1"/>
      <c r="J102" s="1"/>
      <c r="K102" s="1"/>
      <c r="L102" s="1"/>
    </row>
    <row r="103" spans="2:12" ht="15.75" thickBot="1" x14ac:dyDescent="0.3">
      <c r="B103" s="721" t="s">
        <v>98</v>
      </c>
      <c r="C103" s="722"/>
      <c r="D103" s="722"/>
      <c r="E103" s="722"/>
      <c r="F103" s="723"/>
      <c r="G103" s="1"/>
      <c r="H103" s="1"/>
      <c r="I103" s="1"/>
      <c r="J103" s="1"/>
      <c r="K103" s="1"/>
      <c r="L103" s="1"/>
    </row>
    <row r="104" spans="2:12" x14ac:dyDescent="0.25">
      <c r="B104" s="677"/>
      <c r="C104" s="34">
        <v>2019</v>
      </c>
      <c r="D104" s="34">
        <v>2020</v>
      </c>
      <c r="E104" s="34">
        <v>2021</v>
      </c>
      <c r="F104" s="34">
        <v>2022</v>
      </c>
      <c r="G104" s="1"/>
      <c r="H104" s="1"/>
      <c r="I104" s="1"/>
      <c r="J104" s="1"/>
      <c r="K104" s="1"/>
      <c r="L104" s="1"/>
    </row>
    <row r="105" spans="2:12" ht="15.75" thickBot="1" x14ac:dyDescent="0.3">
      <c r="B105" s="678"/>
      <c r="C105" s="35" t="s">
        <v>9</v>
      </c>
      <c r="D105" s="35" t="s">
        <v>10</v>
      </c>
      <c r="E105" s="35" t="s">
        <v>10</v>
      </c>
      <c r="F105" s="35" t="s">
        <v>10</v>
      </c>
      <c r="G105" s="1"/>
      <c r="H105" s="1"/>
      <c r="I105" s="1"/>
      <c r="J105" s="1"/>
      <c r="K105" s="1"/>
      <c r="L105" s="1"/>
    </row>
    <row r="106" spans="2:12" ht="15.75" thickBot="1" x14ac:dyDescent="0.3">
      <c r="B106" s="5" t="s">
        <v>49</v>
      </c>
      <c r="C106" s="55">
        <f>SUM(C107:C110)</f>
        <v>0</v>
      </c>
      <c r="D106" s="55">
        <f t="shared" ref="D106:F106" si="9">SUM(D107:D110)</f>
        <v>0</v>
      </c>
      <c r="E106" s="55">
        <f t="shared" si="9"/>
        <v>0</v>
      </c>
      <c r="F106" s="55">
        <f t="shared" si="9"/>
        <v>0</v>
      </c>
      <c r="G106" s="1"/>
      <c r="H106" s="1"/>
      <c r="I106" s="1"/>
      <c r="J106" s="1"/>
      <c r="K106" s="1"/>
      <c r="L106" s="1"/>
    </row>
    <row r="107" spans="2:12" ht="15.75" thickBot="1" x14ac:dyDescent="0.3">
      <c r="B107" s="71" t="s">
        <v>110</v>
      </c>
      <c r="C107" s="39"/>
      <c r="D107" s="39"/>
      <c r="E107" s="39"/>
      <c r="F107" s="39"/>
      <c r="G107" s="1"/>
      <c r="H107" s="1"/>
      <c r="I107" s="1"/>
      <c r="J107" s="1"/>
      <c r="K107" s="1"/>
      <c r="L107" s="1"/>
    </row>
    <row r="108" spans="2:12" ht="15.75" thickBot="1" x14ac:dyDescent="0.3">
      <c r="B108" s="71" t="s">
        <v>111</v>
      </c>
      <c r="C108" s="39"/>
      <c r="D108" s="39"/>
      <c r="E108" s="39"/>
      <c r="F108" s="39"/>
      <c r="G108" s="1"/>
      <c r="H108" s="1"/>
      <c r="I108" s="1"/>
      <c r="J108" s="1"/>
      <c r="K108" s="1"/>
      <c r="L108" s="1"/>
    </row>
    <row r="109" spans="2:12" ht="15.75" thickBot="1" x14ac:dyDescent="0.3">
      <c r="B109" s="71" t="s">
        <v>113</v>
      </c>
      <c r="C109" s="39"/>
      <c r="D109" s="39"/>
      <c r="E109" s="39"/>
      <c r="F109" s="39"/>
      <c r="G109" s="1"/>
      <c r="H109" s="1"/>
      <c r="I109" s="1"/>
      <c r="J109" s="1"/>
      <c r="K109" s="1"/>
      <c r="L109" s="1"/>
    </row>
    <row r="110" spans="2:12" ht="15.75" thickBot="1" x14ac:dyDescent="0.3">
      <c r="B110" s="71" t="s">
        <v>114</v>
      </c>
      <c r="C110" s="39"/>
      <c r="D110" s="39"/>
      <c r="E110" s="39"/>
      <c r="F110" s="39"/>
      <c r="G110" s="1"/>
      <c r="H110" s="1"/>
      <c r="I110" s="1"/>
      <c r="J110" s="1"/>
      <c r="K110" s="1"/>
      <c r="L110" s="1"/>
    </row>
    <row r="111" spans="2:12" ht="15.75" thickBot="1" x14ac:dyDescent="0.3">
      <c r="B111" s="5" t="s">
        <v>50</v>
      </c>
      <c r="C111" s="40">
        <f>SUM(C112:C115)</f>
        <v>0</v>
      </c>
      <c r="D111" s="40">
        <f t="shared" ref="D111:F111" si="10">SUM(D112:D115)</f>
        <v>0</v>
      </c>
      <c r="E111" s="40">
        <v>0</v>
      </c>
      <c r="F111" s="40">
        <f t="shared" si="10"/>
        <v>500</v>
      </c>
      <c r="G111" s="1"/>
      <c r="H111" s="1"/>
      <c r="I111" s="1"/>
      <c r="J111" s="1"/>
      <c r="K111" s="1"/>
      <c r="L111" s="1"/>
    </row>
    <row r="112" spans="2:12" ht="15.75" thickBot="1" x14ac:dyDescent="0.3">
      <c r="B112" s="71" t="s">
        <v>110</v>
      </c>
      <c r="C112" s="40"/>
      <c r="D112" s="73"/>
      <c r="E112" s="73">
        <v>0</v>
      </c>
      <c r="F112" s="73">
        <v>500</v>
      </c>
      <c r="G112" s="1"/>
      <c r="H112" s="1"/>
      <c r="I112" s="1"/>
      <c r="J112" s="1"/>
      <c r="K112" s="1"/>
      <c r="L112" s="1"/>
    </row>
    <row r="113" spans="2:12" ht="15.75" thickBot="1" x14ac:dyDescent="0.3">
      <c r="B113" s="71" t="s">
        <v>111</v>
      </c>
      <c r="C113" s="40"/>
      <c r="D113" s="73"/>
      <c r="E113" s="73"/>
      <c r="F113" s="73"/>
      <c r="G113" s="1"/>
      <c r="H113" s="1"/>
      <c r="I113" s="1"/>
      <c r="J113" s="1"/>
      <c r="K113" s="1"/>
      <c r="L113" s="1"/>
    </row>
    <row r="114" spans="2:12" ht="15.75" thickBot="1" x14ac:dyDescent="0.3">
      <c r="B114" s="71" t="s">
        <v>113</v>
      </c>
      <c r="C114" s="40"/>
      <c r="D114" s="73"/>
      <c r="E114" s="73"/>
      <c r="F114" s="73"/>
      <c r="G114" s="1"/>
      <c r="H114" s="1"/>
      <c r="I114" s="1"/>
      <c r="J114" s="1"/>
      <c r="K114" s="1"/>
      <c r="L114" s="1"/>
    </row>
    <row r="115" spans="2:12" ht="15.75" thickBot="1" x14ac:dyDescent="0.3">
      <c r="B115" s="71" t="s">
        <v>114</v>
      </c>
      <c r="C115" s="40"/>
      <c r="D115" s="73"/>
      <c r="E115" s="73"/>
      <c r="F115" s="73"/>
      <c r="G115" s="1"/>
      <c r="H115" s="1"/>
      <c r="I115" s="1"/>
      <c r="J115" s="1"/>
      <c r="K115" s="1"/>
      <c r="L115" s="1"/>
    </row>
    <row r="116" spans="2:12" ht="15.75" thickBot="1" x14ac:dyDescent="0.3">
      <c r="B116" s="9" t="s">
        <v>56</v>
      </c>
      <c r="C116" s="40">
        <f>C111+C106</f>
        <v>0</v>
      </c>
      <c r="D116" s="40">
        <f t="shared" ref="D116:F116" si="11">D111+D106</f>
        <v>0</v>
      </c>
      <c r="E116" s="40">
        <f t="shared" si="11"/>
        <v>0</v>
      </c>
      <c r="F116" s="40">
        <f t="shared" si="11"/>
        <v>500</v>
      </c>
      <c r="G116" s="1"/>
      <c r="H116" s="1"/>
      <c r="I116" s="1"/>
      <c r="J116" s="1"/>
      <c r="K116" s="1"/>
      <c r="L116" s="1"/>
    </row>
    <row r="117" spans="2:12" ht="15.75" thickBot="1" x14ac:dyDescent="0.3">
      <c r="B117" s="43" t="s">
        <v>51</v>
      </c>
      <c r="C117" s="724" t="s">
        <v>52</v>
      </c>
      <c r="D117" s="725"/>
      <c r="E117" s="725"/>
      <c r="F117" s="726"/>
      <c r="G117" s="1"/>
      <c r="H117" s="1"/>
      <c r="I117" s="1"/>
      <c r="J117" s="1"/>
      <c r="K117" s="1"/>
      <c r="L117" s="1"/>
    </row>
    <row r="118" spans="2:12" ht="15.75" thickBot="1" x14ac:dyDescent="0.3">
      <c r="B118" s="33" t="s">
        <v>102</v>
      </c>
      <c r="C118" s="663" t="s">
        <v>54</v>
      </c>
      <c r="D118" s="664"/>
      <c r="E118" s="664"/>
      <c r="F118" s="720"/>
      <c r="G118" s="1"/>
      <c r="H118" s="1"/>
      <c r="I118" s="1"/>
      <c r="J118" s="1"/>
      <c r="K118" s="1"/>
      <c r="L118" s="1"/>
    </row>
    <row r="119" spans="2:12" ht="15.75" thickBot="1" x14ac:dyDescent="0.3">
      <c r="B119" s="32" t="s">
        <v>22</v>
      </c>
      <c r="C119" s="651" t="s">
        <v>55</v>
      </c>
      <c r="D119" s="652"/>
      <c r="E119" s="652"/>
      <c r="F119" s="653"/>
      <c r="G119" s="1"/>
      <c r="H119" s="1"/>
      <c r="I119" s="1"/>
      <c r="J119" s="1"/>
      <c r="K119" s="1"/>
      <c r="L119" s="1"/>
    </row>
    <row r="120" spans="2:12" ht="15.75" thickBot="1" x14ac:dyDescent="0.3">
      <c r="B120" s="32" t="s">
        <v>24</v>
      </c>
      <c r="C120" s="663" t="s">
        <v>48</v>
      </c>
      <c r="D120" s="664"/>
      <c r="E120" s="664"/>
      <c r="F120" s="720"/>
      <c r="G120" s="1"/>
      <c r="H120" s="1"/>
      <c r="I120" s="1"/>
      <c r="J120" s="1"/>
      <c r="K120" s="1"/>
      <c r="L120" s="1"/>
    </row>
    <row r="121" spans="2:12" x14ac:dyDescent="0.25">
      <c r="B121" s="677"/>
      <c r="C121" s="34">
        <v>2019</v>
      </c>
      <c r="D121" s="34">
        <v>2020</v>
      </c>
      <c r="E121" s="34">
        <v>2021</v>
      </c>
      <c r="F121" s="34">
        <v>2022</v>
      </c>
      <c r="G121" s="1"/>
      <c r="H121" s="1"/>
      <c r="I121" s="1"/>
      <c r="J121" s="1"/>
      <c r="K121" s="1"/>
      <c r="L121" s="1"/>
    </row>
    <row r="122" spans="2:12" ht="15.75" thickBot="1" x14ac:dyDescent="0.3">
      <c r="B122" s="678"/>
      <c r="C122" s="35" t="s">
        <v>9</v>
      </c>
      <c r="D122" s="35" t="s">
        <v>10</v>
      </c>
      <c r="E122" s="35" t="s">
        <v>10</v>
      </c>
      <c r="F122" s="35" t="s">
        <v>10</v>
      </c>
      <c r="G122" s="1"/>
      <c r="H122" s="1"/>
      <c r="I122" s="1"/>
      <c r="J122" s="1"/>
      <c r="K122" s="1"/>
      <c r="L122" s="1"/>
    </row>
    <row r="123" spans="2:12" ht="15.75" thickBot="1" x14ac:dyDescent="0.3">
      <c r="B123" s="32" t="s">
        <v>26</v>
      </c>
      <c r="C123" s="36">
        <v>0</v>
      </c>
      <c r="D123" s="36">
        <v>0</v>
      </c>
      <c r="E123" s="36">
        <v>0</v>
      </c>
      <c r="F123" s="36">
        <v>1</v>
      </c>
      <c r="G123" s="1"/>
      <c r="H123" s="1"/>
      <c r="I123" s="1"/>
      <c r="J123" s="1"/>
      <c r="K123" s="1"/>
      <c r="L123" s="1"/>
    </row>
    <row r="124" spans="2:12" ht="15.75" thickBot="1" x14ac:dyDescent="0.3">
      <c r="B124" s="32" t="s">
        <v>27</v>
      </c>
      <c r="C124" s="36">
        <v>0</v>
      </c>
      <c r="D124" s="36">
        <v>0</v>
      </c>
      <c r="E124" s="36">
        <v>0</v>
      </c>
      <c r="F124" s="36">
        <v>500</v>
      </c>
      <c r="G124" s="1"/>
      <c r="H124" s="1"/>
      <c r="I124" s="1"/>
      <c r="J124" s="1"/>
      <c r="K124" s="1"/>
      <c r="L124" s="1"/>
    </row>
    <row r="125" spans="2:12" ht="15.75" thickBot="1" x14ac:dyDescent="0.3">
      <c r="B125" s="32" t="s">
        <v>28</v>
      </c>
      <c r="C125" s="36" t="e">
        <v>#DIV/0!</v>
      </c>
      <c r="D125" s="36" t="e">
        <v>#DIV/0!</v>
      </c>
      <c r="E125" s="44" t="e">
        <f>E124/E123</f>
        <v>#DIV/0!</v>
      </c>
      <c r="F125" s="44">
        <f>F124/F123</f>
        <v>500</v>
      </c>
      <c r="G125" s="1"/>
      <c r="H125" s="1"/>
      <c r="I125" s="1"/>
      <c r="J125" s="1"/>
      <c r="K125" s="1"/>
      <c r="L125" s="1"/>
    </row>
    <row r="126" spans="2:12" ht="15.75" thickBot="1" x14ac:dyDescent="0.3">
      <c r="B126" s="32" t="s">
        <v>29</v>
      </c>
      <c r="C126" s="37" t="s">
        <v>30</v>
      </c>
      <c r="D126" s="45" t="e">
        <v>#DIV/0!</v>
      </c>
      <c r="E126" s="45" t="e">
        <v>#DIV/0!</v>
      </c>
      <c r="F126" s="45">
        <v>0</v>
      </c>
      <c r="G126" s="1"/>
      <c r="H126" s="4"/>
      <c r="I126" s="4"/>
      <c r="J126" s="4"/>
      <c r="K126" s="4"/>
      <c r="L126" s="4"/>
    </row>
    <row r="127" spans="2:12" ht="15.75" thickBot="1" x14ac:dyDescent="0.3">
      <c r="B127" s="32" t="s">
        <v>31</v>
      </c>
      <c r="C127" s="37" t="s">
        <v>30</v>
      </c>
      <c r="D127" s="45" t="e">
        <v>#DIV/0!</v>
      </c>
      <c r="E127" s="45" t="e">
        <v>#DIV/0!</v>
      </c>
      <c r="F127" s="45">
        <v>0</v>
      </c>
      <c r="G127" s="1"/>
      <c r="H127" s="1"/>
      <c r="I127" s="1"/>
      <c r="J127" s="1"/>
      <c r="K127" s="1"/>
      <c r="L127" s="1"/>
    </row>
    <row r="128" spans="2:12" ht="15.75" thickBot="1" x14ac:dyDescent="0.3">
      <c r="B128" s="32" t="s">
        <v>32</v>
      </c>
      <c r="C128" s="37" t="s">
        <v>30</v>
      </c>
      <c r="D128" s="45" t="e">
        <v>#DIV/0!</v>
      </c>
      <c r="E128" s="45" t="e">
        <v>#DIV/0!</v>
      </c>
      <c r="F128" s="45">
        <v>0</v>
      </c>
    </row>
    <row r="129" spans="2:6" ht="15.75" thickBot="1" x14ac:dyDescent="0.3">
      <c r="B129" s="721" t="s">
        <v>103</v>
      </c>
      <c r="C129" s="722"/>
      <c r="D129" s="722"/>
      <c r="E129" s="722"/>
      <c r="F129" s="723"/>
    </row>
    <row r="130" spans="2:6" x14ac:dyDescent="0.25">
      <c r="B130" s="677"/>
      <c r="C130" s="34">
        <v>2019</v>
      </c>
      <c r="D130" s="34">
        <v>2020</v>
      </c>
      <c r="E130" s="34">
        <v>2021</v>
      </c>
      <c r="F130" s="34">
        <v>2022</v>
      </c>
    </row>
    <row r="131" spans="2:6" ht="15.75" thickBot="1" x14ac:dyDescent="0.3">
      <c r="B131" s="678"/>
      <c r="C131" s="35" t="s">
        <v>9</v>
      </c>
      <c r="D131" s="35" t="s">
        <v>10</v>
      </c>
      <c r="E131" s="35" t="s">
        <v>10</v>
      </c>
      <c r="F131" s="35" t="s">
        <v>10</v>
      </c>
    </row>
    <row r="132" spans="2:6" ht="15.75" thickBot="1" x14ac:dyDescent="0.3">
      <c r="B132" s="5" t="s">
        <v>49</v>
      </c>
      <c r="C132" s="39">
        <f>SUM(C133:C136)</f>
        <v>0</v>
      </c>
      <c r="D132" s="39">
        <f t="shared" ref="D132:F132" si="12">SUM(D133:D136)</f>
        <v>0</v>
      </c>
      <c r="E132" s="39">
        <f t="shared" si="12"/>
        <v>0</v>
      </c>
      <c r="F132" s="39">
        <f t="shared" si="12"/>
        <v>0</v>
      </c>
    </row>
    <row r="133" spans="2:6" ht="15.75" thickBot="1" x14ac:dyDescent="0.3">
      <c r="B133" s="71" t="s">
        <v>110</v>
      </c>
      <c r="C133" s="39"/>
      <c r="D133" s="39"/>
      <c r="E133" s="39"/>
      <c r="F133" s="39"/>
    </row>
    <row r="134" spans="2:6" ht="15.75" thickBot="1" x14ac:dyDescent="0.3">
      <c r="B134" s="71" t="s">
        <v>111</v>
      </c>
      <c r="C134" s="39"/>
      <c r="D134" s="39"/>
      <c r="E134" s="39"/>
      <c r="F134" s="39"/>
    </row>
    <row r="135" spans="2:6" ht="15.75" thickBot="1" x14ac:dyDescent="0.3">
      <c r="B135" s="71" t="s">
        <v>113</v>
      </c>
      <c r="C135" s="39"/>
      <c r="D135" s="39"/>
      <c r="E135" s="39"/>
      <c r="F135" s="39"/>
    </row>
    <row r="136" spans="2:6" ht="15.75" thickBot="1" x14ac:dyDescent="0.3">
      <c r="B136" s="71" t="s">
        <v>114</v>
      </c>
      <c r="C136" s="39"/>
      <c r="D136" s="39"/>
      <c r="E136" s="39"/>
      <c r="F136" s="39"/>
    </row>
    <row r="137" spans="2:6" ht="15.75" thickBot="1" x14ac:dyDescent="0.3">
      <c r="B137" s="5" t="s">
        <v>50</v>
      </c>
      <c r="C137" s="40">
        <f>SUM(C138:C141)</f>
        <v>0</v>
      </c>
      <c r="D137" s="40">
        <f t="shared" ref="D137:F137" si="13">SUM(D138:D141)</f>
        <v>0</v>
      </c>
      <c r="E137" s="40">
        <f t="shared" si="13"/>
        <v>0</v>
      </c>
      <c r="F137" s="40">
        <f t="shared" si="13"/>
        <v>500</v>
      </c>
    </row>
    <row r="138" spans="2:6" ht="15.75" thickBot="1" x14ac:dyDescent="0.3">
      <c r="B138" s="71" t="s">
        <v>110</v>
      </c>
      <c r="C138" s="40"/>
      <c r="D138" s="73"/>
      <c r="E138" s="73">
        <v>0</v>
      </c>
      <c r="F138" s="73">
        <v>500</v>
      </c>
    </row>
    <row r="139" spans="2:6" ht="15.75" thickBot="1" x14ac:dyDescent="0.3">
      <c r="B139" s="71" t="s">
        <v>111</v>
      </c>
      <c r="C139" s="40"/>
      <c r="D139" s="73"/>
      <c r="E139" s="73"/>
      <c r="F139" s="73"/>
    </row>
    <row r="140" spans="2:6" ht="15.75" thickBot="1" x14ac:dyDescent="0.3">
      <c r="B140" s="71" t="s">
        <v>113</v>
      </c>
      <c r="C140" s="40"/>
      <c r="D140" s="73"/>
      <c r="E140" s="73"/>
      <c r="F140" s="73"/>
    </row>
    <row r="141" spans="2:6" ht="15.75" thickBot="1" x14ac:dyDescent="0.3">
      <c r="B141" s="71" t="s">
        <v>114</v>
      </c>
      <c r="C141" s="40"/>
      <c r="D141" s="73"/>
      <c r="E141" s="73"/>
      <c r="F141" s="73"/>
    </row>
    <row r="142" spans="2:6" ht="15.75" thickBot="1" x14ac:dyDescent="0.3">
      <c r="B142" s="9" t="s">
        <v>104</v>
      </c>
      <c r="C142" s="40">
        <f>C132+C137</f>
        <v>0</v>
      </c>
      <c r="D142" s="40">
        <f t="shared" ref="D142:F142" si="14">D132+D137</f>
        <v>0</v>
      </c>
      <c r="E142" s="40">
        <f t="shared" si="14"/>
        <v>0</v>
      </c>
      <c r="F142" s="40">
        <f t="shared" si="14"/>
        <v>500</v>
      </c>
    </row>
    <row r="143" spans="2:6" ht="15.75" thickBot="1" x14ac:dyDescent="0.3">
      <c r="B143" s="43" t="s">
        <v>89</v>
      </c>
      <c r="C143" s="727" t="s">
        <v>118</v>
      </c>
      <c r="D143" s="728"/>
      <c r="E143" s="728"/>
      <c r="F143" s="729"/>
    </row>
    <row r="144" spans="2:6" ht="15.75" thickBot="1" x14ac:dyDescent="0.3">
      <c r="B144" s="33" t="s">
        <v>105</v>
      </c>
      <c r="C144" s="705" t="s">
        <v>58</v>
      </c>
      <c r="D144" s="706"/>
      <c r="E144" s="706"/>
      <c r="F144" s="707"/>
    </row>
    <row r="145" spans="2:6" ht="15.75" thickBot="1" x14ac:dyDescent="0.3">
      <c r="B145" s="32" t="s">
        <v>22</v>
      </c>
      <c r="C145" s="651" t="s">
        <v>59</v>
      </c>
      <c r="D145" s="652"/>
      <c r="E145" s="652"/>
      <c r="F145" s="653"/>
    </row>
    <row r="146" spans="2:6" ht="15.75" thickBot="1" x14ac:dyDescent="0.3">
      <c r="B146" s="32" t="s">
        <v>24</v>
      </c>
      <c r="C146" s="663" t="s">
        <v>60</v>
      </c>
      <c r="D146" s="664"/>
      <c r="E146" s="664"/>
      <c r="F146" s="720"/>
    </row>
    <row r="147" spans="2:6" x14ac:dyDescent="0.25">
      <c r="B147" s="677"/>
      <c r="C147" s="34">
        <v>2019</v>
      </c>
      <c r="D147" s="34">
        <v>2020</v>
      </c>
      <c r="E147" s="34">
        <v>2021</v>
      </c>
      <c r="F147" s="34">
        <v>2022</v>
      </c>
    </row>
    <row r="148" spans="2:6" ht="15.75" thickBot="1" x14ac:dyDescent="0.3">
      <c r="B148" s="678"/>
      <c r="C148" s="35" t="s">
        <v>9</v>
      </c>
      <c r="D148" s="35" t="s">
        <v>10</v>
      </c>
      <c r="E148" s="35" t="s">
        <v>10</v>
      </c>
      <c r="F148" s="35" t="s">
        <v>10</v>
      </c>
    </row>
    <row r="149" spans="2:6" ht="15.75" thickBot="1" x14ac:dyDescent="0.3">
      <c r="B149" s="32" t="s">
        <v>26</v>
      </c>
      <c r="C149" s="36">
        <v>0</v>
      </c>
      <c r="D149" s="36">
        <v>0</v>
      </c>
      <c r="E149" s="36">
        <v>1</v>
      </c>
      <c r="F149" s="36">
        <v>0</v>
      </c>
    </row>
    <row r="150" spans="2:6" ht="15.75" thickBot="1" x14ac:dyDescent="0.3">
      <c r="B150" s="32" t="s">
        <v>27</v>
      </c>
      <c r="C150" s="36">
        <v>0</v>
      </c>
      <c r="D150" s="36">
        <v>0</v>
      </c>
      <c r="E150" s="36">
        <v>500</v>
      </c>
      <c r="F150" s="36">
        <v>0</v>
      </c>
    </row>
    <row r="151" spans="2:6" ht="15.75" thickBot="1" x14ac:dyDescent="0.3">
      <c r="B151" s="32" t="s">
        <v>28</v>
      </c>
      <c r="C151" s="36" t="e">
        <v>#DIV/0!</v>
      </c>
      <c r="D151" s="36">
        <v>0</v>
      </c>
      <c r="E151" s="44">
        <f>E150/E149</f>
        <v>500</v>
      </c>
      <c r="F151" s="44" t="e">
        <f>F150/F149</f>
        <v>#DIV/0!</v>
      </c>
    </row>
    <row r="152" spans="2:6" ht="15.75" thickBot="1" x14ac:dyDescent="0.3">
      <c r="B152" s="32" t="s">
        <v>29</v>
      </c>
      <c r="C152" s="37" t="s">
        <v>30</v>
      </c>
      <c r="D152" s="45" t="e">
        <v>#DIV/0!</v>
      </c>
      <c r="E152" s="45">
        <v>0</v>
      </c>
      <c r="F152" s="45">
        <v>0</v>
      </c>
    </row>
    <row r="153" spans="2:6" ht="15.75" thickBot="1" x14ac:dyDescent="0.3">
      <c r="B153" s="32" t="s">
        <v>31</v>
      </c>
      <c r="C153" s="37" t="s">
        <v>30</v>
      </c>
      <c r="D153" s="45" t="e">
        <v>#DIV/0!</v>
      </c>
      <c r="E153" s="45">
        <v>1</v>
      </c>
      <c r="F153" s="45">
        <v>-0.625</v>
      </c>
    </row>
    <row r="154" spans="2:6" ht="15.75" thickBot="1" x14ac:dyDescent="0.3">
      <c r="B154" s="32" t="s">
        <v>32</v>
      </c>
      <c r="C154" s="37" t="s">
        <v>30</v>
      </c>
      <c r="D154" s="45" t="e">
        <v>#DIV/0!</v>
      </c>
      <c r="E154" s="45">
        <v>1</v>
      </c>
      <c r="F154" s="45">
        <v>-0.625</v>
      </c>
    </row>
    <row r="155" spans="2:6" ht="15.75" thickBot="1" x14ac:dyDescent="0.3">
      <c r="B155" s="721" t="s">
        <v>106</v>
      </c>
      <c r="C155" s="722"/>
      <c r="D155" s="722"/>
      <c r="E155" s="722"/>
      <c r="F155" s="723"/>
    </row>
    <row r="156" spans="2:6" x14ac:dyDescent="0.25">
      <c r="B156" s="677"/>
      <c r="C156" s="34">
        <v>2019</v>
      </c>
      <c r="D156" s="34">
        <v>2020</v>
      </c>
      <c r="E156" s="34">
        <v>2021</v>
      </c>
      <c r="F156" s="34">
        <v>2022</v>
      </c>
    </row>
    <row r="157" spans="2:6" ht="15.75" thickBot="1" x14ac:dyDescent="0.3">
      <c r="B157" s="678"/>
      <c r="C157" s="35" t="s">
        <v>9</v>
      </c>
      <c r="D157" s="35" t="s">
        <v>10</v>
      </c>
      <c r="E157" s="35" t="s">
        <v>10</v>
      </c>
      <c r="F157" s="35" t="s">
        <v>10</v>
      </c>
    </row>
    <row r="158" spans="2:6" ht="15.75" thickBot="1" x14ac:dyDescent="0.3">
      <c r="B158" s="5" t="s">
        <v>49</v>
      </c>
      <c r="C158" s="39">
        <f>SUM(C159:C162)</f>
        <v>0</v>
      </c>
      <c r="D158" s="39">
        <f t="shared" ref="D158:F158" si="15">SUM(D159:D162)</f>
        <v>0</v>
      </c>
      <c r="E158" s="39">
        <f t="shared" si="15"/>
        <v>0</v>
      </c>
      <c r="F158" s="39">
        <f t="shared" si="15"/>
        <v>0</v>
      </c>
    </row>
    <row r="159" spans="2:6" ht="15.75" thickBot="1" x14ac:dyDescent="0.3">
      <c r="B159" s="71" t="s">
        <v>110</v>
      </c>
      <c r="C159" s="39"/>
      <c r="D159" s="39"/>
      <c r="E159" s="39"/>
      <c r="F159" s="39"/>
    </row>
    <row r="160" spans="2:6" ht="15.75" thickBot="1" x14ac:dyDescent="0.3">
      <c r="B160" s="71" t="s">
        <v>111</v>
      </c>
      <c r="C160" s="39"/>
      <c r="D160" s="39"/>
      <c r="E160" s="39"/>
      <c r="F160" s="39"/>
    </row>
    <row r="161" spans="1:10" ht="15.75" thickBot="1" x14ac:dyDescent="0.3">
      <c r="B161" s="71" t="s">
        <v>113</v>
      </c>
      <c r="C161" s="39"/>
      <c r="D161" s="39"/>
      <c r="E161" s="39"/>
      <c r="F161" s="39"/>
    </row>
    <row r="162" spans="1:10" ht="15.75" thickBot="1" x14ac:dyDescent="0.3">
      <c r="B162" s="71" t="s">
        <v>114</v>
      </c>
      <c r="C162" s="39"/>
      <c r="D162" s="39"/>
      <c r="E162" s="39"/>
      <c r="F162" s="39"/>
    </row>
    <row r="163" spans="1:10" ht="15.75" thickBot="1" x14ac:dyDescent="0.3">
      <c r="B163" s="5" t="s">
        <v>50</v>
      </c>
      <c r="C163" s="40">
        <f>SUM(C164:C167)</f>
        <v>0</v>
      </c>
      <c r="D163" s="40">
        <f t="shared" ref="D163:F163" si="16">SUM(D164:D167)</f>
        <v>0</v>
      </c>
      <c r="E163" s="40">
        <f t="shared" si="16"/>
        <v>500</v>
      </c>
      <c r="F163" s="40">
        <f t="shared" si="16"/>
        <v>0</v>
      </c>
    </row>
    <row r="164" spans="1:10" ht="15.75" thickBot="1" x14ac:dyDescent="0.3">
      <c r="B164" s="71" t="s">
        <v>110</v>
      </c>
      <c r="C164" s="40"/>
      <c r="D164" s="39">
        <v>0</v>
      </c>
      <c r="E164" s="39">
        <v>500</v>
      </c>
      <c r="F164" s="39">
        <v>0</v>
      </c>
    </row>
    <row r="165" spans="1:10" ht="15.75" thickBot="1" x14ac:dyDescent="0.3">
      <c r="B165" s="71" t="s">
        <v>111</v>
      </c>
      <c r="C165" s="40"/>
      <c r="D165" s="39"/>
      <c r="E165" s="39"/>
      <c r="F165" s="39"/>
    </row>
    <row r="166" spans="1:10" ht="15.75" thickBot="1" x14ac:dyDescent="0.3">
      <c r="B166" s="71" t="s">
        <v>113</v>
      </c>
      <c r="C166" s="40"/>
      <c r="D166" s="39"/>
      <c r="E166" s="39"/>
      <c r="F166" s="39"/>
    </row>
    <row r="167" spans="1:10" ht="15.75" thickBot="1" x14ac:dyDescent="0.3">
      <c r="B167" s="71" t="s">
        <v>114</v>
      </c>
      <c r="C167" s="40"/>
      <c r="D167" s="39"/>
      <c r="E167" s="39"/>
      <c r="F167" s="39"/>
    </row>
    <row r="168" spans="1:10" ht="15.75" thickBot="1" x14ac:dyDescent="0.3">
      <c r="B168" s="9" t="s">
        <v>107</v>
      </c>
      <c r="C168" s="40">
        <f>C158+C163</f>
        <v>0</v>
      </c>
      <c r="D168" s="40">
        <f t="shared" ref="D168:F168" si="17">D158+D163</f>
        <v>0</v>
      </c>
      <c r="E168" s="40">
        <f t="shared" si="17"/>
        <v>500</v>
      </c>
      <c r="F168" s="40">
        <f t="shared" si="17"/>
        <v>0</v>
      </c>
    </row>
    <row r="169" spans="1:10" ht="15.75" thickBot="1" x14ac:dyDescent="0.3">
      <c r="B169" s="43" t="s">
        <v>90</v>
      </c>
      <c r="C169" s="727" t="s">
        <v>62</v>
      </c>
      <c r="D169" s="728"/>
      <c r="E169" s="728"/>
      <c r="F169" s="729"/>
    </row>
    <row r="170" spans="1:10" ht="15.75" thickBot="1" x14ac:dyDescent="0.3">
      <c r="A170" s="1"/>
      <c r="B170" s="33" t="s">
        <v>57</v>
      </c>
      <c r="C170" s="705" t="s">
        <v>64</v>
      </c>
      <c r="D170" s="706"/>
      <c r="E170" s="706"/>
      <c r="F170" s="707"/>
      <c r="G170" s="1"/>
      <c r="H170" s="1"/>
      <c r="I170" s="1"/>
      <c r="J170" s="1"/>
    </row>
    <row r="171" spans="1:10" ht="15.75" thickBot="1" x14ac:dyDescent="0.3">
      <c r="A171" s="1"/>
      <c r="B171" s="32" t="s">
        <v>22</v>
      </c>
      <c r="C171" s="651" t="s">
        <v>65</v>
      </c>
      <c r="D171" s="652"/>
      <c r="E171" s="652"/>
      <c r="F171" s="653"/>
      <c r="G171" s="1"/>
      <c r="H171" s="1"/>
      <c r="I171" s="1"/>
      <c r="J171" s="1"/>
    </row>
    <row r="172" spans="1:10" ht="15.75" thickBot="1" x14ac:dyDescent="0.3">
      <c r="A172" s="1"/>
      <c r="B172" s="32" t="s">
        <v>24</v>
      </c>
      <c r="C172" s="663" t="s">
        <v>60</v>
      </c>
      <c r="D172" s="664"/>
      <c r="E172" s="664"/>
      <c r="F172" s="720"/>
      <c r="G172" s="1"/>
      <c r="H172" s="1"/>
      <c r="I172" s="1"/>
      <c r="J172" s="1"/>
    </row>
    <row r="173" spans="1:10" x14ac:dyDescent="0.25">
      <c r="A173" s="1"/>
      <c r="B173" s="677"/>
      <c r="C173" s="34">
        <v>2019</v>
      </c>
      <c r="D173" s="34">
        <v>2020</v>
      </c>
      <c r="E173" s="34">
        <v>2021</v>
      </c>
      <c r="F173" s="34">
        <v>2022</v>
      </c>
      <c r="G173" s="1"/>
      <c r="H173" s="1"/>
      <c r="I173" s="1"/>
      <c r="J173" s="1"/>
    </row>
    <row r="174" spans="1:10" ht="15.75" thickBot="1" x14ac:dyDescent="0.3">
      <c r="A174" s="1"/>
      <c r="B174" s="678"/>
      <c r="C174" s="35" t="s">
        <v>9</v>
      </c>
      <c r="D174" s="35" t="s">
        <v>10</v>
      </c>
      <c r="E174" s="35" t="s">
        <v>10</v>
      </c>
      <c r="F174" s="35" t="s">
        <v>10</v>
      </c>
      <c r="G174" s="1"/>
      <c r="H174" s="1"/>
      <c r="I174" s="1"/>
      <c r="J174" s="1"/>
    </row>
    <row r="175" spans="1:10" ht="15.75" thickBot="1" x14ac:dyDescent="0.3">
      <c r="A175" s="1"/>
      <c r="B175" s="32" t="s">
        <v>26</v>
      </c>
      <c r="C175" s="36">
        <v>1</v>
      </c>
      <c r="D175" s="36">
        <v>0</v>
      </c>
      <c r="E175" s="36">
        <v>1</v>
      </c>
      <c r="F175" s="36"/>
      <c r="G175" s="1"/>
      <c r="H175" s="1"/>
      <c r="I175" s="1"/>
      <c r="J175" s="1"/>
    </row>
    <row r="176" spans="1:10" ht="15.75" thickBot="1" x14ac:dyDescent="0.3">
      <c r="A176" s="1"/>
      <c r="B176" s="32" t="s">
        <v>27</v>
      </c>
      <c r="C176" s="36">
        <v>200</v>
      </c>
      <c r="D176" s="36">
        <v>0</v>
      </c>
      <c r="E176" s="36">
        <v>500</v>
      </c>
      <c r="F176" s="36">
        <v>0</v>
      </c>
      <c r="G176" s="1"/>
      <c r="H176" s="1"/>
      <c r="I176" s="1"/>
      <c r="J176" s="1"/>
    </row>
    <row r="177" spans="1:10" ht="15.75" thickBot="1" x14ac:dyDescent="0.3">
      <c r="A177" s="1"/>
      <c r="B177" s="32" t="s">
        <v>28</v>
      </c>
      <c r="C177" s="36">
        <f>C176/C175</f>
        <v>200</v>
      </c>
      <c r="D177" s="36">
        <v>0</v>
      </c>
      <c r="E177" s="44">
        <f>E176/E175</f>
        <v>500</v>
      </c>
      <c r="F177" s="45" t="e">
        <v>#DIV/0!</v>
      </c>
      <c r="G177" s="1"/>
      <c r="H177" s="1"/>
      <c r="I177" s="1"/>
      <c r="J177" s="1"/>
    </row>
    <row r="178" spans="1:10" ht="15.75" thickBot="1" x14ac:dyDescent="0.3">
      <c r="A178" s="1"/>
      <c r="B178" s="32" t="s">
        <v>29</v>
      </c>
      <c r="C178" s="37" t="s">
        <v>30</v>
      </c>
      <c r="D178" s="45">
        <v>0</v>
      </c>
      <c r="E178" s="45">
        <v>-1</v>
      </c>
      <c r="F178" s="45" t="e">
        <v>#DIV/0!</v>
      </c>
      <c r="G178" s="1"/>
      <c r="H178" s="1"/>
      <c r="I178" s="1"/>
      <c r="J178" s="1"/>
    </row>
    <row r="179" spans="1:10" ht="15.75" thickBot="1" x14ac:dyDescent="0.3">
      <c r="A179" s="12"/>
      <c r="B179" s="32" t="s">
        <v>31</v>
      </c>
      <c r="C179" s="37" t="s">
        <v>30</v>
      </c>
      <c r="D179" s="45">
        <v>0.14285714285714279</v>
      </c>
      <c r="E179" s="45">
        <v>-1</v>
      </c>
      <c r="F179" s="45" t="e">
        <v>#DIV/0!</v>
      </c>
      <c r="G179" s="1"/>
      <c r="H179" s="730"/>
      <c r="I179" s="12"/>
      <c r="J179" s="12"/>
    </row>
    <row r="180" spans="1:10" ht="15.75" thickBot="1" x14ac:dyDescent="0.3">
      <c r="A180" s="12"/>
      <c r="B180" s="32" t="s">
        <v>32</v>
      </c>
      <c r="C180" s="37" t="s">
        <v>30</v>
      </c>
      <c r="D180" s="45">
        <v>0.14285714285714279</v>
      </c>
      <c r="E180" s="45" t="e">
        <v>#DIV/0!</v>
      </c>
      <c r="F180" s="45" t="e">
        <v>#DIV/0!</v>
      </c>
      <c r="G180" s="1"/>
      <c r="H180" s="730"/>
      <c r="I180" s="12"/>
      <c r="J180" s="12"/>
    </row>
    <row r="181" spans="1:10" ht="15.75" thickBot="1" x14ac:dyDescent="0.3">
      <c r="A181" s="12"/>
      <c r="B181" s="721" t="s">
        <v>99</v>
      </c>
      <c r="C181" s="722"/>
      <c r="D181" s="722"/>
      <c r="E181" s="722"/>
      <c r="F181" s="723"/>
      <c r="G181" s="1"/>
      <c r="H181" s="730"/>
      <c r="I181" s="12"/>
      <c r="J181" s="12"/>
    </row>
    <row r="182" spans="1:10" x14ac:dyDescent="0.25">
      <c r="A182" s="1"/>
      <c r="B182" s="677"/>
      <c r="C182" s="34">
        <v>2019</v>
      </c>
      <c r="D182" s="34">
        <v>2020</v>
      </c>
      <c r="E182" s="34">
        <v>2021</v>
      </c>
      <c r="F182" s="34">
        <v>2022</v>
      </c>
      <c r="G182" s="1"/>
      <c r="H182" s="1"/>
      <c r="I182" s="1"/>
      <c r="J182" s="1"/>
    </row>
    <row r="183" spans="1:10" ht="15.75" thickBot="1" x14ac:dyDescent="0.3">
      <c r="A183" s="1"/>
      <c r="B183" s="678"/>
      <c r="C183" s="35" t="s">
        <v>9</v>
      </c>
      <c r="D183" s="35" t="s">
        <v>10</v>
      </c>
      <c r="E183" s="35" t="s">
        <v>10</v>
      </c>
      <c r="F183" s="35" t="s">
        <v>10</v>
      </c>
      <c r="G183" s="1"/>
      <c r="H183" s="1"/>
      <c r="I183" s="1"/>
      <c r="J183" s="1"/>
    </row>
    <row r="184" spans="1:10" ht="15.75" thickBot="1" x14ac:dyDescent="0.3">
      <c r="A184" s="1"/>
      <c r="B184" s="5" t="s">
        <v>49</v>
      </c>
      <c r="C184" s="39">
        <f>SUM(C185:C188)</f>
        <v>0</v>
      </c>
      <c r="D184" s="39">
        <f t="shared" ref="D184:F184" si="18">SUM(D185:D188)</f>
        <v>0</v>
      </c>
      <c r="E184" s="39">
        <f t="shared" si="18"/>
        <v>0</v>
      </c>
      <c r="F184" s="39">
        <f t="shared" si="18"/>
        <v>0</v>
      </c>
      <c r="G184" s="1"/>
      <c r="H184" s="1"/>
      <c r="I184" s="1"/>
      <c r="J184" s="1"/>
    </row>
    <row r="185" spans="1:10" ht="15.75" thickBot="1" x14ac:dyDescent="0.3">
      <c r="A185" s="1"/>
      <c r="B185" s="71" t="s">
        <v>110</v>
      </c>
      <c r="C185" s="39"/>
      <c r="D185" s="39"/>
      <c r="E185" s="39"/>
      <c r="F185" s="39"/>
      <c r="G185" s="1"/>
      <c r="H185" s="1"/>
      <c r="I185" s="1"/>
      <c r="J185" s="1"/>
    </row>
    <row r="186" spans="1:10" ht="15.75" thickBot="1" x14ac:dyDescent="0.3">
      <c r="A186" s="1"/>
      <c r="B186" s="71" t="s">
        <v>111</v>
      </c>
      <c r="C186" s="39"/>
      <c r="D186" s="39"/>
      <c r="E186" s="39"/>
      <c r="F186" s="39"/>
      <c r="G186" s="1"/>
      <c r="H186" s="1"/>
      <c r="I186" s="1"/>
      <c r="J186" s="1"/>
    </row>
    <row r="187" spans="1:10" ht="15.75" thickBot="1" x14ac:dyDescent="0.3">
      <c r="A187" s="1"/>
      <c r="B187" s="71" t="s">
        <v>113</v>
      </c>
      <c r="C187" s="39"/>
      <c r="D187" s="39"/>
      <c r="E187" s="39"/>
      <c r="F187" s="39"/>
      <c r="G187" s="1"/>
      <c r="H187" s="1"/>
      <c r="I187" s="1"/>
      <c r="J187" s="1"/>
    </row>
    <row r="188" spans="1:10" ht="15.75" thickBot="1" x14ac:dyDescent="0.3">
      <c r="A188" s="1"/>
      <c r="B188" s="71" t="s">
        <v>114</v>
      </c>
      <c r="C188" s="39"/>
      <c r="D188" s="39"/>
      <c r="E188" s="39"/>
      <c r="F188" s="39"/>
      <c r="G188" s="1"/>
      <c r="H188" s="1"/>
      <c r="I188" s="1"/>
      <c r="J188" s="1"/>
    </row>
    <row r="189" spans="1:10" ht="15.75" thickBot="1" x14ac:dyDescent="0.3">
      <c r="A189" s="1"/>
      <c r="B189" s="5" t="s">
        <v>50</v>
      </c>
      <c r="C189" s="40">
        <f>SUM(C190:C193)</f>
        <v>200</v>
      </c>
      <c r="D189" s="40">
        <f t="shared" ref="D189:F189" si="19">SUM(D190:D193)</f>
        <v>0</v>
      </c>
      <c r="E189" s="40">
        <f t="shared" si="19"/>
        <v>500</v>
      </c>
      <c r="F189" s="40">
        <f t="shared" si="19"/>
        <v>0</v>
      </c>
      <c r="G189" s="1"/>
      <c r="H189" s="1"/>
      <c r="I189" s="1"/>
      <c r="J189" s="1"/>
    </row>
    <row r="190" spans="1:10" ht="15.75" thickBot="1" x14ac:dyDescent="0.3">
      <c r="A190" s="1"/>
      <c r="B190" s="71" t="s">
        <v>110</v>
      </c>
      <c r="C190" s="40">
        <v>200</v>
      </c>
      <c r="D190" s="73">
        <v>0</v>
      </c>
      <c r="E190" s="73">
        <v>500</v>
      </c>
      <c r="F190" s="39">
        <v>0</v>
      </c>
      <c r="G190" s="1"/>
      <c r="H190" s="1"/>
      <c r="I190" s="1"/>
      <c r="J190" s="1"/>
    </row>
    <row r="191" spans="1:10" ht="15.75" thickBot="1" x14ac:dyDescent="0.3">
      <c r="A191" s="1"/>
      <c r="B191" s="71" t="s">
        <v>111</v>
      </c>
      <c r="C191" s="40"/>
      <c r="D191" s="73"/>
      <c r="E191" s="73"/>
      <c r="F191" s="39"/>
      <c r="G191" s="1"/>
      <c r="H191" s="1"/>
      <c r="I191" s="1"/>
      <c r="J191" s="1"/>
    </row>
    <row r="192" spans="1:10" ht="15.75" thickBot="1" x14ac:dyDescent="0.3">
      <c r="A192" s="1"/>
      <c r="B192" s="71" t="s">
        <v>113</v>
      </c>
      <c r="C192" s="40"/>
      <c r="D192" s="73"/>
      <c r="E192" s="73"/>
      <c r="F192" s="39"/>
      <c r="G192" s="1"/>
      <c r="H192" s="1"/>
      <c r="I192" s="1"/>
      <c r="J192" s="1"/>
    </row>
    <row r="193" spans="1:10" ht="15.75" thickBot="1" x14ac:dyDescent="0.3">
      <c r="A193" s="1"/>
      <c r="B193" s="71" t="s">
        <v>114</v>
      </c>
      <c r="C193" s="40"/>
      <c r="D193" s="73"/>
      <c r="E193" s="73"/>
      <c r="F193" s="39"/>
      <c r="G193" s="1"/>
      <c r="H193" s="1"/>
      <c r="I193" s="1"/>
      <c r="J193" s="1"/>
    </row>
    <row r="194" spans="1:10" ht="15.75" thickBot="1" x14ac:dyDescent="0.3">
      <c r="A194" s="1"/>
      <c r="B194" s="9" t="s">
        <v>61</v>
      </c>
      <c r="C194" s="40">
        <f>C184+C189</f>
        <v>200</v>
      </c>
      <c r="D194" s="40">
        <f t="shared" ref="D194:F194" si="20">D184+D189</f>
        <v>0</v>
      </c>
      <c r="E194" s="40">
        <f t="shared" si="20"/>
        <v>500</v>
      </c>
      <c r="F194" s="40">
        <f t="shared" si="20"/>
        <v>0</v>
      </c>
      <c r="G194" s="1"/>
      <c r="H194" s="1"/>
      <c r="I194" s="1"/>
      <c r="J194" s="1"/>
    </row>
    <row r="195" spans="1:10" ht="15.75" thickBot="1" x14ac:dyDescent="0.3">
      <c r="A195" s="1"/>
      <c r="B195" s="43" t="s">
        <v>67</v>
      </c>
      <c r="C195" s="724" t="s">
        <v>68</v>
      </c>
      <c r="D195" s="725"/>
      <c r="E195" s="725"/>
      <c r="F195" s="726"/>
      <c r="G195" s="1"/>
      <c r="H195" s="1"/>
      <c r="I195" s="1"/>
      <c r="J195" s="1"/>
    </row>
    <row r="196" spans="1:10" ht="15.75" thickBot="1" x14ac:dyDescent="0.3">
      <c r="A196" s="1"/>
      <c r="B196" s="33" t="s">
        <v>63</v>
      </c>
      <c r="C196" s="705" t="s">
        <v>69</v>
      </c>
      <c r="D196" s="706"/>
      <c r="E196" s="706"/>
      <c r="F196" s="707"/>
      <c r="G196" s="1"/>
      <c r="H196" s="1"/>
      <c r="I196" s="1"/>
      <c r="J196" s="1"/>
    </row>
    <row r="197" spans="1:10" ht="15.75" thickBot="1" x14ac:dyDescent="0.3">
      <c r="A197" s="1"/>
      <c r="B197" s="32" t="s">
        <v>22</v>
      </c>
      <c r="C197" s="651" t="s">
        <v>70</v>
      </c>
      <c r="D197" s="652"/>
      <c r="E197" s="652"/>
      <c r="F197" s="653"/>
      <c r="G197" s="1"/>
      <c r="H197" s="1"/>
      <c r="I197" s="1"/>
      <c r="J197" s="1"/>
    </row>
    <row r="198" spans="1:10" ht="15.75" thickBot="1" x14ac:dyDescent="0.3">
      <c r="A198" s="1"/>
      <c r="B198" s="32" t="s">
        <v>24</v>
      </c>
      <c r="C198" s="663" t="s">
        <v>48</v>
      </c>
      <c r="D198" s="664"/>
      <c r="E198" s="664"/>
      <c r="F198" s="720"/>
      <c r="G198" s="1"/>
      <c r="H198" s="1"/>
      <c r="I198" s="1"/>
      <c r="J198" s="1"/>
    </row>
    <row r="199" spans="1:10" x14ac:dyDescent="0.25">
      <c r="A199" s="1"/>
      <c r="B199" s="677"/>
      <c r="C199" s="34">
        <v>2019</v>
      </c>
      <c r="D199" s="34">
        <v>2020</v>
      </c>
      <c r="E199" s="34">
        <v>2021</v>
      </c>
      <c r="F199" s="34">
        <v>2022</v>
      </c>
      <c r="G199" s="1"/>
      <c r="H199" s="1"/>
      <c r="I199" s="1"/>
      <c r="J199" s="1"/>
    </row>
    <row r="200" spans="1:10" ht="15.75" thickBot="1" x14ac:dyDescent="0.3">
      <c r="A200" s="1"/>
      <c r="B200" s="678"/>
      <c r="C200" s="35" t="s">
        <v>9</v>
      </c>
      <c r="D200" s="35" t="s">
        <v>10</v>
      </c>
      <c r="E200" s="35" t="s">
        <v>10</v>
      </c>
      <c r="F200" s="35" t="s">
        <v>10</v>
      </c>
      <c r="G200" s="1"/>
      <c r="H200" s="1"/>
      <c r="I200" s="1"/>
      <c r="J200" s="1"/>
    </row>
    <row r="201" spans="1:10" ht="15.75" thickBot="1" x14ac:dyDescent="0.3">
      <c r="A201" s="1"/>
      <c r="B201" s="32" t="s">
        <v>26</v>
      </c>
      <c r="C201" s="36">
        <v>1</v>
      </c>
      <c r="D201" s="36">
        <v>1</v>
      </c>
      <c r="E201" s="36">
        <v>0</v>
      </c>
      <c r="F201" s="36">
        <v>0</v>
      </c>
      <c r="G201" s="1"/>
      <c r="H201" s="1"/>
      <c r="I201" s="1"/>
      <c r="J201" s="1"/>
    </row>
    <row r="202" spans="1:10" ht="15.75" thickBot="1" x14ac:dyDescent="0.3">
      <c r="A202" s="1"/>
      <c r="B202" s="32" t="s">
        <v>27</v>
      </c>
      <c r="C202" s="36">
        <v>800</v>
      </c>
      <c r="D202" s="36">
        <v>500</v>
      </c>
      <c r="E202" s="36">
        <v>0</v>
      </c>
      <c r="F202" s="36">
        <v>0</v>
      </c>
      <c r="G202" s="1"/>
      <c r="H202" s="1"/>
      <c r="I202" s="1"/>
      <c r="J202" s="1"/>
    </row>
    <row r="203" spans="1:10" ht="15.75" thickBot="1" x14ac:dyDescent="0.3">
      <c r="A203" s="1"/>
      <c r="B203" s="32" t="s">
        <v>28</v>
      </c>
      <c r="C203" s="36">
        <v>800</v>
      </c>
      <c r="D203" s="36">
        <f>D202/D201</f>
        <v>500</v>
      </c>
      <c r="E203" s="36" t="e">
        <v>#DIV/0!</v>
      </c>
      <c r="F203" s="36" t="e">
        <v>#DIV/0!</v>
      </c>
      <c r="G203" s="1"/>
      <c r="H203" s="1"/>
      <c r="I203" s="1"/>
      <c r="J203" s="1"/>
    </row>
    <row r="204" spans="1:10" ht="15.75" thickBot="1" x14ac:dyDescent="0.3">
      <c r="A204" s="730"/>
      <c r="B204" s="32" t="s">
        <v>29</v>
      </c>
      <c r="C204" s="37" t="s">
        <v>30</v>
      </c>
      <c r="D204" s="45">
        <v>0</v>
      </c>
      <c r="E204" s="45">
        <v>-1</v>
      </c>
      <c r="F204" s="45" t="e">
        <v>#DIV/0!</v>
      </c>
      <c r="G204" s="1"/>
      <c r="H204" s="730"/>
      <c r="I204" s="12"/>
      <c r="J204" s="12"/>
    </row>
    <row r="205" spans="1:10" ht="15.75" thickBot="1" x14ac:dyDescent="0.3">
      <c r="A205" s="730"/>
      <c r="B205" s="32" t="s">
        <v>31</v>
      </c>
      <c r="C205" s="37" t="s">
        <v>30</v>
      </c>
      <c r="D205" s="45">
        <v>0</v>
      </c>
      <c r="E205" s="45">
        <v>-1</v>
      </c>
      <c r="F205" s="45" t="e">
        <v>#DIV/0!</v>
      </c>
      <c r="G205" s="1"/>
      <c r="H205" s="730"/>
      <c r="I205" s="12"/>
      <c r="J205" s="12"/>
    </row>
    <row r="206" spans="1:10" ht="15.75" thickBot="1" x14ac:dyDescent="0.3">
      <c r="A206" s="730"/>
      <c r="B206" s="32" t="s">
        <v>32</v>
      </c>
      <c r="C206" s="37" t="s">
        <v>30</v>
      </c>
      <c r="D206" s="45">
        <v>0</v>
      </c>
      <c r="E206" s="45" t="e">
        <v>#DIV/0!</v>
      </c>
      <c r="F206" s="45" t="e">
        <v>#DIV/0!</v>
      </c>
      <c r="G206" s="1"/>
      <c r="H206" s="730"/>
      <c r="I206" s="12"/>
      <c r="J206" s="12"/>
    </row>
    <row r="207" spans="1:10" ht="15.75" thickBot="1" x14ac:dyDescent="0.3">
      <c r="A207" s="11"/>
      <c r="B207" s="721" t="s">
        <v>109</v>
      </c>
      <c r="C207" s="722"/>
      <c r="D207" s="722"/>
      <c r="E207" s="722"/>
      <c r="F207" s="723"/>
      <c r="G207" s="1"/>
      <c r="H207" s="11"/>
      <c r="I207" s="12"/>
      <c r="J207" s="12"/>
    </row>
    <row r="208" spans="1:10" x14ac:dyDescent="0.25">
      <c r="A208" s="1"/>
      <c r="B208" s="677"/>
      <c r="C208" s="34">
        <v>2019</v>
      </c>
      <c r="D208" s="34">
        <v>2020</v>
      </c>
      <c r="E208" s="34">
        <v>2021</v>
      </c>
      <c r="F208" s="34">
        <v>2022</v>
      </c>
      <c r="G208" s="1"/>
      <c r="H208" s="1"/>
      <c r="I208" s="1"/>
      <c r="J208" s="1"/>
    </row>
    <row r="209" spans="1:10" ht="15.75" thickBot="1" x14ac:dyDescent="0.3">
      <c r="A209" s="1"/>
      <c r="B209" s="678"/>
      <c r="C209" s="35" t="s">
        <v>9</v>
      </c>
      <c r="D209" s="35" t="s">
        <v>10</v>
      </c>
      <c r="E209" s="35" t="s">
        <v>10</v>
      </c>
      <c r="F209" s="35" t="s">
        <v>10</v>
      </c>
      <c r="G209" s="1"/>
      <c r="H209" s="1"/>
      <c r="I209" s="1"/>
      <c r="J209" s="1"/>
    </row>
    <row r="210" spans="1:10" ht="15.75" thickBot="1" x14ac:dyDescent="0.3">
      <c r="A210" s="1"/>
      <c r="B210" s="5" t="s">
        <v>49</v>
      </c>
      <c r="C210" s="39">
        <f>SUM(C211:C214)</f>
        <v>0</v>
      </c>
      <c r="D210" s="39">
        <f t="shared" ref="D210:F210" si="21">SUM(D211:D214)</f>
        <v>0</v>
      </c>
      <c r="E210" s="39">
        <f t="shared" si="21"/>
        <v>0</v>
      </c>
      <c r="F210" s="39">
        <f t="shared" si="21"/>
        <v>0</v>
      </c>
      <c r="G210" s="1"/>
      <c r="H210" s="1"/>
      <c r="I210" s="1"/>
      <c r="J210" s="1"/>
    </row>
    <row r="211" spans="1:10" ht="15.75" thickBot="1" x14ac:dyDescent="0.3">
      <c r="A211" s="1"/>
      <c r="B211" s="71" t="s">
        <v>110</v>
      </c>
      <c r="C211" s="39"/>
      <c r="D211" s="39"/>
      <c r="E211" s="39"/>
      <c r="F211" s="39"/>
      <c r="G211" s="1"/>
      <c r="H211" s="1"/>
      <c r="I211" s="1"/>
      <c r="J211" s="1"/>
    </row>
    <row r="212" spans="1:10" ht="15.75" thickBot="1" x14ac:dyDescent="0.3">
      <c r="A212" s="1"/>
      <c r="B212" s="71" t="s">
        <v>111</v>
      </c>
      <c r="C212" s="39"/>
      <c r="D212" s="39"/>
      <c r="E212" s="39"/>
      <c r="F212" s="39"/>
      <c r="G212" s="1"/>
      <c r="H212" s="1"/>
      <c r="I212" s="1"/>
      <c r="J212" s="1"/>
    </row>
    <row r="213" spans="1:10" ht="15.75" thickBot="1" x14ac:dyDescent="0.3">
      <c r="A213" s="1"/>
      <c r="B213" s="71" t="s">
        <v>113</v>
      </c>
      <c r="C213" s="39"/>
      <c r="D213" s="39"/>
      <c r="E213" s="39"/>
      <c r="F213" s="39"/>
      <c r="G213" s="1"/>
      <c r="H213" s="1"/>
      <c r="I213" s="1"/>
      <c r="J213" s="1"/>
    </row>
    <row r="214" spans="1:10" ht="15.75" thickBot="1" x14ac:dyDescent="0.3">
      <c r="A214" s="1"/>
      <c r="B214" s="71" t="s">
        <v>114</v>
      </c>
      <c r="C214" s="39"/>
      <c r="D214" s="39"/>
      <c r="E214" s="39"/>
      <c r="F214" s="39"/>
      <c r="G214" s="1"/>
      <c r="H214" s="1"/>
      <c r="I214" s="1"/>
      <c r="J214" s="1"/>
    </row>
    <row r="215" spans="1:10" ht="15.75" thickBot="1" x14ac:dyDescent="0.3">
      <c r="A215" s="1"/>
      <c r="B215" s="5" t="s">
        <v>50</v>
      </c>
      <c r="C215" s="36">
        <f>SUM(C216:C219)</f>
        <v>800</v>
      </c>
      <c r="D215" s="36">
        <f t="shared" ref="D215:F215" si="22">SUM(D216:D219)</f>
        <v>500</v>
      </c>
      <c r="E215" s="36">
        <f t="shared" si="22"/>
        <v>0</v>
      </c>
      <c r="F215" s="36">
        <f t="shared" si="22"/>
        <v>0</v>
      </c>
      <c r="G215" s="1"/>
      <c r="H215" s="1"/>
      <c r="I215" s="1"/>
      <c r="J215" s="1"/>
    </row>
    <row r="216" spans="1:10" ht="15.75" thickBot="1" x14ac:dyDescent="0.3">
      <c r="A216" s="1"/>
      <c r="B216" s="71" t="s">
        <v>110</v>
      </c>
      <c r="C216" s="36">
        <v>800</v>
      </c>
      <c r="D216" s="73">
        <v>500</v>
      </c>
      <c r="E216" s="73">
        <v>0</v>
      </c>
      <c r="F216" s="73">
        <v>0</v>
      </c>
      <c r="G216" s="1"/>
      <c r="H216" s="1"/>
      <c r="I216" s="1"/>
      <c r="J216" s="1"/>
    </row>
    <row r="217" spans="1:10" ht="15.75" thickBot="1" x14ac:dyDescent="0.3">
      <c r="A217" s="1"/>
      <c r="B217" s="71" t="s">
        <v>111</v>
      </c>
      <c r="C217" s="36"/>
      <c r="D217" s="73"/>
      <c r="E217" s="73"/>
      <c r="F217" s="73"/>
      <c r="G217" s="1"/>
      <c r="H217" s="1"/>
      <c r="I217" s="1"/>
      <c r="J217" s="1"/>
    </row>
    <row r="218" spans="1:10" ht="15.75" thickBot="1" x14ac:dyDescent="0.3">
      <c r="A218" s="1"/>
      <c r="B218" s="71" t="s">
        <v>113</v>
      </c>
      <c r="C218" s="36"/>
      <c r="D218" s="73"/>
      <c r="E218" s="73"/>
      <c r="F218" s="73"/>
      <c r="G218" s="1"/>
      <c r="H218" s="1"/>
      <c r="I218" s="1"/>
      <c r="J218" s="1"/>
    </row>
    <row r="219" spans="1:10" ht="15.75" thickBot="1" x14ac:dyDescent="0.3">
      <c r="A219" s="1"/>
      <c r="B219" s="71" t="s">
        <v>114</v>
      </c>
      <c r="C219" s="36"/>
      <c r="D219" s="73"/>
      <c r="E219" s="73"/>
      <c r="F219" s="73"/>
      <c r="G219" s="1"/>
      <c r="H219" s="1"/>
      <c r="I219" s="1"/>
      <c r="J219" s="1"/>
    </row>
    <row r="220" spans="1:10" ht="15.75" thickBot="1" x14ac:dyDescent="0.3">
      <c r="A220" s="1"/>
      <c r="B220" s="9" t="s">
        <v>66</v>
      </c>
      <c r="C220" s="36">
        <f>C210+C215</f>
        <v>800</v>
      </c>
      <c r="D220" s="36">
        <f t="shared" ref="D220:F220" si="23">D210+D215</f>
        <v>500</v>
      </c>
      <c r="E220" s="36">
        <f t="shared" si="23"/>
        <v>0</v>
      </c>
      <c r="F220" s="36">
        <f t="shared" si="23"/>
        <v>0</v>
      </c>
      <c r="G220" s="1"/>
      <c r="H220" s="1"/>
      <c r="I220" s="1"/>
      <c r="J220" s="1"/>
    </row>
    <row r="221" spans="1:10" ht="15.75" thickBot="1" x14ac:dyDescent="0.3">
      <c r="A221" s="1"/>
      <c r="B221" s="63"/>
      <c r="C221" s="64"/>
      <c r="D221" s="64"/>
      <c r="E221" s="64"/>
      <c r="F221" s="65"/>
      <c r="G221" s="1"/>
      <c r="H221" s="1"/>
      <c r="I221" s="1"/>
    </row>
    <row r="222" spans="1:10" ht="24.75" thickBot="1" x14ac:dyDescent="0.3">
      <c r="A222" s="1"/>
      <c r="B222" s="66" t="s">
        <v>71</v>
      </c>
      <c r="C222" s="13">
        <f>C220+C194+C142+C116+C58+C168+C90</f>
        <v>34240</v>
      </c>
      <c r="D222" s="13">
        <f>D220+D194+D142+D116+D58+D168+D90</f>
        <v>55200</v>
      </c>
      <c r="E222" s="13">
        <f>E220+E194+E142+E116+E58+E168+E90</f>
        <v>142300</v>
      </c>
      <c r="F222" s="67">
        <f>F220+F194+F142+F116+F58+F168+F90</f>
        <v>22300</v>
      </c>
      <c r="G222" s="1"/>
      <c r="H222" s="4"/>
      <c r="I222" s="4"/>
    </row>
    <row r="223" spans="1:10" ht="24.75" thickBot="1" x14ac:dyDescent="0.3">
      <c r="A223" s="1"/>
      <c r="B223" s="66" t="s">
        <v>72</v>
      </c>
      <c r="C223" s="13">
        <f>C224+C227+C230+C233+C236+C239+C250+C242</f>
        <v>34240</v>
      </c>
      <c r="D223" s="13">
        <f>D224+D227+D230+D233+D236+D239+D250</f>
        <v>55200</v>
      </c>
      <c r="E223" s="13">
        <f>E224+E227+E230+E233+E236+E239+E250</f>
        <v>142300</v>
      </c>
      <c r="F223" s="67">
        <f>F224+F227+F230+F233+F236+F239+F250</f>
        <v>22300</v>
      </c>
      <c r="G223" s="1"/>
      <c r="H223" s="1"/>
      <c r="I223" s="1"/>
    </row>
    <row r="224" spans="1:10" x14ac:dyDescent="0.25">
      <c r="A224" s="1"/>
      <c r="B224" s="14" t="s">
        <v>33</v>
      </c>
      <c r="C224" s="15">
        <f>C225+C226</f>
        <v>8300</v>
      </c>
      <c r="D224" s="15">
        <f t="shared" ref="D224:F224" si="24">D225+D226</f>
        <v>9000</v>
      </c>
      <c r="E224" s="15">
        <f t="shared" si="24"/>
        <v>9000</v>
      </c>
      <c r="F224" s="15">
        <f t="shared" si="24"/>
        <v>9000</v>
      </c>
      <c r="G224" s="1"/>
      <c r="H224" s="1"/>
      <c r="I224" s="1"/>
    </row>
    <row r="225" spans="1:9" ht="15.75" thickBot="1" x14ac:dyDescent="0.3">
      <c r="A225" s="1"/>
      <c r="B225" s="75" t="s">
        <v>110</v>
      </c>
      <c r="C225" s="15">
        <f>C38</f>
        <v>8300</v>
      </c>
      <c r="D225" s="15">
        <f t="shared" ref="D225:F225" si="25">D38</f>
        <v>9000</v>
      </c>
      <c r="E225" s="15">
        <f t="shared" si="25"/>
        <v>9000</v>
      </c>
      <c r="F225" s="15">
        <f t="shared" si="25"/>
        <v>9000</v>
      </c>
      <c r="G225" s="1"/>
      <c r="H225" s="1"/>
      <c r="I225" s="1"/>
    </row>
    <row r="226" spans="1:9" ht="15.75" thickBot="1" x14ac:dyDescent="0.3">
      <c r="A226" s="1"/>
      <c r="B226" s="75" t="s">
        <v>112</v>
      </c>
      <c r="C226" s="16"/>
      <c r="D226" s="17"/>
      <c r="E226" s="17"/>
      <c r="F226" s="17"/>
      <c r="G226" s="1"/>
      <c r="H226" s="1"/>
      <c r="I226" s="1"/>
    </row>
    <row r="227" spans="1:9" ht="24" x14ac:dyDescent="0.25">
      <c r="A227" s="18"/>
      <c r="B227" s="14" t="s">
        <v>34</v>
      </c>
      <c r="C227" s="15">
        <f>C228+C229</f>
        <v>1510</v>
      </c>
      <c r="D227" s="15">
        <f t="shared" ref="D227:F227" si="26">D228+D229</f>
        <v>1560</v>
      </c>
      <c r="E227" s="15">
        <f t="shared" si="26"/>
        <v>1560</v>
      </c>
      <c r="F227" s="15">
        <f t="shared" si="26"/>
        <v>1560</v>
      </c>
      <c r="G227" s="1"/>
      <c r="H227" s="19"/>
      <c r="I227" s="1"/>
    </row>
    <row r="228" spans="1:9" ht="15.75" thickBot="1" x14ac:dyDescent="0.3">
      <c r="A228" s="18"/>
      <c r="B228" s="75" t="s">
        <v>110</v>
      </c>
      <c r="C228" s="15">
        <f>C41</f>
        <v>1510</v>
      </c>
      <c r="D228" s="15">
        <f t="shared" ref="D228:F228" si="27">D41</f>
        <v>1560</v>
      </c>
      <c r="E228" s="15">
        <f t="shared" si="27"/>
        <v>1560</v>
      </c>
      <c r="F228" s="15">
        <f t="shared" si="27"/>
        <v>1560</v>
      </c>
      <c r="G228" s="1"/>
      <c r="H228" s="19"/>
      <c r="I228" s="1"/>
    </row>
    <row r="229" spans="1:9" ht="15.75" thickBot="1" x14ac:dyDescent="0.3">
      <c r="A229" s="731" t="s">
        <v>73</v>
      </c>
      <c r="B229" s="75" t="s">
        <v>112</v>
      </c>
      <c r="C229" s="16"/>
      <c r="D229" s="17"/>
      <c r="E229" s="17"/>
      <c r="F229" s="17"/>
      <c r="G229" s="20"/>
      <c r="H229" s="20"/>
      <c r="I229" s="1"/>
    </row>
    <row r="230" spans="1:9" x14ac:dyDescent="0.25">
      <c r="A230" s="731"/>
      <c r="B230" s="14" t="s">
        <v>35</v>
      </c>
      <c r="C230" s="15">
        <f>C231+C232</f>
        <v>5400</v>
      </c>
      <c r="D230" s="15">
        <f t="shared" ref="D230:F230" si="28">D231+D232</f>
        <v>9640</v>
      </c>
      <c r="E230" s="15">
        <f t="shared" si="28"/>
        <v>9740</v>
      </c>
      <c r="F230" s="15">
        <f t="shared" si="28"/>
        <v>9740</v>
      </c>
      <c r="G230" s="20"/>
      <c r="H230" s="20"/>
      <c r="I230" s="1"/>
    </row>
    <row r="231" spans="1:9" ht="15.75" thickBot="1" x14ac:dyDescent="0.3">
      <c r="A231" s="731"/>
      <c r="B231" s="75" t="s">
        <v>110</v>
      </c>
      <c r="C231" s="15">
        <f>C44</f>
        <v>5400</v>
      </c>
      <c r="D231" s="15">
        <f t="shared" ref="D231:F231" si="29">D44</f>
        <v>9640</v>
      </c>
      <c r="E231" s="15">
        <f t="shared" si="29"/>
        <v>9740</v>
      </c>
      <c r="F231" s="15">
        <f t="shared" si="29"/>
        <v>9740</v>
      </c>
      <c r="G231" s="20"/>
      <c r="H231" s="20"/>
      <c r="I231" s="1"/>
    </row>
    <row r="232" spans="1:9" ht="15.75" thickBot="1" x14ac:dyDescent="0.3">
      <c r="A232" s="731"/>
      <c r="B232" s="75" t="s">
        <v>112</v>
      </c>
      <c r="C232" s="16"/>
      <c r="D232" s="17"/>
      <c r="E232" s="17"/>
      <c r="F232" s="17"/>
      <c r="G232" s="20"/>
      <c r="H232" s="20"/>
      <c r="I232" s="1"/>
    </row>
    <row r="233" spans="1:9" x14ac:dyDescent="0.25">
      <c r="A233" s="18"/>
      <c r="B233" s="14" t="s">
        <v>36</v>
      </c>
      <c r="C233" s="15">
        <v>0</v>
      </c>
      <c r="D233" s="15">
        <v>0</v>
      </c>
      <c r="E233" s="15">
        <v>0</v>
      </c>
      <c r="F233" s="15">
        <v>0</v>
      </c>
      <c r="G233" s="1"/>
      <c r="H233" s="19"/>
      <c r="I233" s="1"/>
    </row>
    <row r="234" spans="1:9" ht="15.75" thickBot="1" x14ac:dyDescent="0.3">
      <c r="A234" s="18"/>
      <c r="B234" s="75" t="s">
        <v>110</v>
      </c>
      <c r="C234" s="15"/>
      <c r="D234" s="15"/>
      <c r="E234" s="15"/>
      <c r="F234" s="15"/>
      <c r="G234" s="1"/>
      <c r="H234" s="19"/>
      <c r="I234" s="1"/>
    </row>
    <row r="235" spans="1:9" ht="15.75" thickBot="1" x14ac:dyDescent="0.3">
      <c r="A235" s="18"/>
      <c r="B235" s="75" t="s">
        <v>112</v>
      </c>
      <c r="C235" s="16"/>
      <c r="D235" s="17"/>
      <c r="E235" s="17"/>
      <c r="F235" s="17"/>
      <c r="G235" s="1"/>
      <c r="H235" s="1"/>
      <c r="I235" s="1"/>
    </row>
    <row r="236" spans="1:9" x14ac:dyDescent="0.25">
      <c r="A236" s="1"/>
      <c r="B236" s="14" t="s">
        <v>37</v>
      </c>
      <c r="C236" s="15">
        <v>0</v>
      </c>
      <c r="D236" s="15">
        <v>0</v>
      </c>
      <c r="E236" s="15">
        <v>0</v>
      </c>
      <c r="F236" s="15">
        <v>0</v>
      </c>
      <c r="G236" s="1"/>
      <c r="H236" s="1"/>
      <c r="I236" s="1"/>
    </row>
    <row r="237" spans="1:9" ht="15.75" thickBot="1" x14ac:dyDescent="0.3">
      <c r="A237" s="1"/>
      <c r="B237" s="76" t="s">
        <v>110</v>
      </c>
      <c r="C237" s="15"/>
      <c r="D237" s="15"/>
      <c r="E237" s="15"/>
      <c r="F237" s="15"/>
      <c r="G237" s="1"/>
      <c r="H237" s="1"/>
      <c r="I237" s="1"/>
    </row>
    <row r="238" spans="1:9" ht="15.75" thickBot="1" x14ac:dyDescent="0.3">
      <c r="A238" s="1"/>
      <c r="B238" s="76" t="s">
        <v>112</v>
      </c>
      <c r="C238" s="16"/>
      <c r="D238" s="17"/>
      <c r="E238" s="17"/>
      <c r="F238" s="17"/>
      <c r="G238" s="1"/>
      <c r="H238" s="1"/>
      <c r="I238" s="1"/>
    </row>
    <row r="239" spans="1:9" ht="15.75" thickBot="1" x14ac:dyDescent="0.3">
      <c r="B239" s="69" t="s">
        <v>38</v>
      </c>
      <c r="C239" s="6">
        <v>0</v>
      </c>
      <c r="D239" s="6">
        <v>0</v>
      </c>
      <c r="E239" s="6">
        <v>0</v>
      </c>
      <c r="F239" s="70">
        <v>0</v>
      </c>
      <c r="G239" s="1"/>
      <c r="H239" s="1"/>
    </row>
    <row r="240" spans="1:9" ht="15.75" thickBot="1" x14ac:dyDescent="0.3">
      <c r="B240" s="75" t="s">
        <v>110</v>
      </c>
      <c r="C240" s="6"/>
      <c r="D240" s="6"/>
      <c r="E240" s="6"/>
      <c r="F240" s="70"/>
      <c r="G240" s="1"/>
      <c r="H240" s="1"/>
    </row>
    <row r="241" spans="2:8" ht="15.75" thickBot="1" x14ac:dyDescent="0.3">
      <c r="B241" s="75" t="s">
        <v>112</v>
      </c>
      <c r="C241" s="7"/>
      <c r="D241" s="8"/>
      <c r="E241" s="8"/>
      <c r="F241" s="68"/>
      <c r="G241" s="1"/>
      <c r="H241" s="1"/>
    </row>
    <row r="242" spans="2:8" ht="20.25" customHeight="1" thickBot="1" x14ac:dyDescent="0.3">
      <c r="B242" s="69" t="s">
        <v>39</v>
      </c>
      <c r="C242" s="6">
        <f>C243+C244</f>
        <v>30</v>
      </c>
      <c r="D242" s="6">
        <v>0</v>
      </c>
      <c r="E242" s="6">
        <v>0</v>
      </c>
      <c r="F242" s="70">
        <v>0</v>
      </c>
      <c r="G242" s="1"/>
      <c r="H242" s="1"/>
    </row>
    <row r="243" spans="2:8" ht="15.75" thickBot="1" x14ac:dyDescent="0.3">
      <c r="B243" s="75" t="s">
        <v>110</v>
      </c>
      <c r="C243" s="6">
        <f>C56</f>
        <v>30</v>
      </c>
      <c r="D243" s="6"/>
      <c r="E243" s="6"/>
      <c r="F243" s="70"/>
      <c r="G243" s="1"/>
      <c r="H243" s="1"/>
    </row>
    <row r="244" spans="2:8" ht="15.75" thickBot="1" x14ac:dyDescent="0.3">
      <c r="B244" s="75" t="s">
        <v>112</v>
      </c>
      <c r="C244" s="7"/>
      <c r="D244" s="8"/>
      <c r="E244" s="8"/>
      <c r="F244" s="68"/>
      <c r="G244" s="1"/>
      <c r="H244" s="1"/>
    </row>
    <row r="245" spans="2:8" ht="15.75" thickBot="1" x14ac:dyDescent="0.3">
      <c r="B245" s="69" t="s">
        <v>74</v>
      </c>
      <c r="C245" s="6">
        <f>C246+C247+C248+C249</f>
        <v>0</v>
      </c>
      <c r="D245" s="6">
        <f t="shared" ref="D245:F245" si="30">D246+D247+D248+D249</f>
        <v>0</v>
      </c>
      <c r="E245" s="6">
        <f t="shared" si="30"/>
        <v>0</v>
      </c>
      <c r="F245" s="6">
        <f t="shared" si="30"/>
        <v>0</v>
      </c>
      <c r="G245" s="6"/>
      <c r="H245" s="1"/>
    </row>
    <row r="246" spans="2:8" ht="15.75" thickBot="1" x14ac:dyDescent="0.3">
      <c r="B246" s="75" t="s">
        <v>110</v>
      </c>
      <c r="C246" s="6">
        <f>C81+C107+C133+C159+C185+C211</f>
        <v>0</v>
      </c>
      <c r="D246" s="6">
        <f>D81+D107+D133+D159+D185+D211</f>
        <v>0</v>
      </c>
      <c r="E246" s="6">
        <f>E81+E107+E133+E159+E185+E211</f>
        <v>0</v>
      </c>
      <c r="F246" s="6">
        <f>F81+F107+F133+F159+F185+F211</f>
        <v>0</v>
      </c>
      <c r="G246" s="1"/>
      <c r="H246" s="1"/>
    </row>
    <row r="247" spans="2:8" ht="15.75" thickBot="1" x14ac:dyDescent="0.3">
      <c r="B247" s="75" t="s">
        <v>115</v>
      </c>
      <c r="C247" s="6"/>
      <c r="D247" s="6"/>
      <c r="E247" s="6"/>
      <c r="F247" s="70"/>
      <c r="G247" s="1"/>
      <c r="H247" s="1"/>
    </row>
    <row r="248" spans="2:8" ht="15.75" thickBot="1" x14ac:dyDescent="0.3">
      <c r="B248" s="75" t="s">
        <v>113</v>
      </c>
      <c r="C248" s="6"/>
      <c r="D248" s="6"/>
      <c r="E248" s="6"/>
      <c r="F248" s="70"/>
      <c r="G248" s="1"/>
      <c r="H248" s="1"/>
    </row>
    <row r="249" spans="2:8" ht="15.75" thickBot="1" x14ac:dyDescent="0.3">
      <c r="B249" s="75" t="s">
        <v>114</v>
      </c>
      <c r="C249" s="7"/>
      <c r="D249" s="8"/>
      <c r="E249" s="8"/>
      <c r="F249" s="68"/>
      <c r="G249" s="1"/>
      <c r="H249" s="1"/>
    </row>
    <row r="250" spans="2:8" ht="15.75" thickBot="1" x14ac:dyDescent="0.3">
      <c r="B250" s="69" t="s">
        <v>75</v>
      </c>
      <c r="C250" s="74">
        <f>C251+C252+C253+C254</f>
        <v>19000</v>
      </c>
      <c r="D250" s="74">
        <f t="shared" ref="D250:F250" si="31">D251+D252+D253+D254</f>
        <v>35000</v>
      </c>
      <c r="E250" s="74">
        <f t="shared" si="31"/>
        <v>122000</v>
      </c>
      <c r="F250" s="74">
        <f t="shared" si="31"/>
        <v>2000</v>
      </c>
      <c r="G250" s="1"/>
      <c r="H250" s="1"/>
    </row>
    <row r="251" spans="2:8" ht="15.75" thickBot="1" x14ac:dyDescent="0.3">
      <c r="B251" s="76" t="s">
        <v>110</v>
      </c>
      <c r="C251" s="15">
        <f>C86+C112+C138+C164+C190+C216</f>
        <v>19000</v>
      </c>
      <c r="D251" s="15">
        <f>D86+D112+D138+D164+D190+D216</f>
        <v>35000</v>
      </c>
      <c r="E251" s="15">
        <f>E86+E112+E138+E164+E190+E216</f>
        <v>122000</v>
      </c>
      <c r="F251" s="15">
        <f>F86+F112+F138+F164+F190+F216</f>
        <v>2000</v>
      </c>
      <c r="G251" s="1"/>
      <c r="H251" s="1"/>
    </row>
    <row r="252" spans="2:8" ht="15.75" thickBot="1" x14ac:dyDescent="0.3">
      <c r="B252" s="76" t="s">
        <v>115</v>
      </c>
      <c r="C252" s="15"/>
      <c r="D252" s="15"/>
      <c r="E252" s="15"/>
      <c r="F252" s="15"/>
      <c r="G252" s="1"/>
      <c r="H252" s="1"/>
    </row>
    <row r="253" spans="2:8" ht="15.75" thickBot="1" x14ac:dyDescent="0.3">
      <c r="B253" s="76" t="s">
        <v>113</v>
      </c>
      <c r="C253" s="15"/>
      <c r="D253" s="15"/>
      <c r="E253" s="15"/>
      <c r="F253" s="15"/>
      <c r="G253" s="1"/>
      <c r="H253" s="1"/>
    </row>
    <row r="254" spans="2:8" ht="15.75" thickBot="1" x14ac:dyDescent="0.3">
      <c r="B254" s="76" t="s">
        <v>114</v>
      </c>
      <c r="C254" s="16"/>
      <c r="D254" s="17"/>
      <c r="E254" s="17"/>
      <c r="F254" s="17"/>
      <c r="G254" s="1"/>
      <c r="H254" s="1"/>
    </row>
    <row r="255" spans="2:8" ht="15.75" thickBot="1" x14ac:dyDescent="0.3">
      <c r="B255" s="10" t="s">
        <v>41</v>
      </c>
      <c r="C255" s="27">
        <f>IF(C223-C222=0,0,"Error")</f>
        <v>0</v>
      </c>
      <c r="D255" s="27">
        <f>IF(D223-D222=0,0,"Error")</f>
        <v>0</v>
      </c>
      <c r="E255" s="27">
        <f>IF(E223-E222=0,0,"Error")</f>
        <v>0</v>
      </c>
      <c r="F255" s="27">
        <f>IF(F223-F222=0,0,"Error")</f>
        <v>0</v>
      </c>
      <c r="G255" s="1"/>
      <c r="H255" s="1"/>
    </row>
    <row r="256" spans="2:8" ht="24.75" thickBot="1" x14ac:dyDescent="0.3">
      <c r="B256" s="21" t="s">
        <v>76</v>
      </c>
      <c r="C256" s="6">
        <v>6</v>
      </c>
      <c r="D256" s="6">
        <v>6</v>
      </c>
      <c r="E256" s="6">
        <v>6</v>
      </c>
      <c r="F256" s="6">
        <v>6</v>
      </c>
      <c r="G256" s="1"/>
      <c r="H256" s="1"/>
    </row>
    <row r="257" spans="1:8" ht="24.75" thickBot="1" x14ac:dyDescent="0.3">
      <c r="B257" s="21" t="s">
        <v>77</v>
      </c>
      <c r="C257" s="6">
        <v>2</v>
      </c>
      <c r="D257" s="6">
        <v>2</v>
      </c>
      <c r="E257" s="6">
        <v>2</v>
      </c>
      <c r="F257" s="6">
        <v>2</v>
      </c>
      <c r="G257" s="1"/>
      <c r="H257" s="1"/>
    </row>
    <row r="258" spans="1:8" ht="15.75" thickBot="1" x14ac:dyDescent="0.3">
      <c r="B258" s="22"/>
      <c r="C258" s="23"/>
      <c r="D258" s="23"/>
      <c r="E258" s="23"/>
      <c r="F258" s="23"/>
      <c r="G258" s="1"/>
      <c r="H258" s="1"/>
    </row>
    <row r="259" spans="1:8" ht="15" customHeight="1" x14ac:dyDescent="0.25">
      <c r="A259" s="735" t="s">
        <v>73</v>
      </c>
      <c r="B259" s="24" t="s">
        <v>108</v>
      </c>
      <c r="C259" s="732" t="s">
        <v>119</v>
      </c>
      <c r="D259" s="24" t="s">
        <v>120</v>
      </c>
      <c r="E259" s="732" t="s">
        <v>121</v>
      </c>
      <c r="F259" s="60" t="s">
        <v>94</v>
      </c>
      <c r="G259" s="19"/>
      <c r="H259" s="19"/>
    </row>
    <row r="260" spans="1:8" x14ac:dyDescent="0.25">
      <c r="A260" s="736"/>
      <c r="B260" s="24" t="s">
        <v>78</v>
      </c>
      <c r="C260" s="733"/>
      <c r="D260" s="24" t="s">
        <v>78</v>
      </c>
      <c r="E260" s="733"/>
      <c r="F260" s="61" t="s">
        <v>78</v>
      </c>
      <c r="G260" s="19"/>
      <c r="H260" s="19"/>
    </row>
    <row r="261" spans="1:8" ht="15.75" thickBot="1" x14ac:dyDescent="0.3">
      <c r="A261" s="737"/>
      <c r="B261" s="24" t="s">
        <v>122</v>
      </c>
      <c r="C261" s="734"/>
      <c r="D261" s="24"/>
      <c r="E261" s="734"/>
      <c r="F261" s="62" t="s">
        <v>123</v>
      </c>
      <c r="G261" s="19"/>
      <c r="H261" s="19"/>
    </row>
    <row r="262" spans="1:8" ht="6.75" customHeight="1" thickBot="1" x14ac:dyDescent="0.3">
      <c r="B262" s="12"/>
      <c r="C262" s="25"/>
      <c r="D262" s="11"/>
      <c r="E262" s="12"/>
      <c r="F262" s="12"/>
      <c r="G262" s="1"/>
      <c r="H262" s="1"/>
    </row>
    <row r="263" spans="1:8" ht="10.5" customHeight="1" thickBot="1" x14ac:dyDescent="0.3">
      <c r="B263" s="26" t="s">
        <v>80</v>
      </c>
      <c r="C263" s="25"/>
      <c r="D263" s="11"/>
      <c r="E263" s="12"/>
      <c r="F263" s="12" t="s">
        <v>79</v>
      </c>
      <c r="G263" s="1"/>
      <c r="H263" s="1"/>
    </row>
    <row r="264" spans="1:8" ht="11.25" customHeight="1" x14ac:dyDescent="0.25">
      <c r="B264" s="738" t="s">
        <v>81</v>
      </c>
      <c r="C264" s="739"/>
      <c r="D264" s="739"/>
      <c r="E264" s="739"/>
      <c r="F264" s="740"/>
      <c r="G264" s="1"/>
      <c r="H264" s="1"/>
    </row>
    <row r="265" spans="1:8" ht="12" customHeight="1" x14ac:dyDescent="0.25">
      <c r="B265" s="744" t="s">
        <v>82</v>
      </c>
      <c r="C265" s="745"/>
      <c r="D265" s="745"/>
      <c r="E265" s="745"/>
      <c r="F265" s="746"/>
      <c r="G265" s="1"/>
      <c r="H265" s="1"/>
    </row>
    <row r="266" spans="1:8" ht="12" customHeight="1" x14ac:dyDescent="0.25">
      <c r="B266" s="747" t="s">
        <v>83</v>
      </c>
      <c r="C266" s="748"/>
      <c r="D266" s="748"/>
      <c r="E266" s="748"/>
      <c r="F266" s="749"/>
      <c r="G266" s="1"/>
      <c r="H266" s="1"/>
    </row>
    <row r="267" spans="1:8" ht="13.5" customHeight="1" x14ac:dyDescent="0.25">
      <c r="B267" s="750" t="s">
        <v>84</v>
      </c>
      <c r="C267" s="751"/>
      <c r="D267" s="751"/>
      <c r="E267" s="751"/>
      <c r="F267" s="752"/>
      <c r="G267" s="1"/>
      <c r="H267" s="1"/>
    </row>
    <row r="268" spans="1:8" ht="15" customHeight="1" x14ac:dyDescent="0.25">
      <c r="B268" s="747" t="s">
        <v>85</v>
      </c>
      <c r="C268" s="748"/>
      <c r="D268" s="748"/>
      <c r="E268" s="748"/>
      <c r="F268" s="749"/>
      <c r="G268" s="1"/>
      <c r="H268" s="1"/>
    </row>
    <row r="269" spans="1:8" ht="12" customHeight="1" x14ac:dyDescent="0.25">
      <c r="B269" s="747" t="s">
        <v>86</v>
      </c>
      <c r="C269" s="748"/>
      <c r="D269" s="748"/>
      <c r="E269" s="748"/>
      <c r="F269" s="749"/>
      <c r="G269" s="1"/>
      <c r="H269" s="1"/>
    </row>
    <row r="270" spans="1:8" ht="10.5" customHeight="1" x14ac:dyDescent="0.25">
      <c r="B270" s="744" t="s">
        <v>87</v>
      </c>
      <c r="C270" s="753"/>
      <c r="D270" s="753"/>
      <c r="E270" s="753"/>
      <c r="F270" s="754"/>
      <c r="G270" s="1"/>
      <c r="H270" s="1"/>
    </row>
    <row r="271" spans="1:8" ht="15.75" customHeight="1" thickBot="1" x14ac:dyDescent="0.3">
      <c r="B271" s="741" t="s">
        <v>88</v>
      </c>
      <c r="C271" s="742"/>
      <c r="D271" s="742"/>
      <c r="E271" s="742"/>
      <c r="F271" s="743"/>
      <c r="G271" s="1"/>
      <c r="H271" s="1"/>
    </row>
  </sheetData>
  <mergeCells count="80">
    <mergeCell ref="B1:F1"/>
    <mergeCell ref="B271:F271"/>
    <mergeCell ref="B265:F265"/>
    <mergeCell ref="B266:F266"/>
    <mergeCell ref="B267:F267"/>
    <mergeCell ref="B268:F268"/>
    <mergeCell ref="B269:F269"/>
    <mergeCell ref="B270:F270"/>
    <mergeCell ref="A229:A232"/>
    <mergeCell ref="C259:C261"/>
    <mergeCell ref="E259:E261"/>
    <mergeCell ref="A259:A261"/>
    <mergeCell ref="B264:F264"/>
    <mergeCell ref="B199:B200"/>
    <mergeCell ref="A204:A206"/>
    <mergeCell ref="H204:H206"/>
    <mergeCell ref="B207:F207"/>
    <mergeCell ref="B208:B209"/>
    <mergeCell ref="B182:B183"/>
    <mergeCell ref="C195:F195"/>
    <mergeCell ref="C196:F196"/>
    <mergeCell ref="C197:F197"/>
    <mergeCell ref="C198:F198"/>
    <mergeCell ref="C171:F171"/>
    <mergeCell ref="C172:F172"/>
    <mergeCell ref="B173:B174"/>
    <mergeCell ref="H179:H181"/>
    <mergeCell ref="B181:F181"/>
    <mergeCell ref="B147:B148"/>
    <mergeCell ref="B155:F155"/>
    <mergeCell ref="B156:B157"/>
    <mergeCell ref="C169:F169"/>
    <mergeCell ref="C170:F170"/>
    <mergeCell ref="B130:B131"/>
    <mergeCell ref="C143:F143"/>
    <mergeCell ref="C144:F144"/>
    <mergeCell ref="C145:F145"/>
    <mergeCell ref="C146:F146"/>
    <mergeCell ref="C118:F118"/>
    <mergeCell ref="C119:F119"/>
    <mergeCell ref="C120:F120"/>
    <mergeCell ref="B121:B122"/>
    <mergeCell ref="B129:F129"/>
    <mergeCell ref="C94:F94"/>
    <mergeCell ref="B95:B96"/>
    <mergeCell ref="B103:F103"/>
    <mergeCell ref="B104:B105"/>
    <mergeCell ref="C117:F117"/>
    <mergeCell ref="C93:F93"/>
    <mergeCell ref="C65:F65"/>
    <mergeCell ref="C66:F66"/>
    <mergeCell ref="C67:F67"/>
    <mergeCell ref="C68:F68"/>
    <mergeCell ref="B77:F77"/>
    <mergeCell ref="B78:B79"/>
    <mergeCell ref="B63:F63"/>
    <mergeCell ref="B64:F64"/>
    <mergeCell ref="C91:F91"/>
    <mergeCell ref="C92:F92"/>
    <mergeCell ref="B69:B70"/>
    <mergeCell ref="B26:B27"/>
    <mergeCell ref="B34:F34"/>
    <mergeCell ref="B35:B36"/>
    <mergeCell ref="B59:B61"/>
    <mergeCell ref="C59:F61"/>
    <mergeCell ref="B3:F3"/>
    <mergeCell ref="C5:F5"/>
    <mergeCell ref="C6:F6"/>
    <mergeCell ref="C7:F7"/>
    <mergeCell ref="C25:F25"/>
    <mergeCell ref="B18:F18"/>
    <mergeCell ref="B21:F21"/>
    <mergeCell ref="B22:F22"/>
    <mergeCell ref="C23:F23"/>
    <mergeCell ref="C24:F24"/>
    <mergeCell ref="B8:F8"/>
    <mergeCell ref="B9:F11"/>
    <mergeCell ref="C12:F12"/>
    <mergeCell ref="B13:B14"/>
    <mergeCell ref="C17:F17"/>
  </mergeCells>
  <pageMargins left="0.31496062992125984" right="0.11811023622047245" top="0.74803149606299213" bottom="0.74803149606299213" header="0.31496062992125984" footer="0.31496062992125984"/>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78"/>
  <sheetViews>
    <sheetView zoomScale="148" zoomScaleNormal="148" workbookViewId="0">
      <selection activeCell="G6" sqref="G6"/>
    </sheetView>
  </sheetViews>
  <sheetFormatPr defaultRowHeight="15" x14ac:dyDescent="0.25"/>
  <cols>
    <col min="1" max="1" width="28.5703125" customWidth="1"/>
    <col min="2" max="2" width="13.140625" style="136" customWidth="1"/>
    <col min="3" max="4" width="11.7109375" style="136" customWidth="1"/>
    <col min="5" max="5" width="17" style="136" customWidth="1"/>
  </cols>
  <sheetData>
    <row r="1" spans="1:5" x14ac:dyDescent="0.25">
      <c r="A1" s="898" t="s">
        <v>1534</v>
      </c>
      <c r="B1" s="898"/>
      <c r="C1" s="898"/>
      <c r="D1" s="898"/>
      <c r="E1" s="898"/>
    </row>
    <row r="2" spans="1:5" x14ac:dyDescent="0.25">
      <c r="A2" s="84" t="s">
        <v>124</v>
      </c>
      <c r="B2" s="1180"/>
      <c r="C2" s="1180"/>
      <c r="D2" s="1180"/>
      <c r="E2" s="1180"/>
    </row>
    <row r="3" spans="1:5" x14ac:dyDescent="0.25">
      <c r="A3" s="755" t="s">
        <v>116</v>
      </c>
      <c r="B3" s="755"/>
      <c r="C3" s="755"/>
      <c r="D3" s="755"/>
      <c r="E3" s="755"/>
    </row>
    <row r="4" spans="1:5" ht="15.75" thickBot="1" x14ac:dyDescent="0.3"/>
    <row r="5" spans="1:5" ht="15.75" thickBot="1" x14ac:dyDescent="0.3">
      <c r="A5" s="86" t="s">
        <v>0</v>
      </c>
      <c r="B5" s="756" t="s">
        <v>125</v>
      </c>
      <c r="C5" s="756"/>
      <c r="D5" s="756"/>
      <c r="E5" s="756"/>
    </row>
    <row r="6" spans="1:5" ht="15.75" thickBot="1" x14ac:dyDescent="0.3">
      <c r="A6" s="86" t="s">
        <v>2</v>
      </c>
      <c r="B6" s="757" t="s">
        <v>126</v>
      </c>
      <c r="C6" s="758"/>
      <c r="D6" s="758"/>
      <c r="E6" s="759"/>
    </row>
    <row r="7" spans="1:5" ht="15.75" thickBot="1" x14ac:dyDescent="0.3">
      <c r="A7" s="86" t="s">
        <v>4</v>
      </c>
      <c r="B7" s="760" t="s">
        <v>5</v>
      </c>
      <c r="C7" s="761"/>
      <c r="D7" s="761"/>
      <c r="E7" s="762"/>
    </row>
    <row r="8" spans="1:5" ht="15.75" thickBot="1" x14ac:dyDescent="0.3">
      <c r="A8" s="763" t="s">
        <v>6</v>
      </c>
      <c r="B8" s="764"/>
      <c r="C8" s="764"/>
      <c r="D8" s="764"/>
      <c r="E8" s="765"/>
    </row>
    <row r="9" spans="1:5" x14ac:dyDescent="0.25">
      <c r="A9" s="665" t="s">
        <v>127</v>
      </c>
      <c r="B9" s="666"/>
      <c r="C9" s="666"/>
      <c r="D9" s="666"/>
      <c r="E9" s="667"/>
    </row>
    <row r="10" spans="1:5" x14ac:dyDescent="0.25">
      <c r="A10" s="668"/>
      <c r="B10" s="669"/>
      <c r="C10" s="669"/>
      <c r="D10" s="669"/>
      <c r="E10" s="670"/>
    </row>
    <row r="11" spans="1:5" ht="72.75" customHeight="1" thickBot="1" x14ac:dyDescent="0.3">
      <c r="A11" s="671"/>
      <c r="B11" s="672"/>
      <c r="C11" s="672"/>
      <c r="D11" s="672"/>
      <c r="E11" s="673"/>
    </row>
    <row r="12" spans="1:5" ht="37.5" customHeight="1" thickBot="1" x14ac:dyDescent="0.3">
      <c r="A12" s="87" t="s">
        <v>7</v>
      </c>
      <c r="B12" s="1181" t="s">
        <v>128</v>
      </c>
      <c r="C12" s="1182"/>
      <c r="D12" s="1182"/>
      <c r="E12" s="1183"/>
    </row>
    <row r="13" spans="1:5" x14ac:dyDescent="0.25">
      <c r="A13" s="774" t="s">
        <v>8</v>
      </c>
      <c r="B13" s="88">
        <v>2019</v>
      </c>
      <c r="C13" s="88">
        <v>2020</v>
      </c>
      <c r="D13" s="88">
        <v>2021</v>
      </c>
      <c r="E13" s="88">
        <v>2022</v>
      </c>
    </row>
    <row r="14" spans="1:5" ht="15.75" thickBot="1" x14ac:dyDescent="0.3">
      <c r="A14" s="775"/>
      <c r="B14" s="89" t="s">
        <v>9</v>
      </c>
      <c r="C14" s="89" t="s">
        <v>10</v>
      </c>
      <c r="D14" s="89" t="s">
        <v>10</v>
      </c>
      <c r="E14" s="89" t="s">
        <v>10</v>
      </c>
    </row>
    <row r="15" spans="1:5" ht="34.5" thickBot="1" x14ac:dyDescent="0.3">
      <c r="A15" s="90" t="s">
        <v>129</v>
      </c>
      <c r="B15" s="91">
        <v>0.04</v>
      </c>
      <c r="C15" s="91">
        <v>0.05</v>
      </c>
      <c r="D15" s="91">
        <v>0.06</v>
      </c>
      <c r="E15" s="91">
        <v>7.0000000000000007E-2</v>
      </c>
    </row>
    <row r="16" spans="1:5" ht="23.25" thickBot="1" x14ac:dyDescent="0.3">
      <c r="A16" s="90" t="s">
        <v>130</v>
      </c>
      <c r="B16" s="91">
        <v>0.2</v>
      </c>
      <c r="C16" s="91">
        <v>0.2</v>
      </c>
      <c r="D16" s="91">
        <v>0.2</v>
      </c>
      <c r="E16" s="91">
        <v>0.2</v>
      </c>
    </row>
    <row r="17" spans="1:5" ht="34.5" thickBot="1" x14ac:dyDescent="0.3">
      <c r="A17" s="92" t="s">
        <v>131</v>
      </c>
      <c r="B17" s="91">
        <v>7.0000000000000007E-2</v>
      </c>
      <c r="C17" s="91">
        <v>0.09</v>
      </c>
      <c r="D17" s="91">
        <v>0.1</v>
      </c>
      <c r="E17" s="91">
        <v>0.13</v>
      </c>
    </row>
    <row r="18" spans="1:5" ht="15.75" thickBot="1" x14ac:dyDescent="0.3">
      <c r="A18" s="776" t="s">
        <v>16</v>
      </c>
      <c r="B18" s="767"/>
      <c r="C18" s="767"/>
      <c r="D18" s="767"/>
      <c r="E18" s="768"/>
    </row>
    <row r="19" spans="1:5" ht="15.75" thickBot="1" x14ac:dyDescent="0.3">
      <c r="A19" s="94"/>
      <c r="B19" s="95" t="s">
        <v>13</v>
      </c>
      <c r="C19" s="96" t="s">
        <v>14</v>
      </c>
      <c r="D19" s="96" t="s">
        <v>14</v>
      </c>
      <c r="E19" s="96" t="s">
        <v>14</v>
      </c>
    </row>
    <row r="20" spans="1:5" ht="45.75" thickBot="1" x14ac:dyDescent="0.3">
      <c r="A20" s="97" t="s">
        <v>132</v>
      </c>
      <c r="B20" s="98" t="s">
        <v>133</v>
      </c>
      <c r="C20" s="99" t="s">
        <v>134</v>
      </c>
      <c r="D20" s="100">
        <v>9200</v>
      </c>
      <c r="E20" s="100">
        <v>9200</v>
      </c>
    </row>
    <row r="21" spans="1:5" ht="45.75" thickBot="1" x14ac:dyDescent="0.3">
      <c r="A21" s="97" t="s">
        <v>135</v>
      </c>
      <c r="B21" s="98">
        <v>3</v>
      </c>
      <c r="C21" s="99">
        <v>0.04</v>
      </c>
      <c r="D21" s="99">
        <v>0.05</v>
      </c>
      <c r="E21" s="99">
        <v>0.06</v>
      </c>
    </row>
    <row r="22" spans="1:5" ht="45.75" thickBot="1" x14ac:dyDescent="0.3">
      <c r="A22" s="101" t="s">
        <v>136</v>
      </c>
      <c r="B22" s="98">
        <v>4</v>
      </c>
      <c r="C22" s="99">
        <v>0.05</v>
      </c>
      <c r="D22" s="99">
        <v>0.06</v>
      </c>
      <c r="E22" s="99">
        <v>7.0000000000000007E-2</v>
      </c>
    </row>
    <row r="23" spans="1:5" ht="15.75" thickBot="1" x14ac:dyDescent="0.3">
      <c r="A23" s="90"/>
      <c r="B23" s="102"/>
      <c r="C23" s="96"/>
      <c r="D23" s="96"/>
      <c r="E23" s="96"/>
    </row>
    <row r="24" spans="1:5" ht="16.5" thickBot="1" x14ac:dyDescent="0.3">
      <c r="A24" s="777" t="s">
        <v>137</v>
      </c>
      <c r="B24" s="778"/>
      <c r="C24" s="778"/>
      <c r="D24" s="778"/>
      <c r="E24" s="779"/>
    </row>
    <row r="25" spans="1:5" ht="15.75" thickBot="1" x14ac:dyDescent="0.3">
      <c r="A25" s="780" t="s">
        <v>19</v>
      </c>
      <c r="B25" s="781"/>
      <c r="C25" s="781"/>
      <c r="D25" s="781"/>
      <c r="E25" s="782"/>
    </row>
    <row r="26" spans="1:5" ht="15.75" thickBot="1" x14ac:dyDescent="0.3">
      <c r="A26" s="104" t="s">
        <v>20</v>
      </c>
      <c r="B26" s="766" t="s">
        <v>138</v>
      </c>
      <c r="C26" s="767"/>
      <c r="D26" s="767"/>
      <c r="E26" s="768"/>
    </row>
    <row r="27" spans="1:5" ht="15.75" thickBot="1" x14ac:dyDescent="0.3">
      <c r="A27" s="90" t="s">
        <v>22</v>
      </c>
      <c r="B27" s="766" t="s">
        <v>139</v>
      </c>
      <c r="C27" s="767"/>
      <c r="D27" s="767"/>
      <c r="E27" s="768"/>
    </row>
    <row r="28" spans="1:5" ht="15.75" thickBot="1" x14ac:dyDescent="0.3">
      <c r="A28" s="90" t="s">
        <v>24</v>
      </c>
      <c r="B28" s="783" t="s">
        <v>140</v>
      </c>
      <c r="C28" s="784"/>
      <c r="D28" s="784"/>
      <c r="E28" s="785"/>
    </row>
    <row r="29" spans="1:5" x14ac:dyDescent="0.25">
      <c r="A29" s="769"/>
      <c r="B29" s="105">
        <v>2019</v>
      </c>
      <c r="C29" s="105">
        <v>2020</v>
      </c>
      <c r="D29" s="105">
        <v>2021</v>
      </c>
      <c r="E29" s="105">
        <v>2022</v>
      </c>
    </row>
    <row r="30" spans="1:5" ht="15.75" thickBot="1" x14ac:dyDescent="0.3">
      <c r="A30" s="770"/>
      <c r="B30" s="106" t="s">
        <v>9</v>
      </c>
      <c r="C30" s="106" t="s">
        <v>10</v>
      </c>
      <c r="D30" s="106" t="s">
        <v>10</v>
      </c>
      <c r="E30" s="106" t="s">
        <v>10</v>
      </c>
    </row>
    <row r="31" spans="1:5" ht="15.75" thickBot="1" x14ac:dyDescent="0.3">
      <c r="A31" s="90" t="s">
        <v>26</v>
      </c>
      <c r="B31" s="107">
        <v>120</v>
      </c>
      <c r="C31" s="107">
        <v>200</v>
      </c>
      <c r="D31" s="107">
        <v>100</v>
      </c>
      <c r="E31" s="107">
        <v>100</v>
      </c>
    </row>
    <row r="32" spans="1:5" ht="15.75" thickBot="1" x14ac:dyDescent="0.3">
      <c r="A32" s="90" t="s">
        <v>27</v>
      </c>
      <c r="B32" s="107">
        <f>B61</f>
        <v>165725</v>
      </c>
      <c r="C32" s="107">
        <f>C61</f>
        <v>216000</v>
      </c>
      <c r="D32" s="107">
        <f>D61</f>
        <v>241450</v>
      </c>
      <c r="E32" s="107">
        <f>E61</f>
        <v>244450</v>
      </c>
    </row>
    <row r="33" spans="1:5" ht="15.75" thickBot="1" x14ac:dyDescent="0.3">
      <c r="A33" s="90" t="s">
        <v>28</v>
      </c>
      <c r="B33" s="107">
        <f>B32/B31</f>
        <v>1381.0416666666667</v>
      </c>
      <c r="C33" s="107">
        <f>C32/C31</f>
        <v>1080</v>
      </c>
      <c r="D33" s="107">
        <f>D32/D31</f>
        <v>2414.5</v>
      </c>
      <c r="E33" s="107">
        <f>E32/E31</f>
        <v>2444.5</v>
      </c>
    </row>
    <row r="34" spans="1:5" ht="15.75" thickBot="1" x14ac:dyDescent="0.3">
      <c r="A34" s="90" t="s">
        <v>29</v>
      </c>
      <c r="B34" s="639" t="s">
        <v>30</v>
      </c>
      <c r="C34" s="109">
        <f t="shared" ref="C34:E36" si="0">C31/B31-1</f>
        <v>0.66666666666666674</v>
      </c>
      <c r="D34" s="109">
        <f t="shared" si="0"/>
        <v>-0.5</v>
      </c>
      <c r="E34" s="109">
        <f t="shared" si="0"/>
        <v>0</v>
      </c>
    </row>
    <row r="35" spans="1:5" ht="15.75" thickBot="1" x14ac:dyDescent="0.3">
      <c r="A35" s="90" t="s">
        <v>31</v>
      </c>
      <c r="B35" s="639" t="s">
        <v>30</v>
      </c>
      <c r="C35" s="109">
        <f t="shared" si="0"/>
        <v>0.30336400663750185</v>
      </c>
      <c r="D35" s="109">
        <f t="shared" si="0"/>
        <v>0.11782407407407414</v>
      </c>
      <c r="E35" s="109">
        <f t="shared" si="0"/>
        <v>1.2424932698281266E-2</v>
      </c>
    </row>
    <row r="36" spans="1:5" ht="15.75" thickBot="1" x14ac:dyDescent="0.3">
      <c r="A36" s="90" t="s">
        <v>32</v>
      </c>
      <c r="B36" s="639" t="s">
        <v>30</v>
      </c>
      <c r="C36" s="109">
        <f t="shared" si="0"/>
        <v>-0.21798159601749889</v>
      </c>
      <c r="D36" s="109">
        <f t="shared" si="0"/>
        <v>1.2356481481481483</v>
      </c>
      <c r="E36" s="109">
        <f t="shared" si="0"/>
        <v>1.2424932698281266E-2</v>
      </c>
    </row>
    <row r="37" spans="1:5" ht="15.75" thickBot="1" x14ac:dyDescent="0.3">
      <c r="A37" s="771" t="s">
        <v>141</v>
      </c>
      <c r="B37" s="772"/>
      <c r="C37" s="772"/>
      <c r="D37" s="772"/>
      <c r="E37" s="773"/>
    </row>
    <row r="38" spans="1:5" x14ac:dyDescent="0.25">
      <c r="A38" s="769"/>
      <c r="B38" s="105">
        <v>2019</v>
      </c>
      <c r="C38" s="105">
        <v>2020</v>
      </c>
      <c r="D38" s="105">
        <v>2021</v>
      </c>
      <c r="E38" s="105">
        <v>2022</v>
      </c>
    </row>
    <row r="39" spans="1:5" ht="15.75" thickBot="1" x14ac:dyDescent="0.3">
      <c r="A39" s="770"/>
      <c r="B39" s="106" t="s">
        <v>9</v>
      </c>
      <c r="C39" s="106" t="s">
        <v>10</v>
      </c>
      <c r="D39" s="106" t="s">
        <v>10</v>
      </c>
      <c r="E39" s="106" t="s">
        <v>10</v>
      </c>
    </row>
    <row r="40" spans="1:5" ht="15.75" thickBot="1" x14ac:dyDescent="0.3">
      <c r="A40" s="110" t="s">
        <v>33</v>
      </c>
      <c r="B40" s="114">
        <f>B41+B42</f>
        <v>98000</v>
      </c>
      <c r="C40" s="114">
        <f>C41+C42</f>
        <v>154850</v>
      </c>
      <c r="D40" s="114">
        <f>D41+D42</f>
        <v>170000</v>
      </c>
      <c r="E40" s="114">
        <f>E41+E42</f>
        <v>170000</v>
      </c>
    </row>
    <row r="41" spans="1:5" ht="15.75" thickBot="1" x14ac:dyDescent="0.3">
      <c r="A41" s="75" t="s">
        <v>110</v>
      </c>
      <c r="B41" s="112">
        <v>98000</v>
      </c>
      <c r="C41" s="112">
        <v>154850</v>
      </c>
      <c r="D41" s="112">
        <v>170000</v>
      </c>
      <c r="E41" s="112">
        <v>170000</v>
      </c>
    </row>
    <row r="42" spans="1:5" ht="15.75" thickBot="1" x14ac:dyDescent="0.3">
      <c r="A42" s="75" t="s">
        <v>142</v>
      </c>
      <c r="B42" s="112">
        <v>0</v>
      </c>
      <c r="C42" s="112">
        <v>0</v>
      </c>
      <c r="D42" s="112">
        <v>0</v>
      </c>
      <c r="E42" s="112">
        <v>0</v>
      </c>
    </row>
    <row r="43" spans="1:5" ht="24.75" thickBot="1" x14ac:dyDescent="0.3">
      <c r="A43" s="110" t="s">
        <v>34</v>
      </c>
      <c r="B43" s="114">
        <f>B44+B45</f>
        <v>17208</v>
      </c>
      <c r="C43" s="114">
        <f>C44+C45</f>
        <v>36000</v>
      </c>
      <c r="D43" s="114">
        <f>D44+D45</f>
        <v>36000</v>
      </c>
      <c r="E43" s="114">
        <f>E44+E45</f>
        <v>36000</v>
      </c>
    </row>
    <row r="44" spans="1:5" ht="15.75" thickBot="1" x14ac:dyDescent="0.3">
      <c r="A44" s="75" t="s">
        <v>110</v>
      </c>
      <c r="B44" s="112">
        <v>17208</v>
      </c>
      <c r="C44" s="114">
        <v>36000</v>
      </c>
      <c r="D44" s="114">
        <v>36000</v>
      </c>
      <c r="E44" s="114">
        <v>36000</v>
      </c>
    </row>
    <row r="45" spans="1:5" ht="15.75" thickBot="1" x14ac:dyDescent="0.3">
      <c r="A45" s="75" t="s">
        <v>142</v>
      </c>
      <c r="B45" s="112"/>
      <c r="C45" s="114"/>
      <c r="D45" s="114"/>
      <c r="E45" s="114"/>
    </row>
    <row r="46" spans="1:5" ht="15.75" thickBot="1" x14ac:dyDescent="0.3">
      <c r="A46" s="110" t="s">
        <v>35</v>
      </c>
      <c r="B46" s="112">
        <f>B47</f>
        <v>50000</v>
      </c>
      <c r="C46" s="112">
        <f>C47</f>
        <v>25150</v>
      </c>
      <c r="D46" s="112">
        <f>D47</f>
        <v>35450</v>
      </c>
      <c r="E46" s="112">
        <f>E47</f>
        <v>38450</v>
      </c>
    </row>
    <row r="47" spans="1:5" ht="15.75" thickBot="1" x14ac:dyDescent="0.3">
      <c r="A47" s="75" t="s">
        <v>110</v>
      </c>
      <c r="B47" s="112">
        <v>50000</v>
      </c>
      <c r="C47" s="114">
        <v>25150</v>
      </c>
      <c r="D47" s="114">
        <v>35450</v>
      </c>
      <c r="E47" s="114">
        <v>38450</v>
      </c>
    </row>
    <row r="48" spans="1:5" ht="15.75" thickBot="1" x14ac:dyDescent="0.3">
      <c r="A48" s="75" t="s">
        <v>142</v>
      </c>
      <c r="B48" s="112">
        <v>0</v>
      </c>
      <c r="C48" s="114">
        <v>0</v>
      </c>
      <c r="D48" s="114">
        <v>0</v>
      </c>
      <c r="E48" s="114">
        <v>0</v>
      </c>
    </row>
    <row r="49" spans="1:5" ht="15.75" thickBot="1" x14ac:dyDescent="0.3">
      <c r="A49" s="110" t="s">
        <v>36</v>
      </c>
      <c r="B49" s="112">
        <v>0</v>
      </c>
      <c r="C49" s="114">
        <v>0</v>
      </c>
      <c r="D49" s="114">
        <v>0</v>
      </c>
      <c r="E49" s="114">
        <v>0</v>
      </c>
    </row>
    <row r="50" spans="1:5" ht="15.75" thickBot="1" x14ac:dyDescent="0.3">
      <c r="A50" s="75" t="s">
        <v>110</v>
      </c>
      <c r="B50" s="112">
        <v>0</v>
      </c>
      <c r="C50" s="114">
        <v>0</v>
      </c>
      <c r="D50" s="114">
        <v>0</v>
      </c>
      <c r="E50" s="114">
        <v>0</v>
      </c>
    </row>
    <row r="51" spans="1:5" ht="15.75" thickBot="1" x14ac:dyDescent="0.3">
      <c r="A51" s="75" t="s">
        <v>142</v>
      </c>
      <c r="B51" s="112">
        <v>0</v>
      </c>
      <c r="C51" s="114">
        <v>0</v>
      </c>
      <c r="D51" s="114">
        <v>0</v>
      </c>
      <c r="E51" s="114">
        <v>0</v>
      </c>
    </row>
    <row r="52" spans="1:5" ht="15.75" thickBot="1" x14ac:dyDescent="0.3">
      <c r="A52" s="110" t="s">
        <v>37</v>
      </c>
      <c r="B52" s="112">
        <v>0</v>
      </c>
      <c r="C52" s="114">
        <v>0</v>
      </c>
      <c r="D52" s="114">
        <v>0</v>
      </c>
      <c r="E52" s="114">
        <v>0</v>
      </c>
    </row>
    <row r="53" spans="1:5" ht="15.75" thickBot="1" x14ac:dyDescent="0.3">
      <c r="A53" s="75" t="s">
        <v>110</v>
      </c>
      <c r="B53" s="112">
        <v>0</v>
      </c>
      <c r="C53" s="114">
        <v>0</v>
      </c>
      <c r="D53" s="114">
        <v>0</v>
      </c>
      <c r="E53" s="114">
        <v>0</v>
      </c>
    </row>
    <row r="54" spans="1:5" ht="15.75" thickBot="1" x14ac:dyDescent="0.3">
      <c r="A54" s="75" t="s">
        <v>142</v>
      </c>
      <c r="B54" s="112">
        <v>0</v>
      </c>
      <c r="C54" s="114">
        <v>0</v>
      </c>
      <c r="D54" s="114">
        <v>0</v>
      </c>
      <c r="E54" s="114">
        <v>0</v>
      </c>
    </row>
    <row r="55" spans="1:5" ht="15.75" thickBot="1" x14ac:dyDescent="0.3">
      <c r="A55" s="110" t="s">
        <v>38</v>
      </c>
      <c r="B55" s="112">
        <f>B56+B57</f>
        <v>0</v>
      </c>
      <c r="C55" s="114">
        <f>C56+C57</f>
        <v>0</v>
      </c>
      <c r="D55" s="114">
        <f>D56+D57</f>
        <v>0</v>
      </c>
      <c r="E55" s="114">
        <f>E56+E57</f>
        <v>0</v>
      </c>
    </row>
    <row r="56" spans="1:5" ht="15.75" thickBot="1" x14ac:dyDescent="0.3">
      <c r="A56" s="75" t="s">
        <v>110</v>
      </c>
      <c r="B56" s="112">
        <v>0</v>
      </c>
      <c r="C56" s="114">
        <v>0</v>
      </c>
      <c r="D56" s="114">
        <v>0</v>
      </c>
      <c r="E56" s="114">
        <v>0</v>
      </c>
    </row>
    <row r="57" spans="1:5" ht="15.75" thickBot="1" x14ac:dyDescent="0.3">
      <c r="A57" s="75" t="s">
        <v>142</v>
      </c>
      <c r="B57" s="112">
        <v>0</v>
      </c>
      <c r="C57" s="114">
        <v>0</v>
      </c>
      <c r="D57" s="114">
        <v>0</v>
      </c>
      <c r="E57" s="114">
        <v>0</v>
      </c>
    </row>
    <row r="58" spans="1:5" ht="24.75" thickBot="1" x14ac:dyDescent="0.3">
      <c r="A58" s="110" t="s">
        <v>39</v>
      </c>
      <c r="B58" s="112">
        <f>B59</f>
        <v>517</v>
      </c>
      <c r="C58" s="114">
        <v>0</v>
      </c>
      <c r="D58" s="114">
        <f>C58*1.03*0.99</f>
        <v>0</v>
      </c>
      <c r="E58" s="114">
        <f>D58*1.03*0.99</f>
        <v>0</v>
      </c>
    </row>
    <row r="59" spans="1:5" ht="15.75" thickBot="1" x14ac:dyDescent="0.3">
      <c r="A59" s="75" t="s">
        <v>110</v>
      </c>
      <c r="B59" s="112">
        <v>517</v>
      </c>
      <c r="C59" s="1184"/>
      <c r="D59" s="1184"/>
      <c r="E59" s="1184"/>
    </row>
    <row r="60" spans="1:5" ht="15.75" thickBot="1" x14ac:dyDescent="0.3">
      <c r="A60" s="75" t="s">
        <v>142</v>
      </c>
      <c r="B60" s="112"/>
      <c r="C60" s="1185"/>
      <c r="D60" s="1184"/>
      <c r="E60" s="1184"/>
    </row>
    <row r="61" spans="1:5" ht="15.75" thickBot="1" x14ac:dyDescent="0.3">
      <c r="A61" s="117" t="s">
        <v>40</v>
      </c>
      <c r="B61" s="137">
        <f>B58+B55+B52+B49+B46+B43+B40</f>
        <v>165725</v>
      </c>
      <c r="C61" s="137">
        <f>C58+C55+C52+C49+C46+C43+C40</f>
        <v>216000</v>
      </c>
      <c r="D61" s="137">
        <f>D58+D55+D52+D49+D46+D43+D40</f>
        <v>241450</v>
      </c>
      <c r="E61" s="137">
        <f>E58+E55+E52+E49+E46+E43+E40</f>
        <v>244450</v>
      </c>
    </row>
    <row r="62" spans="1:5" ht="15.75" thickBot="1" x14ac:dyDescent="0.3">
      <c r="A62" s="118" t="s">
        <v>41</v>
      </c>
      <c r="B62" s="362">
        <f>IF(B61-B32=0,0,"Error")</f>
        <v>0</v>
      </c>
      <c r="C62" s="362">
        <f>IF(C61-C32=0,0,"Error")</f>
        <v>0</v>
      </c>
      <c r="D62" s="362">
        <f>IF(D61-D32=0,0,"Error")</f>
        <v>0</v>
      </c>
      <c r="E62" s="362">
        <f>IF(E61-E32=0,0,"Error")</f>
        <v>0</v>
      </c>
    </row>
    <row r="63" spans="1:5" ht="15.75" hidden="1" thickBot="1" x14ac:dyDescent="0.3">
      <c r="A63" s="120" t="s">
        <v>143</v>
      </c>
      <c r="B63" s="783"/>
      <c r="C63" s="784"/>
      <c r="D63" s="784"/>
      <c r="E63" s="785"/>
    </row>
    <row r="64" spans="1:5" ht="26.25" hidden="1" customHeight="1" x14ac:dyDescent="0.3">
      <c r="A64" s="90" t="s">
        <v>22</v>
      </c>
      <c r="B64" s="766"/>
      <c r="C64" s="767"/>
      <c r="D64" s="767"/>
      <c r="E64" s="768"/>
    </row>
    <row r="65" spans="1:5" ht="15.75" thickBot="1" x14ac:dyDescent="0.3">
      <c r="A65" s="90" t="s">
        <v>24</v>
      </c>
      <c r="B65" s="783"/>
      <c r="C65" s="784"/>
      <c r="D65" s="784"/>
      <c r="E65" s="785"/>
    </row>
    <row r="66" spans="1:5" x14ac:dyDescent="0.25">
      <c r="A66" s="769"/>
      <c r="B66" s="105">
        <v>2018</v>
      </c>
      <c r="C66" s="105">
        <v>2019</v>
      </c>
      <c r="D66" s="105">
        <v>2020</v>
      </c>
      <c r="E66" s="105">
        <v>2021</v>
      </c>
    </row>
    <row r="67" spans="1:5" ht="15.75" thickBot="1" x14ac:dyDescent="0.3">
      <c r="A67" s="770"/>
      <c r="B67" s="106" t="s">
        <v>9</v>
      </c>
      <c r="C67" s="106" t="s">
        <v>10</v>
      </c>
      <c r="D67" s="106" t="s">
        <v>10</v>
      </c>
      <c r="E67" s="106" t="s">
        <v>10</v>
      </c>
    </row>
    <row r="68" spans="1:5" ht="15.75" thickBot="1" x14ac:dyDescent="0.3">
      <c r="A68" s="90" t="s">
        <v>26</v>
      </c>
      <c r="B68" s="90"/>
      <c r="C68" s="90"/>
      <c r="D68" s="90"/>
      <c r="E68" s="90"/>
    </row>
    <row r="69" spans="1:5" ht="15.75" thickBot="1" x14ac:dyDescent="0.3">
      <c r="A69" s="90" t="s">
        <v>27</v>
      </c>
      <c r="B69" s="107">
        <f>B98</f>
        <v>0</v>
      </c>
      <c r="C69" s="107">
        <f>C98</f>
        <v>0</v>
      </c>
      <c r="D69" s="107">
        <f>D98</f>
        <v>0</v>
      </c>
      <c r="E69" s="107">
        <f>E98</f>
        <v>0</v>
      </c>
    </row>
    <row r="70" spans="1:5" ht="15.75" thickBot="1" x14ac:dyDescent="0.3">
      <c r="A70" s="90" t="s">
        <v>28</v>
      </c>
      <c r="B70" s="107" t="e">
        <f>B69/B68</f>
        <v>#DIV/0!</v>
      </c>
      <c r="C70" s="107" t="e">
        <f>C69/C68</f>
        <v>#DIV/0!</v>
      </c>
      <c r="D70" s="107" t="e">
        <f>D69/D68</f>
        <v>#DIV/0!</v>
      </c>
      <c r="E70" s="107" t="e">
        <f>E69/E68</f>
        <v>#DIV/0!</v>
      </c>
    </row>
    <row r="71" spans="1:5" ht="15.75" thickBot="1" x14ac:dyDescent="0.3">
      <c r="A71" s="90" t="s">
        <v>29</v>
      </c>
      <c r="B71" s="639"/>
      <c r="C71" s="109" t="e">
        <f t="shared" ref="C71:E73" si="1">C68/B68-1</f>
        <v>#DIV/0!</v>
      </c>
      <c r="D71" s="109" t="e">
        <f t="shared" si="1"/>
        <v>#DIV/0!</v>
      </c>
      <c r="E71" s="109" t="e">
        <f t="shared" si="1"/>
        <v>#DIV/0!</v>
      </c>
    </row>
    <row r="72" spans="1:5" ht="15.75" thickBot="1" x14ac:dyDescent="0.3">
      <c r="A72" s="90" t="s">
        <v>31</v>
      </c>
      <c r="B72" s="639"/>
      <c r="C72" s="109" t="e">
        <f t="shared" si="1"/>
        <v>#DIV/0!</v>
      </c>
      <c r="D72" s="109" t="e">
        <f t="shared" si="1"/>
        <v>#DIV/0!</v>
      </c>
      <c r="E72" s="109" t="e">
        <f t="shared" si="1"/>
        <v>#DIV/0!</v>
      </c>
    </row>
    <row r="73" spans="1:5" ht="15.75" thickBot="1" x14ac:dyDescent="0.3">
      <c r="A73" s="90" t="s">
        <v>32</v>
      </c>
      <c r="B73" s="639"/>
      <c r="C73" s="109" t="e">
        <f t="shared" si="1"/>
        <v>#DIV/0!</v>
      </c>
      <c r="D73" s="109" t="e">
        <f t="shared" si="1"/>
        <v>#DIV/0!</v>
      </c>
      <c r="E73" s="109" t="e">
        <f t="shared" si="1"/>
        <v>#DIV/0!</v>
      </c>
    </row>
    <row r="74" spans="1:5" ht="15.75" thickBot="1" x14ac:dyDescent="0.3">
      <c r="A74" s="771" t="s">
        <v>144</v>
      </c>
      <c r="B74" s="772"/>
      <c r="C74" s="772"/>
      <c r="D74" s="772"/>
      <c r="E74" s="773"/>
    </row>
    <row r="75" spans="1:5" x14ac:dyDescent="0.25">
      <c r="A75" s="769"/>
      <c r="B75" s="105">
        <v>2018</v>
      </c>
      <c r="C75" s="105">
        <v>2019</v>
      </c>
      <c r="D75" s="105">
        <v>2020</v>
      </c>
      <c r="E75" s="105">
        <v>2021</v>
      </c>
    </row>
    <row r="76" spans="1:5" ht="15.75" thickBot="1" x14ac:dyDescent="0.3">
      <c r="A76" s="770"/>
      <c r="B76" s="106" t="s">
        <v>9</v>
      </c>
      <c r="C76" s="106" t="s">
        <v>10</v>
      </c>
      <c r="D76" s="106" t="s">
        <v>10</v>
      </c>
      <c r="E76" s="106" t="s">
        <v>10</v>
      </c>
    </row>
    <row r="77" spans="1:5" ht="15.75" thickBot="1" x14ac:dyDescent="0.3">
      <c r="A77" s="110" t="s">
        <v>33</v>
      </c>
      <c r="B77" s="114"/>
      <c r="C77" s="114"/>
      <c r="D77" s="114"/>
      <c r="E77" s="114"/>
    </row>
    <row r="78" spans="1:5" ht="15.75" thickBot="1" x14ac:dyDescent="0.3">
      <c r="A78" s="75" t="s">
        <v>110</v>
      </c>
      <c r="B78" s="112"/>
      <c r="C78" s="1186"/>
      <c r="D78" s="1186"/>
      <c r="E78" s="1186"/>
    </row>
    <row r="79" spans="1:5" ht="15.75" thickBot="1" x14ac:dyDescent="0.3">
      <c r="A79" s="75" t="s">
        <v>142</v>
      </c>
      <c r="B79" s="112"/>
      <c r="C79" s="1186"/>
      <c r="D79" s="1186"/>
      <c r="E79" s="1186"/>
    </row>
    <row r="80" spans="1:5" ht="24.75" thickBot="1" x14ac:dyDescent="0.3">
      <c r="A80" s="110" t="s">
        <v>34</v>
      </c>
      <c r="B80" s="114"/>
      <c r="C80" s="114"/>
      <c r="D80" s="114"/>
      <c r="E80" s="114"/>
    </row>
    <row r="81" spans="1:5" ht="15.75" thickBot="1" x14ac:dyDescent="0.3">
      <c r="A81" s="75" t="s">
        <v>110</v>
      </c>
      <c r="B81" s="112"/>
      <c r="C81" s="114"/>
      <c r="D81" s="114"/>
      <c r="E81" s="114"/>
    </row>
    <row r="82" spans="1:5" ht="15.75" thickBot="1" x14ac:dyDescent="0.3">
      <c r="A82" s="75" t="s">
        <v>142</v>
      </c>
      <c r="B82" s="112"/>
      <c r="C82" s="114"/>
      <c r="D82" s="114"/>
      <c r="E82" s="114"/>
    </row>
    <row r="83" spans="1:5" ht="15.75" thickBot="1" x14ac:dyDescent="0.3">
      <c r="A83" s="110" t="s">
        <v>35</v>
      </c>
      <c r="B83" s="112">
        <v>0</v>
      </c>
      <c r="C83" s="114">
        <v>0</v>
      </c>
      <c r="D83" s="114">
        <v>0</v>
      </c>
      <c r="E83" s="114">
        <v>0</v>
      </c>
    </row>
    <row r="84" spans="1:5" ht="15.75" thickBot="1" x14ac:dyDescent="0.3">
      <c r="A84" s="75" t="s">
        <v>110</v>
      </c>
      <c r="B84" s="112"/>
      <c r="C84" s="114"/>
      <c r="D84" s="114"/>
      <c r="E84" s="114"/>
    </row>
    <row r="85" spans="1:5" ht="15.75" thickBot="1" x14ac:dyDescent="0.3">
      <c r="A85" s="75" t="s">
        <v>142</v>
      </c>
      <c r="B85" s="112"/>
      <c r="C85" s="114"/>
      <c r="D85" s="114"/>
      <c r="E85" s="114"/>
    </row>
    <row r="86" spans="1:5" ht="15.75" thickBot="1" x14ac:dyDescent="0.3">
      <c r="A86" s="110" t="s">
        <v>36</v>
      </c>
      <c r="B86" s="112"/>
      <c r="C86" s="114"/>
      <c r="D86" s="114"/>
      <c r="E86" s="114"/>
    </row>
    <row r="87" spans="1:5" ht="15.75" thickBot="1" x14ac:dyDescent="0.3">
      <c r="A87" s="75" t="s">
        <v>110</v>
      </c>
      <c r="B87" s="112"/>
      <c r="C87" s="114"/>
      <c r="D87" s="114"/>
      <c r="E87" s="114"/>
    </row>
    <row r="88" spans="1:5" ht="15.75" thickBot="1" x14ac:dyDescent="0.3">
      <c r="A88" s="75" t="s">
        <v>142</v>
      </c>
      <c r="B88" s="112"/>
      <c r="C88" s="114"/>
      <c r="D88" s="114"/>
      <c r="E88" s="114"/>
    </row>
    <row r="89" spans="1:5" ht="15.75" thickBot="1" x14ac:dyDescent="0.3">
      <c r="A89" s="110" t="s">
        <v>37</v>
      </c>
      <c r="B89" s="112"/>
      <c r="C89" s="114"/>
      <c r="D89" s="114"/>
      <c r="E89" s="114"/>
    </row>
    <row r="90" spans="1:5" ht="15.75" thickBot="1" x14ac:dyDescent="0.3">
      <c r="A90" s="75" t="s">
        <v>110</v>
      </c>
      <c r="B90" s="112"/>
      <c r="C90" s="114"/>
      <c r="D90" s="114"/>
      <c r="E90" s="114"/>
    </row>
    <row r="91" spans="1:5" ht="15.75" thickBot="1" x14ac:dyDescent="0.3">
      <c r="A91" s="75" t="s">
        <v>142</v>
      </c>
      <c r="B91" s="112"/>
      <c r="C91" s="114"/>
      <c r="D91" s="114"/>
      <c r="E91" s="114"/>
    </row>
    <row r="92" spans="1:5" ht="15.75" thickBot="1" x14ac:dyDescent="0.3">
      <c r="A92" s="110" t="s">
        <v>38</v>
      </c>
      <c r="B92" s="112"/>
      <c r="C92" s="114"/>
      <c r="D92" s="114"/>
      <c r="E92" s="114"/>
    </row>
    <row r="93" spans="1:5" ht="15.75" thickBot="1" x14ac:dyDescent="0.3">
      <c r="A93" s="75" t="s">
        <v>110</v>
      </c>
      <c r="B93" s="112"/>
      <c r="C93" s="114"/>
      <c r="D93" s="114"/>
      <c r="E93" s="114"/>
    </row>
    <row r="94" spans="1:5" ht="15.75" thickBot="1" x14ac:dyDescent="0.3">
      <c r="A94" s="75" t="s">
        <v>142</v>
      </c>
      <c r="B94" s="112"/>
      <c r="C94" s="114"/>
      <c r="D94" s="114"/>
      <c r="E94" s="114"/>
    </row>
    <row r="95" spans="1:5" ht="24.75" thickBot="1" x14ac:dyDescent="0.3">
      <c r="A95" s="110" t="s">
        <v>39</v>
      </c>
      <c r="B95" s="112"/>
      <c r="C95" s="114"/>
      <c r="D95" s="114"/>
      <c r="E95" s="114"/>
    </row>
    <row r="96" spans="1:5" ht="15.75" thickBot="1" x14ac:dyDescent="0.3">
      <c r="A96" s="75" t="s">
        <v>110</v>
      </c>
      <c r="B96" s="112"/>
      <c r="C96" s="114"/>
      <c r="D96" s="114"/>
      <c r="E96" s="114"/>
    </row>
    <row r="97" spans="1:5" ht="15.75" thickBot="1" x14ac:dyDescent="0.3">
      <c r="A97" s="75" t="s">
        <v>142</v>
      </c>
      <c r="B97" s="112"/>
      <c r="C97" s="114"/>
      <c r="D97" s="114"/>
      <c r="E97" s="114"/>
    </row>
    <row r="98" spans="1:5" ht="15.75" thickBot="1" x14ac:dyDescent="0.3">
      <c r="A98" s="121" t="s">
        <v>145</v>
      </c>
      <c r="B98" s="112">
        <f>B95+B92+B89+B86+B83+B80+B77</f>
        <v>0</v>
      </c>
      <c r="C98" s="112">
        <f>C95+C92+C89+C86+C83+C80+C77</f>
        <v>0</v>
      </c>
      <c r="D98" s="112">
        <f>D95+D92+D89+D86+D83+D80+D77</f>
        <v>0</v>
      </c>
      <c r="E98" s="112">
        <f>E95+E92+E89+E86+E83+E80+E77</f>
        <v>0</v>
      </c>
    </row>
    <row r="99" spans="1:5" ht="15.75" thickBot="1" x14ac:dyDescent="0.3">
      <c r="A99" s="118" t="s">
        <v>41</v>
      </c>
      <c r="B99" s="362">
        <f>IF(B98-B69=0,0,"Error")</f>
        <v>0</v>
      </c>
      <c r="C99" s="362">
        <f>IF(C98-C69=0,0,"Error")</f>
        <v>0</v>
      </c>
      <c r="D99" s="362">
        <f>IF(D98-D69=0,0,"Error")</f>
        <v>0</v>
      </c>
      <c r="E99" s="362">
        <f>IF(E98-E69=0,0,"Error")</f>
        <v>0</v>
      </c>
    </row>
    <row r="100" spans="1:5" ht="15.75" thickBot="1" x14ac:dyDescent="0.3">
      <c r="A100" s="120" t="s">
        <v>146</v>
      </c>
      <c r="B100" s="783"/>
      <c r="C100" s="784"/>
      <c r="D100" s="784"/>
      <c r="E100" s="785"/>
    </row>
    <row r="101" spans="1:5" ht="15.75" thickBot="1" x14ac:dyDescent="0.3">
      <c r="A101" s="90" t="s">
        <v>22</v>
      </c>
      <c r="B101" s="766"/>
      <c r="C101" s="767"/>
      <c r="D101" s="767"/>
      <c r="E101" s="768"/>
    </row>
    <row r="102" spans="1:5" ht="15.75" thickBot="1" x14ac:dyDescent="0.3">
      <c r="A102" s="90" t="s">
        <v>24</v>
      </c>
      <c r="B102" s="783"/>
      <c r="C102" s="784"/>
      <c r="D102" s="784"/>
      <c r="E102" s="785"/>
    </row>
    <row r="103" spans="1:5" x14ac:dyDescent="0.25">
      <c r="A103" s="769"/>
      <c r="B103" s="105">
        <v>2018</v>
      </c>
      <c r="C103" s="105">
        <v>2019</v>
      </c>
      <c r="D103" s="105">
        <v>2020</v>
      </c>
      <c r="E103" s="105">
        <v>2021</v>
      </c>
    </row>
    <row r="104" spans="1:5" ht="15.75" thickBot="1" x14ac:dyDescent="0.3">
      <c r="A104" s="770"/>
      <c r="B104" s="106" t="s">
        <v>9</v>
      </c>
      <c r="C104" s="106" t="s">
        <v>10</v>
      </c>
      <c r="D104" s="106" t="s">
        <v>10</v>
      </c>
      <c r="E104" s="106" t="s">
        <v>10</v>
      </c>
    </row>
    <row r="105" spans="1:5" ht="15.75" thickBot="1" x14ac:dyDescent="0.3">
      <c r="A105" s="90" t="s">
        <v>26</v>
      </c>
      <c r="B105" s="107"/>
      <c r="C105" s="107"/>
      <c r="D105" s="107"/>
      <c r="E105" s="107"/>
    </row>
    <row r="106" spans="1:5" ht="15.75" thickBot="1" x14ac:dyDescent="0.3">
      <c r="A106" s="90" t="s">
        <v>27</v>
      </c>
      <c r="B106" s="107">
        <f>B135</f>
        <v>0</v>
      </c>
      <c r="C106" s="107">
        <f>C135</f>
        <v>0</v>
      </c>
      <c r="D106" s="107">
        <f>D135</f>
        <v>0</v>
      </c>
      <c r="E106" s="107">
        <f>E135</f>
        <v>0</v>
      </c>
    </row>
    <row r="107" spans="1:5" ht="15.75" thickBot="1" x14ac:dyDescent="0.3">
      <c r="A107" s="90" t="s">
        <v>28</v>
      </c>
      <c r="B107" s="107" t="e">
        <f>B106/B105</f>
        <v>#DIV/0!</v>
      </c>
      <c r="C107" s="107" t="e">
        <f>C106/C105</f>
        <v>#DIV/0!</v>
      </c>
      <c r="D107" s="107" t="e">
        <f>D106/D105</f>
        <v>#DIV/0!</v>
      </c>
      <c r="E107" s="107" t="e">
        <f>E106/E105</f>
        <v>#DIV/0!</v>
      </c>
    </row>
    <row r="108" spans="1:5" ht="15.75" thickBot="1" x14ac:dyDescent="0.3">
      <c r="A108" s="90" t="s">
        <v>29</v>
      </c>
      <c r="B108" s="639"/>
      <c r="C108" s="109" t="e">
        <f t="shared" ref="C108:E110" si="2">C105/B105-1</f>
        <v>#DIV/0!</v>
      </c>
      <c r="D108" s="109" t="e">
        <f t="shared" si="2"/>
        <v>#DIV/0!</v>
      </c>
      <c r="E108" s="109" t="e">
        <f t="shared" si="2"/>
        <v>#DIV/0!</v>
      </c>
    </row>
    <row r="109" spans="1:5" ht="15.75" thickBot="1" x14ac:dyDescent="0.3">
      <c r="A109" s="90" t="s">
        <v>31</v>
      </c>
      <c r="B109" s="639"/>
      <c r="C109" s="109" t="e">
        <f t="shared" si="2"/>
        <v>#DIV/0!</v>
      </c>
      <c r="D109" s="109" t="e">
        <f t="shared" si="2"/>
        <v>#DIV/0!</v>
      </c>
      <c r="E109" s="109" t="e">
        <f t="shared" si="2"/>
        <v>#DIV/0!</v>
      </c>
    </row>
    <row r="110" spans="1:5" ht="15.75" thickBot="1" x14ac:dyDescent="0.3">
      <c r="A110" s="90" t="s">
        <v>32</v>
      </c>
      <c r="B110" s="639"/>
      <c r="C110" s="109" t="e">
        <f t="shared" si="2"/>
        <v>#DIV/0!</v>
      </c>
      <c r="D110" s="109" t="e">
        <f t="shared" si="2"/>
        <v>#DIV/0!</v>
      </c>
      <c r="E110" s="109" t="e">
        <f t="shared" si="2"/>
        <v>#DIV/0!</v>
      </c>
    </row>
    <row r="111" spans="1:5" ht="15.75" thickBot="1" x14ac:dyDescent="0.3">
      <c r="A111" s="771" t="s">
        <v>144</v>
      </c>
      <c r="B111" s="772"/>
      <c r="C111" s="772"/>
      <c r="D111" s="772"/>
      <c r="E111" s="773"/>
    </row>
    <row r="112" spans="1:5" x14ac:dyDescent="0.25">
      <c r="A112" s="769"/>
      <c r="B112" s="105">
        <v>2018</v>
      </c>
      <c r="C112" s="105">
        <v>2019</v>
      </c>
      <c r="D112" s="105">
        <v>2020</v>
      </c>
      <c r="E112" s="105">
        <v>2021</v>
      </c>
    </row>
    <row r="113" spans="1:5" ht="15.75" thickBot="1" x14ac:dyDescent="0.3">
      <c r="A113" s="770"/>
      <c r="B113" s="106" t="s">
        <v>9</v>
      </c>
      <c r="C113" s="106" t="s">
        <v>10</v>
      </c>
      <c r="D113" s="106" t="s">
        <v>10</v>
      </c>
      <c r="E113" s="106" t="s">
        <v>10</v>
      </c>
    </row>
    <row r="114" spans="1:5" ht="15.75" thickBot="1" x14ac:dyDescent="0.3">
      <c r="A114" s="110" t="s">
        <v>33</v>
      </c>
      <c r="B114" s="114"/>
      <c r="C114" s="114"/>
      <c r="D114" s="114"/>
      <c r="E114" s="114"/>
    </row>
    <row r="115" spans="1:5" ht="15.75" thickBot="1" x14ac:dyDescent="0.3">
      <c r="A115" s="75" t="s">
        <v>110</v>
      </c>
      <c r="B115" s="112"/>
      <c r="C115" s="1186"/>
      <c r="D115" s="1186"/>
      <c r="E115" s="1186"/>
    </row>
    <row r="116" spans="1:5" ht="15.75" thickBot="1" x14ac:dyDescent="0.3">
      <c r="A116" s="75" t="s">
        <v>142</v>
      </c>
      <c r="B116" s="112"/>
      <c r="C116" s="1186"/>
      <c r="D116" s="1186"/>
      <c r="E116" s="1186"/>
    </row>
    <row r="117" spans="1:5" ht="24.75" thickBot="1" x14ac:dyDescent="0.3">
      <c r="A117" s="110" t="s">
        <v>34</v>
      </c>
      <c r="B117" s="114"/>
      <c r="C117" s="114"/>
      <c r="D117" s="114"/>
      <c r="E117" s="114"/>
    </row>
    <row r="118" spans="1:5" ht="15.75" thickBot="1" x14ac:dyDescent="0.3">
      <c r="A118" s="75" t="s">
        <v>110</v>
      </c>
      <c r="B118" s="112"/>
      <c r="C118" s="114"/>
      <c r="D118" s="114"/>
      <c r="E118" s="114"/>
    </row>
    <row r="119" spans="1:5" ht="15.75" thickBot="1" x14ac:dyDescent="0.3">
      <c r="A119" s="75" t="s">
        <v>142</v>
      </c>
      <c r="B119" s="112"/>
      <c r="C119" s="114"/>
      <c r="D119" s="114"/>
      <c r="E119" s="114"/>
    </row>
    <row r="120" spans="1:5" ht="15.75" thickBot="1" x14ac:dyDescent="0.3">
      <c r="A120" s="110" t="s">
        <v>35</v>
      </c>
      <c r="B120" s="112">
        <v>0</v>
      </c>
      <c r="C120" s="114">
        <v>0</v>
      </c>
      <c r="D120" s="114">
        <v>0</v>
      </c>
      <c r="E120" s="114">
        <v>0</v>
      </c>
    </row>
    <row r="121" spans="1:5" ht="15.75" thickBot="1" x14ac:dyDescent="0.3">
      <c r="A121" s="75" t="s">
        <v>110</v>
      </c>
      <c r="B121" s="112"/>
      <c r="C121" s="114"/>
      <c r="D121" s="114"/>
      <c r="E121" s="114"/>
    </row>
    <row r="122" spans="1:5" ht="15.75" thickBot="1" x14ac:dyDescent="0.3">
      <c r="A122" s="75" t="s">
        <v>142</v>
      </c>
      <c r="B122" s="112"/>
      <c r="C122" s="114"/>
      <c r="D122" s="114"/>
      <c r="E122" s="114"/>
    </row>
    <row r="123" spans="1:5" ht="15.75" thickBot="1" x14ac:dyDescent="0.3">
      <c r="A123" s="110" t="s">
        <v>36</v>
      </c>
      <c r="B123" s="112"/>
      <c r="C123" s="114"/>
      <c r="D123" s="114"/>
      <c r="E123" s="114"/>
    </row>
    <row r="124" spans="1:5" ht="15.75" thickBot="1" x14ac:dyDescent="0.3">
      <c r="A124" s="75" t="s">
        <v>110</v>
      </c>
      <c r="B124" s="112"/>
      <c r="C124" s="114"/>
      <c r="D124" s="114"/>
      <c r="E124" s="114"/>
    </row>
    <row r="125" spans="1:5" ht="15.75" thickBot="1" x14ac:dyDescent="0.3">
      <c r="A125" s="75" t="s">
        <v>142</v>
      </c>
      <c r="B125" s="112"/>
      <c r="C125" s="114"/>
      <c r="D125" s="114"/>
      <c r="E125" s="114"/>
    </row>
    <row r="126" spans="1:5" ht="15.75" thickBot="1" x14ac:dyDescent="0.3">
      <c r="A126" s="110" t="s">
        <v>37</v>
      </c>
      <c r="B126" s="112"/>
      <c r="C126" s="114"/>
      <c r="D126" s="114"/>
      <c r="E126" s="114"/>
    </row>
    <row r="127" spans="1:5" ht="15.75" thickBot="1" x14ac:dyDescent="0.3">
      <c r="A127" s="75" t="s">
        <v>110</v>
      </c>
      <c r="B127" s="112"/>
      <c r="C127" s="114"/>
      <c r="D127" s="114"/>
      <c r="E127" s="114"/>
    </row>
    <row r="128" spans="1:5" ht="15.75" thickBot="1" x14ac:dyDescent="0.3">
      <c r="A128" s="75" t="s">
        <v>142</v>
      </c>
      <c r="B128" s="112"/>
      <c r="C128" s="114"/>
      <c r="D128" s="114"/>
      <c r="E128" s="114"/>
    </row>
    <row r="129" spans="1:5" ht="15.75" thickBot="1" x14ac:dyDescent="0.3">
      <c r="A129" s="110" t="s">
        <v>38</v>
      </c>
      <c r="B129" s="112">
        <v>0</v>
      </c>
      <c r="C129" s="114">
        <v>0</v>
      </c>
      <c r="D129" s="114">
        <v>0</v>
      </c>
      <c r="E129" s="114">
        <v>0</v>
      </c>
    </row>
    <row r="130" spans="1:5" ht="15.75" thickBot="1" x14ac:dyDescent="0.3">
      <c r="A130" s="75" t="s">
        <v>110</v>
      </c>
      <c r="B130" s="112"/>
      <c r="C130" s="114"/>
      <c r="D130" s="114"/>
      <c r="E130" s="114"/>
    </row>
    <row r="131" spans="1:5" ht="15.75" thickBot="1" x14ac:dyDescent="0.3">
      <c r="A131" s="75" t="s">
        <v>142</v>
      </c>
      <c r="B131" s="112"/>
      <c r="C131" s="114"/>
      <c r="D131" s="114"/>
      <c r="E131" s="114"/>
    </row>
    <row r="132" spans="1:5" ht="24.75" thickBot="1" x14ac:dyDescent="0.3">
      <c r="A132" s="110" t="s">
        <v>39</v>
      </c>
      <c r="B132" s="112"/>
      <c r="C132" s="114"/>
      <c r="D132" s="114"/>
      <c r="E132" s="114"/>
    </row>
    <row r="133" spans="1:5" ht="15.75" thickBot="1" x14ac:dyDescent="0.3">
      <c r="A133" s="75" t="s">
        <v>110</v>
      </c>
      <c r="B133" s="112"/>
      <c r="C133" s="114"/>
      <c r="D133" s="114"/>
      <c r="E133" s="114"/>
    </row>
    <row r="134" spans="1:5" ht="15.75" thickBot="1" x14ac:dyDescent="0.3">
      <c r="A134" s="75" t="s">
        <v>142</v>
      </c>
      <c r="B134" s="112"/>
      <c r="C134" s="114"/>
      <c r="D134" s="114"/>
      <c r="E134" s="114"/>
    </row>
    <row r="135" spans="1:5" ht="15.75" thickBot="1" x14ac:dyDescent="0.3">
      <c r="A135" s="121" t="s">
        <v>145</v>
      </c>
      <c r="B135" s="112">
        <f>B132+B129+B126+B123+B120+B117+B114</f>
        <v>0</v>
      </c>
      <c r="C135" s="112">
        <f>C132+C129+C126+C123+C120+C117+C114</f>
        <v>0</v>
      </c>
      <c r="D135" s="112">
        <f>D132+D129+D126+D123+D120+D117+D114</f>
        <v>0</v>
      </c>
      <c r="E135" s="112">
        <f>E132+E129+E126+E123+E120+E117+E114</f>
        <v>0</v>
      </c>
    </row>
    <row r="136" spans="1:5" ht="15.75" thickBot="1" x14ac:dyDescent="0.3">
      <c r="A136" s="118" t="s">
        <v>41</v>
      </c>
      <c r="B136" s="362">
        <f>IF(B135-B106=0,0,"Error")</f>
        <v>0</v>
      </c>
      <c r="C136" s="362">
        <f>IF(C135-C106=0,0,"Error")</f>
        <v>0</v>
      </c>
      <c r="D136" s="362">
        <f>IF(D135-D106=0,0,"Error")</f>
        <v>0</v>
      </c>
      <c r="E136" s="362">
        <f>IF(E135-E106=0,0,"Error")</f>
        <v>0</v>
      </c>
    </row>
    <row r="137" spans="1:5" ht="15.75" thickBot="1" x14ac:dyDescent="0.3">
      <c r="A137" s="104" t="s">
        <v>53</v>
      </c>
      <c r="B137" s="766" t="s">
        <v>147</v>
      </c>
      <c r="C137" s="767"/>
      <c r="D137" s="767"/>
      <c r="E137" s="768"/>
    </row>
    <row r="138" spans="1:5" ht="15.75" thickBot="1" x14ac:dyDescent="0.3">
      <c r="A138" s="90" t="s">
        <v>22</v>
      </c>
      <c r="B138" s="766" t="s">
        <v>148</v>
      </c>
      <c r="C138" s="767"/>
      <c r="D138" s="767"/>
      <c r="E138" s="768"/>
    </row>
    <row r="139" spans="1:5" ht="15.75" thickBot="1" x14ac:dyDescent="0.3">
      <c r="A139" s="90" t="s">
        <v>24</v>
      </c>
      <c r="B139" s="783" t="s">
        <v>140</v>
      </c>
      <c r="C139" s="784"/>
      <c r="D139" s="784"/>
      <c r="E139" s="785"/>
    </row>
    <row r="140" spans="1:5" x14ac:dyDescent="0.25">
      <c r="A140" s="769"/>
      <c r="B140" s="105">
        <v>2019</v>
      </c>
      <c r="C140" s="105">
        <v>2020</v>
      </c>
      <c r="D140" s="105">
        <v>2021</v>
      </c>
      <c r="E140" s="105">
        <v>2022</v>
      </c>
    </row>
    <row r="141" spans="1:5" ht="15.75" thickBot="1" x14ac:dyDescent="0.3">
      <c r="A141" s="770"/>
      <c r="B141" s="106" t="s">
        <v>9</v>
      </c>
      <c r="C141" s="106" t="s">
        <v>10</v>
      </c>
      <c r="D141" s="106" t="s">
        <v>10</v>
      </c>
      <c r="E141" s="106" t="s">
        <v>10</v>
      </c>
    </row>
    <row r="142" spans="1:5" ht="15.75" thickBot="1" x14ac:dyDescent="0.3">
      <c r="A142" s="90" t="s">
        <v>26</v>
      </c>
      <c r="B142" s="107">
        <v>47</v>
      </c>
      <c r="C142" s="107">
        <v>47</v>
      </c>
      <c r="D142" s="107">
        <v>47</v>
      </c>
      <c r="E142" s="107">
        <v>47</v>
      </c>
    </row>
    <row r="143" spans="1:5" ht="15.75" thickBot="1" x14ac:dyDescent="0.3">
      <c r="A143" s="90" t="s">
        <v>27</v>
      </c>
      <c r="B143" s="107">
        <v>74652</v>
      </c>
      <c r="C143" s="107">
        <f>C172</f>
        <v>63700</v>
      </c>
      <c r="D143" s="107">
        <f>D172</f>
        <v>69100</v>
      </c>
      <c r="E143" s="107">
        <f>E172</f>
        <v>69100</v>
      </c>
    </row>
    <row r="144" spans="1:5" ht="15.75" thickBot="1" x14ac:dyDescent="0.3">
      <c r="A144" s="90" t="s">
        <v>28</v>
      </c>
      <c r="B144" s="107">
        <f>B143/B142</f>
        <v>1588.3404255319149</v>
      </c>
      <c r="C144" s="107">
        <f>C143/C142</f>
        <v>1355.3191489361702</v>
      </c>
      <c r="D144" s="107">
        <f>D143/D142</f>
        <v>1470.2127659574469</v>
      </c>
      <c r="E144" s="107">
        <f>E143/E142</f>
        <v>1470.2127659574469</v>
      </c>
    </row>
    <row r="145" spans="1:5" ht="15.75" thickBot="1" x14ac:dyDescent="0.3">
      <c r="A145" s="90" t="s">
        <v>29</v>
      </c>
      <c r="B145" s="639" t="s">
        <v>30</v>
      </c>
      <c r="C145" s="109">
        <f t="shared" ref="C145:E147" si="3">C142/B142-1</f>
        <v>0</v>
      </c>
      <c r="D145" s="109">
        <f t="shared" si="3"/>
        <v>0</v>
      </c>
      <c r="E145" s="109">
        <f t="shared" si="3"/>
        <v>0</v>
      </c>
    </row>
    <row r="146" spans="1:5" ht="15.75" thickBot="1" x14ac:dyDescent="0.3">
      <c r="A146" s="90" t="s">
        <v>31</v>
      </c>
      <c r="B146" s="639" t="s">
        <v>30</v>
      </c>
      <c r="C146" s="109">
        <f t="shared" si="3"/>
        <v>-0.14670738895140112</v>
      </c>
      <c r="D146" s="109">
        <f t="shared" si="3"/>
        <v>8.477237048665609E-2</v>
      </c>
      <c r="E146" s="109">
        <f t="shared" si="3"/>
        <v>0</v>
      </c>
    </row>
    <row r="147" spans="1:5" ht="15.75" thickBot="1" x14ac:dyDescent="0.3">
      <c r="A147" s="90" t="s">
        <v>32</v>
      </c>
      <c r="B147" s="639" t="s">
        <v>30</v>
      </c>
      <c r="C147" s="109">
        <f t="shared" si="3"/>
        <v>-0.14670738895140112</v>
      </c>
      <c r="D147" s="109">
        <f t="shared" si="3"/>
        <v>8.4772370486656312E-2</v>
      </c>
      <c r="E147" s="109">
        <f t="shared" si="3"/>
        <v>0</v>
      </c>
    </row>
    <row r="148" spans="1:5" ht="15.75" thickBot="1" x14ac:dyDescent="0.3">
      <c r="A148" s="771" t="s">
        <v>149</v>
      </c>
      <c r="B148" s="772"/>
      <c r="C148" s="772"/>
      <c r="D148" s="772"/>
      <c r="E148" s="773"/>
    </row>
    <row r="149" spans="1:5" x14ac:dyDescent="0.25">
      <c r="A149" s="769"/>
      <c r="B149" s="105">
        <v>2019</v>
      </c>
      <c r="C149" s="105">
        <v>2020</v>
      </c>
      <c r="D149" s="105">
        <v>2021</v>
      </c>
      <c r="E149" s="105">
        <v>2022</v>
      </c>
    </row>
    <row r="150" spans="1:5" ht="15.75" thickBot="1" x14ac:dyDescent="0.3">
      <c r="A150" s="770"/>
      <c r="B150" s="106" t="s">
        <v>9</v>
      </c>
      <c r="C150" s="106" t="s">
        <v>10</v>
      </c>
      <c r="D150" s="106" t="s">
        <v>10</v>
      </c>
      <c r="E150" s="106" t="s">
        <v>10</v>
      </c>
    </row>
    <row r="151" spans="1:5" ht="15.75" thickBot="1" x14ac:dyDescent="0.3">
      <c r="A151" s="110" t="s">
        <v>33</v>
      </c>
      <c r="B151" s="114">
        <f>B152</f>
        <v>40000</v>
      </c>
      <c r="C151" s="114">
        <f>C152</f>
        <v>41700</v>
      </c>
      <c r="D151" s="114">
        <f t="shared" ref="D151:E151" si="4">D152</f>
        <v>42000</v>
      </c>
      <c r="E151" s="114">
        <f t="shared" si="4"/>
        <v>42000</v>
      </c>
    </row>
    <row r="152" spans="1:5" ht="15.75" thickBot="1" x14ac:dyDescent="0.3">
      <c r="A152" s="75" t="s">
        <v>110</v>
      </c>
      <c r="B152" s="112">
        <v>40000</v>
      </c>
      <c r="C152" s="112">
        <v>41700</v>
      </c>
      <c r="D152" s="112">
        <v>42000</v>
      </c>
      <c r="E152" s="112">
        <v>42000</v>
      </c>
    </row>
    <row r="153" spans="1:5" ht="15.75" thickBot="1" x14ac:dyDescent="0.3">
      <c r="A153" s="75" t="s">
        <v>142</v>
      </c>
      <c r="B153" s="112"/>
      <c r="C153" s="112"/>
      <c r="D153" s="112"/>
      <c r="E153" s="112"/>
    </row>
    <row r="154" spans="1:5" ht="24.75" thickBot="1" x14ac:dyDescent="0.3">
      <c r="A154" s="110" t="s">
        <v>34</v>
      </c>
      <c r="B154" s="114">
        <f>B155</f>
        <v>6500</v>
      </c>
      <c r="C154" s="114">
        <f>C155</f>
        <v>7000</v>
      </c>
      <c r="D154" s="114">
        <f t="shared" ref="D154:E154" si="5">D155</f>
        <v>7100</v>
      </c>
      <c r="E154" s="114">
        <f t="shared" si="5"/>
        <v>7100</v>
      </c>
    </row>
    <row r="155" spans="1:5" ht="15.75" thickBot="1" x14ac:dyDescent="0.3">
      <c r="A155" s="75" t="s">
        <v>110</v>
      </c>
      <c r="B155" s="112">
        <v>6500</v>
      </c>
      <c r="C155" s="114">
        <v>7000</v>
      </c>
      <c r="D155" s="114">
        <v>7100</v>
      </c>
      <c r="E155" s="114">
        <v>7100</v>
      </c>
    </row>
    <row r="156" spans="1:5" ht="15.75" thickBot="1" x14ac:dyDescent="0.3">
      <c r="A156" s="75" t="s">
        <v>142</v>
      </c>
      <c r="B156" s="112"/>
      <c r="C156" s="114"/>
      <c r="D156" s="114"/>
      <c r="E156" s="114"/>
    </row>
    <row r="157" spans="1:5" ht="15.75" thickBot="1" x14ac:dyDescent="0.3">
      <c r="A157" s="110" t="s">
        <v>35</v>
      </c>
      <c r="B157" s="112">
        <v>28000</v>
      </c>
      <c r="C157" s="114">
        <f>C158</f>
        <v>15000</v>
      </c>
      <c r="D157" s="114">
        <f t="shared" ref="D157:E157" si="6">D158</f>
        <v>20000</v>
      </c>
      <c r="E157" s="114">
        <f t="shared" si="6"/>
        <v>20000</v>
      </c>
    </row>
    <row r="158" spans="1:5" ht="15.75" thickBot="1" x14ac:dyDescent="0.3">
      <c r="A158" s="75" t="s">
        <v>110</v>
      </c>
      <c r="B158" s="112">
        <v>28000</v>
      </c>
      <c r="C158" s="114">
        <v>15000</v>
      </c>
      <c r="D158" s="114">
        <v>20000</v>
      </c>
      <c r="E158" s="114">
        <v>20000</v>
      </c>
    </row>
    <row r="159" spans="1:5" ht="15.75" thickBot="1" x14ac:dyDescent="0.3">
      <c r="A159" s="75" t="s">
        <v>142</v>
      </c>
      <c r="B159" s="112">
        <v>0</v>
      </c>
      <c r="C159" s="114">
        <v>0</v>
      </c>
      <c r="D159" s="114">
        <v>0</v>
      </c>
      <c r="E159" s="114">
        <v>0</v>
      </c>
    </row>
    <row r="160" spans="1:5" ht="15.75" thickBot="1" x14ac:dyDescent="0.3">
      <c r="A160" s="110" t="s">
        <v>36</v>
      </c>
      <c r="B160" s="112">
        <v>0</v>
      </c>
      <c r="C160" s="114">
        <v>0</v>
      </c>
      <c r="D160" s="114">
        <v>0</v>
      </c>
      <c r="E160" s="114">
        <v>0</v>
      </c>
    </row>
    <row r="161" spans="1:5" ht="15.75" thickBot="1" x14ac:dyDescent="0.3">
      <c r="A161" s="75" t="s">
        <v>110</v>
      </c>
      <c r="B161" s="112">
        <v>0</v>
      </c>
      <c r="C161" s="114">
        <v>0</v>
      </c>
      <c r="D161" s="114">
        <v>0</v>
      </c>
      <c r="E161" s="114">
        <v>0</v>
      </c>
    </row>
    <row r="162" spans="1:5" ht="15.75" thickBot="1" x14ac:dyDescent="0.3">
      <c r="A162" s="75" t="s">
        <v>142</v>
      </c>
      <c r="B162" s="112">
        <v>0</v>
      </c>
      <c r="C162" s="114">
        <v>0</v>
      </c>
      <c r="D162" s="114">
        <v>0</v>
      </c>
      <c r="E162" s="114">
        <v>0</v>
      </c>
    </row>
    <row r="163" spans="1:5" ht="15.75" thickBot="1" x14ac:dyDescent="0.3">
      <c r="A163" s="110" t="s">
        <v>37</v>
      </c>
      <c r="B163" s="112">
        <v>0</v>
      </c>
      <c r="C163" s="114">
        <v>0</v>
      </c>
      <c r="D163" s="114">
        <v>0</v>
      </c>
      <c r="E163" s="114">
        <v>0</v>
      </c>
    </row>
    <row r="164" spans="1:5" ht="15.75" thickBot="1" x14ac:dyDescent="0.3">
      <c r="A164" s="75" t="s">
        <v>110</v>
      </c>
      <c r="B164" s="112">
        <v>0</v>
      </c>
      <c r="C164" s="114">
        <v>0</v>
      </c>
      <c r="D164" s="114">
        <v>0</v>
      </c>
      <c r="E164" s="114">
        <v>0</v>
      </c>
    </row>
    <row r="165" spans="1:5" ht="15.75" thickBot="1" x14ac:dyDescent="0.3">
      <c r="A165" s="75" t="s">
        <v>142</v>
      </c>
      <c r="B165" s="112">
        <v>0</v>
      </c>
      <c r="C165" s="114">
        <v>0</v>
      </c>
      <c r="D165" s="114">
        <v>0</v>
      </c>
      <c r="E165" s="114">
        <v>0</v>
      </c>
    </row>
    <row r="166" spans="1:5" ht="15.75" thickBot="1" x14ac:dyDescent="0.3">
      <c r="A166" s="110" t="s">
        <v>38</v>
      </c>
      <c r="B166" s="112">
        <f>B167+B168</f>
        <v>0</v>
      </c>
      <c r="C166" s="114">
        <f>C167+C168</f>
        <v>0</v>
      </c>
      <c r="D166" s="114">
        <f>D167+D168</f>
        <v>0</v>
      </c>
      <c r="E166" s="114">
        <f>E167+E168</f>
        <v>0</v>
      </c>
    </row>
    <row r="167" spans="1:5" ht="15.75" thickBot="1" x14ac:dyDescent="0.3">
      <c r="A167" s="75" t="s">
        <v>110</v>
      </c>
      <c r="B167" s="112">
        <v>0</v>
      </c>
      <c r="C167" s="114">
        <v>0</v>
      </c>
      <c r="D167" s="114">
        <v>0</v>
      </c>
      <c r="E167" s="114">
        <v>0</v>
      </c>
    </row>
    <row r="168" spans="1:5" ht="15.75" thickBot="1" x14ac:dyDescent="0.3">
      <c r="A168" s="75" t="s">
        <v>142</v>
      </c>
      <c r="B168" s="112">
        <v>0</v>
      </c>
      <c r="C168" s="114">
        <v>0</v>
      </c>
      <c r="D168" s="114">
        <v>0</v>
      </c>
      <c r="E168" s="114">
        <v>0</v>
      </c>
    </row>
    <row r="169" spans="1:5" ht="24.75" thickBot="1" x14ac:dyDescent="0.3">
      <c r="A169" s="110" t="s">
        <v>39</v>
      </c>
      <c r="B169" s="112">
        <v>152</v>
      </c>
      <c r="C169" s="114">
        <v>0</v>
      </c>
      <c r="D169" s="114">
        <f>C169*1.03*0.99</f>
        <v>0</v>
      </c>
      <c r="E169" s="114">
        <f>D169*1.03*0.99</f>
        <v>0</v>
      </c>
    </row>
    <row r="170" spans="1:5" ht="15.75" thickBot="1" x14ac:dyDescent="0.3">
      <c r="A170" s="75" t="s">
        <v>110</v>
      </c>
      <c r="B170" s="112">
        <v>152</v>
      </c>
      <c r="C170" s="1184"/>
      <c r="D170" s="1184"/>
      <c r="E170" s="1184"/>
    </row>
    <row r="171" spans="1:5" ht="15.75" thickBot="1" x14ac:dyDescent="0.3">
      <c r="A171" s="75" t="s">
        <v>142</v>
      </c>
      <c r="B171" s="112"/>
      <c r="C171" s="1185"/>
      <c r="D171" s="1184"/>
      <c r="E171" s="1184"/>
    </row>
    <row r="172" spans="1:5" ht="15.75" thickBot="1" x14ac:dyDescent="0.3">
      <c r="A172" s="117" t="s">
        <v>56</v>
      </c>
      <c r="B172" s="137">
        <f>B169+B166+B163+B160+B157+B154+B151</f>
        <v>74652</v>
      </c>
      <c r="C172" s="137">
        <f>C169+C166+C163+C160+C157+C154+C151</f>
        <v>63700</v>
      </c>
      <c r="D172" s="137">
        <f>D169+D166+D163+D160+D157+D154+D151</f>
        <v>69100</v>
      </c>
      <c r="E172" s="137">
        <f>E169+E166+E163+E160+E157+E154+E151</f>
        <v>69100</v>
      </c>
    </row>
    <row r="173" spans="1:5" ht="15.75" thickBot="1" x14ac:dyDescent="0.3">
      <c r="A173" s="118" t="s">
        <v>41</v>
      </c>
      <c r="B173" s="362">
        <f>IF(B172-B143=0,0,"Error")</f>
        <v>0</v>
      </c>
      <c r="C173" s="362">
        <f>IF(C172-C143=0,0,"Error")</f>
        <v>0</v>
      </c>
      <c r="D173" s="362">
        <f>IF(D172-D143=0,0,"Error")</f>
        <v>0</v>
      </c>
      <c r="E173" s="362">
        <f>IF(E172-E143=0,0,"Error")</f>
        <v>0</v>
      </c>
    </row>
    <row r="174" spans="1:5" ht="15.75" thickBot="1" x14ac:dyDescent="0.3">
      <c r="A174" s="122" t="s">
        <v>102</v>
      </c>
      <c r="B174" s="766" t="s">
        <v>150</v>
      </c>
      <c r="C174" s="767"/>
      <c r="D174" s="767"/>
      <c r="E174" s="768"/>
    </row>
    <row r="175" spans="1:5" ht="15.75" thickBot="1" x14ac:dyDescent="0.3">
      <c r="A175" s="90" t="s">
        <v>22</v>
      </c>
      <c r="B175" s="766" t="s">
        <v>151</v>
      </c>
      <c r="C175" s="767"/>
      <c r="D175" s="767"/>
      <c r="E175" s="768"/>
    </row>
    <row r="176" spans="1:5" ht="15.75" thickBot="1" x14ac:dyDescent="0.3">
      <c r="A176" s="90" t="s">
        <v>24</v>
      </c>
      <c r="B176" s="783" t="s">
        <v>140</v>
      </c>
      <c r="C176" s="784"/>
      <c r="D176" s="784"/>
      <c r="E176" s="785"/>
    </row>
    <row r="177" spans="1:5" x14ac:dyDescent="0.25">
      <c r="A177" s="769"/>
      <c r="B177" s="105">
        <v>2019</v>
      </c>
      <c r="C177" s="105">
        <v>2020</v>
      </c>
      <c r="D177" s="105">
        <v>2021</v>
      </c>
      <c r="E177" s="105">
        <v>2022</v>
      </c>
    </row>
    <row r="178" spans="1:5" ht="15.75" thickBot="1" x14ac:dyDescent="0.3">
      <c r="A178" s="770"/>
      <c r="B178" s="106" t="s">
        <v>9</v>
      </c>
      <c r="C178" s="106" t="s">
        <v>10</v>
      </c>
      <c r="D178" s="106" t="s">
        <v>10</v>
      </c>
      <c r="E178" s="106" t="s">
        <v>10</v>
      </c>
    </row>
    <row r="179" spans="1:5" ht="15.75" thickBot="1" x14ac:dyDescent="0.3">
      <c r="A179" s="90" t="s">
        <v>26</v>
      </c>
      <c r="B179" s="107">
        <v>9</v>
      </c>
      <c r="C179" s="107">
        <v>9</v>
      </c>
      <c r="D179" s="107">
        <v>9</v>
      </c>
      <c r="E179" s="107">
        <v>9</v>
      </c>
    </row>
    <row r="180" spans="1:5" ht="15.75" thickBot="1" x14ac:dyDescent="0.3">
      <c r="A180" s="90" t="s">
        <v>27</v>
      </c>
      <c r="B180" s="107">
        <v>14392</v>
      </c>
      <c r="C180" s="107">
        <f>C209</f>
        <v>14450</v>
      </c>
      <c r="D180" s="107">
        <f>D209</f>
        <v>15450</v>
      </c>
      <c r="E180" s="107">
        <f>E209</f>
        <v>15450</v>
      </c>
    </row>
    <row r="181" spans="1:5" ht="15.75" thickBot="1" x14ac:dyDescent="0.3">
      <c r="A181" s="90" t="s">
        <v>28</v>
      </c>
      <c r="B181" s="107">
        <f>B180/B179</f>
        <v>1599.1111111111111</v>
      </c>
      <c r="C181" s="107">
        <f>C180/C179</f>
        <v>1605.5555555555557</v>
      </c>
      <c r="D181" s="107">
        <f>D180/D179</f>
        <v>1716.6666666666667</v>
      </c>
      <c r="E181" s="107">
        <f>E180/E179</f>
        <v>1716.6666666666667</v>
      </c>
    </row>
    <row r="182" spans="1:5" ht="15.75" thickBot="1" x14ac:dyDescent="0.3">
      <c r="A182" s="90" t="s">
        <v>29</v>
      </c>
      <c r="B182" s="639" t="s">
        <v>30</v>
      </c>
      <c r="C182" s="109">
        <f t="shared" ref="C182:E184" si="7">C179/B179-1</f>
        <v>0</v>
      </c>
      <c r="D182" s="109">
        <f t="shared" si="7"/>
        <v>0</v>
      </c>
      <c r="E182" s="109">
        <f t="shared" si="7"/>
        <v>0</v>
      </c>
    </row>
    <row r="183" spans="1:5" ht="15.75" thickBot="1" x14ac:dyDescent="0.3">
      <c r="A183" s="90" t="s">
        <v>31</v>
      </c>
      <c r="B183" s="639" t="s">
        <v>30</v>
      </c>
      <c r="C183" s="109">
        <f t="shared" si="7"/>
        <v>4.0300166759310585E-3</v>
      </c>
      <c r="D183" s="109">
        <f t="shared" si="7"/>
        <v>6.9204152249134898E-2</v>
      </c>
      <c r="E183" s="109">
        <f t="shared" si="7"/>
        <v>0</v>
      </c>
    </row>
    <row r="184" spans="1:5" ht="15.75" thickBot="1" x14ac:dyDescent="0.3">
      <c r="A184" s="90" t="s">
        <v>32</v>
      </c>
      <c r="B184" s="639" t="s">
        <v>30</v>
      </c>
      <c r="C184" s="109">
        <f t="shared" si="7"/>
        <v>4.0300166759310585E-3</v>
      </c>
      <c r="D184" s="109">
        <f t="shared" si="7"/>
        <v>6.9204152249134898E-2</v>
      </c>
      <c r="E184" s="109">
        <f t="shared" si="7"/>
        <v>0</v>
      </c>
    </row>
    <row r="185" spans="1:5" ht="15.75" thickBot="1" x14ac:dyDescent="0.3">
      <c r="A185" s="786" t="s">
        <v>152</v>
      </c>
      <c r="B185" s="787"/>
      <c r="C185" s="787"/>
      <c r="D185" s="787"/>
      <c r="E185" s="788"/>
    </row>
    <row r="186" spans="1:5" x14ac:dyDescent="0.25">
      <c r="A186" s="769"/>
      <c r="B186" s="105">
        <v>2019</v>
      </c>
      <c r="C186" s="105">
        <v>2020</v>
      </c>
      <c r="D186" s="105">
        <v>2021</v>
      </c>
      <c r="E186" s="105">
        <v>2022</v>
      </c>
    </row>
    <row r="187" spans="1:5" ht="15.75" thickBot="1" x14ac:dyDescent="0.3">
      <c r="A187" s="770"/>
      <c r="B187" s="106" t="s">
        <v>9</v>
      </c>
      <c r="C187" s="106" t="s">
        <v>10</v>
      </c>
      <c r="D187" s="106" t="s">
        <v>10</v>
      </c>
      <c r="E187" s="106" t="s">
        <v>10</v>
      </c>
    </row>
    <row r="188" spans="1:5" ht="15.75" thickBot="1" x14ac:dyDescent="0.3">
      <c r="A188" s="110" t="s">
        <v>33</v>
      </c>
      <c r="B188" s="114">
        <f>B189</f>
        <v>7792</v>
      </c>
      <c r="C188" s="114">
        <f>C189</f>
        <v>8950</v>
      </c>
      <c r="D188" s="114">
        <f t="shared" ref="D188:E188" si="8">D189</f>
        <v>8950</v>
      </c>
      <c r="E188" s="114">
        <f t="shared" si="8"/>
        <v>8950</v>
      </c>
    </row>
    <row r="189" spans="1:5" ht="15.75" thickBot="1" x14ac:dyDescent="0.3">
      <c r="A189" s="75" t="s">
        <v>110</v>
      </c>
      <c r="B189" s="112">
        <v>7792</v>
      </c>
      <c r="C189" s="112">
        <v>8950</v>
      </c>
      <c r="D189" s="112">
        <v>8950</v>
      </c>
      <c r="E189" s="112">
        <v>8950</v>
      </c>
    </row>
    <row r="190" spans="1:5" ht="15.75" thickBot="1" x14ac:dyDescent="0.3">
      <c r="A190" s="75" t="s">
        <v>142</v>
      </c>
      <c r="B190" s="112"/>
      <c r="C190" s="112"/>
      <c r="D190" s="112"/>
      <c r="E190" s="112"/>
    </row>
    <row r="191" spans="1:5" ht="24.75" thickBot="1" x14ac:dyDescent="0.3">
      <c r="A191" s="110" t="s">
        <v>34</v>
      </c>
      <c r="B191" s="114">
        <f>B192</f>
        <v>1500</v>
      </c>
      <c r="C191" s="114">
        <f>C192</f>
        <v>1500</v>
      </c>
      <c r="D191" s="114">
        <f t="shared" ref="D191:E191" si="9">D192</f>
        <v>1500</v>
      </c>
      <c r="E191" s="114">
        <f t="shared" si="9"/>
        <v>1500</v>
      </c>
    </row>
    <row r="192" spans="1:5" ht="15.75" thickBot="1" x14ac:dyDescent="0.3">
      <c r="A192" s="75" t="s">
        <v>110</v>
      </c>
      <c r="B192" s="112">
        <v>1500</v>
      </c>
      <c r="C192" s="114">
        <v>1500</v>
      </c>
      <c r="D192" s="114">
        <v>1500</v>
      </c>
      <c r="E192" s="114">
        <v>1500</v>
      </c>
    </row>
    <row r="193" spans="1:5" ht="15.75" thickBot="1" x14ac:dyDescent="0.3">
      <c r="A193" s="75" t="s">
        <v>142</v>
      </c>
      <c r="B193" s="112"/>
      <c r="C193" s="114"/>
      <c r="D193" s="114"/>
      <c r="E193" s="114"/>
    </row>
    <row r="194" spans="1:5" ht="15.75" thickBot="1" x14ac:dyDescent="0.3">
      <c r="A194" s="110" t="s">
        <v>35</v>
      </c>
      <c r="B194" s="128">
        <f>B195</f>
        <v>5000</v>
      </c>
      <c r="C194" s="128">
        <f>C195</f>
        <v>4000</v>
      </c>
      <c r="D194" s="128">
        <f t="shared" ref="D194:E194" si="10">D195</f>
        <v>5000</v>
      </c>
      <c r="E194" s="128">
        <f t="shared" si="10"/>
        <v>5000</v>
      </c>
    </row>
    <row r="195" spans="1:5" ht="15.75" thickBot="1" x14ac:dyDescent="0.3">
      <c r="A195" s="75" t="s">
        <v>110</v>
      </c>
      <c r="B195" s="112">
        <v>5000</v>
      </c>
      <c r="C195" s="114">
        <v>4000</v>
      </c>
      <c r="D195" s="114">
        <v>5000</v>
      </c>
      <c r="E195" s="114">
        <v>5000</v>
      </c>
    </row>
    <row r="196" spans="1:5" ht="15.75" thickBot="1" x14ac:dyDescent="0.3">
      <c r="A196" s="75" t="s">
        <v>142</v>
      </c>
      <c r="B196" s="112">
        <v>0</v>
      </c>
      <c r="C196" s="114">
        <v>0</v>
      </c>
      <c r="D196" s="114">
        <v>0</v>
      </c>
      <c r="E196" s="114">
        <v>0</v>
      </c>
    </row>
    <row r="197" spans="1:5" ht="15.75" thickBot="1" x14ac:dyDescent="0.3">
      <c r="A197" s="110" t="s">
        <v>36</v>
      </c>
      <c r="B197" s="112">
        <v>0</v>
      </c>
      <c r="C197" s="114">
        <v>0</v>
      </c>
      <c r="D197" s="114">
        <v>0</v>
      </c>
      <c r="E197" s="114">
        <v>0</v>
      </c>
    </row>
    <row r="198" spans="1:5" ht="15.75" thickBot="1" x14ac:dyDescent="0.3">
      <c r="A198" s="75" t="s">
        <v>110</v>
      </c>
      <c r="B198" s="112">
        <v>0</v>
      </c>
      <c r="C198" s="114">
        <v>0</v>
      </c>
      <c r="D198" s="114">
        <v>0</v>
      </c>
      <c r="E198" s="114">
        <v>0</v>
      </c>
    </row>
    <row r="199" spans="1:5" ht="15.75" thickBot="1" x14ac:dyDescent="0.3">
      <c r="A199" s="75" t="s">
        <v>142</v>
      </c>
      <c r="B199" s="112">
        <v>0</v>
      </c>
      <c r="C199" s="114">
        <v>0</v>
      </c>
      <c r="D199" s="114">
        <v>0</v>
      </c>
      <c r="E199" s="114">
        <v>0</v>
      </c>
    </row>
    <row r="200" spans="1:5" ht="15.75" thickBot="1" x14ac:dyDescent="0.3">
      <c r="A200" s="110" t="s">
        <v>37</v>
      </c>
      <c r="B200" s="112">
        <v>0</v>
      </c>
      <c r="C200" s="114">
        <v>0</v>
      </c>
      <c r="D200" s="114">
        <v>0</v>
      </c>
      <c r="E200" s="114">
        <v>0</v>
      </c>
    </row>
    <row r="201" spans="1:5" ht="15.75" thickBot="1" x14ac:dyDescent="0.3">
      <c r="A201" s="75" t="s">
        <v>110</v>
      </c>
      <c r="B201" s="112">
        <v>0</v>
      </c>
      <c r="C201" s="114">
        <v>0</v>
      </c>
      <c r="D201" s="114">
        <v>0</v>
      </c>
      <c r="E201" s="114">
        <v>0</v>
      </c>
    </row>
    <row r="202" spans="1:5" ht="15.75" thickBot="1" x14ac:dyDescent="0.3">
      <c r="A202" s="75" t="s">
        <v>142</v>
      </c>
      <c r="B202" s="112">
        <v>0</v>
      </c>
      <c r="C202" s="114">
        <v>0</v>
      </c>
      <c r="D202" s="114">
        <v>0</v>
      </c>
      <c r="E202" s="114">
        <v>0</v>
      </c>
    </row>
    <row r="203" spans="1:5" ht="15.75" thickBot="1" x14ac:dyDescent="0.3">
      <c r="A203" s="110" t="s">
        <v>38</v>
      </c>
      <c r="B203" s="112">
        <f>B204+B205</f>
        <v>0</v>
      </c>
      <c r="C203" s="114">
        <f>C204+C205</f>
        <v>0</v>
      </c>
      <c r="D203" s="114">
        <f>D204+D205</f>
        <v>0</v>
      </c>
      <c r="E203" s="114">
        <f>E204+E205</f>
        <v>0</v>
      </c>
    </row>
    <row r="204" spans="1:5" ht="15.75" thickBot="1" x14ac:dyDescent="0.3">
      <c r="A204" s="75" t="s">
        <v>110</v>
      </c>
      <c r="B204" s="112">
        <v>0</v>
      </c>
      <c r="C204" s="114">
        <v>0</v>
      </c>
      <c r="D204" s="114">
        <v>0</v>
      </c>
      <c r="E204" s="114">
        <v>0</v>
      </c>
    </row>
    <row r="205" spans="1:5" ht="15.75" thickBot="1" x14ac:dyDescent="0.3">
      <c r="A205" s="75" t="s">
        <v>142</v>
      </c>
      <c r="B205" s="112">
        <v>0</v>
      </c>
      <c r="C205" s="114">
        <v>0</v>
      </c>
      <c r="D205" s="114">
        <v>0</v>
      </c>
      <c r="E205" s="114">
        <v>0</v>
      </c>
    </row>
    <row r="206" spans="1:5" ht="24.75" thickBot="1" x14ac:dyDescent="0.3">
      <c r="A206" s="110" t="s">
        <v>39</v>
      </c>
      <c r="B206" s="112">
        <v>100</v>
      </c>
      <c r="C206" s="114">
        <v>0</v>
      </c>
      <c r="D206" s="114">
        <f>C206*1.03*0.99</f>
        <v>0</v>
      </c>
      <c r="E206" s="114">
        <f>D206*1.03*0.99</f>
        <v>0</v>
      </c>
    </row>
    <row r="207" spans="1:5" ht="15.75" thickBot="1" x14ac:dyDescent="0.3">
      <c r="A207" s="75" t="s">
        <v>110</v>
      </c>
      <c r="B207" s="112">
        <v>100</v>
      </c>
      <c r="C207" s="1184"/>
      <c r="D207" s="1184"/>
      <c r="E207" s="1184"/>
    </row>
    <row r="208" spans="1:5" ht="15.75" thickBot="1" x14ac:dyDescent="0.3">
      <c r="A208" s="75" t="s">
        <v>142</v>
      </c>
      <c r="B208" s="112"/>
      <c r="C208" s="1185"/>
      <c r="D208" s="1184"/>
      <c r="E208" s="1184"/>
    </row>
    <row r="209" spans="1:5" ht="15.75" thickBot="1" x14ac:dyDescent="0.3">
      <c r="A209" s="117" t="s">
        <v>104</v>
      </c>
      <c r="B209" s="137">
        <f>B206+B203+B200+B197+B194+B191+B188</f>
        <v>14392</v>
      </c>
      <c r="C209" s="137">
        <f>C206+C203+C200+C197+C194+C191+C188</f>
        <v>14450</v>
      </c>
      <c r="D209" s="137">
        <f>D206+D203+D200+D197+D194+D191+D188</f>
        <v>15450</v>
      </c>
      <c r="E209" s="137">
        <f>E206+E203+E200+E197+E194+E191+E188</f>
        <v>15450</v>
      </c>
    </row>
    <row r="210" spans="1:5" ht="15.75" thickBot="1" x14ac:dyDescent="0.3">
      <c r="A210" s="1168" t="s">
        <v>41</v>
      </c>
      <c r="B210" s="362">
        <v>0</v>
      </c>
      <c r="C210" s="362">
        <f>IF(C209-C180=0,0,"Error")</f>
        <v>0</v>
      </c>
      <c r="D210" s="362">
        <f>IF(D209-D180=0,0,"Error")</f>
        <v>0</v>
      </c>
      <c r="E210" s="362">
        <f>IF(E209-E180=0,0,"Error")</f>
        <v>0</v>
      </c>
    </row>
    <row r="211" spans="1:5" s="123" customFormat="1" ht="15.75" thickBot="1" x14ac:dyDescent="0.3">
      <c r="A211" s="955" t="s">
        <v>42</v>
      </c>
      <c r="B211" s="956"/>
      <c r="C211" s="956"/>
      <c r="D211" s="956"/>
      <c r="E211" s="957"/>
    </row>
    <row r="212" spans="1:5" s="123" customFormat="1" ht="15.75" thickBot="1" x14ac:dyDescent="0.3">
      <c r="A212" s="955" t="s">
        <v>153</v>
      </c>
      <c r="B212" s="956"/>
      <c r="C212" s="956"/>
      <c r="D212" s="956"/>
      <c r="E212" s="957"/>
    </row>
    <row r="213" spans="1:5" s="123" customFormat="1" ht="15.75" thickBot="1" x14ac:dyDescent="0.3">
      <c r="A213" s="129" t="s">
        <v>154</v>
      </c>
      <c r="B213" s="1169" t="s">
        <v>155</v>
      </c>
      <c r="C213" s="1170"/>
      <c r="D213" s="1171"/>
      <c r="E213" s="1172"/>
    </row>
    <row r="214" spans="1:5" ht="34.5" thickBot="1" x14ac:dyDescent="0.3">
      <c r="A214" s="129" t="s">
        <v>156</v>
      </c>
      <c r="B214" s="1173" t="s">
        <v>157</v>
      </c>
      <c r="C214" s="346" t="s">
        <v>158</v>
      </c>
      <c r="D214" s="1174" t="s">
        <v>159</v>
      </c>
      <c r="E214" s="1175"/>
    </row>
    <row r="215" spans="1:5" ht="15.75" thickBot="1" x14ac:dyDescent="0.3">
      <c r="A215" s="347"/>
      <c r="B215" s="951"/>
      <c r="C215" s="953"/>
      <c r="D215" s="953"/>
      <c r="E215" s="954"/>
    </row>
    <row r="216" spans="1:5" ht="15.75" thickBot="1" x14ac:dyDescent="0.3">
      <c r="A216" s="90" t="s">
        <v>22</v>
      </c>
      <c r="B216" s="766" t="s">
        <v>160</v>
      </c>
      <c r="C216" s="767"/>
      <c r="D216" s="767"/>
      <c r="E216" s="768"/>
    </row>
    <row r="217" spans="1:5" ht="15.75" thickBot="1" x14ac:dyDescent="0.3">
      <c r="A217" s="90" t="s">
        <v>24</v>
      </c>
      <c r="B217" s="783" t="s">
        <v>25</v>
      </c>
      <c r="C217" s="784"/>
      <c r="D217" s="784"/>
      <c r="E217" s="785"/>
    </row>
    <row r="218" spans="1:5" x14ac:dyDescent="0.25">
      <c r="A218" s="769"/>
      <c r="B218" s="105">
        <v>2019</v>
      </c>
      <c r="C218" s="105">
        <v>2020</v>
      </c>
      <c r="D218" s="105">
        <v>2021</v>
      </c>
      <c r="E218" s="105">
        <v>2022</v>
      </c>
    </row>
    <row r="219" spans="1:5" ht="15.75" thickBot="1" x14ac:dyDescent="0.3">
      <c r="A219" s="770"/>
      <c r="B219" s="106" t="s">
        <v>9</v>
      </c>
      <c r="C219" s="106" t="s">
        <v>10</v>
      </c>
      <c r="D219" s="106" t="s">
        <v>10</v>
      </c>
      <c r="E219" s="106" t="s">
        <v>10</v>
      </c>
    </row>
    <row r="220" spans="1:5" ht="15.75" thickBot="1" x14ac:dyDescent="0.3">
      <c r="A220" s="90" t="s">
        <v>26</v>
      </c>
      <c r="B220" s="107">
        <v>0</v>
      </c>
      <c r="C220" s="107">
        <v>1</v>
      </c>
      <c r="D220" s="107">
        <v>1</v>
      </c>
      <c r="E220" s="107"/>
    </row>
    <row r="221" spans="1:5" ht="15.75" thickBot="1" x14ac:dyDescent="0.3">
      <c r="A221" s="90" t="s">
        <v>27</v>
      </c>
      <c r="B221" s="107">
        <v>0</v>
      </c>
      <c r="C221" s="107">
        <v>2500</v>
      </c>
      <c r="D221" s="107">
        <v>4000</v>
      </c>
      <c r="E221" s="107">
        <v>0</v>
      </c>
    </row>
    <row r="222" spans="1:5" ht="15.75" thickBot="1" x14ac:dyDescent="0.3">
      <c r="A222" s="90" t="s">
        <v>28</v>
      </c>
      <c r="B222" s="107" t="e">
        <f>B221/B220</f>
        <v>#DIV/0!</v>
      </c>
      <c r="C222" s="107">
        <f>C221/C220</f>
        <v>2500</v>
      </c>
      <c r="D222" s="107">
        <f>D221/D220</f>
        <v>4000</v>
      </c>
      <c r="E222" s="107" t="e">
        <f>E221/E220</f>
        <v>#DIV/0!</v>
      </c>
    </row>
    <row r="223" spans="1:5" ht="15.75" thickBot="1" x14ac:dyDescent="0.3">
      <c r="A223" s="90" t="s">
        <v>29</v>
      </c>
      <c r="B223" s="639" t="s">
        <v>30</v>
      </c>
      <c r="C223" s="109" t="e">
        <f t="shared" ref="C223:E225" si="11">C220/B220-1</f>
        <v>#DIV/0!</v>
      </c>
      <c r="D223" s="109">
        <f t="shared" si="11"/>
        <v>0</v>
      </c>
      <c r="E223" s="109">
        <f t="shared" si="11"/>
        <v>-1</v>
      </c>
    </row>
    <row r="224" spans="1:5" ht="15.75" thickBot="1" x14ac:dyDescent="0.3">
      <c r="A224" s="90" t="s">
        <v>31</v>
      </c>
      <c r="B224" s="639" t="s">
        <v>30</v>
      </c>
      <c r="C224" s="109" t="e">
        <f t="shared" si="11"/>
        <v>#DIV/0!</v>
      </c>
      <c r="D224" s="109">
        <f t="shared" si="11"/>
        <v>0.60000000000000009</v>
      </c>
      <c r="E224" s="109">
        <f t="shared" si="11"/>
        <v>-1</v>
      </c>
    </row>
    <row r="225" spans="1:5" ht="15.75" thickBot="1" x14ac:dyDescent="0.3">
      <c r="A225" s="90" t="s">
        <v>32</v>
      </c>
      <c r="B225" s="639" t="s">
        <v>30</v>
      </c>
      <c r="C225" s="109" t="e">
        <f t="shared" si="11"/>
        <v>#DIV/0!</v>
      </c>
      <c r="D225" s="109">
        <f t="shared" si="11"/>
        <v>0.60000000000000009</v>
      </c>
      <c r="E225" s="109" t="e">
        <f t="shared" si="11"/>
        <v>#DIV/0!</v>
      </c>
    </row>
    <row r="226" spans="1:5" ht="15.75" thickBot="1" x14ac:dyDescent="0.3">
      <c r="A226" s="771" t="s">
        <v>161</v>
      </c>
      <c r="B226" s="772"/>
      <c r="C226" s="772"/>
      <c r="D226" s="772"/>
      <c r="E226" s="773"/>
    </row>
    <row r="227" spans="1:5" x14ac:dyDescent="0.25">
      <c r="A227" s="769"/>
      <c r="B227" s="105">
        <v>2019</v>
      </c>
      <c r="C227" s="105">
        <v>2020</v>
      </c>
      <c r="D227" s="105">
        <v>2021</v>
      </c>
      <c r="E227" s="105">
        <v>2022</v>
      </c>
    </row>
    <row r="228" spans="1:5" ht="15.75" thickBot="1" x14ac:dyDescent="0.3">
      <c r="A228" s="770"/>
      <c r="B228" s="106" t="s">
        <v>9</v>
      </c>
      <c r="C228" s="106" t="s">
        <v>10</v>
      </c>
      <c r="D228" s="106" t="s">
        <v>10</v>
      </c>
      <c r="E228" s="106" t="s">
        <v>10</v>
      </c>
    </row>
    <row r="229" spans="1:5" ht="15.75" thickBot="1" x14ac:dyDescent="0.3">
      <c r="A229" s="110" t="s">
        <v>49</v>
      </c>
      <c r="B229" s="114">
        <f>B230+B231+B232+B233</f>
        <v>0</v>
      </c>
      <c r="C229" s="114">
        <f>C230+C231+C232+C233</f>
        <v>2500</v>
      </c>
      <c r="D229" s="114">
        <f>D230+D231+D232+D233</f>
        <v>4000</v>
      </c>
      <c r="E229" s="114">
        <f>E230+E231+E232+E233</f>
        <v>0</v>
      </c>
    </row>
    <row r="230" spans="1:5" ht="15.75" thickBot="1" x14ac:dyDescent="0.3">
      <c r="A230" s="75" t="s">
        <v>110</v>
      </c>
      <c r="B230" s="114">
        <v>0</v>
      </c>
      <c r="C230" s="114">
        <v>2500</v>
      </c>
      <c r="D230" s="114">
        <v>4000</v>
      </c>
      <c r="E230" s="114">
        <v>0</v>
      </c>
    </row>
    <row r="231" spans="1:5" ht="15.75" thickBot="1" x14ac:dyDescent="0.3">
      <c r="A231" s="75" t="s">
        <v>111</v>
      </c>
      <c r="B231" s="114"/>
      <c r="C231" s="114"/>
      <c r="D231" s="114"/>
      <c r="E231" s="114"/>
    </row>
    <row r="232" spans="1:5" ht="15.75" thickBot="1" x14ac:dyDescent="0.3">
      <c r="A232" s="75" t="s">
        <v>113</v>
      </c>
      <c r="B232" s="114"/>
      <c r="C232" s="114"/>
      <c r="D232" s="114"/>
      <c r="E232" s="114"/>
    </row>
    <row r="233" spans="1:5" ht="15.75" thickBot="1" x14ac:dyDescent="0.3">
      <c r="A233" s="75" t="s">
        <v>114</v>
      </c>
      <c r="B233" s="114"/>
      <c r="C233" s="114"/>
      <c r="D233" s="114"/>
      <c r="E233" s="114"/>
    </row>
    <row r="234" spans="1:5" ht="15.75" thickBot="1" x14ac:dyDescent="0.3">
      <c r="A234" s="110" t="s">
        <v>50</v>
      </c>
      <c r="B234" s="112">
        <f>B235+B236+B237+B238</f>
        <v>0</v>
      </c>
      <c r="C234" s="112">
        <f>C235+C236+C237+C238</f>
        <v>0</v>
      </c>
      <c r="D234" s="112">
        <f>D235+D236+D237+D238</f>
        <v>0</v>
      </c>
      <c r="E234" s="112">
        <f>E235+E236+E237+E238</f>
        <v>0</v>
      </c>
    </row>
    <row r="235" spans="1:5" ht="15.75" thickBot="1" x14ac:dyDescent="0.3">
      <c r="A235" s="75" t="s">
        <v>110</v>
      </c>
      <c r="B235" s="112">
        <v>0</v>
      </c>
      <c r="C235" s="114">
        <v>0</v>
      </c>
      <c r="D235" s="114">
        <v>0</v>
      </c>
      <c r="E235" s="114"/>
    </row>
    <row r="236" spans="1:5" ht="15.75" thickBot="1" x14ac:dyDescent="0.3">
      <c r="A236" s="75" t="s">
        <v>111</v>
      </c>
      <c r="B236" s="112"/>
      <c r="C236" s="114"/>
      <c r="D236" s="114"/>
      <c r="E236" s="114"/>
    </row>
    <row r="237" spans="1:5" ht="15.75" thickBot="1" x14ac:dyDescent="0.3">
      <c r="A237" s="75" t="s">
        <v>113</v>
      </c>
      <c r="B237" s="112"/>
      <c r="C237" s="114"/>
      <c r="D237" s="114"/>
      <c r="E237" s="114"/>
    </row>
    <row r="238" spans="1:5" ht="15.75" thickBot="1" x14ac:dyDescent="0.3">
      <c r="A238" s="71" t="s">
        <v>114</v>
      </c>
      <c r="B238" s="112"/>
      <c r="C238" s="114"/>
      <c r="D238" s="114"/>
      <c r="E238" s="114"/>
    </row>
    <row r="239" spans="1:5" ht="15.75" thickBot="1" x14ac:dyDescent="0.3">
      <c r="A239" s="351" t="s">
        <v>40</v>
      </c>
      <c r="B239" s="127">
        <f>B229+B234</f>
        <v>0</v>
      </c>
      <c r="C239" s="127">
        <f>C229+C234</f>
        <v>2500</v>
      </c>
      <c r="D239" s="127">
        <f>D229+D234</f>
        <v>4000</v>
      </c>
      <c r="E239" s="127">
        <f>E229+E234</f>
        <v>0</v>
      </c>
    </row>
    <row r="240" spans="1:5" ht="51.75" thickBot="1" x14ac:dyDescent="0.3">
      <c r="A240" s="129" t="s">
        <v>53</v>
      </c>
      <c r="B240" s="1176" t="s">
        <v>162</v>
      </c>
      <c r="C240" s="346" t="s">
        <v>158</v>
      </c>
      <c r="D240" s="1174"/>
      <c r="E240" s="1175"/>
    </row>
    <row r="241" spans="1:5" ht="15.75" thickBot="1" x14ac:dyDescent="0.3">
      <c r="A241" s="347"/>
      <c r="B241" s="951"/>
      <c r="C241" s="952"/>
      <c r="D241" s="953"/>
      <c r="E241" s="954"/>
    </row>
    <row r="242" spans="1:5" ht="15.75" thickBot="1" x14ac:dyDescent="0.3">
      <c r="A242" s="90" t="s">
        <v>22</v>
      </c>
      <c r="B242" s="766" t="s">
        <v>160</v>
      </c>
      <c r="C242" s="767"/>
      <c r="D242" s="767"/>
      <c r="E242" s="768"/>
    </row>
    <row r="243" spans="1:5" ht="15.75" thickBot="1" x14ac:dyDescent="0.3">
      <c r="A243" s="90" t="s">
        <v>24</v>
      </c>
      <c r="B243" s="783" t="s">
        <v>25</v>
      </c>
      <c r="C243" s="784"/>
      <c r="D243" s="784"/>
      <c r="E243" s="785"/>
    </row>
    <row r="244" spans="1:5" x14ac:dyDescent="0.25">
      <c r="A244" s="769"/>
      <c r="B244" s="105">
        <v>2019</v>
      </c>
      <c r="C244" s="105">
        <v>2020</v>
      </c>
      <c r="D244" s="105">
        <v>2021</v>
      </c>
      <c r="E244" s="105">
        <v>2022</v>
      </c>
    </row>
    <row r="245" spans="1:5" ht="15.75" thickBot="1" x14ac:dyDescent="0.3">
      <c r="A245" s="770"/>
      <c r="B245" s="106" t="s">
        <v>9</v>
      </c>
      <c r="C245" s="106" t="s">
        <v>10</v>
      </c>
      <c r="D245" s="106" t="s">
        <v>10</v>
      </c>
      <c r="E245" s="106" t="s">
        <v>10</v>
      </c>
    </row>
    <row r="246" spans="1:5" ht="15.75" thickBot="1" x14ac:dyDescent="0.3">
      <c r="A246" s="90" t="s">
        <v>26</v>
      </c>
      <c r="B246" s="107">
        <v>0</v>
      </c>
      <c r="C246" s="107">
        <v>1</v>
      </c>
      <c r="D246" s="107">
        <v>1</v>
      </c>
      <c r="E246" s="107">
        <v>0</v>
      </c>
    </row>
    <row r="247" spans="1:5" ht="15.75" thickBot="1" x14ac:dyDescent="0.3">
      <c r="A247" s="90" t="s">
        <v>27</v>
      </c>
      <c r="B247" s="107">
        <f>B265</f>
        <v>0</v>
      </c>
      <c r="C247" s="107">
        <f>C265</f>
        <v>1000</v>
      </c>
      <c r="D247" s="107">
        <f>D265</f>
        <v>1000</v>
      </c>
      <c r="E247" s="107">
        <f>E265</f>
        <v>0</v>
      </c>
    </row>
    <row r="248" spans="1:5" ht="15.75" thickBot="1" x14ac:dyDescent="0.3">
      <c r="A248" s="90" t="s">
        <v>28</v>
      </c>
      <c r="B248" s="107" t="e">
        <f>B247/B246</f>
        <v>#DIV/0!</v>
      </c>
      <c r="C248" s="107">
        <f>C247/C246</f>
        <v>1000</v>
      </c>
      <c r="D248" s="107">
        <f>D247/D246</f>
        <v>1000</v>
      </c>
      <c r="E248" s="107" t="e">
        <f>E247/E246</f>
        <v>#DIV/0!</v>
      </c>
    </row>
    <row r="249" spans="1:5" ht="15.75" thickBot="1" x14ac:dyDescent="0.3">
      <c r="A249" s="90" t="s">
        <v>29</v>
      </c>
      <c r="B249" s="639" t="s">
        <v>30</v>
      </c>
      <c r="C249" s="109" t="e">
        <f t="shared" ref="C249:E251" si="12">C246/B246-1</f>
        <v>#DIV/0!</v>
      </c>
      <c r="D249" s="109">
        <f t="shared" si="12"/>
        <v>0</v>
      </c>
      <c r="E249" s="109">
        <f t="shared" si="12"/>
        <v>-1</v>
      </c>
    </row>
    <row r="250" spans="1:5" ht="15.75" thickBot="1" x14ac:dyDescent="0.3">
      <c r="A250" s="90" t="s">
        <v>31</v>
      </c>
      <c r="B250" s="639" t="s">
        <v>30</v>
      </c>
      <c r="C250" s="109" t="e">
        <f t="shared" si="12"/>
        <v>#DIV/0!</v>
      </c>
      <c r="D250" s="109">
        <f t="shared" si="12"/>
        <v>0</v>
      </c>
      <c r="E250" s="109">
        <f t="shared" si="12"/>
        <v>-1</v>
      </c>
    </row>
    <row r="251" spans="1:5" ht="15.75" thickBot="1" x14ac:dyDescent="0.3">
      <c r="A251" s="90" t="s">
        <v>32</v>
      </c>
      <c r="B251" s="639" t="s">
        <v>30</v>
      </c>
      <c r="C251" s="109" t="e">
        <f t="shared" si="12"/>
        <v>#DIV/0!</v>
      </c>
      <c r="D251" s="109">
        <f t="shared" si="12"/>
        <v>0</v>
      </c>
      <c r="E251" s="109" t="e">
        <f t="shared" si="12"/>
        <v>#DIV/0!</v>
      </c>
    </row>
    <row r="252" spans="1:5" ht="15.75" thickBot="1" x14ac:dyDescent="0.3">
      <c r="A252" s="771" t="s">
        <v>163</v>
      </c>
      <c r="B252" s="772"/>
      <c r="C252" s="772"/>
      <c r="D252" s="772"/>
      <c r="E252" s="773"/>
    </row>
    <row r="253" spans="1:5" x14ac:dyDescent="0.25">
      <c r="A253" s="769"/>
      <c r="B253" s="105">
        <v>2019</v>
      </c>
      <c r="C253" s="105">
        <v>2020</v>
      </c>
      <c r="D253" s="105">
        <v>2021</v>
      </c>
      <c r="E253" s="105">
        <v>2022</v>
      </c>
    </row>
    <row r="254" spans="1:5" ht="15.75" thickBot="1" x14ac:dyDescent="0.3">
      <c r="A254" s="770"/>
      <c r="B254" s="106" t="s">
        <v>9</v>
      </c>
      <c r="C254" s="106" t="s">
        <v>10</v>
      </c>
      <c r="D254" s="106" t="s">
        <v>10</v>
      </c>
      <c r="E254" s="106" t="s">
        <v>10</v>
      </c>
    </row>
    <row r="255" spans="1:5" ht="15.75" thickBot="1" x14ac:dyDescent="0.3">
      <c r="A255" s="110" t="s">
        <v>49</v>
      </c>
      <c r="B255" s="114">
        <f>B256+B257+B258+B259</f>
        <v>0</v>
      </c>
      <c r="C255" s="114">
        <f>C256+C257+C258+C259</f>
        <v>1000</v>
      </c>
      <c r="D255" s="114">
        <f>D256+D257+D258+D259</f>
        <v>1000</v>
      </c>
      <c r="E255" s="114">
        <f>E256+E257+E258+E259</f>
        <v>0</v>
      </c>
    </row>
    <row r="256" spans="1:5" ht="15.75" thickBot="1" x14ac:dyDescent="0.3">
      <c r="A256" s="75" t="s">
        <v>110</v>
      </c>
      <c r="B256" s="114">
        <v>0</v>
      </c>
      <c r="C256" s="114">
        <v>1000</v>
      </c>
      <c r="D256" s="114">
        <v>1000</v>
      </c>
      <c r="E256" s="114">
        <v>0</v>
      </c>
    </row>
    <row r="257" spans="1:5" ht="15.75" thickBot="1" x14ac:dyDescent="0.3">
      <c r="A257" s="75" t="s">
        <v>111</v>
      </c>
      <c r="B257" s="114"/>
      <c r="C257" s="114"/>
      <c r="D257" s="114"/>
      <c r="E257" s="114"/>
    </row>
    <row r="258" spans="1:5" ht="15.75" thickBot="1" x14ac:dyDescent="0.3">
      <c r="A258" s="75" t="s">
        <v>113</v>
      </c>
      <c r="B258" s="114"/>
      <c r="C258" s="114"/>
      <c r="D258" s="114"/>
      <c r="E258" s="114"/>
    </row>
    <row r="259" spans="1:5" ht="15.75" thickBot="1" x14ac:dyDescent="0.3">
      <c r="A259" s="71" t="s">
        <v>114</v>
      </c>
      <c r="B259" s="114"/>
      <c r="C259" s="114"/>
      <c r="D259" s="114"/>
      <c r="E259" s="114"/>
    </row>
    <row r="260" spans="1:5" ht="15.75" thickBot="1" x14ac:dyDescent="0.3">
      <c r="A260" s="132" t="s">
        <v>50</v>
      </c>
      <c r="B260" s="112">
        <f>B261+B262+B263+B264</f>
        <v>0</v>
      </c>
      <c r="C260" s="112">
        <f>C261+C262+C263+C264</f>
        <v>0</v>
      </c>
      <c r="D260" s="112">
        <f>D261+D262+D263+D264</f>
        <v>0</v>
      </c>
      <c r="E260" s="112">
        <f>E261+E262+E263+E264</f>
        <v>0</v>
      </c>
    </row>
    <row r="261" spans="1:5" ht="15.75" thickBot="1" x14ac:dyDescent="0.3">
      <c r="A261" s="71" t="s">
        <v>110</v>
      </c>
      <c r="B261" s="112">
        <v>0</v>
      </c>
      <c r="C261" s="114">
        <v>0</v>
      </c>
      <c r="D261" s="114">
        <v>0</v>
      </c>
      <c r="E261" s="114"/>
    </row>
    <row r="262" spans="1:5" ht="15.75" thickBot="1" x14ac:dyDescent="0.3">
      <c r="A262" s="71" t="s">
        <v>111</v>
      </c>
      <c r="B262" s="112"/>
      <c r="C262" s="114"/>
      <c r="D262" s="114"/>
      <c r="E262" s="114"/>
    </row>
    <row r="263" spans="1:5" ht="15.75" thickBot="1" x14ac:dyDescent="0.3">
      <c r="A263" s="71" t="s">
        <v>113</v>
      </c>
      <c r="B263" s="112"/>
      <c r="C263" s="114"/>
      <c r="D263" s="114"/>
      <c r="E263" s="114"/>
    </row>
    <row r="264" spans="1:5" ht="15.75" thickBot="1" x14ac:dyDescent="0.3">
      <c r="A264" s="71" t="s">
        <v>114</v>
      </c>
      <c r="B264" s="112"/>
      <c r="C264" s="114"/>
      <c r="D264" s="114"/>
      <c r="E264" s="114"/>
    </row>
    <row r="265" spans="1:5" ht="15.75" thickBot="1" x14ac:dyDescent="0.3">
      <c r="A265" s="351" t="s">
        <v>56</v>
      </c>
      <c r="B265" s="128">
        <f>B255+B260</f>
        <v>0</v>
      </c>
      <c r="C265" s="128">
        <f>C255+C260</f>
        <v>1000</v>
      </c>
      <c r="D265" s="128">
        <f>D255+D260</f>
        <v>1000</v>
      </c>
      <c r="E265" s="128">
        <f>E255+E260</f>
        <v>0</v>
      </c>
    </row>
    <row r="266" spans="1:5" ht="39" thickBot="1" x14ac:dyDescent="0.3">
      <c r="A266" s="129" t="s">
        <v>102</v>
      </c>
      <c r="B266" s="1176" t="s">
        <v>164</v>
      </c>
      <c r="C266" s="346" t="s">
        <v>158</v>
      </c>
      <c r="D266" s="1174"/>
      <c r="E266" s="1175"/>
    </row>
    <row r="267" spans="1:5" ht="15.75" thickBot="1" x14ac:dyDescent="0.3">
      <c r="A267" s="347"/>
      <c r="B267" s="951"/>
      <c r="C267" s="952"/>
      <c r="D267" s="953"/>
      <c r="E267" s="954"/>
    </row>
    <row r="268" spans="1:5" ht="15.75" thickBot="1" x14ac:dyDescent="0.3">
      <c r="A268" s="90" t="s">
        <v>22</v>
      </c>
      <c r="B268" s="766" t="s">
        <v>160</v>
      </c>
      <c r="C268" s="767"/>
      <c r="D268" s="767"/>
      <c r="E268" s="768"/>
    </row>
    <row r="269" spans="1:5" ht="15.75" thickBot="1" x14ac:dyDescent="0.3">
      <c r="A269" s="90" t="s">
        <v>24</v>
      </c>
      <c r="B269" s="783" t="s">
        <v>165</v>
      </c>
      <c r="C269" s="784"/>
      <c r="D269" s="784"/>
      <c r="E269" s="785"/>
    </row>
    <row r="270" spans="1:5" x14ac:dyDescent="0.25">
      <c r="A270" s="769"/>
      <c r="B270" s="105">
        <v>2019</v>
      </c>
      <c r="C270" s="105">
        <v>2020</v>
      </c>
      <c r="D270" s="105">
        <v>2021</v>
      </c>
      <c r="E270" s="105">
        <v>2022</v>
      </c>
    </row>
    <row r="271" spans="1:5" ht="15.75" thickBot="1" x14ac:dyDescent="0.3">
      <c r="A271" s="770"/>
      <c r="B271" s="106" t="s">
        <v>9</v>
      </c>
      <c r="C271" s="106" t="s">
        <v>10</v>
      </c>
      <c r="D271" s="106" t="s">
        <v>10</v>
      </c>
      <c r="E271" s="106" t="s">
        <v>10</v>
      </c>
    </row>
    <row r="272" spans="1:5" ht="15.75" thickBot="1" x14ac:dyDescent="0.3">
      <c r="A272" s="90" t="s">
        <v>26</v>
      </c>
      <c r="B272" s="107">
        <v>0</v>
      </c>
      <c r="C272" s="107">
        <v>1</v>
      </c>
      <c r="D272" s="107">
        <v>1</v>
      </c>
      <c r="E272" s="107">
        <v>1</v>
      </c>
    </row>
    <row r="273" spans="1:5" ht="15.75" thickBot="1" x14ac:dyDescent="0.3">
      <c r="A273" s="90" t="s">
        <v>27</v>
      </c>
      <c r="B273" s="107">
        <f>B291</f>
        <v>0</v>
      </c>
      <c r="C273" s="107">
        <f>C291</f>
        <v>1000</v>
      </c>
      <c r="D273" s="107">
        <f>D291</f>
        <v>1000</v>
      </c>
      <c r="E273" s="107">
        <f>E291</f>
        <v>1000</v>
      </c>
    </row>
    <row r="274" spans="1:5" ht="15.75" thickBot="1" x14ac:dyDescent="0.3">
      <c r="A274" s="90" t="s">
        <v>28</v>
      </c>
      <c r="B274" s="107" t="e">
        <f>B273/B272</f>
        <v>#DIV/0!</v>
      </c>
      <c r="C274" s="107">
        <f>C273/C272</f>
        <v>1000</v>
      </c>
      <c r="D274" s="107">
        <f>D273/D272</f>
        <v>1000</v>
      </c>
      <c r="E274" s="107">
        <f>E273/E272</f>
        <v>1000</v>
      </c>
    </row>
    <row r="275" spans="1:5" ht="15.75" thickBot="1" x14ac:dyDescent="0.3">
      <c r="A275" s="90" t="s">
        <v>29</v>
      </c>
      <c r="B275" s="639" t="s">
        <v>30</v>
      </c>
      <c r="C275" s="109" t="e">
        <f t="shared" ref="C275:E277" si="13">C272/B272-1</f>
        <v>#DIV/0!</v>
      </c>
      <c r="D275" s="109">
        <f t="shared" si="13"/>
        <v>0</v>
      </c>
      <c r="E275" s="109">
        <f t="shared" si="13"/>
        <v>0</v>
      </c>
    </row>
    <row r="276" spans="1:5" ht="15.75" thickBot="1" x14ac:dyDescent="0.3">
      <c r="A276" s="90" t="s">
        <v>31</v>
      </c>
      <c r="B276" s="639" t="s">
        <v>30</v>
      </c>
      <c r="C276" s="109" t="e">
        <f t="shared" si="13"/>
        <v>#DIV/0!</v>
      </c>
      <c r="D276" s="109">
        <f t="shared" si="13"/>
        <v>0</v>
      </c>
      <c r="E276" s="109">
        <f t="shared" si="13"/>
        <v>0</v>
      </c>
    </row>
    <row r="277" spans="1:5" ht="15.75" thickBot="1" x14ac:dyDescent="0.3">
      <c r="A277" s="90" t="s">
        <v>32</v>
      </c>
      <c r="B277" s="639" t="s">
        <v>30</v>
      </c>
      <c r="C277" s="109" t="e">
        <f t="shared" si="13"/>
        <v>#DIV/0!</v>
      </c>
      <c r="D277" s="109">
        <f t="shared" si="13"/>
        <v>0</v>
      </c>
      <c r="E277" s="109">
        <f t="shared" si="13"/>
        <v>0</v>
      </c>
    </row>
    <row r="278" spans="1:5" ht="15.75" thickBot="1" x14ac:dyDescent="0.3">
      <c r="A278" s="786" t="s">
        <v>166</v>
      </c>
      <c r="B278" s="787"/>
      <c r="C278" s="787"/>
      <c r="D278" s="787"/>
      <c r="E278" s="788"/>
    </row>
    <row r="279" spans="1:5" x14ac:dyDescent="0.25">
      <c r="A279" s="769"/>
      <c r="B279" s="105">
        <v>2019</v>
      </c>
      <c r="C279" s="105">
        <v>2020</v>
      </c>
      <c r="D279" s="105">
        <v>2021</v>
      </c>
      <c r="E279" s="105">
        <v>2022</v>
      </c>
    </row>
    <row r="280" spans="1:5" ht="15.75" thickBot="1" x14ac:dyDescent="0.3">
      <c r="A280" s="770"/>
      <c r="B280" s="106" t="s">
        <v>9</v>
      </c>
      <c r="C280" s="106" t="s">
        <v>10</v>
      </c>
      <c r="D280" s="106" t="s">
        <v>10</v>
      </c>
      <c r="E280" s="106" t="s">
        <v>10</v>
      </c>
    </row>
    <row r="281" spans="1:5" ht="15.75" thickBot="1" x14ac:dyDescent="0.3">
      <c r="A281" s="132" t="s">
        <v>49</v>
      </c>
      <c r="B281" s="114">
        <f>B282+B283+B284+B285</f>
        <v>0</v>
      </c>
      <c r="C281" s="114">
        <f>C282+C283+C284+C285</f>
        <v>1000</v>
      </c>
      <c r="D281" s="114">
        <f>D282+D283+D284+D285</f>
        <v>1000</v>
      </c>
      <c r="E281" s="114">
        <f>E282+E283+E284+E285</f>
        <v>1000</v>
      </c>
    </row>
    <row r="282" spans="1:5" ht="15.75" thickBot="1" x14ac:dyDescent="0.3">
      <c r="A282" s="71" t="s">
        <v>110</v>
      </c>
      <c r="B282" s="114">
        <v>0</v>
      </c>
      <c r="C282" s="114">
        <v>1000</v>
      </c>
      <c r="D282" s="114">
        <v>1000</v>
      </c>
      <c r="E282" s="114">
        <v>1000</v>
      </c>
    </row>
    <row r="283" spans="1:5" ht="15.75" thickBot="1" x14ac:dyDescent="0.3">
      <c r="A283" s="71" t="s">
        <v>111</v>
      </c>
      <c r="B283" s="114"/>
      <c r="C283" s="114"/>
      <c r="D283" s="114"/>
      <c r="E283" s="114"/>
    </row>
    <row r="284" spans="1:5" ht="15.75" thickBot="1" x14ac:dyDescent="0.3">
      <c r="A284" s="71" t="s">
        <v>113</v>
      </c>
      <c r="B284" s="114"/>
      <c r="C284" s="114"/>
      <c r="D284" s="114"/>
      <c r="E284" s="114"/>
    </row>
    <row r="285" spans="1:5" ht="15.75" thickBot="1" x14ac:dyDescent="0.3">
      <c r="A285" s="71" t="s">
        <v>114</v>
      </c>
      <c r="B285" s="114"/>
      <c r="C285" s="114"/>
      <c r="D285" s="114"/>
      <c r="E285" s="114"/>
    </row>
    <row r="286" spans="1:5" ht="15.75" thickBot="1" x14ac:dyDescent="0.3">
      <c r="A286" s="132" t="s">
        <v>50</v>
      </c>
      <c r="B286" s="112">
        <f>B287+B288+B289+B290</f>
        <v>0</v>
      </c>
      <c r="C286" s="112">
        <f>C287+C288+C289+C290</f>
        <v>0</v>
      </c>
      <c r="D286" s="112">
        <f>D287+D288+D289+D290</f>
        <v>0</v>
      </c>
      <c r="E286" s="112">
        <f>E287+E288+E289+E290</f>
        <v>0</v>
      </c>
    </row>
    <row r="287" spans="1:5" ht="15.75" thickBot="1" x14ac:dyDescent="0.3">
      <c r="A287" s="71" t="s">
        <v>110</v>
      </c>
      <c r="B287" s="112">
        <v>0</v>
      </c>
      <c r="C287" s="114">
        <v>0</v>
      </c>
      <c r="D287" s="114">
        <v>0</v>
      </c>
      <c r="E287" s="114"/>
    </row>
    <row r="288" spans="1:5" ht="15.75" thickBot="1" x14ac:dyDescent="0.3">
      <c r="A288" s="71" t="s">
        <v>111</v>
      </c>
      <c r="B288" s="112"/>
      <c r="C288" s="114"/>
      <c r="D288" s="114"/>
      <c r="E288" s="114"/>
    </row>
    <row r="289" spans="1:5" ht="15.75" thickBot="1" x14ac:dyDescent="0.3">
      <c r="A289" s="71" t="s">
        <v>113</v>
      </c>
      <c r="B289" s="112"/>
      <c r="C289" s="114"/>
      <c r="D289" s="114"/>
      <c r="E289" s="114"/>
    </row>
    <row r="290" spans="1:5" ht="15.75" thickBot="1" x14ac:dyDescent="0.3">
      <c r="A290" s="71" t="s">
        <v>114</v>
      </c>
      <c r="B290" s="112"/>
      <c r="C290" s="114"/>
      <c r="D290" s="114"/>
      <c r="E290" s="114"/>
    </row>
    <row r="291" spans="1:5" ht="15.75" thickBot="1" x14ac:dyDescent="0.3">
      <c r="A291" s="351" t="s">
        <v>104</v>
      </c>
      <c r="B291" s="127">
        <f>B281+B286</f>
        <v>0</v>
      </c>
      <c r="C291" s="127">
        <f>C281+C286</f>
        <v>1000</v>
      </c>
      <c r="D291" s="127">
        <f>D281+D286</f>
        <v>1000</v>
      </c>
      <c r="E291" s="127">
        <f>E281+E286</f>
        <v>1000</v>
      </c>
    </row>
    <row r="292" spans="1:5" ht="34.5" thickBot="1" x14ac:dyDescent="0.3">
      <c r="A292" s="129" t="s">
        <v>105</v>
      </c>
      <c r="B292" s="1176" t="s">
        <v>167</v>
      </c>
      <c r="C292" s="130" t="s">
        <v>158</v>
      </c>
      <c r="D292" s="1177"/>
      <c r="E292" s="131"/>
    </row>
    <row r="293" spans="1:5" ht="15.75" thickBot="1" x14ac:dyDescent="0.3">
      <c r="A293" s="90" t="s">
        <v>22</v>
      </c>
      <c r="B293" s="766" t="s">
        <v>168</v>
      </c>
      <c r="C293" s="767"/>
      <c r="D293" s="767"/>
      <c r="E293" s="768"/>
    </row>
    <row r="294" spans="1:5" ht="15.75" thickBot="1" x14ac:dyDescent="0.3">
      <c r="A294" s="90" t="s">
        <v>24</v>
      </c>
      <c r="B294" s="783" t="s">
        <v>169</v>
      </c>
      <c r="C294" s="784"/>
      <c r="D294" s="784"/>
      <c r="E294" s="785"/>
    </row>
    <row r="295" spans="1:5" x14ac:dyDescent="0.25">
      <c r="A295" s="769"/>
      <c r="B295" s="105">
        <v>2019</v>
      </c>
      <c r="C295" s="105">
        <v>2020</v>
      </c>
      <c r="D295" s="105">
        <v>2021</v>
      </c>
      <c r="E295" s="105">
        <v>2022</v>
      </c>
    </row>
    <row r="296" spans="1:5" ht="15.75" thickBot="1" x14ac:dyDescent="0.3">
      <c r="A296" s="770"/>
      <c r="B296" s="106" t="s">
        <v>9</v>
      </c>
      <c r="C296" s="106" t="s">
        <v>10</v>
      </c>
      <c r="D296" s="106" t="s">
        <v>10</v>
      </c>
      <c r="E296" s="106" t="s">
        <v>10</v>
      </c>
    </row>
    <row r="297" spans="1:5" ht="15.75" thickBot="1" x14ac:dyDescent="0.3">
      <c r="A297" s="90" t="s">
        <v>26</v>
      </c>
      <c r="B297" s="639">
        <v>0</v>
      </c>
      <c r="C297" s="639">
        <v>1</v>
      </c>
      <c r="D297" s="639">
        <v>1</v>
      </c>
      <c r="E297" s="639">
        <v>1</v>
      </c>
    </row>
    <row r="298" spans="1:5" ht="15.75" thickBot="1" x14ac:dyDescent="0.3">
      <c r="A298" s="90" t="s">
        <v>27</v>
      </c>
      <c r="B298" s="107">
        <f>B316</f>
        <v>0</v>
      </c>
      <c r="C298" s="107">
        <f t="shared" ref="C298:E298" si="14">C316</f>
        <v>2000</v>
      </c>
      <c r="D298" s="107">
        <f>D316</f>
        <v>1000</v>
      </c>
      <c r="E298" s="107">
        <f t="shared" si="14"/>
        <v>1000</v>
      </c>
    </row>
    <row r="299" spans="1:5" ht="15.75" thickBot="1" x14ac:dyDescent="0.3">
      <c r="A299" s="90" t="s">
        <v>28</v>
      </c>
      <c r="B299" s="107" t="e">
        <f>B298/B297</f>
        <v>#DIV/0!</v>
      </c>
      <c r="C299" s="107">
        <f t="shared" ref="C299:E299" si="15">C298/C297</f>
        <v>2000</v>
      </c>
      <c r="D299" s="107">
        <f t="shared" si="15"/>
        <v>1000</v>
      </c>
      <c r="E299" s="107">
        <f t="shared" si="15"/>
        <v>1000</v>
      </c>
    </row>
    <row r="300" spans="1:5" ht="15.75" thickBot="1" x14ac:dyDescent="0.3">
      <c r="A300" s="90" t="s">
        <v>29</v>
      </c>
      <c r="B300" s="639" t="s">
        <v>30</v>
      </c>
      <c r="C300" s="109" t="e">
        <f>C297/B297-1</f>
        <v>#DIV/0!</v>
      </c>
      <c r="D300" s="109">
        <f t="shared" ref="D300:E302" si="16">D297/C297-1</f>
        <v>0</v>
      </c>
      <c r="E300" s="109">
        <f t="shared" si="16"/>
        <v>0</v>
      </c>
    </row>
    <row r="301" spans="1:5" ht="15.75" thickBot="1" x14ac:dyDescent="0.3">
      <c r="A301" s="90" t="s">
        <v>31</v>
      </c>
      <c r="B301" s="639" t="s">
        <v>30</v>
      </c>
      <c r="C301" s="109" t="e">
        <f>C298/B298-1</f>
        <v>#DIV/0!</v>
      </c>
      <c r="D301" s="109">
        <f t="shared" si="16"/>
        <v>-0.5</v>
      </c>
      <c r="E301" s="109">
        <f t="shared" si="16"/>
        <v>0</v>
      </c>
    </row>
    <row r="302" spans="1:5" ht="15.75" thickBot="1" x14ac:dyDescent="0.3">
      <c r="A302" s="90" t="s">
        <v>32</v>
      </c>
      <c r="B302" s="639" t="s">
        <v>30</v>
      </c>
      <c r="C302" s="109" t="e">
        <f>C299/B299-1</f>
        <v>#DIV/0!</v>
      </c>
      <c r="D302" s="109">
        <f t="shared" si="16"/>
        <v>-0.5</v>
      </c>
      <c r="E302" s="109">
        <f t="shared" si="16"/>
        <v>0</v>
      </c>
    </row>
    <row r="303" spans="1:5" ht="15.75" thickBot="1" x14ac:dyDescent="0.3">
      <c r="A303" s="786" t="s">
        <v>170</v>
      </c>
      <c r="B303" s="787"/>
      <c r="C303" s="787"/>
      <c r="D303" s="787"/>
      <c r="E303" s="788"/>
    </row>
    <row r="304" spans="1:5" x14ac:dyDescent="0.25">
      <c r="A304" s="769"/>
      <c r="B304" s="105">
        <v>2019</v>
      </c>
      <c r="C304" s="105">
        <v>2020</v>
      </c>
      <c r="D304" s="105">
        <v>2021</v>
      </c>
      <c r="E304" s="105">
        <v>2022</v>
      </c>
    </row>
    <row r="305" spans="1:5" ht="15.75" thickBot="1" x14ac:dyDescent="0.3">
      <c r="A305" s="770"/>
      <c r="B305" s="106" t="s">
        <v>9</v>
      </c>
      <c r="C305" s="106" t="s">
        <v>10</v>
      </c>
      <c r="D305" s="106" t="s">
        <v>10</v>
      </c>
      <c r="E305" s="106" t="s">
        <v>10</v>
      </c>
    </row>
    <row r="306" spans="1:5" ht="15.75" thickBot="1" x14ac:dyDescent="0.3">
      <c r="A306" s="132" t="s">
        <v>49</v>
      </c>
      <c r="B306" s="114">
        <f>B307+B308+B309+B310</f>
        <v>0</v>
      </c>
      <c r="C306" s="114">
        <f t="shared" ref="C306:E306" si="17">C307+C308+C309+C310</f>
        <v>2000</v>
      </c>
      <c r="D306" s="114">
        <f t="shared" si="17"/>
        <v>1000</v>
      </c>
      <c r="E306" s="114">
        <f t="shared" si="17"/>
        <v>1000</v>
      </c>
    </row>
    <row r="307" spans="1:5" ht="15.75" thickBot="1" x14ac:dyDescent="0.3">
      <c r="A307" s="71" t="s">
        <v>110</v>
      </c>
      <c r="B307" s="114"/>
      <c r="C307" s="114">
        <v>2000</v>
      </c>
      <c r="D307" s="114">
        <v>1000</v>
      </c>
      <c r="E307" s="114">
        <v>1000</v>
      </c>
    </row>
    <row r="308" spans="1:5" ht="15.75" thickBot="1" x14ac:dyDescent="0.3">
      <c r="A308" s="71" t="s">
        <v>111</v>
      </c>
      <c r="B308" s="114"/>
      <c r="C308" s="114"/>
      <c r="D308" s="114"/>
      <c r="E308" s="114"/>
    </row>
    <row r="309" spans="1:5" ht="15.75" thickBot="1" x14ac:dyDescent="0.3">
      <c r="A309" s="71" t="s">
        <v>113</v>
      </c>
      <c r="B309" s="114"/>
      <c r="C309" s="114"/>
      <c r="D309" s="114"/>
      <c r="E309" s="114"/>
    </row>
    <row r="310" spans="1:5" ht="15.75" thickBot="1" x14ac:dyDescent="0.3">
      <c r="A310" s="71" t="s">
        <v>114</v>
      </c>
      <c r="B310" s="114"/>
      <c r="C310" s="114"/>
      <c r="D310" s="114"/>
      <c r="E310" s="114"/>
    </row>
    <row r="311" spans="1:5" ht="15.75" thickBot="1" x14ac:dyDescent="0.3">
      <c r="A311" s="132" t="s">
        <v>50</v>
      </c>
      <c r="B311" s="112">
        <f>B312+B313+B314+B315</f>
        <v>0</v>
      </c>
      <c r="C311" s="112">
        <f t="shared" ref="C311:E311" si="18">C312+C313+C314+C315</f>
        <v>0</v>
      </c>
      <c r="D311" s="112">
        <f t="shared" si="18"/>
        <v>0</v>
      </c>
      <c r="E311" s="112">
        <f t="shared" si="18"/>
        <v>0</v>
      </c>
    </row>
    <row r="312" spans="1:5" ht="15.75" thickBot="1" x14ac:dyDescent="0.3">
      <c r="A312" s="71" t="s">
        <v>110</v>
      </c>
      <c r="B312" s="112">
        <v>0</v>
      </c>
      <c r="C312" s="112">
        <v>0</v>
      </c>
      <c r="D312" s="112">
        <v>0</v>
      </c>
      <c r="E312" s="112">
        <v>0</v>
      </c>
    </row>
    <row r="313" spans="1:5" ht="15.75" thickBot="1" x14ac:dyDescent="0.3">
      <c r="A313" s="71" t="s">
        <v>111</v>
      </c>
      <c r="B313" s="112"/>
      <c r="C313" s="112"/>
      <c r="D313" s="112"/>
      <c r="E313" s="112"/>
    </row>
    <row r="314" spans="1:5" ht="15.75" thickBot="1" x14ac:dyDescent="0.3">
      <c r="A314" s="71" t="s">
        <v>113</v>
      </c>
      <c r="B314" s="112"/>
      <c r="C314" s="112"/>
      <c r="D314" s="112"/>
      <c r="E314" s="112"/>
    </row>
    <row r="315" spans="1:5" ht="15.75" thickBot="1" x14ac:dyDescent="0.3">
      <c r="A315" s="71" t="s">
        <v>114</v>
      </c>
      <c r="B315" s="112"/>
      <c r="C315" s="112"/>
      <c r="D315" s="112"/>
      <c r="E315" s="112"/>
    </row>
    <row r="316" spans="1:5" ht="15.75" thickBot="1" x14ac:dyDescent="0.3">
      <c r="A316" s="133" t="s">
        <v>107</v>
      </c>
      <c r="B316" s="112">
        <f>B306+B311</f>
        <v>0</v>
      </c>
      <c r="C316" s="112">
        <f t="shared" ref="C316:E316" si="19">C306+C311</f>
        <v>2000</v>
      </c>
      <c r="D316" s="112">
        <f t="shared" si="19"/>
        <v>1000</v>
      </c>
      <c r="E316" s="112">
        <f t="shared" si="19"/>
        <v>1000</v>
      </c>
    </row>
    <row r="317" spans="1:5" ht="34.5" thickBot="1" x14ac:dyDescent="0.3">
      <c r="A317" s="129" t="s">
        <v>171</v>
      </c>
      <c r="B317" s="1176" t="s">
        <v>172</v>
      </c>
      <c r="C317" s="130" t="s">
        <v>158</v>
      </c>
      <c r="D317" s="1177"/>
      <c r="E317" s="131"/>
    </row>
    <row r="318" spans="1:5" ht="15.75" thickBot="1" x14ac:dyDescent="0.3">
      <c r="A318" s="90" t="s">
        <v>22</v>
      </c>
      <c r="B318" s="766" t="s">
        <v>173</v>
      </c>
      <c r="C318" s="767"/>
      <c r="D318" s="767"/>
      <c r="E318" s="768"/>
    </row>
    <row r="319" spans="1:5" ht="15.75" thickBot="1" x14ac:dyDescent="0.3">
      <c r="A319" s="90" t="s">
        <v>24</v>
      </c>
      <c r="B319" s="783" t="s">
        <v>165</v>
      </c>
      <c r="C319" s="784"/>
      <c r="D319" s="784"/>
      <c r="E319" s="785"/>
    </row>
    <row r="320" spans="1:5" x14ac:dyDescent="0.25">
      <c r="A320" s="769"/>
      <c r="B320" s="105">
        <v>2019</v>
      </c>
      <c r="C320" s="105">
        <v>2020</v>
      </c>
      <c r="D320" s="105">
        <v>2021</v>
      </c>
      <c r="E320" s="105">
        <v>2022</v>
      </c>
    </row>
    <row r="321" spans="1:5" ht="15.75" thickBot="1" x14ac:dyDescent="0.3">
      <c r="A321" s="770"/>
      <c r="B321" s="106" t="s">
        <v>9</v>
      </c>
      <c r="C321" s="106" t="s">
        <v>10</v>
      </c>
      <c r="D321" s="106" t="s">
        <v>10</v>
      </c>
      <c r="E321" s="106" t="s">
        <v>10</v>
      </c>
    </row>
    <row r="322" spans="1:5" ht="15.75" thickBot="1" x14ac:dyDescent="0.3">
      <c r="A322" s="90" t="s">
        <v>26</v>
      </c>
      <c r="B322" s="639">
        <v>0</v>
      </c>
      <c r="C322" s="639">
        <v>1</v>
      </c>
      <c r="D322" s="639">
        <v>1</v>
      </c>
      <c r="E322" s="639">
        <v>1</v>
      </c>
    </row>
    <row r="323" spans="1:5" ht="15.75" thickBot="1" x14ac:dyDescent="0.3">
      <c r="A323" s="90" t="s">
        <v>27</v>
      </c>
      <c r="B323" s="107">
        <f>B341</f>
        <v>0</v>
      </c>
      <c r="C323" s="107">
        <f t="shared" ref="C323:E323" si="20">C341</f>
        <v>1000</v>
      </c>
      <c r="D323" s="107">
        <f t="shared" si="20"/>
        <v>700</v>
      </c>
      <c r="E323" s="107">
        <f t="shared" si="20"/>
        <v>700</v>
      </c>
    </row>
    <row r="324" spans="1:5" ht="15.75" thickBot="1" x14ac:dyDescent="0.3">
      <c r="A324" s="90" t="s">
        <v>28</v>
      </c>
      <c r="B324" s="107" t="e">
        <f>B323/B322</f>
        <v>#DIV/0!</v>
      </c>
      <c r="C324" s="107">
        <f t="shared" ref="C324:E324" si="21">C323/C322</f>
        <v>1000</v>
      </c>
      <c r="D324" s="107">
        <f t="shared" si="21"/>
        <v>700</v>
      </c>
      <c r="E324" s="107">
        <f t="shared" si="21"/>
        <v>700</v>
      </c>
    </row>
    <row r="325" spans="1:5" ht="15.75" thickBot="1" x14ac:dyDescent="0.3">
      <c r="A325" s="90" t="s">
        <v>29</v>
      </c>
      <c r="B325" s="639" t="s">
        <v>30</v>
      </c>
      <c r="C325" s="109" t="e">
        <f>C322/B322-1</f>
        <v>#DIV/0!</v>
      </c>
      <c r="D325" s="109">
        <f t="shared" ref="D325:E327" si="22">D322/C322-1</f>
        <v>0</v>
      </c>
      <c r="E325" s="109">
        <f t="shared" si="22"/>
        <v>0</v>
      </c>
    </row>
    <row r="326" spans="1:5" ht="15.75" thickBot="1" x14ac:dyDescent="0.3">
      <c r="A326" s="90" t="s">
        <v>31</v>
      </c>
      <c r="B326" s="639" t="s">
        <v>30</v>
      </c>
      <c r="C326" s="109" t="e">
        <f>C323/B323-1</f>
        <v>#DIV/0!</v>
      </c>
      <c r="D326" s="109">
        <f t="shared" si="22"/>
        <v>-0.30000000000000004</v>
      </c>
      <c r="E326" s="109">
        <f t="shared" si="22"/>
        <v>0</v>
      </c>
    </row>
    <row r="327" spans="1:5" ht="15.75" thickBot="1" x14ac:dyDescent="0.3">
      <c r="A327" s="90" t="s">
        <v>32</v>
      </c>
      <c r="B327" s="639" t="s">
        <v>30</v>
      </c>
      <c r="C327" s="109" t="e">
        <f>C324/B324-1</f>
        <v>#DIV/0!</v>
      </c>
      <c r="D327" s="109">
        <f t="shared" si="22"/>
        <v>-0.30000000000000004</v>
      </c>
      <c r="E327" s="109">
        <f t="shared" si="22"/>
        <v>0</v>
      </c>
    </row>
    <row r="328" spans="1:5" ht="15.75" thickBot="1" x14ac:dyDescent="0.3">
      <c r="A328" s="786" t="s">
        <v>174</v>
      </c>
      <c r="B328" s="787"/>
      <c r="C328" s="787"/>
      <c r="D328" s="787"/>
      <c r="E328" s="788"/>
    </row>
    <row r="329" spans="1:5" x14ac:dyDescent="0.25">
      <c r="A329" s="769"/>
      <c r="B329" s="105">
        <v>2019</v>
      </c>
      <c r="C329" s="105">
        <v>2020</v>
      </c>
      <c r="D329" s="105">
        <v>2021</v>
      </c>
      <c r="E329" s="105">
        <v>2022</v>
      </c>
    </row>
    <row r="330" spans="1:5" ht="15.75" thickBot="1" x14ac:dyDescent="0.3">
      <c r="A330" s="770"/>
      <c r="B330" s="106" t="s">
        <v>9</v>
      </c>
      <c r="C330" s="106" t="s">
        <v>10</v>
      </c>
      <c r="D330" s="106" t="s">
        <v>10</v>
      </c>
      <c r="E330" s="106" t="s">
        <v>10</v>
      </c>
    </row>
    <row r="331" spans="1:5" ht="15.75" thickBot="1" x14ac:dyDescent="0.3">
      <c r="A331" s="132" t="s">
        <v>49</v>
      </c>
      <c r="B331" s="114">
        <f>B332+B333+B334+B335</f>
        <v>0</v>
      </c>
      <c r="C331" s="114">
        <f t="shared" ref="C331:E331" si="23">C332+C333+C334+C335</f>
        <v>1000</v>
      </c>
      <c r="D331" s="114">
        <f t="shared" si="23"/>
        <v>700</v>
      </c>
      <c r="E331" s="114">
        <f t="shared" si="23"/>
        <v>700</v>
      </c>
    </row>
    <row r="332" spans="1:5" ht="15.75" thickBot="1" x14ac:dyDescent="0.3">
      <c r="A332" s="71" t="s">
        <v>110</v>
      </c>
      <c r="B332" s="114">
        <v>0</v>
      </c>
      <c r="C332" s="114">
        <v>1000</v>
      </c>
      <c r="D332" s="114">
        <v>700</v>
      </c>
      <c r="E332" s="114">
        <v>700</v>
      </c>
    </row>
    <row r="333" spans="1:5" ht="15.75" thickBot="1" x14ac:dyDescent="0.3">
      <c r="A333" s="71" t="s">
        <v>111</v>
      </c>
      <c r="B333" s="114"/>
      <c r="C333" s="114"/>
      <c r="D333" s="114"/>
      <c r="E333" s="114"/>
    </row>
    <row r="334" spans="1:5" ht="15.75" thickBot="1" x14ac:dyDescent="0.3">
      <c r="A334" s="71" t="s">
        <v>113</v>
      </c>
      <c r="B334" s="114"/>
      <c r="C334" s="114"/>
      <c r="D334" s="114"/>
      <c r="E334" s="114"/>
    </row>
    <row r="335" spans="1:5" ht="15.75" thickBot="1" x14ac:dyDescent="0.3">
      <c r="A335" s="71" t="s">
        <v>114</v>
      </c>
      <c r="B335" s="114"/>
      <c r="C335" s="114"/>
      <c r="D335" s="114"/>
      <c r="E335" s="114"/>
    </row>
    <row r="336" spans="1:5" ht="15.75" thickBot="1" x14ac:dyDescent="0.3">
      <c r="A336" s="132" t="s">
        <v>50</v>
      </c>
      <c r="B336" s="112">
        <f>B337+B338+B339+B340</f>
        <v>0</v>
      </c>
      <c r="C336" s="112">
        <f t="shared" ref="C336:E336" si="24">C337+C338+C339+C340</f>
        <v>0</v>
      </c>
      <c r="D336" s="112">
        <f t="shared" si="24"/>
        <v>0</v>
      </c>
      <c r="E336" s="112">
        <f t="shared" si="24"/>
        <v>0</v>
      </c>
    </row>
    <row r="337" spans="1:5" ht="15.75" thickBot="1" x14ac:dyDescent="0.3">
      <c r="A337" s="71" t="s">
        <v>110</v>
      </c>
      <c r="B337" s="112">
        <v>0</v>
      </c>
      <c r="C337" s="112">
        <v>0</v>
      </c>
      <c r="D337" s="112"/>
      <c r="E337" s="112">
        <v>0</v>
      </c>
    </row>
    <row r="338" spans="1:5" ht="15.75" thickBot="1" x14ac:dyDescent="0.3">
      <c r="A338" s="71" t="s">
        <v>111</v>
      </c>
      <c r="B338" s="112"/>
      <c r="C338" s="112"/>
      <c r="D338" s="112"/>
      <c r="E338" s="112"/>
    </row>
    <row r="339" spans="1:5" ht="15.75" thickBot="1" x14ac:dyDescent="0.3">
      <c r="A339" s="71" t="s">
        <v>113</v>
      </c>
      <c r="B339" s="112"/>
      <c r="C339" s="112"/>
      <c r="D339" s="112"/>
      <c r="E339" s="112"/>
    </row>
    <row r="340" spans="1:5" ht="15.75" thickBot="1" x14ac:dyDescent="0.3">
      <c r="A340" s="71" t="s">
        <v>114</v>
      </c>
      <c r="B340" s="112"/>
      <c r="C340" s="112"/>
      <c r="D340" s="112"/>
      <c r="E340" s="112"/>
    </row>
    <row r="341" spans="1:5" ht="15.75" thickBot="1" x14ac:dyDescent="0.3">
      <c r="A341" s="133" t="s">
        <v>61</v>
      </c>
      <c r="B341" s="112">
        <f>B331+B336</f>
        <v>0</v>
      </c>
      <c r="C341" s="112">
        <f t="shared" ref="C341:E341" si="25">C331+C336</f>
        <v>1000</v>
      </c>
      <c r="D341" s="112">
        <f t="shared" si="25"/>
        <v>700</v>
      </c>
      <c r="E341" s="112">
        <f t="shared" si="25"/>
        <v>700</v>
      </c>
    </row>
    <row r="342" spans="1:5" ht="51.75" thickBot="1" x14ac:dyDescent="0.3">
      <c r="A342" s="129" t="s">
        <v>63</v>
      </c>
      <c r="B342" s="1178" t="s">
        <v>175</v>
      </c>
      <c r="C342" s="130" t="s">
        <v>158</v>
      </c>
      <c r="D342" s="1177" t="s">
        <v>176</v>
      </c>
      <c r="E342" s="131"/>
    </row>
    <row r="343" spans="1:5" ht="15.75" thickBot="1" x14ac:dyDescent="0.3">
      <c r="A343" s="90" t="s">
        <v>22</v>
      </c>
      <c r="B343" s="766" t="s">
        <v>175</v>
      </c>
      <c r="C343" s="767"/>
      <c r="D343" s="767"/>
      <c r="E343" s="768"/>
    </row>
    <row r="344" spans="1:5" ht="15.75" thickBot="1" x14ac:dyDescent="0.3">
      <c r="A344" s="90" t="s">
        <v>24</v>
      </c>
      <c r="B344" s="783" t="s">
        <v>177</v>
      </c>
      <c r="C344" s="784"/>
      <c r="D344" s="784"/>
      <c r="E344" s="785"/>
    </row>
    <row r="345" spans="1:5" x14ac:dyDescent="0.25">
      <c r="A345" s="769"/>
      <c r="B345" s="105">
        <v>2019</v>
      </c>
      <c r="C345" s="105">
        <v>2020</v>
      </c>
      <c r="D345" s="105">
        <v>2021</v>
      </c>
      <c r="E345" s="105">
        <v>2022</v>
      </c>
    </row>
    <row r="346" spans="1:5" ht="15.75" thickBot="1" x14ac:dyDescent="0.3">
      <c r="A346" s="770"/>
      <c r="B346" s="106" t="s">
        <v>9</v>
      </c>
      <c r="C346" s="106" t="s">
        <v>10</v>
      </c>
      <c r="D346" s="106" t="s">
        <v>10</v>
      </c>
      <c r="E346" s="106" t="s">
        <v>10</v>
      </c>
    </row>
    <row r="347" spans="1:5" ht="15.75" thickBot="1" x14ac:dyDescent="0.3">
      <c r="A347" s="90" t="s">
        <v>26</v>
      </c>
      <c r="B347" s="639">
        <v>1</v>
      </c>
      <c r="C347" s="639">
        <v>1</v>
      </c>
      <c r="D347" s="639">
        <v>1</v>
      </c>
      <c r="E347" s="639">
        <v>1</v>
      </c>
    </row>
    <row r="348" spans="1:5" ht="15.75" thickBot="1" x14ac:dyDescent="0.3">
      <c r="A348" s="90" t="s">
        <v>27</v>
      </c>
      <c r="B348" s="107">
        <f>B366</f>
        <v>2206</v>
      </c>
      <c r="C348" s="107">
        <f t="shared" ref="C348:E348" si="26">C366</f>
        <v>1200</v>
      </c>
      <c r="D348" s="107">
        <f t="shared" si="26"/>
        <v>500</v>
      </c>
      <c r="E348" s="107">
        <f t="shared" si="26"/>
        <v>0</v>
      </c>
    </row>
    <row r="349" spans="1:5" ht="15.75" thickBot="1" x14ac:dyDescent="0.3">
      <c r="A349" s="90" t="s">
        <v>28</v>
      </c>
      <c r="B349" s="107">
        <f>B348/B347</f>
        <v>2206</v>
      </c>
      <c r="C349" s="107">
        <f t="shared" ref="C349:E349" si="27">C348/C347</f>
        <v>1200</v>
      </c>
      <c r="D349" s="107">
        <f t="shared" si="27"/>
        <v>500</v>
      </c>
      <c r="E349" s="107">
        <f t="shared" si="27"/>
        <v>0</v>
      </c>
    </row>
    <row r="350" spans="1:5" ht="15.75" thickBot="1" x14ac:dyDescent="0.3">
      <c r="A350" s="90" t="s">
        <v>29</v>
      </c>
      <c r="B350" s="639" t="s">
        <v>30</v>
      </c>
      <c r="C350" s="109">
        <f>C347/B347-1</f>
        <v>0</v>
      </c>
      <c r="D350" s="109">
        <f t="shared" ref="D350:E352" si="28">D347/C347-1</f>
        <v>0</v>
      </c>
      <c r="E350" s="109">
        <f t="shared" si="28"/>
        <v>0</v>
      </c>
    </row>
    <row r="351" spans="1:5" ht="15.75" thickBot="1" x14ac:dyDescent="0.3">
      <c r="A351" s="90" t="s">
        <v>31</v>
      </c>
      <c r="B351" s="639" t="s">
        <v>30</v>
      </c>
      <c r="C351" s="109">
        <f>C348/B348-1</f>
        <v>-0.45602901178603805</v>
      </c>
      <c r="D351" s="109">
        <f t="shared" si="28"/>
        <v>-0.58333333333333326</v>
      </c>
      <c r="E351" s="109">
        <f t="shared" si="28"/>
        <v>-1</v>
      </c>
    </row>
    <row r="352" spans="1:5" ht="15.75" thickBot="1" x14ac:dyDescent="0.3">
      <c r="A352" s="90" t="s">
        <v>32</v>
      </c>
      <c r="B352" s="639" t="s">
        <v>30</v>
      </c>
      <c r="C352" s="109">
        <f>C349/B349-1</f>
        <v>-0.45602901178603805</v>
      </c>
      <c r="D352" s="109">
        <f t="shared" si="28"/>
        <v>-0.58333333333333326</v>
      </c>
      <c r="E352" s="109">
        <f t="shared" si="28"/>
        <v>-1</v>
      </c>
    </row>
    <row r="353" spans="1:5" ht="15.75" thickBot="1" x14ac:dyDescent="0.3">
      <c r="A353" s="786" t="s">
        <v>178</v>
      </c>
      <c r="B353" s="787"/>
      <c r="C353" s="787"/>
      <c r="D353" s="787"/>
      <c r="E353" s="788"/>
    </row>
    <row r="354" spans="1:5" x14ac:dyDescent="0.25">
      <c r="A354" s="769"/>
      <c r="B354" s="105">
        <v>2019</v>
      </c>
      <c r="C354" s="105">
        <v>2020</v>
      </c>
      <c r="D354" s="105">
        <v>2021</v>
      </c>
      <c r="E354" s="105">
        <v>2022</v>
      </c>
    </row>
    <row r="355" spans="1:5" ht="15.75" thickBot="1" x14ac:dyDescent="0.3">
      <c r="A355" s="770"/>
      <c r="B355" s="106" t="s">
        <v>9</v>
      </c>
      <c r="C355" s="106" t="s">
        <v>10</v>
      </c>
      <c r="D355" s="106" t="s">
        <v>10</v>
      </c>
      <c r="E355" s="106" t="s">
        <v>10</v>
      </c>
    </row>
    <row r="356" spans="1:5" ht="15.75" thickBot="1" x14ac:dyDescent="0.3">
      <c r="A356" s="132" t="s">
        <v>49</v>
      </c>
      <c r="B356" s="114">
        <f>B357+B358+B359+B360</f>
        <v>0</v>
      </c>
      <c r="C356" s="112">
        <f>C357+C363+C364+C365</f>
        <v>1200</v>
      </c>
      <c r="D356" s="112">
        <f>D357+D363+D364+D365</f>
        <v>500</v>
      </c>
      <c r="E356" s="112">
        <f>E357+E363+E364+E365</f>
        <v>0</v>
      </c>
    </row>
    <row r="357" spans="1:5" ht="15.75" thickBot="1" x14ac:dyDescent="0.3">
      <c r="A357" s="71" t="s">
        <v>110</v>
      </c>
      <c r="B357" s="114">
        <v>0</v>
      </c>
      <c r="C357" s="112">
        <v>1200</v>
      </c>
      <c r="D357" s="112">
        <v>500</v>
      </c>
      <c r="E357" s="112">
        <v>0</v>
      </c>
    </row>
    <row r="358" spans="1:5" ht="15.75" thickBot="1" x14ac:dyDescent="0.3">
      <c r="A358" s="71" t="s">
        <v>111</v>
      </c>
      <c r="B358" s="114"/>
      <c r="C358" s="114"/>
      <c r="D358" s="114"/>
      <c r="E358" s="114"/>
    </row>
    <row r="359" spans="1:5" ht="15.75" thickBot="1" x14ac:dyDescent="0.3">
      <c r="A359" s="71" t="s">
        <v>113</v>
      </c>
      <c r="B359" s="114"/>
      <c r="C359" s="114"/>
      <c r="D359" s="114"/>
      <c r="E359" s="114"/>
    </row>
    <row r="360" spans="1:5" ht="15.75" thickBot="1" x14ac:dyDescent="0.3">
      <c r="A360" s="71" t="s">
        <v>114</v>
      </c>
      <c r="B360" s="114"/>
      <c r="C360" s="114"/>
      <c r="D360" s="114"/>
      <c r="E360" s="114"/>
    </row>
    <row r="361" spans="1:5" ht="15.75" thickBot="1" x14ac:dyDescent="0.3">
      <c r="A361" s="132" t="s">
        <v>50</v>
      </c>
      <c r="B361" s="112">
        <f>B362+B363+B364+B365</f>
        <v>2206</v>
      </c>
      <c r="C361" s="114"/>
      <c r="D361" s="114"/>
      <c r="E361" s="114"/>
    </row>
    <row r="362" spans="1:5" ht="15.75" thickBot="1" x14ac:dyDescent="0.3">
      <c r="A362" s="71" t="s">
        <v>110</v>
      </c>
      <c r="B362" s="112">
        <v>2206</v>
      </c>
      <c r="C362" s="114"/>
      <c r="D362" s="114"/>
      <c r="E362" s="114"/>
    </row>
    <row r="363" spans="1:5" ht="15.75" thickBot="1" x14ac:dyDescent="0.3">
      <c r="A363" s="71" t="s">
        <v>111</v>
      </c>
      <c r="B363" s="112"/>
      <c r="C363" s="114"/>
      <c r="D363" s="114"/>
      <c r="E363" s="114"/>
    </row>
    <row r="364" spans="1:5" ht="15.75" thickBot="1" x14ac:dyDescent="0.3">
      <c r="A364" s="71" t="s">
        <v>113</v>
      </c>
      <c r="B364" s="112"/>
      <c r="C364" s="112"/>
      <c r="D364" s="112"/>
      <c r="E364" s="112"/>
    </row>
    <row r="365" spans="1:5" ht="15.75" thickBot="1" x14ac:dyDescent="0.3">
      <c r="A365" s="71" t="s">
        <v>114</v>
      </c>
      <c r="B365" s="112"/>
      <c r="C365" s="112"/>
      <c r="D365" s="112"/>
      <c r="E365" s="112"/>
    </row>
    <row r="366" spans="1:5" ht="15.75" thickBot="1" x14ac:dyDescent="0.3">
      <c r="A366" s="133" t="s">
        <v>66</v>
      </c>
      <c r="B366" s="112">
        <f>B356+B361</f>
        <v>2206</v>
      </c>
      <c r="C366" s="112">
        <f>C361+C356</f>
        <v>1200</v>
      </c>
      <c r="D366" s="112">
        <f t="shared" ref="D366:E366" si="29">D361+D356</f>
        <v>500</v>
      </c>
      <c r="E366" s="112">
        <f t="shared" si="29"/>
        <v>0</v>
      </c>
    </row>
    <row r="367" spans="1:5" ht="34.5" thickBot="1" x14ac:dyDescent="0.3">
      <c r="A367" s="129" t="s">
        <v>179</v>
      </c>
      <c r="B367" s="1178" t="s">
        <v>180</v>
      </c>
      <c r="C367" s="346" t="s">
        <v>158</v>
      </c>
      <c r="D367" s="953" t="s">
        <v>181</v>
      </c>
      <c r="E367" s="954"/>
    </row>
    <row r="368" spans="1:5" ht="15.75" thickBot="1" x14ac:dyDescent="0.3">
      <c r="A368" s="90" t="s">
        <v>22</v>
      </c>
      <c r="B368" s="766" t="s">
        <v>180</v>
      </c>
      <c r="C368" s="767"/>
      <c r="D368" s="767"/>
      <c r="E368" s="768"/>
    </row>
    <row r="369" spans="1:5" ht="15.75" thickBot="1" x14ac:dyDescent="0.3">
      <c r="A369" s="90" t="s">
        <v>24</v>
      </c>
      <c r="B369" s="783" t="s">
        <v>177</v>
      </c>
      <c r="C369" s="784"/>
      <c r="D369" s="784"/>
      <c r="E369" s="785"/>
    </row>
    <row r="370" spans="1:5" x14ac:dyDescent="0.25">
      <c r="A370" s="769"/>
      <c r="B370" s="105">
        <v>2019</v>
      </c>
      <c r="C370" s="105">
        <v>2020</v>
      </c>
      <c r="D370" s="105">
        <v>2021</v>
      </c>
      <c r="E370" s="105">
        <v>2022</v>
      </c>
    </row>
    <row r="371" spans="1:5" ht="15.75" thickBot="1" x14ac:dyDescent="0.3">
      <c r="A371" s="770"/>
      <c r="B371" s="106" t="s">
        <v>9</v>
      </c>
      <c r="C371" s="106" t="s">
        <v>10</v>
      </c>
      <c r="D371" s="106" t="s">
        <v>10</v>
      </c>
      <c r="E371" s="106" t="s">
        <v>10</v>
      </c>
    </row>
    <row r="372" spans="1:5" ht="15.75" thickBot="1" x14ac:dyDescent="0.3">
      <c r="A372" s="90" t="s">
        <v>26</v>
      </c>
      <c r="B372" s="639">
        <v>0</v>
      </c>
      <c r="C372" s="639">
        <v>1</v>
      </c>
      <c r="D372" s="639">
        <v>0</v>
      </c>
      <c r="E372" s="639">
        <v>0</v>
      </c>
    </row>
    <row r="373" spans="1:5" ht="15.75" thickBot="1" x14ac:dyDescent="0.3">
      <c r="A373" s="90" t="s">
        <v>27</v>
      </c>
      <c r="B373" s="107">
        <f>B391</f>
        <v>293</v>
      </c>
      <c r="C373" s="107">
        <v>300</v>
      </c>
      <c r="D373" s="107">
        <f t="shared" ref="D373:E373" si="30">D391</f>
        <v>0</v>
      </c>
      <c r="E373" s="107">
        <f t="shared" si="30"/>
        <v>0</v>
      </c>
    </row>
    <row r="374" spans="1:5" ht="15.75" thickBot="1" x14ac:dyDescent="0.3">
      <c r="A374" s="90" t="s">
        <v>28</v>
      </c>
      <c r="B374" s="107" t="e">
        <f>B373/B372</f>
        <v>#DIV/0!</v>
      </c>
      <c r="C374" s="107">
        <f t="shared" ref="C374:E374" si="31">C373/C372</f>
        <v>300</v>
      </c>
      <c r="D374" s="107" t="e">
        <f t="shared" si="31"/>
        <v>#DIV/0!</v>
      </c>
      <c r="E374" s="107" t="e">
        <f t="shared" si="31"/>
        <v>#DIV/0!</v>
      </c>
    </row>
    <row r="375" spans="1:5" ht="15.75" thickBot="1" x14ac:dyDescent="0.3">
      <c r="A375" s="90" t="s">
        <v>29</v>
      </c>
      <c r="B375" s="639" t="s">
        <v>30</v>
      </c>
      <c r="C375" s="109" t="e">
        <f>C372/B372-1</f>
        <v>#DIV/0!</v>
      </c>
      <c r="D375" s="109">
        <f t="shared" ref="D375:E377" si="32">D372/C372-1</f>
        <v>-1</v>
      </c>
      <c r="E375" s="109" t="e">
        <f t="shared" si="32"/>
        <v>#DIV/0!</v>
      </c>
    </row>
    <row r="376" spans="1:5" ht="15.75" thickBot="1" x14ac:dyDescent="0.3">
      <c r="A376" s="90" t="s">
        <v>31</v>
      </c>
      <c r="B376" s="639" t="s">
        <v>30</v>
      </c>
      <c r="C376" s="109">
        <f>C373/B373-1</f>
        <v>2.3890784982935065E-2</v>
      </c>
      <c r="D376" s="109">
        <f t="shared" si="32"/>
        <v>-1</v>
      </c>
      <c r="E376" s="109" t="e">
        <f t="shared" si="32"/>
        <v>#DIV/0!</v>
      </c>
    </row>
    <row r="377" spans="1:5" ht="15.75" thickBot="1" x14ac:dyDescent="0.3">
      <c r="A377" s="90" t="s">
        <v>32</v>
      </c>
      <c r="B377" s="639" t="s">
        <v>30</v>
      </c>
      <c r="C377" s="109" t="e">
        <f>C374/B374-1</f>
        <v>#DIV/0!</v>
      </c>
      <c r="D377" s="109" t="e">
        <f t="shared" si="32"/>
        <v>#DIV/0!</v>
      </c>
      <c r="E377" s="109" t="e">
        <f t="shared" si="32"/>
        <v>#DIV/0!</v>
      </c>
    </row>
    <row r="378" spans="1:5" ht="15.75" thickBot="1" x14ac:dyDescent="0.3">
      <c r="A378" s="771" t="s">
        <v>182</v>
      </c>
      <c r="B378" s="772"/>
      <c r="C378" s="772"/>
      <c r="D378" s="772"/>
      <c r="E378" s="773"/>
    </row>
    <row r="379" spans="1:5" x14ac:dyDescent="0.25">
      <c r="A379" s="769"/>
      <c r="B379" s="105">
        <v>2019</v>
      </c>
      <c r="C379" s="105">
        <v>2020</v>
      </c>
      <c r="D379" s="105">
        <v>2021</v>
      </c>
      <c r="E379" s="105">
        <v>2022</v>
      </c>
    </row>
    <row r="380" spans="1:5" ht="15.75" thickBot="1" x14ac:dyDescent="0.3">
      <c r="A380" s="770"/>
      <c r="B380" s="106" t="s">
        <v>9</v>
      </c>
      <c r="C380" s="106" t="s">
        <v>10</v>
      </c>
      <c r="D380" s="106" t="s">
        <v>10</v>
      </c>
      <c r="E380" s="106" t="s">
        <v>10</v>
      </c>
    </row>
    <row r="381" spans="1:5" ht="15.75" thickBot="1" x14ac:dyDescent="0.3">
      <c r="A381" s="110" t="s">
        <v>49</v>
      </c>
      <c r="B381" s="114">
        <f>B382+B383+B384+B385</f>
        <v>0</v>
      </c>
      <c r="C381" s="114">
        <f t="shared" ref="C381:E381" si="33">C382+C383+C384+C385</f>
        <v>0</v>
      </c>
      <c r="D381" s="114">
        <f t="shared" si="33"/>
        <v>0</v>
      </c>
      <c r="E381" s="114">
        <f t="shared" si="33"/>
        <v>0</v>
      </c>
    </row>
    <row r="382" spans="1:5" ht="15.75" thickBot="1" x14ac:dyDescent="0.3">
      <c r="A382" s="75" t="s">
        <v>110</v>
      </c>
      <c r="B382" s="114">
        <v>0</v>
      </c>
      <c r="C382" s="114">
        <v>0</v>
      </c>
      <c r="D382" s="114">
        <v>0</v>
      </c>
      <c r="E382" s="114">
        <v>0</v>
      </c>
    </row>
    <row r="383" spans="1:5" ht="15.75" thickBot="1" x14ac:dyDescent="0.3">
      <c r="A383" s="75" t="s">
        <v>111</v>
      </c>
      <c r="B383" s="114"/>
      <c r="C383" s="114"/>
      <c r="D383" s="114"/>
      <c r="E383" s="114"/>
    </row>
    <row r="384" spans="1:5" ht="15.75" thickBot="1" x14ac:dyDescent="0.3">
      <c r="A384" s="75" t="s">
        <v>113</v>
      </c>
      <c r="B384" s="114"/>
      <c r="C384" s="114"/>
      <c r="D384" s="114"/>
      <c r="E384" s="114"/>
    </row>
    <row r="385" spans="1:5" ht="15.75" thickBot="1" x14ac:dyDescent="0.3">
      <c r="A385" s="75" t="s">
        <v>114</v>
      </c>
      <c r="B385" s="114"/>
      <c r="C385" s="114"/>
      <c r="D385" s="114"/>
      <c r="E385" s="114"/>
    </row>
    <row r="386" spans="1:5" ht="15.75" thickBot="1" x14ac:dyDescent="0.3">
      <c r="A386" s="110" t="s">
        <v>50</v>
      </c>
      <c r="B386" s="112">
        <f>B387+B388+B389+B390</f>
        <v>293</v>
      </c>
      <c r="C386" s="112">
        <f t="shared" ref="C386:E386" si="34">C387+C388+C389+C390</f>
        <v>300</v>
      </c>
      <c r="D386" s="112">
        <f t="shared" si="34"/>
        <v>0</v>
      </c>
      <c r="E386" s="112">
        <f t="shared" si="34"/>
        <v>0</v>
      </c>
    </row>
    <row r="387" spans="1:5" ht="15.75" thickBot="1" x14ac:dyDescent="0.3">
      <c r="A387" s="75" t="s">
        <v>110</v>
      </c>
      <c r="B387" s="112">
        <v>293</v>
      </c>
      <c r="C387" s="112">
        <v>300</v>
      </c>
      <c r="D387" s="112"/>
      <c r="E387" s="112">
        <v>0</v>
      </c>
    </row>
    <row r="388" spans="1:5" ht="15.75" thickBot="1" x14ac:dyDescent="0.3">
      <c r="A388" s="75" t="s">
        <v>111</v>
      </c>
      <c r="B388" s="112"/>
      <c r="C388" s="112"/>
      <c r="D388" s="112"/>
      <c r="E388" s="112"/>
    </row>
    <row r="389" spans="1:5" ht="15.75" thickBot="1" x14ac:dyDescent="0.3">
      <c r="A389" s="75" t="s">
        <v>113</v>
      </c>
      <c r="B389" s="112"/>
      <c r="C389" s="112"/>
      <c r="D389" s="112"/>
      <c r="E389" s="112"/>
    </row>
    <row r="390" spans="1:5" ht="15.75" thickBot="1" x14ac:dyDescent="0.3">
      <c r="A390" s="75" t="s">
        <v>114</v>
      </c>
      <c r="B390" s="112"/>
      <c r="C390" s="112"/>
      <c r="D390" s="112"/>
      <c r="E390" s="112"/>
    </row>
    <row r="391" spans="1:5" ht="15.75" thickBot="1" x14ac:dyDescent="0.3">
      <c r="A391" s="117" t="s">
        <v>183</v>
      </c>
      <c r="B391" s="112">
        <f>B381+B386</f>
        <v>293</v>
      </c>
      <c r="C391" s="112">
        <f t="shared" ref="C391:E391" si="35">C381+C386</f>
        <v>300</v>
      </c>
      <c r="D391" s="112">
        <f t="shared" si="35"/>
        <v>0</v>
      </c>
      <c r="E391" s="112">
        <f t="shared" si="35"/>
        <v>0</v>
      </c>
    </row>
    <row r="392" spans="1:5" ht="34.5" thickBot="1" x14ac:dyDescent="0.3">
      <c r="A392" s="124" t="s">
        <v>184</v>
      </c>
      <c r="B392" s="1178" t="s">
        <v>185</v>
      </c>
      <c r="C392" s="346" t="s">
        <v>158</v>
      </c>
      <c r="D392" s="953" t="s">
        <v>186</v>
      </c>
      <c r="E392" s="954"/>
    </row>
    <row r="393" spans="1:5" ht="15.75" thickBot="1" x14ac:dyDescent="0.3">
      <c r="A393" s="90" t="s">
        <v>22</v>
      </c>
      <c r="B393" s="766" t="s">
        <v>185</v>
      </c>
      <c r="C393" s="767"/>
      <c r="D393" s="767"/>
      <c r="E393" s="768"/>
    </row>
    <row r="394" spans="1:5" ht="15.75" thickBot="1" x14ac:dyDescent="0.3">
      <c r="A394" s="90" t="s">
        <v>24</v>
      </c>
      <c r="B394" s="783" t="s">
        <v>177</v>
      </c>
      <c r="C394" s="784"/>
      <c r="D394" s="784"/>
      <c r="E394" s="785"/>
    </row>
    <row r="395" spans="1:5" x14ac:dyDescent="0.25">
      <c r="A395" s="769"/>
      <c r="B395" s="105">
        <v>2019</v>
      </c>
      <c r="C395" s="105">
        <v>2020</v>
      </c>
      <c r="D395" s="105">
        <v>2021</v>
      </c>
      <c r="E395" s="105">
        <v>2022</v>
      </c>
    </row>
    <row r="396" spans="1:5" ht="15.75" thickBot="1" x14ac:dyDescent="0.3">
      <c r="A396" s="770"/>
      <c r="B396" s="106" t="s">
        <v>9</v>
      </c>
      <c r="C396" s="106" t="s">
        <v>10</v>
      </c>
      <c r="D396" s="106" t="s">
        <v>10</v>
      </c>
      <c r="E396" s="106" t="s">
        <v>10</v>
      </c>
    </row>
    <row r="397" spans="1:5" ht="15.75" thickBot="1" x14ac:dyDescent="0.3">
      <c r="A397" s="90" t="s">
        <v>26</v>
      </c>
      <c r="B397" s="639">
        <v>1</v>
      </c>
      <c r="C397" s="639">
        <v>1</v>
      </c>
      <c r="D397" s="639">
        <v>0</v>
      </c>
      <c r="E397" s="639">
        <v>0</v>
      </c>
    </row>
    <row r="398" spans="1:5" ht="15.75" thickBot="1" x14ac:dyDescent="0.3">
      <c r="A398" s="90" t="s">
        <v>27</v>
      </c>
      <c r="B398" s="107">
        <f>B416</f>
        <v>300</v>
      </c>
      <c r="C398" s="107">
        <f>C416</f>
        <v>300</v>
      </c>
      <c r="D398" s="107">
        <v>0</v>
      </c>
      <c r="E398" s="107">
        <v>0</v>
      </c>
    </row>
    <row r="399" spans="1:5" ht="15.75" thickBot="1" x14ac:dyDescent="0.3">
      <c r="A399" s="90" t="s">
        <v>28</v>
      </c>
      <c r="B399" s="107">
        <f>B398/B397</f>
        <v>300</v>
      </c>
      <c r="C399" s="107">
        <f>C398/C397</f>
        <v>300</v>
      </c>
      <c r="D399" s="107" t="e">
        <f>D398/D397</f>
        <v>#DIV/0!</v>
      </c>
      <c r="E399" s="107" t="e">
        <f>E398/E397</f>
        <v>#DIV/0!</v>
      </c>
    </row>
    <row r="400" spans="1:5" ht="15.75" thickBot="1" x14ac:dyDescent="0.3">
      <c r="A400" s="90" t="s">
        <v>29</v>
      </c>
      <c r="B400" s="639" t="s">
        <v>30</v>
      </c>
      <c r="C400" s="109">
        <f t="shared" ref="C400:E402" si="36">C397/B397-1</f>
        <v>0</v>
      </c>
      <c r="D400" s="109">
        <f t="shared" si="36"/>
        <v>-1</v>
      </c>
      <c r="E400" s="109" t="e">
        <f t="shared" si="36"/>
        <v>#DIV/0!</v>
      </c>
    </row>
    <row r="401" spans="1:5" ht="15.75" thickBot="1" x14ac:dyDescent="0.3">
      <c r="A401" s="90" t="s">
        <v>31</v>
      </c>
      <c r="B401" s="639" t="s">
        <v>30</v>
      </c>
      <c r="C401" s="109">
        <f t="shared" si="36"/>
        <v>0</v>
      </c>
      <c r="D401" s="109">
        <f t="shared" si="36"/>
        <v>-1</v>
      </c>
      <c r="E401" s="109" t="e">
        <f t="shared" si="36"/>
        <v>#DIV/0!</v>
      </c>
    </row>
    <row r="402" spans="1:5" ht="15.75" thickBot="1" x14ac:dyDescent="0.3">
      <c r="A402" s="90" t="s">
        <v>32</v>
      </c>
      <c r="B402" s="639" t="s">
        <v>30</v>
      </c>
      <c r="C402" s="109">
        <f t="shared" si="36"/>
        <v>0</v>
      </c>
      <c r="D402" s="109" t="e">
        <f t="shared" si="36"/>
        <v>#DIV/0!</v>
      </c>
      <c r="E402" s="109" t="e">
        <f t="shared" si="36"/>
        <v>#DIV/0!</v>
      </c>
    </row>
    <row r="403" spans="1:5" ht="15.75" thickBot="1" x14ac:dyDescent="0.3">
      <c r="A403" s="771" t="s">
        <v>187</v>
      </c>
      <c r="B403" s="772"/>
      <c r="C403" s="772"/>
      <c r="D403" s="772"/>
      <c r="E403" s="773"/>
    </row>
    <row r="404" spans="1:5" x14ac:dyDescent="0.25">
      <c r="A404" s="769"/>
      <c r="B404" s="105">
        <v>2019</v>
      </c>
      <c r="C404" s="105">
        <v>2020</v>
      </c>
      <c r="D404" s="105">
        <v>2021</v>
      </c>
      <c r="E404" s="105">
        <v>2022</v>
      </c>
    </row>
    <row r="405" spans="1:5" ht="15.75" thickBot="1" x14ac:dyDescent="0.3">
      <c r="A405" s="770"/>
      <c r="B405" s="106" t="s">
        <v>9</v>
      </c>
      <c r="C405" s="106" t="s">
        <v>10</v>
      </c>
      <c r="D405" s="106" t="s">
        <v>10</v>
      </c>
      <c r="E405" s="106" t="s">
        <v>10</v>
      </c>
    </row>
    <row r="406" spans="1:5" ht="15.75" thickBot="1" x14ac:dyDescent="0.3">
      <c r="A406" s="110" t="s">
        <v>49</v>
      </c>
      <c r="B406" s="114">
        <f>B407+B408+B409+B410</f>
        <v>0</v>
      </c>
      <c r="C406" s="114">
        <f>C407+C408+C409+C410</f>
        <v>0</v>
      </c>
      <c r="D406" s="114">
        <f>D407+D408+D409+D410</f>
        <v>0</v>
      </c>
      <c r="E406" s="114">
        <f>E407+E408+E409+E410</f>
        <v>0</v>
      </c>
    </row>
    <row r="407" spans="1:5" ht="15.75" thickBot="1" x14ac:dyDescent="0.3">
      <c r="A407" s="75" t="s">
        <v>110</v>
      </c>
      <c r="B407" s="114"/>
      <c r="C407" s="114"/>
      <c r="D407" s="114"/>
      <c r="E407" s="114"/>
    </row>
    <row r="408" spans="1:5" ht="15.75" thickBot="1" x14ac:dyDescent="0.3">
      <c r="A408" s="75" t="s">
        <v>111</v>
      </c>
      <c r="B408" s="114"/>
      <c r="C408" s="114"/>
      <c r="D408" s="114"/>
      <c r="E408" s="114"/>
    </row>
    <row r="409" spans="1:5" ht="15.75" thickBot="1" x14ac:dyDescent="0.3">
      <c r="A409" s="75" t="s">
        <v>113</v>
      </c>
      <c r="B409" s="114"/>
      <c r="C409" s="114"/>
      <c r="D409" s="114"/>
      <c r="E409" s="114"/>
    </row>
    <row r="410" spans="1:5" ht="15.75" thickBot="1" x14ac:dyDescent="0.3">
      <c r="A410" s="75" t="s">
        <v>114</v>
      </c>
      <c r="B410" s="114"/>
      <c r="C410" s="114"/>
      <c r="D410" s="114"/>
      <c r="E410" s="114"/>
    </row>
    <row r="411" spans="1:5" ht="15.75" thickBot="1" x14ac:dyDescent="0.3">
      <c r="A411" s="110" t="s">
        <v>50</v>
      </c>
      <c r="B411" s="112">
        <f>B412+B413+B414+B415</f>
        <v>300</v>
      </c>
      <c r="C411" s="112">
        <f>C412+C413+C414+C415</f>
        <v>300</v>
      </c>
      <c r="D411" s="112">
        <f>D412+D413+D414+D415</f>
        <v>0</v>
      </c>
      <c r="E411" s="112">
        <f>E412+E413+E414+E415</f>
        <v>0</v>
      </c>
    </row>
    <row r="412" spans="1:5" ht="15.75" thickBot="1" x14ac:dyDescent="0.3">
      <c r="A412" s="75" t="s">
        <v>110</v>
      </c>
      <c r="B412" s="112">
        <v>300</v>
      </c>
      <c r="C412" s="114">
        <v>300</v>
      </c>
      <c r="D412" s="114">
        <v>0</v>
      </c>
      <c r="E412" s="114">
        <v>0</v>
      </c>
    </row>
    <row r="413" spans="1:5" ht="15.75" thickBot="1" x14ac:dyDescent="0.3">
      <c r="A413" s="75" t="s">
        <v>111</v>
      </c>
      <c r="B413" s="112"/>
      <c r="C413" s="114"/>
      <c r="D413" s="114"/>
      <c r="E413" s="114"/>
    </row>
    <row r="414" spans="1:5" ht="15.75" thickBot="1" x14ac:dyDescent="0.3">
      <c r="A414" s="75" t="s">
        <v>113</v>
      </c>
      <c r="B414" s="112"/>
      <c r="C414" s="114"/>
      <c r="D414" s="114"/>
      <c r="E414" s="114"/>
    </row>
    <row r="415" spans="1:5" ht="15.75" thickBot="1" x14ac:dyDescent="0.3">
      <c r="A415" s="75" t="s">
        <v>114</v>
      </c>
      <c r="B415" s="112"/>
      <c r="C415" s="114"/>
      <c r="D415" s="114"/>
      <c r="E415" s="114"/>
    </row>
    <row r="416" spans="1:5" ht="15.75" thickBot="1" x14ac:dyDescent="0.3">
      <c r="A416" s="126" t="s">
        <v>188</v>
      </c>
      <c r="B416" s="112">
        <f>B406+B411</f>
        <v>300</v>
      </c>
      <c r="C416" s="112">
        <f>C406+C411</f>
        <v>300</v>
      </c>
      <c r="D416" s="112">
        <f>D406+D411</f>
        <v>0</v>
      </c>
      <c r="E416" s="112">
        <f>E406+E411</f>
        <v>0</v>
      </c>
    </row>
    <row r="417" spans="1:5" ht="34.5" thickBot="1" x14ac:dyDescent="0.3">
      <c r="A417" s="124" t="s">
        <v>189</v>
      </c>
      <c r="B417" s="1187"/>
      <c r="C417" s="354" t="s">
        <v>158</v>
      </c>
      <c r="D417" s="1188"/>
      <c r="E417" s="131"/>
    </row>
    <row r="418" spans="1:5" ht="15.75" thickBot="1" x14ac:dyDescent="0.3">
      <c r="A418" s="90" t="s">
        <v>22</v>
      </c>
      <c r="B418" s="766"/>
      <c r="C418" s="767"/>
      <c r="D418" s="767"/>
      <c r="E418" s="768"/>
    </row>
    <row r="419" spans="1:5" ht="15.75" thickBot="1" x14ac:dyDescent="0.3">
      <c r="A419" s="90" t="s">
        <v>24</v>
      </c>
      <c r="B419" s="783"/>
      <c r="C419" s="784"/>
      <c r="D419" s="784"/>
      <c r="E419" s="785"/>
    </row>
    <row r="420" spans="1:5" x14ac:dyDescent="0.25">
      <c r="A420" s="769"/>
      <c r="B420" s="105">
        <v>2018</v>
      </c>
      <c r="C420" s="105">
        <v>2019</v>
      </c>
      <c r="D420" s="105">
        <v>2020</v>
      </c>
      <c r="E420" s="105">
        <v>2021</v>
      </c>
    </row>
    <row r="421" spans="1:5" ht="15.75" thickBot="1" x14ac:dyDescent="0.3">
      <c r="A421" s="770"/>
      <c r="B421" s="106" t="s">
        <v>9</v>
      </c>
      <c r="C421" s="106" t="s">
        <v>10</v>
      </c>
      <c r="D421" s="106" t="s">
        <v>10</v>
      </c>
      <c r="E421" s="106" t="s">
        <v>10</v>
      </c>
    </row>
    <row r="422" spans="1:5" ht="15.75" thickBot="1" x14ac:dyDescent="0.3">
      <c r="A422" s="90" t="s">
        <v>26</v>
      </c>
      <c r="B422" s="90"/>
      <c r="C422" s="90"/>
      <c r="D422" s="90"/>
      <c r="E422" s="90"/>
    </row>
    <row r="423" spans="1:5" ht="15.75" thickBot="1" x14ac:dyDescent="0.3">
      <c r="A423" s="90" t="s">
        <v>27</v>
      </c>
      <c r="B423" s="107">
        <f>B441</f>
        <v>0</v>
      </c>
      <c r="C423" s="107">
        <f>C441</f>
        <v>0</v>
      </c>
      <c r="D423" s="107">
        <f>D441</f>
        <v>0</v>
      </c>
      <c r="E423" s="107">
        <f>E441</f>
        <v>0</v>
      </c>
    </row>
    <row r="424" spans="1:5" ht="15.75" thickBot="1" x14ac:dyDescent="0.3">
      <c r="A424" s="90" t="s">
        <v>28</v>
      </c>
      <c r="B424" s="107" t="e">
        <f>B423/B422</f>
        <v>#DIV/0!</v>
      </c>
      <c r="C424" s="107" t="e">
        <f>C423/C422</f>
        <v>#DIV/0!</v>
      </c>
      <c r="D424" s="107" t="e">
        <f>D423/D422</f>
        <v>#DIV/0!</v>
      </c>
      <c r="E424" s="107" t="e">
        <f>E423/E422</f>
        <v>#DIV/0!</v>
      </c>
    </row>
    <row r="425" spans="1:5" ht="15.75" thickBot="1" x14ac:dyDescent="0.3">
      <c r="A425" s="90" t="s">
        <v>29</v>
      </c>
      <c r="B425" s="639" t="s">
        <v>30</v>
      </c>
      <c r="C425" s="109" t="e">
        <f t="shared" ref="C425:E427" si="37">C422/B422-1</f>
        <v>#DIV/0!</v>
      </c>
      <c r="D425" s="109" t="e">
        <f t="shared" si="37"/>
        <v>#DIV/0!</v>
      </c>
      <c r="E425" s="109" t="e">
        <f t="shared" si="37"/>
        <v>#DIV/0!</v>
      </c>
    </row>
    <row r="426" spans="1:5" ht="15.75" thickBot="1" x14ac:dyDescent="0.3">
      <c r="A426" s="90" t="s">
        <v>31</v>
      </c>
      <c r="B426" s="639" t="s">
        <v>30</v>
      </c>
      <c r="C426" s="109" t="e">
        <f t="shared" si="37"/>
        <v>#DIV/0!</v>
      </c>
      <c r="D426" s="109" t="e">
        <f t="shared" si="37"/>
        <v>#DIV/0!</v>
      </c>
      <c r="E426" s="109" t="e">
        <f t="shared" si="37"/>
        <v>#DIV/0!</v>
      </c>
    </row>
    <row r="427" spans="1:5" ht="15.75" thickBot="1" x14ac:dyDescent="0.3">
      <c r="A427" s="90" t="s">
        <v>32</v>
      </c>
      <c r="B427" s="639" t="s">
        <v>30</v>
      </c>
      <c r="C427" s="109" t="e">
        <f t="shared" si="37"/>
        <v>#DIV/0!</v>
      </c>
      <c r="D427" s="109" t="e">
        <f t="shared" si="37"/>
        <v>#DIV/0!</v>
      </c>
      <c r="E427" s="109" t="e">
        <f t="shared" si="37"/>
        <v>#DIV/0!</v>
      </c>
    </row>
    <row r="428" spans="1:5" ht="15.75" thickBot="1" x14ac:dyDescent="0.3">
      <c r="A428" s="771" t="s">
        <v>190</v>
      </c>
      <c r="B428" s="772"/>
      <c r="C428" s="772"/>
      <c r="D428" s="772"/>
      <c r="E428" s="773"/>
    </row>
    <row r="429" spans="1:5" x14ac:dyDescent="0.25">
      <c r="A429" s="769"/>
      <c r="B429" s="105">
        <v>2018</v>
      </c>
      <c r="C429" s="105">
        <v>2019</v>
      </c>
      <c r="D429" s="105">
        <v>2020</v>
      </c>
      <c r="E429" s="105">
        <v>2021</v>
      </c>
    </row>
    <row r="430" spans="1:5" ht="15.75" thickBot="1" x14ac:dyDescent="0.3">
      <c r="A430" s="770"/>
      <c r="B430" s="106" t="s">
        <v>9</v>
      </c>
      <c r="C430" s="106" t="s">
        <v>10</v>
      </c>
      <c r="D430" s="106" t="s">
        <v>10</v>
      </c>
      <c r="E430" s="106" t="s">
        <v>10</v>
      </c>
    </row>
    <row r="431" spans="1:5" ht="15.75" thickBot="1" x14ac:dyDescent="0.3">
      <c r="A431" s="110" t="s">
        <v>49</v>
      </c>
      <c r="B431" s="114">
        <f>B432+B433+B434+B435</f>
        <v>0</v>
      </c>
      <c r="C431" s="114">
        <f>C432+C433+C434+C435</f>
        <v>0</v>
      </c>
      <c r="D431" s="114">
        <f>D432+D433+D434+D435</f>
        <v>0</v>
      </c>
      <c r="E431" s="114">
        <f>E432+E433+E434+E435</f>
        <v>0</v>
      </c>
    </row>
    <row r="432" spans="1:5" ht="15.75" thickBot="1" x14ac:dyDescent="0.3">
      <c r="A432" s="75" t="s">
        <v>110</v>
      </c>
      <c r="B432" s="114"/>
      <c r="C432" s="114"/>
      <c r="D432" s="114"/>
      <c r="E432" s="114"/>
    </row>
    <row r="433" spans="1:5" ht="15.75" thickBot="1" x14ac:dyDescent="0.3">
      <c r="A433" s="75" t="s">
        <v>111</v>
      </c>
      <c r="B433" s="114"/>
      <c r="C433" s="114"/>
      <c r="D433" s="114"/>
      <c r="E433" s="114"/>
    </row>
    <row r="434" spans="1:5" ht="15.75" thickBot="1" x14ac:dyDescent="0.3">
      <c r="A434" s="75" t="s">
        <v>113</v>
      </c>
      <c r="B434" s="114"/>
      <c r="C434" s="114"/>
      <c r="D434" s="114"/>
      <c r="E434" s="114"/>
    </row>
    <row r="435" spans="1:5" ht="15.75" thickBot="1" x14ac:dyDescent="0.3">
      <c r="A435" s="75" t="s">
        <v>114</v>
      </c>
      <c r="B435" s="114"/>
      <c r="C435" s="114"/>
      <c r="D435" s="114"/>
      <c r="E435" s="114"/>
    </row>
    <row r="436" spans="1:5" ht="15.75" thickBot="1" x14ac:dyDescent="0.3">
      <c r="A436" s="110" t="s">
        <v>50</v>
      </c>
      <c r="B436" s="112">
        <f>B437+B438+B439+B440</f>
        <v>0</v>
      </c>
      <c r="C436" s="112">
        <f>C437+C438+C439+C440</f>
        <v>0</v>
      </c>
      <c r="D436" s="112">
        <f>D437+D438+D439+D440</f>
        <v>0</v>
      </c>
      <c r="E436" s="112">
        <f>E437+E438+E439+E440</f>
        <v>0</v>
      </c>
    </row>
    <row r="437" spans="1:5" ht="15.75" thickBot="1" x14ac:dyDescent="0.3">
      <c r="A437" s="75" t="s">
        <v>110</v>
      </c>
      <c r="B437" s="112"/>
      <c r="C437" s="114"/>
      <c r="D437" s="114"/>
      <c r="E437" s="114"/>
    </row>
    <row r="438" spans="1:5" ht="15.75" thickBot="1" x14ac:dyDescent="0.3">
      <c r="A438" s="75" t="s">
        <v>111</v>
      </c>
      <c r="B438" s="112"/>
      <c r="C438" s="114"/>
      <c r="D438" s="114"/>
      <c r="E438" s="114"/>
    </row>
    <row r="439" spans="1:5" ht="15.75" thickBot="1" x14ac:dyDescent="0.3">
      <c r="A439" s="75" t="s">
        <v>113</v>
      </c>
      <c r="B439" s="112"/>
      <c r="C439" s="114"/>
      <c r="D439" s="114"/>
      <c r="E439" s="114"/>
    </row>
    <row r="440" spans="1:5" ht="15.75" thickBot="1" x14ac:dyDescent="0.3">
      <c r="A440" s="75" t="s">
        <v>114</v>
      </c>
      <c r="B440" s="112"/>
      <c r="C440" s="114"/>
      <c r="D440" s="114"/>
      <c r="E440" s="114"/>
    </row>
    <row r="441" spans="1:5" ht="15.75" thickBot="1" x14ac:dyDescent="0.3">
      <c r="A441" s="117" t="s">
        <v>191</v>
      </c>
      <c r="B441" s="112">
        <f>B431+B436</f>
        <v>0</v>
      </c>
      <c r="C441" s="112">
        <f>C431+C436</f>
        <v>0</v>
      </c>
      <c r="D441" s="112">
        <f>D431+D436</f>
        <v>0</v>
      </c>
      <c r="E441" s="112">
        <f>E431+E436</f>
        <v>0</v>
      </c>
    </row>
    <row r="442" spans="1:5" ht="34.5" thickBot="1" x14ac:dyDescent="0.3">
      <c r="A442" s="124" t="s">
        <v>192</v>
      </c>
      <c r="B442" s="1178" t="s">
        <v>193</v>
      </c>
      <c r="C442" s="130" t="s">
        <v>158</v>
      </c>
      <c r="D442" s="1179" t="s">
        <v>194</v>
      </c>
      <c r="E442" s="131"/>
    </row>
    <row r="443" spans="1:5" ht="15.75" thickBot="1" x14ac:dyDescent="0.3">
      <c r="A443" s="90" t="s">
        <v>22</v>
      </c>
      <c r="B443" s="766" t="s">
        <v>193</v>
      </c>
      <c r="C443" s="767"/>
      <c r="D443" s="767"/>
      <c r="E443" s="768"/>
    </row>
    <row r="444" spans="1:5" ht="15.75" thickBot="1" x14ac:dyDescent="0.3">
      <c r="A444" s="90" t="s">
        <v>24</v>
      </c>
      <c r="B444" s="789" t="s">
        <v>177</v>
      </c>
      <c r="C444" s="784"/>
      <c r="D444" s="784"/>
      <c r="E444" s="785"/>
    </row>
    <row r="445" spans="1:5" x14ac:dyDescent="0.25">
      <c r="A445" s="769"/>
      <c r="B445" s="105">
        <v>2019</v>
      </c>
      <c r="C445" s="105">
        <v>2020</v>
      </c>
      <c r="D445" s="105">
        <v>2021</v>
      </c>
      <c r="E445" s="105">
        <v>2022</v>
      </c>
    </row>
    <row r="446" spans="1:5" ht="15.75" thickBot="1" x14ac:dyDescent="0.3">
      <c r="A446" s="770"/>
      <c r="B446" s="106" t="s">
        <v>9</v>
      </c>
      <c r="C446" s="106" t="s">
        <v>10</v>
      </c>
      <c r="D446" s="106" t="s">
        <v>10</v>
      </c>
      <c r="E446" s="106" t="s">
        <v>10</v>
      </c>
    </row>
    <row r="447" spans="1:5" ht="15.75" thickBot="1" x14ac:dyDescent="0.3">
      <c r="A447" s="90" t="s">
        <v>26</v>
      </c>
      <c r="B447" s="639">
        <v>0</v>
      </c>
      <c r="C447" s="639">
        <v>0</v>
      </c>
      <c r="D447" s="639">
        <v>1</v>
      </c>
      <c r="E447" s="639">
        <v>1</v>
      </c>
    </row>
    <row r="448" spans="1:5" ht="15.75" thickBot="1" x14ac:dyDescent="0.3">
      <c r="A448" s="90" t="s">
        <v>27</v>
      </c>
      <c r="B448" s="107">
        <f>B466</f>
        <v>0</v>
      </c>
      <c r="C448" s="107">
        <f>C466</f>
        <v>0</v>
      </c>
      <c r="D448" s="107">
        <f>D466</f>
        <v>2500</v>
      </c>
      <c r="E448" s="107">
        <f>E466</f>
        <v>2500</v>
      </c>
    </row>
    <row r="449" spans="1:5" ht="15.75" thickBot="1" x14ac:dyDescent="0.3">
      <c r="A449" s="90" t="s">
        <v>28</v>
      </c>
      <c r="B449" s="107" t="e">
        <f>B448/B447</f>
        <v>#DIV/0!</v>
      </c>
      <c r="C449" s="107" t="e">
        <f>C448/C447</f>
        <v>#DIV/0!</v>
      </c>
      <c r="D449" s="107">
        <f>D448/D447</f>
        <v>2500</v>
      </c>
      <c r="E449" s="107">
        <f>E448/E447</f>
        <v>2500</v>
      </c>
    </row>
    <row r="450" spans="1:5" ht="15.75" thickBot="1" x14ac:dyDescent="0.3">
      <c r="A450" s="90" t="s">
        <v>29</v>
      </c>
      <c r="B450" s="639" t="s">
        <v>30</v>
      </c>
      <c r="C450" s="109" t="e">
        <f t="shared" ref="C450:E452" si="38">C447/B447-1</f>
        <v>#DIV/0!</v>
      </c>
      <c r="D450" s="109" t="e">
        <f t="shared" si="38"/>
        <v>#DIV/0!</v>
      </c>
      <c r="E450" s="109">
        <f t="shared" si="38"/>
        <v>0</v>
      </c>
    </row>
    <row r="451" spans="1:5" ht="15.75" thickBot="1" x14ac:dyDescent="0.3">
      <c r="A451" s="90" t="s">
        <v>31</v>
      </c>
      <c r="B451" s="639" t="s">
        <v>30</v>
      </c>
      <c r="C451" s="109" t="e">
        <f t="shared" si="38"/>
        <v>#DIV/0!</v>
      </c>
      <c r="D451" s="109" t="e">
        <f t="shared" si="38"/>
        <v>#DIV/0!</v>
      </c>
      <c r="E451" s="109">
        <f t="shared" si="38"/>
        <v>0</v>
      </c>
    </row>
    <row r="452" spans="1:5" ht="15.75" thickBot="1" x14ac:dyDescent="0.3">
      <c r="A452" s="90" t="s">
        <v>32</v>
      </c>
      <c r="B452" s="639" t="s">
        <v>30</v>
      </c>
      <c r="C452" s="109" t="e">
        <f t="shared" si="38"/>
        <v>#DIV/0!</v>
      </c>
      <c r="D452" s="109" t="e">
        <f t="shared" si="38"/>
        <v>#DIV/0!</v>
      </c>
      <c r="E452" s="109">
        <f t="shared" si="38"/>
        <v>0</v>
      </c>
    </row>
    <row r="453" spans="1:5" ht="15.75" thickBot="1" x14ac:dyDescent="0.3">
      <c r="A453" s="771" t="s">
        <v>195</v>
      </c>
      <c r="B453" s="772"/>
      <c r="C453" s="772"/>
      <c r="D453" s="772"/>
      <c r="E453" s="773"/>
    </row>
    <row r="454" spans="1:5" x14ac:dyDescent="0.25">
      <c r="A454" s="769"/>
      <c r="B454" s="105">
        <v>2019</v>
      </c>
      <c r="C454" s="105">
        <v>2020</v>
      </c>
      <c r="D454" s="105">
        <v>2021</v>
      </c>
      <c r="E454" s="105">
        <v>2022</v>
      </c>
    </row>
    <row r="455" spans="1:5" ht="15.75" thickBot="1" x14ac:dyDescent="0.3">
      <c r="A455" s="770"/>
      <c r="B455" s="106" t="s">
        <v>9</v>
      </c>
      <c r="C455" s="106" t="s">
        <v>10</v>
      </c>
      <c r="D455" s="106" t="s">
        <v>10</v>
      </c>
      <c r="E455" s="106" t="s">
        <v>10</v>
      </c>
    </row>
    <row r="456" spans="1:5" ht="15.75" thickBot="1" x14ac:dyDescent="0.3">
      <c r="A456" s="110" t="s">
        <v>49</v>
      </c>
      <c r="B456" s="114">
        <f>B457+B458+B459+B460</f>
        <v>0</v>
      </c>
      <c r="C456" s="114">
        <f>C457+C458+C459+C460</f>
        <v>0</v>
      </c>
      <c r="D456" s="114">
        <f>D457+D458+D459+D460</f>
        <v>0</v>
      </c>
      <c r="E456" s="114">
        <f>E457+E458+E459+E460</f>
        <v>0</v>
      </c>
    </row>
    <row r="457" spans="1:5" ht="15.75" thickBot="1" x14ac:dyDescent="0.3">
      <c r="A457" s="75" t="s">
        <v>110</v>
      </c>
      <c r="B457" s="114"/>
      <c r="C457" s="114"/>
      <c r="D457" s="114"/>
      <c r="E457" s="114"/>
    </row>
    <row r="458" spans="1:5" ht="15.75" thickBot="1" x14ac:dyDescent="0.3">
      <c r="A458" s="75" t="s">
        <v>111</v>
      </c>
      <c r="B458" s="114"/>
      <c r="C458" s="114"/>
      <c r="D458" s="114"/>
      <c r="E458" s="114"/>
    </row>
    <row r="459" spans="1:5" ht="15.75" thickBot="1" x14ac:dyDescent="0.3">
      <c r="A459" s="75" t="s">
        <v>113</v>
      </c>
      <c r="B459" s="114"/>
      <c r="C459" s="114"/>
      <c r="D459" s="114"/>
      <c r="E459" s="114"/>
    </row>
    <row r="460" spans="1:5" ht="15.75" thickBot="1" x14ac:dyDescent="0.3">
      <c r="A460" s="75" t="s">
        <v>114</v>
      </c>
      <c r="B460" s="114"/>
      <c r="C460" s="114"/>
      <c r="D460" s="114"/>
      <c r="E460" s="114"/>
    </row>
    <row r="461" spans="1:5" ht="15.75" thickBot="1" x14ac:dyDescent="0.3">
      <c r="A461" s="110" t="s">
        <v>50</v>
      </c>
      <c r="B461" s="112">
        <f>B462+B463+B464+B465</f>
        <v>0</v>
      </c>
      <c r="C461" s="112">
        <f>C462+C463+C464+C465</f>
        <v>0</v>
      </c>
      <c r="D461" s="112">
        <f>D462+D463+D464+D465</f>
        <v>2500</v>
      </c>
      <c r="E461" s="112">
        <f>E462+E463+E464+E465</f>
        <v>2500</v>
      </c>
    </row>
    <row r="462" spans="1:5" ht="15.75" thickBot="1" x14ac:dyDescent="0.3">
      <c r="A462" s="75" t="s">
        <v>110</v>
      </c>
      <c r="B462" s="112">
        <v>0</v>
      </c>
      <c r="C462" s="112">
        <v>0</v>
      </c>
      <c r="D462" s="112">
        <v>2500</v>
      </c>
      <c r="E462" s="112">
        <v>2500</v>
      </c>
    </row>
    <row r="463" spans="1:5" ht="15.75" thickBot="1" x14ac:dyDescent="0.3">
      <c r="A463" s="75" t="s">
        <v>111</v>
      </c>
      <c r="B463" s="112"/>
      <c r="C463" s="112"/>
      <c r="D463" s="112"/>
      <c r="E463" s="112"/>
    </row>
    <row r="464" spans="1:5" ht="15.75" thickBot="1" x14ac:dyDescent="0.3">
      <c r="A464" s="75" t="s">
        <v>113</v>
      </c>
      <c r="B464" s="112"/>
      <c r="C464" s="112"/>
      <c r="D464" s="112"/>
      <c r="E464" s="112"/>
    </row>
    <row r="465" spans="1:5" ht="15.75" thickBot="1" x14ac:dyDescent="0.3">
      <c r="A465" s="75" t="s">
        <v>114</v>
      </c>
      <c r="B465" s="112"/>
      <c r="C465" s="112"/>
      <c r="D465" s="112"/>
      <c r="E465" s="112"/>
    </row>
    <row r="466" spans="1:5" ht="15.75" thickBot="1" x14ac:dyDescent="0.3">
      <c r="A466" s="117" t="s">
        <v>196</v>
      </c>
      <c r="B466" s="112">
        <f>B456+B461</f>
        <v>0</v>
      </c>
      <c r="C466" s="112">
        <f>C456+C461</f>
        <v>0</v>
      </c>
      <c r="D466" s="112">
        <f>D456+D461</f>
        <v>2500</v>
      </c>
      <c r="E466" s="112">
        <f>E456+E461</f>
        <v>2500</v>
      </c>
    </row>
    <row r="467" spans="1:5" ht="34.5" thickBot="1" x14ac:dyDescent="0.3">
      <c r="A467" s="124" t="s">
        <v>197</v>
      </c>
      <c r="B467" s="1178" t="s">
        <v>198</v>
      </c>
      <c r="C467" s="346" t="s">
        <v>158</v>
      </c>
      <c r="D467" s="953" t="s">
        <v>199</v>
      </c>
      <c r="E467" s="954"/>
    </row>
    <row r="468" spans="1:5" ht="15.75" thickBot="1" x14ac:dyDescent="0.3">
      <c r="A468" s="125"/>
      <c r="B468" s="951"/>
      <c r="C468" s="952"/>
      <c r="D468" s="953"/>
      <c r="E468" s="954"/>
    </row>
    <row r="469" spans="1:5" ht="15.75" thickBot="1" x14ac:dyDescent="0.3">
      <c r="A469" s="90" t="s">
        <v>22</v>
      </c>
      <c r="B469" s="951" t="s">
        <v>198</v>
      </c>
      <c r="C469" s="952"/>
      <c r="D469" s="953"/>
      <c r="E469" s="954"/>
    </row>
    <row r="470" spans="1:5" ht="15.75" thickBot="1" x14ac:dyDescent="0.3">
      <c r="A470" s="90" t="s">
        <v>24</v>
      </c>
      <c r="B470" s="783" t="s">
        <v>177</v>
      </c>
      <c r="C470" s="784"/>
      <c r="D470" s="784"/>
      <c r="E470" s="785"/>
    </row>
    <row r="471" spans="1:5" x14ac:dyDescent="0.25">
      <c r="A471" s="769"/>
      <c r="B471" s="105">
        <v>2019</v>
      </c>
      <c r="C471" s="105">
        <v>2020</v>
      </c>
      <c r="D471" s="105">
        <v>2021</v>
      </c>
      <c r="E471" s="105">
        <v>2022</v>
      </c>
    </row>
    <row r="472" spans="1:5" ht="15.75" thickBot="1" x14ac:dyDescent="0.3">
      <c r="A472" s="770"/>
      <c r="B472" s="106" t="s">
        <v>9</v>
      </c>
      <c r="C472" s="106" t="s">
        <v>10</v>
      </c>
      <c r="D472" s="106" t="s">
        <v>10</v>
      </c>
      <c r="E472" s="106" t="s">
        <v>10</v>
      </c>
    </row>
    <row r="473" spans="1:5" ht="15.75" thickBot="1" x14ac:dyDescent="0.3">
      <c r="A473" s="90" t="s">
        <v>26</v>
      </c>
      <c r="B473" s="107">
        <v>0</v>
      </c>
      <c r="C473" s="107">
        <v>1</v>
      </c>
      <c r="D473" s="107">
        <v>0</v>
      </c>
      <c r="E473" s="107">
        <v>0</v>
      </c>
    </row>
    <row r="474" spans="1:5" ht="15.75" thickBot="1" x14ac:dyDescent="0.3">
      <c r="A474" s="90" t="s">
        <v>27</v>
      </c>
      <c r="B474" s="107">
        <v>0</v>
      </c>
      <c r="C474" s="107">
        <f>C487</f>
        <v>65</v>
      </c>
      <c r="D474" s="107">
        <f>D487</f>
        <v>0</v>
      </c>
      <c r="E474" s="107">
        <f>E487</f>
        <v>0</v>
      </c>
    </row>
    <row r="475" spans="1:5" ht="15.75" thickBot="1" x14ac:dyDescent="0.3">
      <c r="A475" s="90" t="s">
        <v>28</v>
      </c>
      <c r="B475" s="107" t="e">
        <f>B474/B473</f>
        <v>#DIV/0!</v>
      </c>
      <c r="C475" s="107">
        <f>C474/C473</f>
        <v>65</v>
      </c>
      <c r="D475" s="107" t="e">
        <f>D474/D473</f>
        <v>#DIV/0!</v>
      </c>
      <c r="E475" s="107" t="e">
        <f>E474/E473</f>
        <v>#DIV/0!</v>
      </c>
    </row>
    <row r="476" spans="1:5" ht="15.75" thickBot="1" x14ac:dyDescent="0.3">
      <c r="A476" s="90" t="s">
        <v>29</v>
      </c>
      <c r="B476" s="639" t="s">
        <v>30</v>
      </c>
      <c r="C476" s="109" t="e">
        <f t="shared" ref="C476:E478" si="39">C473/B473-1</f>
        <v>#DIV/0!</v>
      </c>
      <c r="D476" s="109">
        <f t="shared" si="39"/>
        <v>-1</v>
      </c>
      <c r="E476" s="109" t="e">
        <f t="shared" si="39"/>
        <v>#DIV/0!</v>
      </c>
    </row>
    <row r="477" spans="1:5" ht="15.75" thickBot="1" x14ac:dyDescent="0.3">
      <c r="A477" s="90" t="s">
        <v>31</v>
      </c>
      <c r="B477" s="639" t="s">
        <v>30</v>
      </c>
      <c r="C477" s="109" t="e">
        <f t="shared" si="39"/>
        <v>#DIV/0!</v>
      </c>
      <c r="D477" s="109">
        <f t="shared" si="39"/>
        <v>-1</v>
      </c>
      <c r="E477" s="109" t="e">
        <f t="shared" si="39"/>
        <v>#DIV/0!</v>
      </c>
    </row>
    <row r="478" spans="1:5" ht="15.75" thickBot="1" x14ac:dyDescent="0.3">
      <c r="A478" s="90" t="s">
        <v>32</v>
      </c>
      <c r="B478" s="639" t="s">
        <v>30</v>
      </c>
      <c r="C478" s="109" t="e">
        <f t="shared" si="39"/>
        <v>#DIV/0!</v>
      </c>
      <c r="D478" s="109" t="e">
        <f t="shared" si="39"/>
        <v>#DIV/0!</v>
      </c>
      <c r="E478" s="109" t="e">
        <f t="shared" si="39"/>
        <v>#DIV/0!</v>
      </c>
    </row>
    <row r="479" spans="1:5" ht="15.75" thickBot="1" x14ac:dyDescent="0.3">
      <c r="A479" s="771" t="s">
        <v>200</v>
      </c>
      <c r="B479" s="772"/>
      <c r="C479" s="772"/>
      <c r="D479" s="772"/>
      <c r="E479" s="773"/>
    </row>
    <row r="480" spans="1:5" x14ac:dyDescent="0.25">
      <c r="A480" s="769"/>
      <c r="B480" s="105">
        <v>2019</v>
      </c>
      <c r="C480" s="105">
        <v>2020</v>
      </c>
      <c r="D480" s="105">
        <v>2021</v>
      </c>
      <c r="E480" s="105">
        <v>2022</v>
      </c>
    </row>
    <row r="481" spans="1:5" ht="15.75" thickBot="1" x14ac:dyDescent="0.3">
      <c r="A481" s="770"/>
      <c r="B481" s="106" t="s">
        <v>9</v>
      </c>
      <c r="C481" s="106" t="s">
        <v>10</v>
      </c>
      <c r="D481" s="106" t="s">
        <v>10</v>
      </c>
      <c r="E481" s="106" t="s">
        <v>10</v>
      </c>
    </row>
    <row r="482" spans="1:5" ht="15.75" thickBot="1" x14ac:dyDescent="0.3">
      <c r="A482" s="110" t="s">
        <v>49</v>
      </c>
      <c r="B482" s="114">
        <f>B483+B484+B485+B486</f>
        <v>0</v>
      </c>
      <c r="C482" s="114">
        <f>C483+C484+C485+C486</f>
        <v>0</v>
      </c>
      <c r="D482" s="114">
        <f>D483+D484+D485+D486</f>
        <v>0</v>
      </c>
      <c r="E482" s="114">
        <f>E483+E484+E485+E486</f>
        <v>0</v>
      </c>
    </row>
    <row r="483" spans="1:5" ht="15.75" thickBot="1" x14ac:dyDescent="0.3">
      <c r="A483" s="75" t="s">
        <v>110</v>
      </c>
      <c r="B483" s="114"/>
      <c r="C483" s="114"/>
      <c r="D483" s="114"/>
      <c r="E483" s="114"/>
    </row>
    <row r="484" spans="1:5" ht="15.75" thickBot="1" x14ac:dyDescent="0.3">
      <c r="A484" s="75" t="s">
        <v>111</v>
      </c>
      <c r="B484" s="114"/>
      <c r="C484" s="114"/>
      <c r="D484" s="114"/>
      <c r="E484" s="114"/>
    </row>
    <row r="485" spans="1:5" ht="15.75" thickBot="1" x14ac:dyDescent="0.3">
      <c r="A485" s="75" t="s">
        <v>113</v>
      </c>
      <c r="B485" s="114"/>
      <c r="C485" s="114"/>
      <c r="D485" s="114"/>
      <c r="E485" s="114"/>
    </row>
    <row r="486" spans="1:5" ht="15.75" thickBot="1" x14ac:dyDescent="0.3">
      <c r="A486" s="75" t="s">
        <v>114</v>
      </c>
      <c r="B486" s="114"/>
      <c r="C486" s="114"/>
      <c r="D486" s="114"/>
      <c r="E486" s="114"/>
    </row>
    <row r="487" spans="1:5" ht="15.75" thickBot="1" x14ac:dyDescent="0.3">
      <c r="A487" s="110" t="s">
        <v>50</v>
      </c>
      <c r="B487" s="112">
        <f>B488+B489+B490+B491</f>
        <v>0</v>
      </c>
      <c r="C487" s="112">
        <f>C488+C489+C490+C491</f>
        <v>65</v>
      </c>
      <c r="D487" s="112">
        <f>D488+D489+D490+D491</f>
        <v>0</v>
      </c>
      <c r="E487" s="112">
        <f>E488+E489+E490+E491</f>
        <v>0</v>
      </c>
    </row>
    <row r="488" spans="1:5" ht="15.75" thickBot="1" x14ac:dyDescent="0.3">
      <c r="A488" s="75" t="s">
        <v>110</v>
      </c>
      <c r="B488" s="112">
        <v>0</v>
      </c>
      <c r="C488" s="114">
        <v>65</v>
      </c>
      <c r="D488" s="114">
        <v>0</v>
      </c>
      <c r="E488" s="114">
        <v>0</v>
      </c>
    </row>
    <row r="489" spans="1:5" ht="15.75" thickBot="1" x14ac:dyDescent="0.3">
      <c r="A489" s="75" t="s">
        <v>111</v>
      </c>
      <c r="B489" s="112"/>
      <c r="C489" s="114"/>
      <c r="D489" s="114"/>
      <c r="E489" s="114"/>
    </row>
    <row r="490" spans="1:5" ht="15.75" thickBot="1" x14ac:dyDescent="0.3">
      <c r="A490" s="75" t="s">
        <v>113</v>
      </c>
      <c r="B490" s="112"/>
      <c r="C490" s="114"/>
      <c r="D490" s="114"/>
      <c r="E490" s="114"/>
    </row>
    <row r="491" spans="1:5" ht="15.75" thickBot="1" x14ac:dyDescent="0.3">
      <c r="A491" s="71" t="s">
        <v>114</v>
      </c>
      <c r="B491" s="112"/>
      <c r="C491" s="114"/>
      <c r="D491" s="114"/>
      <c r="E491" s="114"/>
    </row>
    <row r="492" spans="1:5" ht="15.75" thickBot="1" x14ac:dyDescent="0.3">
      <c r="A492" s="351" t="s">
        <v>201</v>
      </c>
      <c r="B492" s="112">
        <f>B482+B487</f>
        <v>0</v>
      </c>
      <c r="C492" s="112">
        <f>C482+C487</f>
        <v>65</v>
      </c>
      <c r="D492" s="112">
        <f>D482+D487</f>
        <v>0</v>
      </c>
      <c r="E492" s="112">
        <f>E482+E487</f>
        <v>0</v>
      </c>
    </row>
    <row r="493" spans="1:5" ht="34.5" thickBot="1" x14ac:dyDescent="0.3">
      <c r="A493" s="129" t="s">
        <v>202</v>
      </c>
      <c r="B493" s="1178" t="s">
        <v>203</v>
      </c>
      <c r="C493" s="346" t="s">
        <v>158</v>
      </c>
      <c r="D493" s="953" t="s">
        <v>204</v>
      </c>
      <c r="E493" s="954"/>
    </row>
    <row r="494" spans="1:5" ht="15.75" thickBot="1" x14ac:dyDescent="0.3">
      <c r="A494" s="90" t="s">
        <v>22</v>
      </c>
      <c r="B494" s="766" t="s">
        <v>203</v>
      </c>
      <c r="C494" s="767"/>
      <c r="D494" s="767"/>
      <c r="E494" s="768"/>
    </row>
    <row r="495" spans="1:5" ht="15.75" thickBot="1" x14ac:dyDescent="0.3">
      <c r="A495" s="90" t="s">
        <v>24</v>
      </c>
      <c r="B495" s="783" t="s">
        <v>177</v>
      </c>
      <c r="C495" s="784"/>
      <c r="D495" s="784"/>
      <c r="E495" s="785"/>
    </row>
    <row r="496" spans="1:5" x14ac:dyDescent="0.25">
      <c r="A496" s="769"/>
      <c r="B496" s="105">
        <v>2019</v>
      </c>
      <c r="C496" s="105">
        <v>2020</v>
      </c>
      <c r="D496" s="105">
        <v>2021</v>
      </c>
      <c r="E496" s="105">
        <v>2022</v>
      </c>
    </row>
    <row r="497" spans="1:5" ht="15.75" thickBot="1" x14ac:dyDescent="0.3">
      <c r="A497" s="770"/>
      <c r="B497" s="106" t="s">
        <v>9</v>
      </c>
      <c r="C497" s="106" t="s">
        <v>10</v>
      </c>
      <c r="D497" s="106" t="s">
        <v>10</v>
      </c>
      <c r="E497" s="106" t="s">
        <v>10</v>
      </c>
    </row>
    <row r="498" spans="1:5" ht="15.75" thickBot="1" x14ac:dyDescent="0.3">
      <c r="A498" s="90" t="s">
        <v>26</v>
      </c>
      <c r="B498" s="639">
        <v>1</v>
      </c>
      <c r="C498" s="639">
        <v>1</v>
      </c>
      <c r="D498" s="639">
        <v>0</v>
      </c>
      <c r="E498" s="639">
        <v>0</v>
      </c>
    </row>
    <row r="499" spans="1:5" ht="15.75" thickBot="1" x14ac:dyDescent="0.3">
      <c r="A499" s="90" t="s">
        <v>27</v>
      </c>
      <c r="B499" s="107">
        <f>B512</f>
        <v>2640</v>
      </c>
      <c r="C499" s="107">
        <f>C512</f>
        <v>500</v>
      </c>
      <c r="D499" s="107">
        <v>0</v>
      </c>
      <c r="E499" s="107">
        <v>0</v>
      </c>
    </row>
    <row r="500" spans="1:5" ht="15.75" thickBot="1" x14ac:dyDescent="0.3">
      <c r="A500" s="90" t="s">
        <v>28</v>
      </c>
      <c r="B500" s="107">
        <f>B499/B498</f>
        <v>2640</v>
      </c>
      <c r="C500" s="107">
        <f>C499/C498</f>
        <v>500</v>
      </c>
      <c r="D500" s="107" t="e">
        <f>D499/D498</f>
        <v>#DIV/0!</v>
      </c>
      <c r="E500" s="107" t="e">
        <f>E499/E498</f>
        <v>#DIV/0!</v>
      </c>
    </row>
    <row r="501" spans="1:5" ht="15.75" thickBot="1" x14ac:dyDescent="0.3">
      <c r="A501" s="90" t="s">
        <v>29</v>
      </c>
      <c r="B501" s="639" t="s">
        <v>30</v>
      </c>
      <c r="C501" s="109">
        <f t="shared" ref="C501:E503" si="40">C498/B498-1</f>
        <v>0</v>
      </c>
      <c r="D501" s="109">
        <f t="shared" si="40"/>
        <v>-1</v>
      </c>
      <c r="E501" s="109" t="e">
        <f t="shared" si="40"/>
        <v>#DIV/0!</v>
      </c>
    </row>
    <row r="502" spans="1:5" ht="15.75" thickBot="1" x14ac:dyDescent="0.3">
      <c r="A502" s="90" t="s">
        <v>31</v>
      </c>
      <c r="B502" s="639" t="s">
        <v>30</v>
      </c>
      <c r="C502" s="109">
        <f t="shared" si="40"/>
        <v>-0.81060606060606055</v>
      </c>
      <c r="D502" s="109">
        <f t="shared" si="40"/>
        <v>-1</v>
      </c>
      <c r="E502" s="109" t="e">
        <f t="shared" si="40"/>
        <v>#DIV/0!</v>
      </c>
    </row>
    <row r="503" spans="1:5" ht="15.75" thickBot="1" x14ac:dyDescent="0.3">
      <c r="A503" s="90" t="s">
        <v>32</v>
      </c>
      <c r="B503" s="639" t="s">
        <v>30</v>
      </c>
      <c r="C503" s="109">
        <f t="shared" si="40"/>
        <v>-0.81060606060606055</v>
      </c>
      <c r="D503" s="109" t="e">
        <f t="shared" si="40"/>
        <v>#DIV/0!</v>
      </c>
      <c r="E503" s="109" t="e">
        <f t="shared" si="40"/>
        <v>#DIV/0!</v>
      </c>
    </row>
    <row r="504" spans="1:5" ht="15.75" thickBot="1" x14ac:dyDescent="0.3">
      <c r="A504" s="786" t="s">
        <v>205</v>
      </c>
      <c r="B504" s="787"/>
      <c r="C504" s="787"/>
      <c r="D504" s="787"/>
      <c r="E504" s="788"/>
    </row>
    <row r="505" spans="1:5" x14ac:dyDescent="0.25">
      <c r="A505" s="769"/>
      <c r="B505" s="105">
        <v>2019</v>
      </c>
      <c r="C505" s="105">
        <v>2020</v>
      </c>
      <c r="D505" s="105">
        <v>2021</v>
      </c>
      <c r="E505" s="105">
        <v>2022</v>
      </c>
    </row>
    <row r="506" spans="1:5" ht="15.75" thickBot="1" x14ac:dyDescent="0.3">
      <c r="A506" s="770"/>
      <c r="B506" s="106" t="s">
        <v>9</v>
      </c>
      <c r="C506" s="106" t="s">
        <v>10</v>
      </c>
      <c r="D506" s="106" t="s">
        <v>10</v>
      </c>
      <c r="E506" s="106" t="s">
        <v>10</v>
      </c>
    </row>
    <row r="507" spans="1:5" ht="15.75" thickBot="1" x14ac:dyDescent="0.3">
      <c r="A507" s="132" t="s">
        <v>49</v>
      </c>
      <c r="B507" s="114">
        <f>B508+B509+B510+B511</f>
        <v>0</v>
      </c>
      <c r="C507" s="114">
        <f>C508+C509+C510+C511</f>
        <v>0</v>
      </c>
      <c r="D507" s="114">
        <f>D508+D509+D510+D511</f>
        <v>0</v>
      </c>
      <c r="E507" s="114">
        <f>E508+E509+E510+E511</f>
        <v>0</v>
      </c>
    </row>
    <row r="508" spans="1:5" ht="15.75" thickBot="1" x14ac:dyDescent="0.3">
      <c r="A508" s="71" t="s">
        <v>110</v>
      </c>
      <c r="B508" s="114"/>
      <c r="C508" s="114"/>
      <c r="D508" s="114"/>
      <c r="E508" s="114"/>
    </row>
    <row r="509" spans="1:5" ht="15.75" thickBot="1" x14ac:dyDescent="0.3">
      <c r="A509" s="71" t="s">
        <v>111</v>
      </c>
      <c r="B509" s="114"/>
      <c r="C509" s="114"/>
      <c r="D509" s="114"/>
      <c r="E509" s="114"/>
    </row>
    <row r="510" spans="1:5" ht="15.75" thickBot="1" x14ac:dyDescent="0.3">
      <c r="A510" s="71" t="s">
        <v>113</v>
      </c>
      <c r="B510" s="114"/>
      <c r="C510" s="114"/>
      <c r="D510" s="114"/>
      <c r="E510" s="114"/>
    </row>
    <row r="511" spans="1:5" ht="15.75" thickBot="1" x14ac:dyDescent="0.3">
      <c r="A511" s="75" t="s">
        <v>114</v>
      </c>
      <c r="B511" s="114"/>
      <c r="C511" s="114"/>
      <c r="D511" s="114"/>
      <c r="E511" s="114"/>
    </row>
    <row r="512" spans="1:5" ht="15.75" thickBot="1" x14ac:dyDescent="0.3">
      <c r="A512" s="110" t="s">
        <v>50</v>
      </c>
      <c r="B512" s="112">
        <f>B513+B514+B515+B516</f>
        <v>2640</v>
      </c>
      <c r="C512" s="112">
        <f>C513+C514+C515+C516</f>
        <v>500</v>
      </c>
      <c r="D512" s="112">
        <f>D513+D514+D515+D516</f>
        <v>0</v>
      </c>
      <c r="E512" s="112">
        <f>E513+E514+E515+E516</f>
        <v>0</v>
      </c>
    </row>
    <row r="513" spans="1:5" ht="15.75" thickBot="1" x14ac:dyDescent="0.3">
      <c r="A513" s="75" t="s">
        <v>110</v>
      </c>
      <c r="B513" s="112">
        <v>2640</v>
      </c>
      <c r="C513" s="114">
        <v>500</v>
      </c>
      <c r="D513" s="114">
        <v>0</v>
      </c>
      <c r="E513" s="114">
        <v>0</v>
      </c>
    </row>
    <row r="514" spans="1:5" ht="15.75" thickBot="1" x14ac:dyDescent="0.3">
      <c r="A514" s="75" t="s">
        <v>111</v>
      </c>
      <c r="B514" s="112"/>
      <c r="C514" s="114"/>
      <c r="D514" s="114"/>
      <c r="E514" s="114"/>
    </row>
    <row r="515" spans="1:5" ht="15.75" thickBot="1" x14ac:dyDescent="0.3">
      <c r="A515" s="75" t="s">
        <v>113</v>
      </c>
      <c r="B515" s="112"/>
      <c r="C515" s="114"/>
      <c r="D515" s="114"/>
      <c r="E515" s="114"/>
    </row>
    <row r="516" spans="1:5" ht="15.75" thickBot="1" x14ac:dyDescent="0.3">
      <c r="A516" s="75" t="s">
        <v>114</v>
      </c>
      <c r="B516" s="112"/>
      <c r="C516" s="114"/>
      <c r="D516" s="114"/>
      <c r="E516" s="114"/>
    </row>
    <row r="517" spans="1:5" ht="15.75" thickBot="1" x14ac:dyDescent="0.3">
      <c r="A517" s="126" t="s">
        <v>206</v>
      </c>
      <c r="B517" s="137">
        <f>B507+B512</f>
        <v>2640</v>
      </c>
      <c r="C517" s="137">
        <f>C507+C512</f>
        <v>500</v>
      </c>
      <c r="D517" s="137">
        <f>D507+D512</f>
        <v>0</v>
      </c>
      <c r="E517" s="137">
        <f>E507+E512</f>
        <v>0</v>
      </c>
    </row>
    <row r="518" spans="1:5" ht="34.5" thickBot="1" x14ac:dyDescent="0.3">
      <c r="A518" s="124" t="s">
        <v>207</v>
      </c>
      <c r="B518" s="1178" t="s">
        <v>208</v>
      </c>
      <c r="C518" s="130" t="s">
        <v>158</v>
      </c>
      <c r="D518" s="1179" t="s">
        <v>209</v>
      </c>
      <c r="E518" s="131"/>
    </row>
    <row r="519" spans="1:5" ht="15.75" thickBot="1" x14ac:dyDescent="0.3">
      <c r="A519" s="90" t="s">
        <v>22</v>
      </c>
      <c r="B519" s="766" t="s">
        <v>208</v>
      </c>
      <c r="C519" s="767"/>
      <c r="D519" s="767"/>
      <c r="E519" s="768"/>
    </row>
    <row r="520" spans="1:5" ht="15.75" thickBot="1" x14ac:dyDescent="0.3">
      <c r="A520" s="90" t="s">
        <v>24</v>
      </c>
      <c r="B520" s="783" t="s">
        <v>177</v>
      </c>
      <c r="C520" s="784"/>
      <c r="D520" s="784"/>
      <c r="E520" s="785"/>
    </row>
    <row r="521" spans="1:5" x14ac:dyDescent="0.25">
      <c r="A521" s="769"/>
      <c r="B521" s="105">
        <v>2019</v>
      </c>
      <c r="C521" s="105">
        <v>2020</v>
      </c>
      <c r="D521" s="105">
        <v>2021</v>
      </c>
      <c r="E521" s="105">
        <v>2022</v>
      </c>
    </row>
    <row r="522" spans="1:5" ht="15.75" thickBot="1" x14ac:dyDescent="0.3">
      <c r="A522" s="770"/>
      <c r="B522" s="106" t="s">
        <v>9</v>
      </c>
      <c r="C522" s="106" t="s">
        <v>10</v>
      </c>
      <c r="D522" s="106" t="s">
        <v>10</v>
      </c>
      <c r="E522" s="106" t="s">
        <v>10</v>
      </c>
    </row>
    <row r="523" spans="1:5" ht="15.75" thickBot="1" x14ac:dyDescent="0.3">
      <c r="A523" s="90" t="s">
        <v>26</v>
      </c>
      <c r="B523" s="639">
        <v>0</v>
      </c>
      <c r="C523" s="639">
        <v>0</v>
      </c>
      <c r="D523" s="639">
        <v>10</v>
      </c>
      <c r="E523" s="639"/>
    </row>
    <row r="524" spans="1:5" ht="15.75" thickBot="1" x14ac:dyDescent="0.3">
      <c r="A524" s="90" t="s">
        <v>27</v>
      </c>
      <c r="B524" s="107">
        <f>B542</f>
        <v>0</v>
      </c>
      <c r="C524" s="107">
        <f>C542</f>
        <v>0</v>
      </c>
      <c r="D524" s="107">
        <f>D542</f>
        <v>2000</v>
      </c>
      <c r="E524" s="107">
        <f>E542</f>
        <v>0</v>
      </c>
    </row>
    <row r="525" spans="1:5" ht="15.75" thickBot="1" x14ac:dyDescent="0.3">
      <c r="A525" s="90" t="s">
        <v>28</v>
      </c>
      <c r="B525" s="107" t="e">
        <f>B524/B523</f>
        <v>#DIV/0!</v>
      </c>
      <c r="C525" s="107" t="e">
        <f>C524/C523</f>
        <v>#DIV/0!</v>
      </c>
      <c r="D525" s="107">
        <f>D524/D523</f>
        <v>200</v>
      </c>
      <c r="E525" s="107" t="e">
        <f>E524/E523</f>
        <v>#DIV/0!</v>
      </c>
    </row>
    <row r="526" spans="1:5" ht="15.75" thickBot="1" x14ac:dyDescent="0.3">
      <c r="A526" s="90" t="s">
        <v>29</v>
      </c>
      <c r="B526" s="639" t="s">
        <v>30</v>
      </c>
      <c r="C526" s="109" t="e">
        <f t="shared" ref="C526:E528" si="41">C523/B523-1</f>
        <v>#DIV/0!</v>
      </c>
      <c r="D526" s="109" t="e">
        <f t="shared" si="41"/>
        <v>#DIV/0!</v>
      </c>
      <c r="E526" s="109">
        <f t="shared" si="41"/>
        <v>-1</v>
      </c>
    </row>
    <row r="527" spans="1:5" ht="15.75" thickBot="1" x14ac:dyDescent="0.3">
      <c r="A527" s="90" t="s">
        <v>31</v>
      </c>
      <c r="B527" s="639" t="s">
        <v>30</v>
      </c>
      <c r="C527" s="109" t="e">
        <f t="shared" si="41"/>
        <v>#DIV/0!</v>
      </c>
      <c r="D527" s="109" t="e">
        <f t="shared" si="41"/>
        <v>#DIV/0!</v>
      </c>
      <c r="E527" s="109">
        <f t="shared" si="41"/>
        <v>-1</v>
      </c>
    </row>
    <row r="528" spans="1:5" ht="15.75" thickBot="1" x14ac:dyDescent="0.3">
      <c r="A528" s="90" t="s">
        <v>32</v>
      </c>
      <c r="B528" s="639" t="s">
        <v>30</v>
      </c>
      <c r="C528" s="109" t="e">
        <f t="shared" si="41"/>
        <v>#DIV/0!</v>
      </c>
      <c r="D528" s="109" t="e">
        <f t="shared" si="41"/>
        <v>#DIV/0!</v>
      </c>
      <c r="E528" s="109" t="e">
        <f t="shared" si="41"/>
        <v>#DIV/0!</v>
      </c>
    </row>
    <row r="529" spans="1:5" ht="15.75" thickBot="1" x14ac:dyDescent="0.3">
      <c r="A529" s="771" t="s">
        <v>210</v>
      </c>
      <c r="B529" s="772"/>
      <c r="C529" s="772"/>
      <c r="D529" s="772"/>
      <c r="E529" s="773"/>
    </row>
    <row r="530" spans="1:5" x14ac:dyDescent="0.25">
      <c r="A530" s="769"/>
      <c r="B530" s="105">
        <v>2018</v>
      </c>
      <c r="C530" s="105">
        <v>2019</v>
      </c>
      <c r="D530" s="105">
        <v>2020</v>
      </c>
      <c r="E530" s="105">
        <v>2021</v>
      </c>
    </row>
    <row r="531" spans="1:5" ht="15.75" thickBot="1" x14ac:dyDescent="0.3">
      <c r="A531" s="770"/>
      <c r="B531" s="106" t="s">
        <v>9</v>
      </c>
      <c r="C531" s="106" t="s">
        <v>10</v>
      </c>
      <c r="D531" s="106" t="s">
        <v>10</v>
      </c>
      <c r="E531" s="106" t="s">
        <v>10</v>
      </c>
    </row>
    <row r="532" spans="1:5" ht="15.75" thickBot="1" x14ac:dyDescent="0.3">
      <c r="A532" s="132" t="s">
        <v>49</v>
      </c>
      <c r="B532" s="114">
        <f>B533+B534+B535+B536</f>
        <v>0</v>
      </c>
      <c r="C532" s="114">
        <f>C533+C534+C535+C536</f>
        <v>0</v>
      </c>
      <c r="D532" s="114">
        <f>D533+D534+D535+D536</f>
        <v>0</v>
      </c>
      <c r="E532" s="114">
        <f>E533+E534+E535+E536</f>
        <v>0</v>
      </c>
    </row>
    <row r="533" spans="1:5" ht="15.75" thickBot="1" x14ac:dyDescent="0.3">
      <c r="A533" s="71" t="s">
        <v>110</v>
      </c>
      <c r="B533" s="114"/>
      <c r="C533" s="114"/>
      <c r="D533" s="114"/>
      <c r="E533" s="114"/>
    </row>
    <row r="534" spans="1:5" ht="15.75" thickBot="1" x14ac:dyDescent="0.3">
      <c r="A534" s="71" t="s">
        <v>111</v>
      </c>
      <c r="B534" s="114"/>
      <c r="C534" s="114"/>
      <c r="D534" s="114"/>
      <c r="E534" s="114"/>
    </row>
    <row r="535" spans="1:5" ht="15.75" thickBot="1" x14ac:dyDescent="0.3">
      <c r="A535" s="71" t="s">
        <v>113</v>
      </c>
      <c r="B535" s="114"/>
      <c r="C535" s="114"/>
      <c r="D535" s="114"/>
      <c r="E535" s="114"/>
    </row>
    <row r="536" spans="1:5" ht="15.75" thickBot="1" x14ac:dyDescent="0.3">
      <c r="A536" s="71" t="s">
        <v>114</v>
      </c>
      <c r="B536" s="114"/>
      <c r="C536" s="114"/>
      <c r="D536" s="114"/>
      <c r="E536" s="114"/>
    </row>
    <row r="537" spans="1:5" ht="15.75" thickBot="1" x14ac:dyDescent="0.3">
      <c r="A537" s="132" t="s">
        <v>50</v>
      </c>
      <c r="B537" s="112">
        <f>B538+B539+B540+B541</f>
        <v>0</v>
      </c>
      <c r="C537" s="112">
        <f>C538+C539+C540+C541</f>
        <v>0</v>
      </c>
      <c r="D537" s="112">
        <f>D538+D539+D540+D541</f>
        <v>2000</v>
      </c>
      <c r="E537" s="112">
        <f>E538+E539+E540+E541</f>
        <v>0</v>
      </c>
    </row>
    <row r="538" spans="1:5" ht="15.75" thickBot="1" x14ac:dyDescent="0.3">
      <c r="A538" s="71" t="s">
        <v>110</v>
      </c>
      <c r="B538" s="112"/>
      <c r="C538" s="114">
        <v>0</v>
      </c>
      <c r="D538" s="114">
        <v>2000</v>
      </c>
      <c r="E538" s="114">
        <v>0</v>
      </c>
    </row>
    <row r="539" spans="1:5" ht="15.75" thickBot="1" x14ac:dyDescent="0.3">
      <c r="A539" s="71" t="s">
        <v>111</v>
      </c>
      <c r="B539" s="112"/>
      <c r="C539" s="114"/>
      <c r="D539" s="114"/>
      <c r="E539" s="114"/>
    </row>
    <row r="540" spans="1:5" ht="15.75" thickBot="1" x14ac:dyDescent="0.3">
      <c r="A540" s="71" t="s">
        <v>113</v>
      </c>
      <c r="B540" s="112"/>
      <c r="C540" s="114"/>
      <c r="D540" s="114"/>
      <c r="E540" s="114"/>
    </row>
    <row r="541" spans="1:5" ht="15.75" thickBot="1" x14ac:dyDescent="0.3">
      <c r="A541" s="71" t="s">
        <v>114</v>
      </c>
      <c r="B541" s="112"/>
      <c r="C541" s="114"/>
      <c r="D541" s="114"/>
      <c r="E541" s="114"/>
    </row>
    <row r="542" spans="1:5" ht="15.75" thickBot="1" x14ac:dyDescent="0.3">
      <c r="A542" s="133" t="s">
        <v>211</v>
      </c>
      <c r="B542" s="112">
        <f>B532+B537</f>
        <v>0</v>
      </c>
      <c r="C542" s="112">
        <f>C532+C537</f>
        <v>0</v>
      </c>
      <c r="D542" s="112">
        <f>D532+D537</f>
        <v>2000</v>
      </c>
      <c r="E542" s="112">
        <f>E532+E537</f>
        <v>0</v>
      </c>
    </row>
    <row r="543" spans="1:5" ht="39" thickBot="1" x14ac:dyDescent="0.3">
      <c r="A543" s="129" t="s">
        <v>212</v>
      </c>
      <c r="B543" s="1178" t="s">
        <v>213</v>
      </c>
      <c r="C543" s="130" t="s">
        <v>158</v>
      </c>
      <c r="D543" s="1179" t="s">
        <v>214</v>
      </c>
      <c r="E543" s="131"/>
    </row>
    <row r="544" spans="1:5" ht="15.75" thickBot="1" x14ac:dyDescent="0.3">
      <c r="A544" s="90" t="s">
        <v>22</v>
      </c>
      <c r="B544" s="766" t="s">
        <v>213</v>
      </c>
      <c r="C544" s="767"/>
      <c r="D544" s="767"/>
      <c r="E544" s="768"/>
    </row>
    <row r="545" spans="1:5" ht="15.75" thickBot="1" x14ac:dyDescent="0.3">
      <c r="A545" s="90" t="s">
        <v>24</v>
      </c>
      <c r="B545" s="783" t="s">
        <v>177</v>
      </c>
      <c r="C545" s="784"/>
      <c r="D545" s="784"/>
      <c r="E545" s="785"/>
    </row>
    <row r="546" spans="1:5" x14ac:dyDescent="0.25">
      <c r="A546" s="769"/>
      <c r="B546" s="105">
        <v>2019</v>
      </c>
      <c r="C546" s="105">
        <v>2020</v>
      </c>
      <c r="D546" s="105">
        <v>2021</v>
      </c>
      <c r="E546" s="105">
        <v>2022</v>
      </c>
    </row>
    <row r="547" spans="1:5" ht="15.75" thickBot="1" x14ac:dyDescent="0.3">
      <c r="A547" s="770"/>
      <c r="B547" s="106" t="s">
        <v>9</v>
      </c>
      <c r="C547" s="106" t="s">
        <v>10</v>
      </c>
      <c r="D547" s="106" t="s">
        <v>10</v>
      </c>
      <c r="E547" s="106" t="s">
        <v>10</v>
      </c>
    </row>
    <row r="548" spans="1:5" ht="15.75" thickBot="1" x14ac:dyDescent="0.3">
      <c r="A548" s="90" t="s">
        <v>26</v>
      </c>
      <c r="B548" s="639">
        <v>3</v>
      </c>
      <c r="C548" s="639">
        <v>3</v>
      </c>
      <c r="D548" s="90">
        <v>4</v>
      </c>
      <c r="E548" s="90"/>
    </row>
    <row r="549" spans="1:5" ht="15.75" thickBot="1" x14ac:dyDescent="0.3">
      <c r="A549" s="90" t="s">
        <v>27</v>
      </c>
      <c r="B549" s="107">
        <f>B567</f>
        <v>1000</v>
      </c>
      <c r="C549" s="107">
        <f>C567</f>
        <v>1000</v>
      </c>
      <c r="D549" s="107">
        <f>D567</f>
        <v>1500</v>
      </c>
      <c r="E549" s="107">
        <f>E567</f>
        <v>0</v>
      </c>
    </row>
    <row r="550" spans="1:5" ht="15.75" thickBot="1" x14ac:dyDescent="0.3">
      <c r="A550" s="90" t="s">
        <v>28</v>
      </c>
      <c r="B550" s="107">
        <f>B549/B548</f>
        <v>333.33333333333331</v>
      </c>
      <c r="C550" s="107">
        <f>C549/C548</f>
        <v>333.33333333333331</v>
      </c>
      <c r="D550" s="107">
        <f>D549/D548</f>
        <v>375</v>
      </c>
      <c r="E550" s="107" t="e">
        <f>E549/E548</f>
        <v>#DIV/0!</v>
      </c>
    </row>
    <row r="551" spans="1:5" ht="15.75" thickBot="1" x14ac:dyDescent="0.3">
      <c r="A551" s="90" t="s">
        <v>29</v>
      </c>
      <c r="B551" s="639" t="s">
        <v>30</v>
      </c>
      <c r="C551" s="109">
        <f t="shared" ref="C551:E553" si="42">C548/B548-1</f>
        <v>0</v>
      </c>
      <c r="D551" s="109">
        <f t="shared" si="42"/>
        <v>0.33333333333333326</v>
      </c>
      <c r="E551" s="109">
        <f t="shared" si="42"/>
        <v>-1</v>
      </c>
    </row>
    <row r="552" spans="1:5" ht="15.75" thickBot="1" x14ac:dyDescent="0.3">
      <c r="A552" s="90" t="s">
        <v>31</v>
      </c>
      <c r="B552" s="639" t="s">
        <v>30</v>
      </c>
      <c r="C552" s="109">
        <f t="shared" si="42"/>
        <v>0</v>
      </c>
      <c r="D552" s="109">
        <f t="shared" si="42"/>
        <v>0.5</v>
      </c>
      <c r="E552" s="109">
        <f t="shared" si="42"/>
        <v>-1</v>
      </c>
    </row>
    <row r="553" spans="1:5" ht="15.75" thickBot="1" x14ac:dyDescent="0.3">
      <c r="A553" s="90" t="s">
        <v>32</v>
      </c>
      <c r="B553" s="639" t="s">
        <v>30</v>
      </c>
      <c r="C553" s="109">
        <f t="shared" si="42"/>
        <v>0</v>
      </c>
      <c r="D553" s="109">
        <f t="shared" si="42"/>
        <v>0.125</v>
      </c>
      <c r="E553" s="109" t="e">
        <f t="shared" si="42"/>
        <v>#DIV/0!</v>
      </c>
    </row>
    <row r="554" spans="1:5" ht="15.75" thickBot="1" x14ac:dyDescent="0.3">
      <c r="A554" s="786" t="s">
        <v>215</v>
      </c>
      <c r="B554" s="787"/>
      <c r="C554" s="787"/>
      <c r="D554" s="787"/>
      <c r="E554" s="788"/>
    </row>
    <row r="555" spans="1:5" x14ac:dyDescent="0.25">
      <c r="A555" s="769"/>
      <c r="B555" s="105">
        <v>2019</v>
      </c>
      <c r="C555" s="105">
        <v>2020</v>
      </c>
      <c r="D555" s="105">
        <v>2021</v>
      </c>
      <c r="E555" s="105">
        <v>2022</v>
      </c>
    </row>
    <row r="556" spans="1:5" ht="15.75" thickBot="1" x14ac:dyDescent="0.3">
      <c r="A556" s="770"/>
      <c r="B556" s="106" t="s">
        <v>9</v>
      </c>
      <c r="C556" s="106" t="s">
        <v>10</v>
      </c>
      <c r="D556" s="106" t="s">
        <v>10</v>
      </c>
      <c r="E556" s="106" t="s">
        <v>10</v>
      </c>
    </row>
    <row r="557" spans="1:5" ht="15.75" thickBot="1" x14ac:dyDescent="0.3">
      <c r="A557" s="132" t="s">
        <v>49</v>
      </c>
      <c r="B557" s="114">
        <f>B558+B559+B560+B561</f>
        <v>0</v>
      </c>
      <c r="C557" s="114">
        <f>C558+C559+C560+C561</f>
        <v>0</v>
      </c>
      <c r="D557" s="114">
        <f>D558+D559+D560+D561</f>
        <v>0</v>
      </c>
      <c r="E557" s="114">
        <f>E558+E559+E560+E561</f>
        <v>0</v>
      </c>
    </row>
    <row r="558" spans="1:5" ht="15.75" thickBot="1" x14ac:dyDescent="0.3">
      <c r="A558" s="71" t="s">
        <v>110</v>
      </c>
      <c r="B558" s="114"/>
      <c r="C558" s="114"/>
      <c r="D558" s="114"/>
      <c r="E558" s="114"/>
    </row>
    <row r="559" spans="1:5" ht="15.75" thickBot="1" x14ac:dyDescent="0.3">
      <c r="A559" s="71" t="s">
        <v>111</v>
      </c>
      <c r="B559" s="114"/>
      <c r="C559" s="114"/>
      <c r="D559" s="114"/>
      <c r="E559" s="114"/>
    </row>
    <row r="560" spans="1:5" ht="15.75" thickBot="1" x14ac:dyDescent="0.3">
      <c r="A560" s="71" t="s">
        <v>113</v>
      </c>
      <c r="B560" s="114"/>
      <c r="C560" s="114"/>
      <c r="D560" s="114"/>
      <c r="E560" s="114"/>
    </row>
    <row r="561" spans="1:5" ht="15.75" thickBot="1" x14ac:dyDescent="0.3">
      <c r="A561" s="71" t="s">
        <v>114</v>
      </c>
      <c r="B561" s="114"/>
      <c r="C561" s="114"/>
      <c r="D561" s="114"/>
      <c r="E561" s="114"/>
    </row>
    <row r="562" spans="1:5" ht="15.75" thickBot="1" x14ac:dyDescent="0.3">
      <c r="A562" s="132" t="s">
        <v>50</v>
      </c>
      <c r="B562" s="112">
        <f>B563+B564+B565+B566</f>
        <v>1000</v>
      </c>
      <c r="C562" s="112">
        <f>C563+C564+C565+C566</f>
        <v>1000</v>
      </c>
      <c r="D562" s="112">
        <f>D563+D564+D565+D566</f>
        <v>1500</v>
      </c>
      <c r="E562" s="112">
        <f>E563+E564+E565+E566</f>
        <v>0</v>
      </c>
    </row>
    <row r="563" spans="1:5" ht="15.75" thickBot="1" x14ac:dyDescent="0.3">
      <c r="A563" s="71" t="s">
        <v>110</v>
      </c>
      <c r="B563" s="112">
        <v>1000</v>
      </c>
      <c r="C563" s="112">
        <v>1000</v>
      </c>
      <c r="D563" s="112">
        <v>1500</v>
      </c>
      <c r="E563" s="112">
        <v>0</v>
      </c>
    </row>
    <row r="564" spans="1:5" ht="15.75" thickBot="1" x14ac:dyDescent="0.3">
      <c r="A564" s="71" t="s">
        <v>111</v>
      </c>
      <c r="B564" s="112"/>
      <c r="C564" s="112"/>
      <c r="D564" s="112"/>
      <c r="E564" s="112"/>
    </row>
    <row r="565" spans="1:5" ht="15.75" thickBot="1" x14ac:dyDescent="0.3">
      <c r="A565" s="71" t="s">
        <v>113</v>
      </c>
      <c r="B565" s="112"/>
      <c r="C565" s="112"/>
      <c r="D565" s="112"/>
      <c r="E565" s="112"/>
    </row>
    <row r="566" spans="1:5" ht="15.75" thickBot="1" x14ac:dyDescent="0.3">
      <c r="A566" s="71" t="s">
        <v>114</v>
      </c>
      <c r="B566" s="112"/>
      <c r="C566" s="112"/>
      <c r="D566" s="112"/>
      <c r="E566" s="112"/>
    </row>
    <row r="567" spans="1:5" ht="15.75" thickBot="1" x14ac:dyDescent="0.3">
      <c r="A567" s="133" t="s">
        <v>216</v>
      </c>
      <c r="B567" s="112">
        <f>B557+B562</f>
        <v>1000</v>
      </c>
      <c r="C567" s="112">
        <f>C557+C562</f>
        <v>1000</v>
      </c>
      <c r="D567" s="112">
        <f>D557+D562</f>
        <v>1500</v>
      </c>
      <c r="E567" s="112">
        <f>E557+E562</f>
        <v>0</v>
      </c>
    </row>
    <row r="568" spans="1:5" ht="51.75" thickBot="1" x14ac:dyDescent="0.3">
      <c r="A568" s="129" t="s">
        <v>217</v>
      </c>
      <c r="B568" s="1178" t="s">
        <v>218</v>
      </c>
      <c r="C568" s="130" t="s">
        <v>158</v>
      </c>
      <c r="D568" s="1179" t="s">
        <v>219</v>
      </c>
      <c r="E568" s="131"/>
    </row>
    <row r="569" spans="1:5" ht="15.75" thickBot="1" x14ac:dyDescent="0.3">
      <c r="A569" s="90" t="s">
        <v>22</v>
      </c>
      <c r="B569" s="766" t="s">
        <v>218</v>
      </c>
      <c r="C569" s="767"/>
      <c r="D569" s="767"/>
      <c r="E569" s="768"/>
    </row>
    <row r="570" spans="1:5" ht="15.75" thickBot="1" x14ac:dyDescent="0.3">
      <c r="A570" s="90" t="s">
        <v>24</v>
      </c>
      <c r="B570" s="783" t="s">
        <v>177</v>
      </c>
      <c r="C570" s="784"/>
      <c r="D570" s="784"/>
      <c r="E570" s="785"/>
    </row>
    <row r="571" spans="1:5" x14ac:dyDescent="0.25">
      <c r="A571" s="769"/>
      <c r="B571" s="105">
        <v>2019</v>
      </c>
      <c r="C571" s="105">
        <v>2020</v>
      </c>
      <c r="D571" s="105">
        <v>2021</v>
      </c>
      <c r="E571" s="105">
        <v>2022</v>
      </c>
    </row>
    <row r="572" spans="1:5" ht="15.75" thickBot="1" x14ac:dyDescent="0.3">
      <c r="A572" s="770"/>
      <c r="B572" s="106" t="s">
        <v>9</v>
      </c>
      <c r="C572" s="106" t="s">
        <v>10</v>
      </c>
      <c r="D572" s="106" t="s">
        <v>10</v>
      </c>
      <c r="E572" s="106" t="s">
        <v>10</v>
      </c>
    </row>
    <row r="573" spans="1:5" ht="15.75" thickBot="1" x14ac:dyDescent="0.3">
      <c r="A573" s="90" t="s">
        <v>26</v>
      </c>
      <c r="B573" s="639">
        <v>1</v>
      </c>
      <c r="C573" s="639">
        <v>1</v>
      </c>
      <c r="D573" s="639">
        <v>1</v>
      </c>
      <c r="E573" s="639">
        <v>1</v>
      </c>
    </row>
    <row r="574" spans="1:5" ht="15.75" thickBot="1" x14ac:dyDescent="0.3">
      <c r="A574" s="90" t="s">
        <v>27</v>
      </c>
      <c r="B574" s="107">
        <f>B592</f>
        <v>1515</v>
      </c>
      <c r="C574" s="107">
        <f>C587</f>
        <v>3500</v>
      </c>
      <c r="D574" s="107">
        <f>D592</f>
        <v>6000</v>
      </c>
      <c r="E574" s="107">
        <f>E592</f>
        <v>9000</v>
      </c>
    </row>
    <row r="575" spans="1:5" ht="15.75" thickBot="1" x14ac:dyDescent="0.3">
      <c r="A575" s="90" t="s">
        <v>28</v>
      </c>
      <c r="B575" s="107">
        <f>B574/B573</f>
        <v>1515</v>
      </c>
      <c r="C575" s="107">
        <f>C574/C573</f>
        <v>3500</v>
      </c>
      <c r="D575" s="107">
        <f>D574/D573</f>
        <v>6000</v>
      </c>
      <c r="E575" s="107">
        <f>E574/E573</f>
        <v>9000</v>
      </c>
    </row>
    <row r="576" spans="1:5" ht="15.75" thickBot="1" x14ac:dyDescent="0.3">
      <c r="A576" s="90" t="s">
        <v>29</v>
      </c>
      <c r="B576" s="639" t="s">
        <v>30</v>
      </c>
      <c r="C576" s="109">
        <f t="shared" ref="C576:E578" si="43">C573/B573-1</f>
        <v>0</v>
      </c>
      <c r="D576" s="109">
        <f t="shared" si="43"/>
        <v>0</v>
      </c>
      <c r="E576" s="109">
        <f t="shared" si="43"/>
        <v>0</v>
      </c>
    </row>
    <row r="577" spans="1:5" ht="15.75" thickBot="1" x14ac:dyDescent="0.3">
      <c r="A577" s="90" t="s">
        <v>31</v>
      </c>
      <c r="B577" s="639" t="s">
        <v>30</v>
      </c>
      <c r="C577" s="109">
        <f t="shared" si="43"/>
        <v>1.3102310231023102</v>
      </c>
      <c r="D577" s="109">
        <f t="shared" si="43"/>
        <v>0.71428571428571419</v>
      </c>
      <c r="E577" s="109">
        <f t="shared" si="43"/>
        <v>0.5</v>
      </c>
    </row>
    <row r="578" spans="1:5" ht="15.75" thickBot="1" x14ac:dyDescent="0.3">
      <c r="A578" s="90" t="s">
        <v>32</v>
      </c>
      <c r="B578" s="639" t="s">
        <v>30</v>
      </c>
      <c r="C578" s="109">
        <f t="shared" si="43"/>
        <v>1.3102310231023102</v>
      </c>
      <c r="D578" s="109">
        <f t="shared" si="43"/>
        <v>0.71428571428571419</v>
      </c>
      <c r="E578" s="109">
        <f t="shared" si="43"/>
        <v>0.5</v>
      </c>
    </row>
    <row r="579" spans="1:5" ht="15.75" thickBot="1" x14ac:dyDescent="0.3">
      <c r="A579" s="771" t="s">
        <v>220</v>
      </c>
      <c r="B579" s="772"/>
      <c r="C579" s="772"/>
      <c r="D579" s="772"/>
      <c r="E579" s="773"/>
    </row>
    <row r="580" spans="1:5" x14ac:dyDescent="0.25">
      <c r="A580" s="769"/>
      <c r="B580" s="105">
        <v>2019</v>
      </c>
      <c r="C580" s="105">
        <v>2020</v>
      </c>
      <c r="D580" s="105">
        <v>2021</v>
      </c>
      <c r="E580" s="105">
        <v>2022</v>
      </c>
    </row>
    <row r="581" spans="1:5" ht="15.75" thickBot="1" x14ac:dyDescent="0.3">
      <c r="A581" s="770"/>
      <c r="B581" s="106" t="s">
        <v>9</v>
      </c>
      <c r="C581" s="106" t="s">
        <v>10</v>
      </c>
      <c r="D581" s="106" t="s">
        <v>10</v>
      </c>
      <c r="E581" s="106" t="s">
        <v>10</v>
      </c>
    </row>
    <row r="582" spans="1:5" ht="15.75" thickBot="1" x14ac:dyDescent="0.3">
      <c r="A582" s="110" t="s">
        <v>49</v>
      </c>
      <c r="B582" s="114">
        <f>B583+B584+B585+B586</f>
        <v>0</v>
      </c>
      <c r="C582" s="114">
        <f>C583+C584+C585+C586</f>
        <v>0</v>
      </c>
      <c r="D582" s="114">
        <f>D583+D584+D585+D586</f>
        <v>0</v>
      </c>
      <c r="E582" s="114">
        <f>E583+E584+E585+E586</f>
        <v>0</v>
      </c>
    </row>
    <row r="583" spans="1:5" ht="15.75" thickBot="1" x14ac:dyDescent="0.3">
      <c r="A583" s="75" t="s">
        <v>110</v>
      </c>
      <c r="B583" s="114"/>
      <c r="C583" s="114"/>
      <c r="D583" s="114"/>
      <c r="E583" s="114"/>
    </row>
    <row r="584" spans="1:5" ht="15.75" thickBot="1" x14ac:dyDescent="0.3">
      <c r="A584" s="75" t="s">
        <v>111</v>
      </c>
      <c r="B584" s="114"/>
      <c r="C584" s="114"/>
      <c r="D584" s="114"/>
      <c r="E584" s="114"/>
    </row>
    <row r="585" spans="1:5" ht="15.75" thickBot="1" x14ac:dyDescent="0.3">
      <c r="A585" s="75" t="s">
        <v>113</v>
      </c>
      <c r="B585" s="114"/>
      <c r="C585" s="114"/>
      <c r="D585" s="114"/>
      <c r="E585" s="114"/>
    </row>
    <row r="586" spans="1:5" ht="15.75" thickBot="1" x14ac:dyDescent="0.3">
      <c r="A586" s="75" t="s">
        <v>114</v>
      </c>
      <c r="B586" s="114"/>
      <c r="C586" s="114"/>
      <c r="D586" s="114"/>
      <c r="E586" s="114"/>
    </row>
    <row r="587" spans="1:5" ht="15.75" thickBot="1" x14ac:dyDescent="0.3">
      <c r="A587" s="110" t="s">
        <v>50</v>
      </c>
      <c r="B587" s="112">
        <f>B588+B589+B590+B591</f>
        <v>1515</v>
      </c>
      <c r="C587" s="112">
        <f>C588+C589+C590+C591</f>
        <v>3500</v>
      </c>
      <c r="D587" s="112">
        <f>D588+D589+D590+D591</f>
        <v>6000</v>
      </c>
      <c r="E587" s="112">
        <f>E588+E589+E590+E591</f>
        <v>9000</v>
      </c>
    </row>
    <row r="588" spans="1:5" ht="15.75" thickBot="1" x14ac:dyDescent="0.3">
      <c r="A588" s="75" t="s">
        <v>110</v>
      </c>
      <c r="B588" s="112">
        <v>1515</v>
      </c>
      <c r="C588" s="112">
        <v>3500</v>
      </c>
      <c r="D588" s="112">
        <v>6000</v>
      </c>
      <c r="E588" s="112">
        <v>9000</v>
      </c>
    </row>
    <row r="589" spans="1:5" ht="15.75" thickBot="1" x14ac:dyDescent="0.3">
      <c r="A589" s="75" t="s">
        <v>111</v>
      </c>
      <c r="B589" s="112"/>
      <c r="C589" s="112"/>
      <c r="D589" s="112"/>
      <c r="E589" s="112"/>
    </row>
    <row r="590" spans="1:5" ht="15.75" thickBot="1" x14ac:dyDescent="0.3">
      <c r="A590" s="75" t="s">
        <v>113</v>
      </c>
      <c r="B590" s="112"/>
      <c r="C590" s="112"/>
      <c r="D590" s="112"/>
      <c r="E590" s="112"/>
    </row>
    <row r="591" spans="1:5" ht="15.75" thickBot="1" x14ac:dyDescent="0.3">
      <c r="A591" s="75" t="s">
        <v>114</v>
      </c>
      <c r="B591" s="112"/>
      <c r="C591" s="112"/>
      <c r="D591" s="112"/>
      <c r="E591" s="112"/>
    </row>
    <row r="592" spans="1:5" ht="15.75" thickBot="1" x14ac:dyDescent="0.3">
      <c r="A592" s="117" t="s">
        <v>221</v>
      </c>
      <c r="B592" s="112">
        <f>B582+B587</f>
        <v>1515</v>
      </c>
      <c r="C592" s="112">
        <f>C587</f>
        <v>3500</v>
      </c>
      <c r="D592" s="112">
        <f>D582+D587</f>
        <v>6000</v>
      </c>
      <c r="E592" s="112">
        <f>E582+E587</f>
        <v>9000</v>
      </c>
    </row>
    <row r="593" spans="1:5" ht="39" thickBot="1" x14ac:dyDescent="0.3">
      <c r="A593" s="124" t="s">
        <v>222</v>
      </c>
      <c r="B593" s="1178" t="s">
        <v>223</v>
      </c>
      <c r="C593" s="130" t="s">
        <v>158</v>
      </c>
      <c r="D593" s="1179" t="s">
        <v>224</v>
      </c>
      <c r="E593" s="131"/>
    </row>
    <row r="594" spans="1:5" ht="15.75" thickBot="1" x14ac:dyDescent="0.3">
      <c r="A594" s="90" t="s">
        <v>22</v>
      </c>
      <c r="B594" s="766" t="s">
        <v>223</v>
      </c>
      <c r="C594" s="767"/>
      <c r="D594" s="767"/>
      <c r="E594" s="768"/>
    </row>
    <row r="595" spans="1:5" ht="15.75" thickBot="1" x14ac:dyDescent="0.3">
      <c r="A595" s="90" t="s">
        <v>24</v>
      </c>
      <c r="B595" s="783" t="s">
        <v>177</v>
      </c>
      <c r="C595" s="784"/>
      <c r="D595" s="784"/>
      <c r="E595" s="785"/>
    </row>
    <row r="596" spans="1:5" x14ac:dyDescent="0.25">
      <c r="A596" s="769"/>
      <c r="B596" s="105">
        <v>2019</v>
      </c>
      <c r="C596" s="105">
        <v>2020</v>
      </c>
      <c r="D596" s="105">
        <v>2021</v>
      </c>
      <c r="E596" s="105">
        <v>2022</v>
      </c>
    </row>
    <row r="597" spans="1:5" ht="15.75" thickBot="1" x14ac:dyDescent="0.3">
      <c r="A597" s="770"/>
      <c r="B597" s="106" t="s">
        <v>9</v>
      </c>
      <c r="C597" s="106" t="s">
        <v>10</v>
      </c>
      <c r="D597" s="106" t="s">
        <v>10</v>
      </c>
      <c r="E597" s="106" t="s">
        <v>10</v>
      </c>
    </row>
    <row r="598" spans="1:5" ht="15.75" thickBot="1" x14ac:dyDescent="0.3">
      <c r="A598" s="90" t="s">
        <v>26</v>
      </c>
      <c r="B598" s="639">
        <v>1</v>
      </c>
      <c r="C598" s="639">
        <v>1</v>
      </c>
      <c r="D598" s="639">
        <v>0</v>
      </c>
      <c r="E598" s="639">
        <v>0</v>
      </c>
    </row>
    <row r="599" spans="1:5" ht="15.75" thickBot="1" x14ac:dyDescent="0.3">
      <c r="A599" s="90" t="s">
        <v>27</v>
      </c>
      <c r="B599" s="107">
        <f>B617</f>
        <v>1100</v>
      </c>
      <c r="C599" s="107">
        <f>C617</f>
        <v>0</v>
      </c>
      <c r="D599" s="107">
        <f>D617</f>
        <v>2000</v>
      </c>
      <c r="E599" s="107">
        <f>E617</f>
        <v>2000</v>
      </c>
    </row>
    <row r="600" spans="1:5" ht="15.75" thickBot="1" x14ac:dyDescent="0.3">
      <c r="A600" s="90" t="s">
        <v>28</v>
      </c>
      <c r="B600" s="107">
        <f>B599/B598</f>
        <v>1100</v>
      </c>
      <c r="C600" s="107">
        <f>C599/C598</f>
        <v>0</v>
      </c>
      <c r="D600" s="107" t="e">
        <f>D599/D598</f>
        <v>#DIV/0!</v>
      </c>
      <c r="E600" s="107" t="e">
        <f>E599/E598</f>
        <v>#DIV/0!</v>
      </c>
    </row>
    <row r="601" spans="1:5" ht="15.75" thickBot="1" x14ac:dyDescent="0.3">
      <c r="A601" s="90" t="s">
        <v>29</v>
      </c>
      <c r="B601" s="639" t="s">
        <v>30</v>
      </c>
      <c r="C601" s="109">
        <f t="shared" ref="C601:E603" si="44">C598/B598-1</f>
        <v>0</v>
      </c>
      <c r="D601" s="109">
        <f t="shared" si="44"/>
        <v>-1</v>
      </c>
      <c r="E601" s="109" t="e">
        <f t="shared" si="44"/>
        <v>#DIV/0!</v>
      </c>
    </row>
    <row r="602" spans="1:5" ht="15.75" thickBot="1" x14ac:dyDescent="0.3">
      <c r="A602" s="90" t="s">
        <v>31</v>
      </c>
      <c r="B602" s="639" t="s">
        <v>30</v>
      </c>
      <c r="C602" s="109">
        <f t="shared" si="44"/>
        <v>-1</v>
      </c>
      <c r="D602" s="109" t="e">
        <f t="shared" si="44"/>
        <v>#DIV/0!</v>
      </c>
      <c r="E602" s="109">
        <f t="shared" si="44"/>
        <v>0</v>
      </c>
    </row>
    <row r="603" spans="1:5" ht="15.75" thickBot="1" x14ac:dyDescent="0.3">
      <c r="A603" s="90" t="s">
        <v>32</v>
      </c>
      <c r="B603" s="639" t="s">
        <v>30</v>
      </c>
      <c r="C603" s="109">
        <f t="shared" si="44"/>
        <v>-1</v>
      </c>
      <c r="D603" s="109" t="e">
        <f t="shared" si="44"/>
        <v>#DIV/0!</v>
      </c>
      <c r="E603" s="109" t="e">
        <f t="shared" si="44"/>
        <v>#DIV/0!</v>
      </c>
    </row>
    <row r="604" spans="1:5" ht="15.75" thickBot="1" x14ac:dyDescent="0.3">
      <c r="A604" s="771" t="s">
        <v>225</v>
      </c>
      <c r="B604" s="772"/>
      <c r="C604" s="772"/>
      <c r="D604" s="772"/>
      <c r="E604" s="773"/>
    </row>
    <row r="605" spans="1:5" x14ac:dyDescent="0.25">
      <c r="A605" s="769"/>
      <c r="B605" s="105">
        <v>2019</v>
      </c>
      <c r="C605" s="105">
        <v>2020</v>
      </c>
      <c r="D605" s="105">
        <v>2021</v>
      </c>
      <c r="E605" s="105">
        <v>2022</v>
      </c>
    </row>
    <row r="606" spans="1:5" ht="15.75" thickBot="1" x14ac:dyDescent="0.3">
      <c r="A606" s="770"/>
      <c r="B606" s="106" t="s">
        <v>9</v>
      </c>
      <c r="C606" s="106" t="s">
        <v>10</v>
      </c>
      <c r="D606" s="106" t="s">
        <v>10</v>
      </c>
      <c r="E606" s="106" t="s">
        <v>10</v>
      </c>
    </row>
    <row r="607" spans="1:5" ht="15.75" thickBot="1" x14ac:dyDescent="0.3">
      <c r="A607" s="110" t="s">
        <v>49</v>
      </c>
      <c r="B607" s="114">
        <f>B608+B609+B610+B611</f>
        <v>0</v>
      </c>
      <c r="C607" s="114">
        <f>C608+C609+C610+C611</f>
        <v>0</v>
      </c>
      <c r="D607" s="114">
        <f>D608+D609+D610+D611</f>
        <v>0</v>
      </c>
      <c r="E607" s="114">
        <f>E608+E609+E610+E611</f>
        <v>0</v>
      </c>
    </row>
    <row r="608" spans="1:5" ht="15.75" thickBot="1" x14ac:dyDescent="0.3">
      <c r="A608" s="75" t="s">
        <v>110</v>
      </c>
      <c r="B608" s="114"/>
      <c r="C608" s="114"/>
      <c r="D608" s="114"/>
      <c r="E608" s="114"/>
    </row>
    <row r="609" spans="1:5" ht="15.75" thickBot="1" x14ac:dyDescent="0.3">
      <c r="A609" s="75" t="s">
        <v>111</v>
      </c>
      <c r="B609" s="114"/>
      <c r="C609" s="114"/>
      <c r="D609" s="114"/>
      <c r="E609" s="114"/>
    </row>
    <row r="610" spans="1:5" ht="15.75" thickBot="1" x14ac:dyDescent="0.3">
      <c r="A610" s="75" t="s">
        <v>113</v>
      </c>
      <c r="B610" s="114"/>
      <c r="C610" s="114"/>
      <c r="D610" s="114"/>
      <c r="E610" s="114"/>
    </row>
    <row r="611" spans="1:5" ht="15.75" thickBot="1" x14ac:dyDescent="0.3">
      <c r="A611" s="75" t="s">
        <v>114</v>
      </c>
      <c r="B611" s="114"/>
      <c r="C611" s="114"/>
      <c r="D611" s="114"/>
      <c r="E611" s="114"/>
    </row>
    <row r="612" spans="1:5" ht="15.75" thickBot="1" x14ac:dyDescent="0.3">
      <c r="A612" s="110" t="s">
        <v>50</v>
      </c>
      <c r="B612" s="112">
        <f>B613+B614+B615+B616</f>
        <v>1100</v>
      </c>
      <c r="C612" s="112">
        <f>C613+C614+C615+C616</f>
        <v>0</v>
      </c>
      <c r="D612" s="112">
        <f>D613+D614+D615+D616</f>
        <v>2000</v>
      </c>
      <c r="E612" s="112">
        <f>E613+E614+E615+E616</f>
        <v>2000</v>
      </c>
    </row>
    <row r="613" spans="1:5" ht="15.75" thickBot="1" x14ac:dyDescent="0.3">
      <c r="A613" s="75" t="s">
        <v>110</v>
      </c>
      <c r="B613" s="112">
        <v>1100</v>
      </c>
      <c r="C613" s="112">
        <v>0</v>
      </c>
      <c r="D613" s="112">
        <v>2000</v>
      </c>
      <c r="E613" s="112">
        <v>2000</v>
      </c>
    </row>
    <row r="614" spans="1:5" ht="15.75" thickBot="1" x14ac:dyDescent="0.3">
      <c r="A614" s="75" t="s">
        <v>111</v>
      </c>
      <c r="B614" s="112"/>
      <c r="C614" s="112"/>
      <c r="D614" s="112"/>
      <c r="E614" s="112"/>
    </row>
    <row r="615" spans="1:5" ht="15.75" thickBot="1" x14ac:dyDescent="0.3">
      <c r="A615" s="75" t="s">
        <v>113</v>
      </c>
      <c r="B615" s="112"/>
      <c r="C615" s="112"/>
      <c r="D615" s="112"/>
      <c r="E615" s="112"/>
    </row>
    <row r="616" spans="1:5" ht="15.75" thickBot="1" x14ac:dyDescent="0.3">
      <c r="A616" s="75" t="s">
        <v>114</v>
      </c>
      <c r="B616" s="112"/>
      <c r="C616" s="112"/>
      <c r="D616" s="112"/>
      <c r="E616" s="112"/>
    </row>
    <row r="617" spans="1:5" ht="15.75" thickBot="1" x14ac:dyDescent="0.3">
      <c r="A617" s="117" t="s">
        <v>226</v>
      </c>
      <c r="B617" s="112">
        <f>B607+B612</f>
        <v>1100</v>
      </c>
      <c r="C617" s="112">
        <f>C607+C612</f>
        <v>0</v>
      </c>
      <c r="D617" s="112">
        <f>D607+D612</f>
        <v>2000</v>
      </c>
      <c r="E617" s="112">
        <f>E607+E612</f>
        <v>2000</v>
      </c>
    </row>
    <row r="618" spans="1:5" ht="39" thickBot="1" x14ac:dyDescent="0.3">
      <c r="A618" s="124" t="s">
        <v>227</v>
      </c>
      <c r="B618" s="1178" t="s">
        <v>228</v>
      </c>
      <c r="C618" s="130" t="s">
        <v>158</v>
      </c>
      <c r="D618" s="1179" t="s">
        <v>229</v>
      </c>
      <c r="E618" s="131"/>
    </row>
    <row r="619" spans="1:5" ht="15.75" thickBot="1" x14ac:dyDescent="0.3">
      <c r="A619" s="90" t="s">
        <v>22</v>
      </c>
      <c r="B619" s="766" t="s">
        <v>228</v>
      </c>
      <c r="C619" s="767"/>
      <c r="D619" s="767"/>
      <c r="E619" s="768"/>
    </row>
    <row r="620" spans="1:5" ht="15.75" thickBot="1" x14ac:dyDescent="0.3">
      <c r="A620" s="90" t="s">
        <v>24</v>
      </c>
      <c r="B620" s="783"/>
      <c r="C620" s="784"/>
      <c r="D620" s="784"/>
      <c r="E620" s="785"/>
    </row>
    <row r="621" spans="1:5" x14ac:dyDescent="0.25">
      <c r="A621" s="769"/>
      <c r="B621" s="105">
        <v>2019</v>
      </c>
      <c r="C621" s="105">
        <v>2020</v>
      </c>
      <c r="D621" s="105">
        <v>2021</v>
      </c>
      <c r="E621" s="105">
        <v>2022</v>
      </c>
    </row>
    <row r="622" spans="1:5" ht="15.75" thickBot="1" x14ac:dyDescent="0.3">
      <c r="A622" s="770"/>
      <c r="B622" s="106" t="s">
        <v>9</v>
      </c>
      <c r="C622" s="106" t="s">
        <v>10</v>
      </c>
      <c r="D622" s="106" t="s">
        <v>10</v>
      </c>
      <c r="E622" s="106" t="s">
        <v>10</v>
      </c>
    </row>
    <row r="623" spans="1:5" ht="15.75" thickBot="1" x14ac:dyDescent="0.3">
      <c r="A623" s="90" t="s">
        <v>26</v>
      </c>
      <c r="B623" s="639">
        <v>1</v>
      </c>
      <c r="C623" s="639">
        <v>1</v>
      </c>
      <c r="D623" s="639">
        <v>0</v>
      </c>
      <c r="E623" s="639">
        <v>0</v>
      </c>
    </row>
    <row r="624" spans="1:5" ht="15.75" thickBot="1" x14ac:dyDescent="0.3">
      <c r="A624" s="90" t="s">
        <v>27</v>
      </c>
      <c r="B624" s="107">
        <f>B642</f>
        <v>24000</v>
      </c>
      <c r="C624" s="107">
        <f>C642</f>
        <v>19000</v>
      </c>
      <c r="D624" s="107">
        <f>D642</f>
        <v>0</v>
      </c>
      <c r="E624" s="107">
        <f>E642</f>
        <v>0</v>
      </c>
    </row>
    <row r="625" spans="1:5" ht="15.75" thickBot="1" x14ac:dyDescent="0.3">
      <c r="A625" s="90" t="s">
        <v>28</v>
      </c>
      <c r="B625" s="107">
        <f>B624/B623</f>
        <v>24000</v>
      </c>
      <c r="C625" s="107">
        <f>C624/C623</f>
        <v>19000</v>
      </c>
      <c r="D625" s="107" t="e">
        <f>D624/D623</f>
        <v>#DIV/0!</v>
      </c>
      <c r="E625" s="107" t="e">
        <f>E624/E623</f>
        <v>#DIV/0!</v>
      </c>
    </row>
    <row r="626" spans="1:5" ht="15.75" thickBot="1" x14ac:dyDescent="0.3">
      <c r="A626" s="90" t="s">
        <v>29</v>
      </c>
      <c r="B626" s="639" t="s">
        <v>30</v>
      </c>
      <c r="C626" s="109">
        <f t="shared" ref="C626:E628" si="45">C623/B623-1</f>
        <v>0</v>
      </c>
      <c r="D626" s="109">
        <f t="shared" si="45"/>
        <v>-1</v>
      </c>
      <c r="E626" s="109" t="e">
        <f t="shared" si="45"/>
        <v>#DIV/0!</v>
      </c>
    </row>
    <row r="627" spans="1:5" ht="15.75" thickBot="1" x14ac:dyDescent="0.3">
      <c r="A627" s="90" t="s">
        <v>31</v>
      </c>
      <c r="B627" s="639" t="s">
        <v>30</v>
      </c>
      <c r="C627" s="109">
        <f t="shared" si="45"/>
        <v>-0.20833333333333337</v>
      </c>
      <c r="D627" s="109">
        <f t="shared" si="45"/>
        <v>-1</v>
      </c>
      <c r="E627" s="109" t="e">
        <f t="shared" si="45"/>
        <v>#DIV/0!</v>
      </c>
    </row>
    <row r="628" spans="1:5" ht="15.75" thickBot="1" x14ac:dyDescent="0.3">
      <c r="A628" s="90" t="s">
        <v>32</v>
      </c>
      <c r="B628" s="639" t="s">
        <v>30</v>
      </c>
      <c r="C628" s="109">
        <f t="shared" si="45"/>
        <v>-0.20833333333333337</v>
      </c>
      <c r="D628" s="109" t="e">
        <f t="shared" si="45"/>
        <v>#DIV/0!</v>
      </c>
      <c r="E628" s="109" t="e">
        <f t="shared" si="45"/>
        <v>#DIV/0!</v>
      </c>
    </row>
    <row r="629" spans="1:5" ht="15.75" thickBot="1" x14ac:dyDescent="0.3">
      <c r="A629" s="771" t="s">
        <v>230</v>
      </c>
      <c r="B629" s="772"/>
      <c r="C629" s="772"/>
      <c r="D629" s="772"/>
      <c r="E629" s="773"/>
    </row>
    <row r="630" spans="1:5" x14ac:dyDescent="0.25">
      <c r="A630" s="769"/>
      <c r="B630" s="105">
        <v>2019</v>
      </c>
      <c r="C630" s="105">
        <v>2020</v>
      </c>
      <c r="D630" s="105">
        <v>2021</v>
      </c>
      <c r="E630" s="105">
        <v>2022</v>
      </c>
    </row>
    <row r="631" spans="1:5" ht="15.75" thickBot="1" x14ac:dyDescent="0.3">
      <c r="A631" s="770"/>
      <c r="B631" s="106" t="s">
        <v>9</v>
      </c>
      <c r="C631" s="106" t="s">
        <v>10</v>
      </c>
      <c r="D631" s="106" t="s">
        <v>10</v>
      </c>
      <c r="E631" s="106" t="s">
        <v>10</v>
      </c>
    </row>
    <row r="632" spans="1:5" ht="15.75" thickBot="1" x14ac:dyDescent="0.3">
      <c r="A632" s="110" t="s">
        <v>49</v>
      </c>
      <c r="B632" s="114">
        <v>0</v>
      </c>
      <c r="C632" s="114">
        <f>C633+C634+C635+C636</f>
        <v>0</v>
      </c>
      <c r="D632" s="114">
        <f>D633+D634+D635+D636</f>
        <v>0</v>
      </c>
      <c r="E632" s="114">
        <f>E633+E634+E635+E636</f>
        <v>0</v>
      </c>
    </row>
    <row r="633" spans="1:5" ht="15.75" thickBot="1" x14ac:dyDescent="0.3">
      <c r="A633" s="75" t="s">
        <v>110</v>
      </c>
      <c r="B633" s="114"/>
      <c r="C633" s="114"/>
      <c r="D633" s="114"/>
      <c r="E633" s="114"/>
    </row>
    <row r="634" spans="1:5" ht="15.75" thickBot="1" x14ac:dyDescent="0.3">
      <c r="A634" s="75" t="s">
        <v>111</v>
      </c>
      <c r="B634" s="114"/>
      <c r="C634" s="114"/>
      <c r="D634" s="114"/>
      <c r="E634" s="114"/>
    </row>
    <row r="635" spans="1:5" ht="15.75" thickBot="1" x14ac:dyDescent="0.3">
      <c r="A635" s="75" t="s">
        <v>113</v>
      </c>
      <c r="B635" s="114"/>
      <c r="C635" s="114"/>
      <c r="D635" s="114"/>
      <c r="E635" s="114"/>
    </row>
    <row r="636" spans="1:5" ht="15.75" thickBot="1" x14ac:dyDescent="0.3">
      <c r="A636" s="75" t="s">
        <v>114</v>
      </c>
      <c r="B636" s="114"/>
      <c r="C636" s="114"/>
      <c r="D636" s="114"/>
      <c r="E636" s="114"/>
    </row>
    <row r="637" spans="1:5" ht="15.75" thickBot="1" x14ac:dyDescent="0.3">
      <c r="A637" s="110" t="s">
        <v>50</v>
      </c>
      <c r="B637" s="112">
        <f>B638+B639+B640+B641</f>
        <v>24000</v>
      </c>
      <c r="C637" s="112">
        <f>C638+C639+C640+C641</f>
        <v>19000</v>
      </c>
      <c r="D637" s="112">
        <f>D638+D639+D640+D641</f>
        <v>0</v>
      </c>
      <c r="E637" s="112">
        <f>E638+E639+E640+E641</f>
        <v>0</v>
      </c>
    </row>
    <row r="638" spans="1:5" ht="15.75" thickBot="1" x14ac:dyDescent="0.3">
      <c r="A638" s="75" t="s">
        <v>110</v>
      </c>
      <c r="B638" s="112">
        <v>24000</v>
      </c>
      <c r="C638" s="112">
        <v>19000</v>
      </c>
      <c r="D638" s="112">
        <v>0</v>
      </c>
      <c r="E638" s="112">
        <v>0</v>
      </c>
    </row>
    <row r="639" spans="1:5" ht="15.75" thickBot="1" x14ac:dyDescent="0.3">
      <c r="A639" s="75" t="s">
        <v>111</v>
      </c>
      <c r="B639" s="112"/>
      <c r="C639" s="112"/>
      <c r="D639" s="112"/>
      <c r="E639" s="112"/>
    </row>
    <row r="640" spans="1:5" ht="15.75" thickBot="1" x14ac:dyDescent="0.3">
      <c r="A640" s="75" t="s">
        <v>113</v>
      </c>
      <c r="B640" s="112"/>
      <c r="C640" s="112"/>
      <c r="D640" s="112"/>
      <c r="E640" s="112"/>
    </row>
    <row r="641" spans="1:5" ht="15.75" thickBot="1" x14ac:dyDescent="0.3">
      <c r="A641" s="75" t="s">
        <v>114</v>
      </c>
      <c r="B641" s="112"/>
      <c r="C641" s="112"/>
      <c r="D641" s="112"/>
      <c r="E641" s="112"/>
    </row>
    <row r="642" spans="1:5" ht="15.75" thickBot="1" x14ac:dyDescent="0.3">
      <c r="A642" s="117" t="s">
        <v>231</v>
      </c>
      <c r="B642" s="112">
        <f>B632+B637</f>
        <v>24000</v>
      </c>
      <c r="C642" s="112">
        <f>C632+C637</f>
        <v>19000</v>
      </c>
      <c r="D642" s="112">
        <f>D632+D637</f>
        <v>0</v>
      </c>
      <c r="E642" s="112">
        <f>E632+E637</f>
        <v>0</v>
      </c>
    </row>
    <row r="643" spans="1:5" ht="51.75" thickBot="1" x14ac:dyDescent="0.3">
      <c r="A643" s="124" t="s">
        <v>232</v>
      </c>
      <c r="B643" s="1178" t="s">
        <v>233</v>
      </c>
      <c r="C643" s="130" t="s">
        <v>158</v>
      </c>
      <c r="D643" s="1179" t="s">
        <v>234</v>
      </c>
      <c r="E643" s="131"/>
    </row>
    <row r="644" spans="1:5" ht="15.75" thickBot="1" x14ac:dyDescent="0.3">
      <c r="A644" s="90" t="s">
        <v>22</v>
      </c>
      <c r="B644" s="766" t="s">
        <v>233</v>
      </c>
      <c r="C644" s="767"/>
      <c r="D644" s="767"/>
      <c r="E644" s="768"/>
    </row>
    <row r="645" spans="1:5" ht="15.75" thickBot="1" x14ac:dyDescent="0.3">
      <c r="A645" s="90" t="s">
        <v>24</v>
      </c>
      <c r="B645" s="783" t="s">
        <v>177</v>
      </c>
      <c r="C645" s="784"/>
      <c r="D645" s="784"/>
      <c r="E645" s="785"/>
    </row>
    <row r="646" spans="1:5" x14ac:dyDescent="0.25">
      <c r="A646" s="769"/>
      <c r="B646" s="105">
        <v>2019</v>
      </c>
      <c r="C646" s="105">
        <v>2020</v>
      </c>
      <c r="D646" s="105">
        <v>2021</v>
      </c>
      <c r="E646" s="105">
        <v>2022</v>
      </c>
    </row>
    <row r="647" spans="1:5" ht="15.75" thickBot="1" x14ac:dyDescent="0.3">
      <c r="A647" s="770"/>
      <c r="B647" s="106" t="s">
        <v>9</v>
      </c>
      <c r="C647" s="106" t="s">
        <v>10</v>
      </c>
      <c r="D647" s="106" t="s">
        <v>10</v>
      </c>
      <c r="E647" s="106" t="s">
        <v>10</v>
      </c>
    </row>
    <row r="648" spans="1:5" ht="15.75" thickBot="1" x14ac:dyDescent="0.3">
      <c r="A648" s="90" t="s">
        <v>26</v>
      </c>
      <c r="B648" s="639">
        <v>0</v>
      </c>
      <c r="C648" s="639">
        <v>1</v>
      </c>
      <c r="D648" s="639">
        <v>0</v>
      </c>
      <c r="E648" s="639">
        <v>0</v>
      </c>
    </row>
    <row r="649" spans="1:5" ht="15.75" thickBot="1" x14ac:dyDescent="0.3">
      <c r="A649" s="90" t="s">
        <v>27</v>
      </c>
      <c r="B649" s="107">
        <f>B667</f>
        <v>0</v>
      </c>
      <c r="C649" s="107">
        <f>C667</f>
        <v>120</v>
      </c>
      <c r="D649" s="107">
        <f>D667</f>
        <v>0</v>
      </c>
      <c r="E649" s="107">
        <f>E667</f>
        <v>0</v>
      </c>
    </row>
    <row r="650" spans="1:5" ht="15.75" thickBot="1" x14ac:dyDescent="0.3">
      <c r="A650" s="90" t="s">
        <v>28</v>
      </c>
      <c r="B650" s="107" t="e">
        <f>B649/B648</f>
        <v>#DIV/0!</v>
      </c>
      <c r="C650" s="107">
        <f>C649/C648</f>
        <v>120</v>
      </c>
      <c r="D650" s="107" t="e">
        <f>D649/D648</f>
        <v>#DIV/0!</v>
      </c>
      <c r="E650" s="107" t="e">
        <f>E649/E648</f>
        <v>#DIV/0!</v>
      </c>
    </row>
    <row r="651" spans="1:5" ht="15.75" thickBot="1" x14ac:dyDescent="0.3">
      <c r="A651" s="90" t="s">
        <v>29</v>
      </c>
      <c r="B651" s="639" t="s">
        <v>30</v>
      </c>
      <c r="C651" s="109" t="e">
        <f t="shared" ref="C651:E653" si="46">C648/B648-1</f>
        <v>#DIV/0!</v>
      </c>
      <c r="D651" s="109">
        <f t="shared" si="46"/>
        <v>-1</v>
      </c>
      <c r="E651" s="109" t="e">
        <f t="shared" si="46"/>
        <v>#DIV/0!</v>
      </c>
    </row>
    <row r="652" spans="1:5" ht="15.75" thickBot="1" x14ac:dyDescent="0.3">
      <c r="A652" s="90" t="s">
        <v>31</v>
      </c>
      <c r="B652" s="639" t="s">
        <v>30</v>
      </c>
      <c r="C652" s="109" t="e">
        <f t="shared" si="46"/>
        <v>#DIV/0!</v>
      </c>
      <c r="D652" s="109">
        <f t="shared" si="46"/>
        <v>-1</v>
      </c>
      <c r="E652" s="109" t="e">
        <f t="shared" si="46"/>
        <v>#DIV/0!</v>
      </c>
    </row>
    <row r="653" spans="1:5" ht="15.75" thickBot="1" x14ac:dyDescent="0.3">
      <c r="A653" s="90" t="s">
        <v>32</v>
      </c>
      <c r="B653" s="639" t="s">
        <v>30</v>
      </c>
      <c r="C653" s="109" t="e">
        <f t="shared" si="46"/>
        <v>#DIV/0!</v>
      </c>
      <c r="D653" s="109" t="e">
        <f t="shared" si="46"/>
        <v>#DIV/0!</v>
      </c>
      <c r="E653" s="109" t="e">
        <f t="shared" si="46"/>
        <v>#DIV/0!</v>
      </c>
    </row>
    <row r="654" spans="1:5" ht="15.75" thickBot="1" x14ac:dyDescent="0.3">
      <c r="A654" s="771" t="s">
        <v>235</v>
      </c>
      <c r="B654" s="772"/>
      <c r="C654" s="772"/>
      <c r="D654" s="772"/>
      <c r="E654" s="773"/>
    </row>
    <row r="655" spans="1:5" x14ac:dyDescent="0.25">
      <c r="A655" s="769"/>
      <c r="B655" s="105">
        <v>2019</v>
      </c>
      <c r="C655" s="105">
        <v>2020</v>
      </c>
      <c r="D655" s="105">
        <v>2021</v>
      </c>
      <c r="E655" s="105">
        <v>2022</v>
      </c>
    </row>
    <row r="656" spans="1:5" ht="15.75" thickBot="1" x14ac:dyDescent="0.3">
      <c r="A656" s="770"/>
      <c r="B656" s="106" t="s">
        <v>9</v>
      </c>
      <c r="C656" s="106" t="s">
        <v>10</v>
      </c>
      <c r="D656" s="106" t="s">
        <v>10</v>
      </c>
      <c r="E656" s="106" t="s">
        <v>10</v>
      </c>
    </row>
    <row r="657" spans="1:5" ht="15.75" thickBot="1" x14ac:dyDescent="0.3">
      <c r="A657" s="110" t="s">
        <v>49</v>
      </c>
      <c r="B657" s="114">
        <f>B658+B659+B660+B661</f>
        <v>0</v>
      </c>
      <c r="C657" s="114">
        <f>C658+C659+C660+C661</f>
        <v>0</v>
      </c>
      <c r="D657" s="114">
        <f>D658+D659+D660+D661</f>
        <v>0</v>
      </c>
      <c r="E657" s="114">
        <f>E658+E659+E660+E661</f>
        <v>0</v>
      </c>
    </row>
    <row r="658" spans="1:5" ht="15.75" thickBot="1" x14ac:dyDescent="0.3">
      <c r="A658" s="75" t="s">
        <v>110</v>
      </c>
      <c r="B658" s="114"/>
      <c r="C658" s="114"/>
      <c r="D658" s="114"/>
      <c r="E658" s="114"/>
    </row>
    <row r="659" spans="1:5" ht="15.75" thickBot="1" x14ac:dyDescent="0.3">
      <c r="A659" s="75" t="s">
        <v>111</v>
      </c>
      <c r="B659" s="114"/>
      <c r="C659" s="114"/>
      <c r="D659" s="114"/>
      <c r="E659" s="114"/>
    </row>
    <row r="660" spans="1:5" ht="15.75" thickBot="1" x14ac:dyDescent="0.3">
      <c r="A660" s="75" t="s">
        <v>113</v>
      </c>
      <c r="B660" s="114"/>
      <c r="C660" s="114"/>
      <c r="D660" s="114"/>
      <c r="E660" s="114"/>
    </row>
    <row r="661" spans="1:5" ht="15.75" thickBot="1" x14ac:dyDescent="0.3">
      <c r="A661" s="75" t="s">
        <v>114</v>
      </c>
      <c r="B661" s="114"/>
      <c r="C661" s="114"/>
      <c r="D661" s="114"/>
      <c r="E661" s="114"/>
    </row>
    <row r="662" spans="1:5" ht="15.75" thickBot="1" x14ac:dyDescent="0.3">
      <c r="A662" s="110" t="s">
        <v>50</v>
      </c>
      <c r="B662" s="112">
        <f>B663+B664+B665+B666</f>
        <v>0</v>
      </c>
      <c r="C662" s="112">
        <f>C663+C664+C665+C666</f>
        <v>120</v>
      </c>
      <c r="D662" s="112">
        <f>D663+D664+D665+D666</f>
        <v>0</v>
      </c>
      <c r="E662" s="112">
        <f>E663+E664+E665+E666</f>
        <v>0</v>
      </c>
    </row>
    <row r="663" spans="1:5" ht="15.75" thickBot="1" x14ac:dyDescent="0.3">
      <c r="A663" s="75" t="s">
        <v>110</v>
      </c>
      <c r="B663" s="112"/>
      <c r="C663" s="112">
        <v>120</v>
      </c>
      <c r="D663" s="112">
        <v>0</v>
      </c>
      <c r="E663" s="112">
        <v>0</v>
      </c>
    </row>
    <row r="664" spans="1:5" ht="15.75" thickBot="1" x14ac:dyDescent="0.3">
      <c r="A664" s="75" t="s">
        <v>111</v>
      </c>
      <c r="B664" s="112"/>
      <c r="C664" s="112"/>
      <c r="D664" s="112"/>
      <c r="E664" s="112"/>
    </row>
    <row r="665" spans="1:5" ht="15.75" thickBot="1" x14ac:dyDescent="0.3">
      <c r="A665" s="75" t="s">
        <v>113</v>
      </c>
      <c r="B665" s="112"/>
      <c r="C665" s="112"/>
      <c r="D665" s="112"/>
      <c r="E665" s="112"/>
    </row>
    <row r="666" spans="1:5" ht="15.75" thickBot="1" x14ac:dyDescent="0.3">
      <c r="A666" s="75" t="s">
        <v>114</v>
      </c>
      <c r="B666" s="112"/>
      <c r="C666" s="112"/>
      <c r="D666" s="112"/>
      <c r="E666" s="112"/>
    </row>
    <row r="667" spans="1:5" ht="15.75" thickBot="1" x14ac:dyDescent="0.3">
      <c r="A667" s="117" t="s">
        <v>236</v>
      </c>
      <c r="B667" s="112">
        <f>B657+B662</f>
        <v>0</v>
      </c>
      <c r="C667" s="112">
        <f>C657+C662</f>
        <v>120</v>
      </c>
      <c r="D667" s="112">
        <f>D657+D662</f>
        <v>0</v>
      </c>
      <c r="E667" s="112">
        <f>E657+E662</f>
        <v>0</v>
      </c>
    </row>
    <row r="668" spans="1:5" ht="39" thickBot="1" x14ac:dyDescent="0.3">
      <c r="A668" s="124" t="s">
        <v>237</v>
      </c>
      <c r="B668" s="1178" t="s">
        <v>238</v>
      </c>
      <c r="C668" s="130" t="s">
        <v>158</v>
      </c>
      <c r="D668" s="1179" t="s">
        <v>239</v>
      </c>
      <c r="E668" s="131"/>
    </row>
    <row r="669" spans="1:5" ht="15.75" thickBot="1" x14ac:dyDescent="0.3">
      <c r="A669" s="90" t="s">
        <v>22</v>
      </c>
      <c r="B669" s="766" t="s">
        <v>238</v>
      </c>
      <c r="C669" s="767"/>
      <c r="D669" s="767"/>
      <c r="E669" s="768"/>
    </row>
    <row r="670" spans="1:5" ht="15.75" thickBot="1" x14ac:dyDescent="0.3">
      <c r="A670" s="90" t="s">
        <v>24</v>
      </c>
      <c r="B670" s="783" t="s">
        <v>240</v>
      </c>
      <c r="C670" s="784"/>
      <c r="D670" s="784"/>
      <c r="E670" s="785"/>
    </row>
    <row r="671" spans="1:5" x14ac:dyDescent="0.25">
      <c r="A671" s="769"/>
      <c r="B671" s="105">
        <v>2019</v>
      </c>
      <c r="C671" s="105">
        <v>2020</v>
      </c>
      <c r="D671" s="105">
        <v>2021</v>
      </c>
      <c r="E671" s="105">
        <v>2022</v>
      </c>
    </row>
    <row r="672" spans="1:5" ht="15.75" thickBot="1" x14ac:dyDescent="0.3">
      <c r="A672" s="770"/>
      <c r="B672" s="106" t="s">
        <v>9</v>
      </c>
      <c r="C672" s="106" t="s">
        <v>10</v>
      </c>
      <c r="D672" s="106" t="s">
        <v>10</v>
      </c>
      <c r="E672" s="106" t="s">
        <v>10</v>
      </c>
    </row>
    <row r="673" spans="1:5" ht="15.75" thickBot="1" x14ac:dyDescent="0.3">
      <c r="A673" s="90" t="s">
        <v>26</v>
      </c>
      <c r="B673" s="639">
        <v>1</v>
      </c>
      <c r="C673" s="639">
        <v>1</v>
      </c>
      <c r="D673" s="639">
        <v>1</v>
      </c>
      <c r="E673" s="639">
        <v>1</v>
      </c>
    </row>
    <row r="674" spans="1:5" ht="15.75" thickBot="1" x14ac:dyDescent="0.3">
      <c r="A674" s="90" t="s">
        <v>27</v>
      </c>
      <c r="B674" s="107">
        <f>B692</f>
        <v>6103</v>
      </c>
      <c r="C674" s="107">
        <f>C692</f>
        <v>1500</v>
      </c>
      <c r="D674" s="107">
        <f>D692</f>
        <v>2000</v>
      </c>
      <c r="E674" s="107">
        <f>E692</f>
        <v>2000</v>
      </c>
    </row>
    <row r="675" spans="1:5" ht="15.75" thickBot="1" x14ac:dyDescent="0.3">
      <c r="A675" s="90" t="s">
        <v>28</v>
      </c>
      <c r="B675" s="107">
        <f>B674/B673</f>
        <v>6103</v>
      </c>
      <c r="C675" s="107">
        <f>C674/C673</f>
        <v>1500</v>
      </c>
      <c r="D675" s="107">
        <f>D674/D673</f>
        <v>2000</v>
      </c>
      <c r="E675" s="107">
        <f>E674/E673</f>
        <v>2000</v>
      </c>
    </row>
    <row r="676" spans="1:5" ht="15.75" thickBot="1" x14ac:dyDescent="0.3">
      <c r="A676" s="90" t="s">
        <v>29</v>
      </c>
      <c r="B676" s="639" t="s">
        <v>30</v>
      </c>
      <c r="C676" s="109">
        <f t="shared" ref="C676:E678" si="47">C673/B673-1</f>
        <v>0</v>
      </c>
      <c r="D676" s="109">
        <f t="shared" si="47"/>
        <v>0</v>
      </c>
      <c r="E676" s="109">
        <f t="shared" si="47"/>
        <v>0</v>
      </c>
    </row>
    <row r="677" spans="1:5" ht="15.75" thickBot="1" x14ac:dyDescent="0.3">
      <c r="A677" s="90" t="s">
        <v>31</v>
      </c>
      <c r="B677" s="639" t="s">
        <v>30</v>
      </c>
      <c r="C677" s="109">
        <f t="shared" si="47"/>
        <v>-0.75421923644109456</v>
      </c>
      <c r="D677" s="109">
        <f t="shared" si="47"/>
        <v>0.33333333333333326</v>
      </c>
      <c r="E677" s="109">
        <f t="shared" si="47"/>
        <v>0</v>
      </c>
    </row>
    <row r="678" spans="1:5" ht="15.75" thickBot="1" x14ac:dyDescent="0.3">
      <c r="A678" s="90" t="s">
        <v>32</v>
      </c>
      <c r="B678" s="639" t="s">
        <v>30</v>
      </c>
      <c r="C678" s="109">
        <f t="shared" si="47"/>
        <v>-0.75421923644109456</v>
      </c>
      <c r="D678" s="109">
        <f t="shared" si="47"/>
        <v>0.33333333333333326</v>
      </c>
      <c r="E678" s="109">
        <f t="shared" si="47"/>
        <v>0</v>
      </c>
    </row>
    <row r="679" spans="1:5" ht="15.75" thickBot="1" x14ac:dyDescent="0.3">
      <c r="A679" s="771" t="s">
        <v>241</v>
      </c>
      <c r="B679" s="772"/>
      <c r="C679" s="772"/>
      <c r="D679" s="772"/>
      <c r="E679" s="773"/>
    </row>
    <row r="680" spans="1:5" x14ac:dyDescent="0.25">
      <c r="A680" s="769"/>
      <c r="B680" s="105">
        <v>2019</v>
      </c>
      <c r="C680" s="105">
        <v>2020</v>
      </c>
      <c r="D680" s="105">
        <v>2021</v>
      </c>
      <c r="E680" s="105">
        <v>2022</v>
      </c>
    </row>
    <row r="681" spans="1:5" ht="15.75" thickBot="1" x14ac:dyDescent="0.3">
      <c r="A681" s="770"/>
      <c r="B681" s="106" t="s">
        <v>9</v>
      </c>
      <c r="C681" s="106" t="s">
        <v>10</v>
      </c>
      <c r="D681" s="106" t="s">
        <v>10</v>
      </c>
      <c r="E681" s="106" t="s">
        <v>10</v>
      </c>
    </row>
    <row r="682" spans="1:5" ht="15.75" thickBot="1" x14ac:dyDescent="0.3">
      <c r="A682" s="110" t="s">
        <v>49</v>
      </c>
      <c r="B682" s="114">
        <f>B683+B684+B685+B686</f>
        <v>0</v>
      </c>
      <c r="C682" s="114">
        <f>C683+C684+C685+C686</f>
        <v>0</v>
      </c>
      <c r="D682" s="114">
        <f>D683+D684+D685+D686</f>
        <v>0</v>
      </c>
      <c r="E682" s="114">
        <f>E683+E684+E685+E686</f>
        <v>0</v>
      </c>
    </row>
    <row r="683" spans="1:5" ht="15.75" thickBot="1" x14ac:dyDescent="0.3">
      <c r="A683" s="75" t="s">
        <v>110</v>
      </c>
      <c r="B683" s="114"/>
      <c r="C683" s="114"/>
      <c r="D683" s="114"/>
      <c r="E683" s="114"/>
    </row>
    <row r="684" spans="1:5" ht="15.75" thickBot="1" x14ac:dyDescent="0.3">
      <c r="A684" s="75" t="s">
        <v>111</v>
      </c>
      <c r="B684" s="114"/>
      <c r="C684" s="114"/>
      <c r="D684" s="114"/>
      <c r="E684" s="114"/>
    </row>
    <row r="685" spans="1:5" ht="15.75" thickBot="1" x14ac:dyDescent="0.3">
      <c r="A685" s="75" t="s">
        <v>113</v>
      </c>
      <c r="B685" s="114"/>
      <c r="C685" s="114"/>
      <c r="D685" s="114"/>
      <c r="E685" s="114"/>
    </row>
    <row r="686" spans="1:5" ht="15.75" thickBot="1" x14ac:dyDescent="0.3">
      <c r="A686" s="75" t="s">
        <v>114</v>
      </c>
      <c r="B686" s="114"/>
      <c r="C686" s="114"/>
      <c r="D686" s="114"/>
      <c r="E686" s="114"/>
    </row>
    <row r="687" spans="1:5" ht="15.75" thickBot="1" x14ac:dyDescent="0.3">
      <c r="A687" s="110" t="s">
        <v>50</v>
      </c>
      <c r="B687" s="112">
        <f>B688+B689+B690+B691</f>
        <v>6103</v>
      </c>
      <c r="C687" s="112">
        <f>C688+C689+C690+C691</f>
        <v>1500</v>
      </c>
      <c r="D687" s="112">
        <f>D688+D689+D690+D691</f>
        <v>2000</v>
      </c>
      <c r="E687" s="112">
        <f>E688+E689+E690+E691</f>
        <v>2000</v>
      </c>
    </row>
    <row r="688" spans="1:5" ht="15.75" thickBot="1" x14ac:dyDescent="0.3">
      <c r="A688" s="75" t="s">
        <v>110</v>
      </c>
      <c r="B688" s="112">
        <v>6103</v>
      </c>
      <c r="C688" s="112">
        <v>1500</v>
      </c>
      <c r="D688" s="112">
        <v>2000</v>
      </c>
      <c r="E688" s="112">
        <v>2000</v>
      </c>
    </row>
    <row r="689" spans="1:5" ht="15.75" thickBot="1" x14ac:dyDescent="0.3">
      <c r="A689" s="75" t="s">
        <v>111</v>
      </c>
      <c r="B689" s="112"/>
      <c r="C689" s="112"/>
      <c r="D689" s="112"/>
      <c r="E689" s="112"/>
    </row>
    <row r="690" spans="1:5" ht="15.75" thickBot="1" x14ac:dyDescent="0.3">
      <c r="A690" s="75" t="s">
        <v>113</v>
      </c>
      <c r="B690" s="112"/>
      <c r="C690" s="112"/>
      <c r="D690" s="112"/>
      <c r="E690" s="112"/>
    </row>
    <row r="691" spans="1:5" ht="15.75" thickBot="1" x14ac:dyDescent="0.3">
      <c r="A691" s="75" t="s">
        <v>114</v>
      </c>
      <c r="B691" s="112"/>
      <c r="C691" s="112"/>
      <c r="D691" s="112"/>
      <c r="E691" s="112"/>
    </row>
    <row r="692" spans="1:5" ht="15.75" thickBot="1" x14ac:dyDescent="0.3">
      <c r="A692" s="117" t="s">
        <v>242</v>
      </c>
      <c r="B692" s="112">
        <f>B682+B687</f>
        <v>6103</v>
      </c>
      <c r="C692" s="112">
        <f>C682+C687</f>
        <v>1500</v>
      </c>
      <c r="D692" s="112">
        <f>D682+D687</f>
        <v>2000</v>
      </c>
      <c r="E692" s="112">
        <f>E682+E687</f>
        <v>2000</v>
      </c>
    </row>
    <row r="693" spans="1:5" ht="34.5" thickBot="1" x14ac:dyDescent="0.3">
      <c r="A693" s="124" t="s">
        <v>243</v>
      </c>
      <c r="B693" s="1178" t="s">
        <v>244</v>
      </c>
      <c r="C693" s="130" t="s">
        <v>158</v>
      </c>
      <c r="D693" s="1179" t="s">
        <v>245</v>
      </c>
      <c r="E693" s="131"/>
    </row>
    <row r="694" spans="1:5" ht="15.75" thickBot="1" x14ac:dyDescent="0.3">
      <c r="A694" s="90" t="s">
        <v>22</v>
      </c>
      <c r="B694" s="766" t="s">
        <v>244</v>
      </c>
      <c r="C694" s="767"/>
      <c r="D694" s="767"/>
      <c r="E694" s="768"/>
    </row>
    <row r="695" spans="1:5" ht="15.75" thickBot="1" x14ac:dyDescent="0.3">
      <c r="A695" s="90" t="s">
        <v>24</v>
      </c>
      <c r="B695" s="783" t="s">
        <v>240</v>
      </c>
      <c r="C695" s="784"/>
      <c r="D695" s="784"/>
      <c r="E695" s="785"/>
    </row>
    <row r="696" spans="1:5" x14ac:dyDescent="0.25">
      <c r="A696" s="769"/>
      <c r="B696" s="105">
        <v>2019</v>
      </c>
      <c r="C696" s="105">
        <v>2020</v>
      </c>
      <c r="D696" s="105">
        <v>2021</v>
      </c>
      <c r="E696" s="105">
        <v>2022</v>
      </c>
    </row>
    <row r="697" spans="1:5" ht="15.75" thickBot="1" x14ac:dyDescent="0.3">
      <c r="A697" s="770"/>
      <c r="B697" s="106" t="s">
        <v>9</v>
      </c>
      <c r="C697" s="106" t="s">
        <v>10</v>
      </c>
      <c r="D697" s="106" t="s">
        <v>10</v>
      </c>
      <c r="E697" s="106" t="s">
        <v>10</v>
      </c>
    </row>
    <row r="698" spans="1:5" ht="15.75" thickBot="1" x14ac:dyDescent="0.3">
      <c r="A698" s="90" t="s">
        <v>26</v>
      </c>
      <c r="B698" s="639">
        <v>5</v>
      </c>
      <c r="C698" s="639">
        <v>10</v>
      </c>
      <c r="D698" s="639">
        <v>10</v>
      </c>
      <c r="E698" s="639">
        <v>5</v>
      </c>
    </row>
    <row r="699" spans="1:5" ht="15.75" thickBot="1" x14ac:dyDescent="0.3">
      <c r="A699" s="90" t="s">
        <v>27</v>
      </c>
      <c r="B699" s="107">
        <f>B717</f>
        <v>18000</v>
      </c>
      <c r="C699" s="107">
        <f>C717</f>
        <v>5500</v>
      </c>
      <c r="D699" s="107">
        <f>D717</f>
        <v>15000</v>
      </c>
      <c r="E699" s="107">
        <f>E717</f>
        <v>15000</v>
      </c>
    </row>
    <row r="700" spans="1:5" ht="15.75" thickBot="1" x14ac:dyDescent="0.3">
      <c r="A700" s="90" t="s">
        <v>28</v>
      </c>
      <c r="B700" s="107">
        <f>B699/B698</f>
        <v>3600</v>
      </c>
      <c r="C700" s="107">
        <f>C699/C698</f>
        <v>550</v>
      </c>
      <c r="D700" s="107">
        <f>D699/D698</f>
        <v>1500</v>
      </c>
      <c r="E700" s="107">
        <f>E699/E698</f>
        <v>3000</v>
      </c>
    </row>
    <row r="701" spans="1:5" ht="15.75" thickBot="1" x14ac:dyDescent="0.3">
      <c r="A701" s="90" t="s">
        <v>29</v>
      </c>
      <c r="B701" s="639" t="s">
        <v>30</v>
      </c>
      <c r="C701" s="109">
        <f t="shared" ref="C701:E703" si="48">C698/B698-1</f>
        <v>1</v>
      </c>
      <c r="D701" s="109">
        <f t="shared" si="48"/>
        <v>0</v>
      </c>
      <c r="E701" s="109">
        <f t="shared" si="48"/>
        <v>-0.5</v>
      </c>
    </row>
    <row r="702" spans="1:5" ht="15.75" thickBot="1" x14ac:dyDescent="0.3">
      <c r="A702" s="90" t="s">
        <v>31</v>
      </c>
      <c r="B702" s="639" t="s">
        <v>30</v>
      </c>
      <c r="C702" s="109">
        <f t="shared" si="48"/>
        <v>-0.69444444444444442</v>
      </c>
      <c r="D702" s="109">
        <f t="shared" si="48"/>
        <v>1.7272727272727271</v>
      </c>
      <c r="E702" s="109">
        <f t="shared" si="48"/>
        <v>0</v>
      </c>
    </row>
    <row r="703" spans="1:5" ht="15.75" thickBot="1" x14ac:dyDescent="0.3">
      <c r="A703" s="90" t="s">
        <v>32</v>
      </c>
      <c r="B703" s="639" t="s">
        <v>30</v>
      </c>
      <c r="C703" s="109">
        <f t="shared" si="48"/>
        <v>-0.84722222222222221</v>
      </c>
      <c r="D703" s="109">
        <f t="shared" si="48"/>
        <v>1.7272727272727271</v>
      </c>
      <c r="E703" s="109">
        <f t="shared" si="48"/>
        <v>1</v>
      </c>
    </row>
    <row r="704" spans="1:5" ht="15.75" thickBot="1" x14ac:dyDescent="0.3">
      <c r="A704" s="771" t="s">
        <v>246</v>
      </c>
      <c r="B704" s="772"/>
      <c r="C704" s="772"/>
      <c r="D704" s="772"/>
      <c r="E704" s="773"/>
    </row>
    <row r="705" spans="1:5" x14ac:dyDescent="0.25">
      <c r="A705" s="769"/>
      <c r="B705" s="105">
        <v>2019</v>
      </c>
      <c r="C705" s="105">
        <v>2020</v>
      </c>
      <c r="D705" s="105">
        <v>2021</v>
      </c>
      <c r="E705" s="105">
        <v>2022</v>
      </c>
    </row>
    <row r="706" spans="1:5" ht="15.75" thickBot="1" x14ac:dyDescent="0.3">
      <c r="A706" s="770"/>
      <c r="B706" s="106" t="s">
        <v>9</v>
      </c>
      <c r="C706" s="106" t="s">
        <v>10</v>
      </c>
      <c r="D706" s="106" t="s">
        <v>10</v>
      </c>
      <c r="E706" s="106" t="s">
        <v>10</v>
      </c>
    </row>
    <row r="707" spans="1:5" ht="15.75" thickBot="1" x14ac:dyDescent="0.3">
      <c r="A707" s="110" t="s">
        <v>49</v>
      </c>
      <c r="B707" s="114">
        <f>B708+B709+B710+B711</f>
        <v>0</v>
      </c>
      <c r="C707" s="114">
        <f>C708+C709+C710+C711</f>
        <v>0</v>
      </c>
      <c r="D707" s="114">
        <f>D708+D709+D710+D711</f>
        <v>0</v>
      </c>
      <c r="E707" s="114">
        <f>E708+E709+E710+E711</f>
        <v>0</v>
      </c>
    </row>
    <row r="708" spans="1:5" ht="15.75" thickBot="1" x14ac:dyDescent="0.3">
      <c r="A708" s="75" t="s">
        <v>110</v>
      </c>
      <c r="B708" s="114"/>
      <c r="C708" s="114"/>
      <c r="D708" s="114"/>
      <c r="E708" s="114"/>
    </row>
    <row r="709" spans="1:5" ht="15.75" thickBot="1" x14ac:dyDescent="0.3">
      <c r="A709" s="75" t="s">
        <v>111</v>
      </c>
      <c r="B709" s="114"/>
      <c r="C709" s="114"/>
      <c r="D709" s="114"/>
      <c r="E709" s="114"/>
    </row>
    <row r="710" spans="1:5" ht="15.75" thickBot="1" x14ac:dyDescent="0.3">
      <c r="A710" s="75" t="s">
        <v>113</v>
      </c>
      <c r="B710" s="114"/>
      <c r="C710" s="114"/>
      <c r="D710" s="114"/>
      <c r="E710" s="114"/>
    </row>
    <row r="711" spans="1:5" ht="15.75" thickBot="1" x14ac:dyDescent="0.3">
      <c r="A711" s="75" t="s">
        <v>114</v>
      </c>
      <c r="B711" s="114"/>
      <c r="C711" s="114"/>
      <c r="D711" s="114"/>
      <c r="E711" s="114"/>
    </row>
    <row r="712" spans="1:5" ht="15.75" thickBot="1" x14ac:dyDescent="0.3">
      <c r="A712" s="110" t="s">
        <v>50</v>
      </c>
      <c r="B712" s="112">
        <f>B713+B714+B715+B716</f>
        <v>18000</v>
      </c>
      <c r="C712" s="112">
        <f>C713+C714+C715+C716</f>
        <v>5500</v>
      </c>
      <c r="D712" s="112">
        <f>D713+D714+D715+D716</f>
        <v>15000</v>
      </c>
      <c r="E712" s="112">
        <f>E713+E714+E715+E716</f>
        <v>15000</v>
      </c>
    </row>
    <row r="713" spans="1:5" ht="15.75" thickBot="1" x14ac:dyDescent="0.3">
      <c r="A713" s="75" t="s">
        <v>110</v>
      </c>
      <c r="B713" s="112">
        <v>18000</v>
      </c>
      <c r="C713" s="112">
        <v>5500</v>
      </c>
      <c r="D713" s="112">
        <v>15000</v>
      </c>
      <c r="E713" s="112">
        <v>15000</v>
      </c>
    </row>
    <row r="714" spans="1:5" ht="15.75" thickBot="1" x14ac:dyDescent="0.3">
      <c r="A714" s="75" t="s">
        <v>111</v>
      </c>
      <c r="B714" s="112"/>
      <c r="C714" s="112"/>
      <c r="D714" s="112"/>
      <c r="E714" s="112"/>
    </row>
    <row r="715" spans="1:5" ht="15.75" thickBot="1" x14ac:dyDescent="0.3">
      <c r="A715" s="75" t="s">
        <v>113</v>
      </c>
      <c r="B715" s="112"/>
      <c r="C715" s="112"/>
      <c r="D715" s="112"/>
      <c r="E715" s="112"/>
    </row>
    <row r="716" spans="1:5" ht="15.75" thickBot="1" x14ac:dyDescent="0.3">
      <c r="A716" s="75" t="s">
        <v>114</v>
      </c>
      <c r="B716" s="112"/>
      <c r="C716" s="112"/>
      <c r="D716" s="112"/>
      <c r="E716" s="112"/>
    </row>
    <row r="717" spans="1:5" ht="15.75" thickBot="1" x14ac:dyDescent="0.3">
      <c r="A717" s="117" t="s">
        <v>247</v>
      </c>
      <c r="B717" s="112">
        <f>B707+B712</f>
        <v>18000</v>
      </c>
      <c r="C717" s="112">
        <f>C707+C712</f>
        <v>5500</v>
      </c>
      <c r="D717" s="112">
        <f>D707+D712</f>
        <v>15000</v>
      </c>
      <c r="E717" s="112">
        <f>E707+E712</f>
        <v>15000</v>
      </c>
    </row>
    <row r="718" spans="1:5" ht="34.5" thickBot="1" x14ac:dyDescent="0.3">
      <c r="A718" s="124" t="s">
        <v>248</v>
      </c>
      <c r="B718" s="1178" t="s">
        <v>249</v>
      </c>
      <c r="C718" s="130" t="s">
        <v>158</v>
      </c>
      <c r="D718" s="1179" t="s">
        <v>250</v>
      </c>
      <c r="E718" s="131"/>
    </row>
    <row r="719" spans="1:5" ht="15.75" thickBot="1" x14ac:dyDescent="0.3">
      <c r="A719" s="90" t="s">
        <v>22</v>
      </c>
      <c r="B719" s="766" t="s">
        <v>249</v>
      </c>
      <c r="C719" s="767"/>
      <c r="D719" s="767"/>
      <c r="E719" s="768"/>
    </row>
    <row r="720" spans="1:5" ht="15.75" thickBot="1" x14ac:dyDescent="0.3">
      <c r="A720" s="90" t="s">
        <v>24</v>
      </c>
      <c r="B720" s="783" t="s">
        <v>177</v>
      </c>
      <c r="C720" s="784"/>
      <c r="D720" s="784"/>
      <c r="E720" s="785"/>
    </row>
    <row r="721" spans="1:5" x14ac:dyDescent="0.25">
      <c r="A721" s="769"/>
      <c r="B721" s="105">
        <v>2019</v>
      </c>
      <c r="C721" s="105">
        <v>2020</v>
      </c>
      <c r="D721" s="105">
        <v>2021</v>
      </c>
      <c r="E721" s="105">
        <v>2022</v>
      </c>
    </row>
    <row r="722" spans="1:5" ht="15.75" thickBot="1" x14ac:dyDescent="0.3">
      <c r="A722" s="770"/>
      <c r="B722" s="106" t="s">
        <v>9</v>
      </c>
      <c r="C722" s="106" t="s">
        <v>10</v>
      </c>
      <c r="D722" s="106" t="s">
        <v>10</v>
      </c>
      <c r="E722" s="106" t="s">
        <v>10</v>
      </c>
    </row>
    <row r="723" spans="1:5" ht="15.75" thickBot="1" x14ac:dyDescent="0.3">
      <c r="A723" s="90" t="s">
        <v>26</v>
      </c>
      <c r="B723" s="639">
        <v>2</v>
      </c>
      <c r="C723" s="639">
        <v>2</v>
      </c>
      <c r="D723" s="639">
        <v>2</v>
      </c>
      <c r="E723" s="639">
        <v>2</v>
      </c>
    </row>
    <row r="724" spans="1:5" ht="15.75" thickBot="1" x14ac:dyDescent="0.3">
      <c r="A724" s="90" t="s">
        <v>27</v>
      </c>
      <c r="B724" s="107">
        <f>B742</f>
        <v>960</v>
      </c>
      <c r="C724" s="107">
        <f>C742</f>
        <v>1650</v>
      </c>
      <c r="D724" s="107">
        <f>D742</f>
        <v>3000</v>
      </c>
      <c r="E724" s="107">
        <f>E742</f>
        <v>3000</v>
      </c>
    </row>
    <row r="725" spans="1:5" ht="15.75" thickBot="1" x14ac:dyDescent="0.3">
      <c r="A725" s="90" t="s">
        <v>28</v>
      </c>
      <c r="B725" s="107">
        <f>B724/B723</f>
        <v>480</v>
      </c>
      <c r="C725" s="107">
        <f>C724/C723</f>
        <v>825</v>
      </c>
      <c r="D725" s="107">
        <f>D724/D723</f>
        <v>1500</v>
      </c>
      <c r="E725" s="107">
        <f>E724/E723</f>
        <v>1500</v>
      </c>
    </row>
    <row r="726" spans="1:5" ht="15.75" thickBot="1" x14ac:dyDescent="0.3">
      <c r="A726" s="90" t="s">
        <v>29</v>
      </c>
      <c r="B726" s="639" t="s">
        <v>30</v>
      </c>
      <c r="C726" s="109">
        <f t="shared" ref="C726:E728" si="49">C723/B723-1</f>
        <v>0</v>
      </c>
      <c r="D726" s="109">
        <f t="shared" si="49"/>
        <v>0</v>
      </c>
      <c r="E726" s="109">
        <f t="shared" si="49"/>
        <v>0</v>
      </c>
    </row>
    <row r="727" spans="1:5" ht="15.75" thickBot="1" x14ac:dyDescent="0.3">
      <c r="A727" s="90" t="s">
        <v>31</v>
      </c>
      <c r="B727" s="639" t="s">
        <v>30</v>
      </c>
      <c r="C727" s="109">
        <f t="shared" si="49"/>
        <v>0.71875</v>
      </c>
      <c r="D727" s="109">
        <f t="shared" si="49"/>
        <v>0.81818181818181812</v>
      </c>
      <c r="E727" s="109">
        <f t="shared" si="49"/>
        <v>0</v>
      </c>
    </row>
    <row r="728" spans="1:5" ht="15.75" thickBot="1" x14ac:dyDescent="0.3">
      <c r="A728" s="90" t="s">
        <v>32</v>
      </c>
      <c r="B728" s="639" t="s">
        <v>30</v>
      </c>
      <c r="C728" s="109">
        <f t="shared" si="49"/>
        <v>0.71875</v>
      </c>
      <c r="D728" s="109">
        <f t="shared" si="49"/>
        <v>0.81818181818181812</v>
      </c>
      <c r="E728" s="109">
        <f t="shared" si="49"/>
        <v>0</v>
      </c>
    </row>
    <row r="729" spans="1:5" ht="15.75" thickBot="1" x14ac:dyDescent="0.3">
      <c r="A729" s="771" t="s">
        <v>251</v>
      </c>
      <c r="B729" s="772"/>
      <c r="C729" s="772"/>
      <c r="D729" s="772"/>
      <c r="E729" s="773"/>
    </row>
    <row r="730" spans="1:5" x14ac:dyDescent="0.25">
      <c r="A730" s="769"/>
      <c r="B730" s="105">
        <v>2019</v>
      </c>
      <c r="C730" s="105">
        <v>2020</v>
      </c>
      <c r="D730" s="105">
        <v>2021</v>
      </c>
      <c r="E730" s="105">
        <v>2022</v>
      </c>
    </row>
    <row r="731" spans="1:5" ht="15.75" thickBot="1" x14ac:dyDescent="0.3">
      <c r="A731" s="770"/>
      <c r="B731" s="106" t="s">
        <v>9</v>
      </c>
      <c r="C731" s="106" t="s">
        <v>10</v>
      </c>
      <c r="D731" s="106" t="s">
        <v>10</v>
      </c>
      <c r="E731" s="106" t="s">
        <v>10</v>
      </c>
    </row>
    <row r="732" spans="1:5" ht="15.75" thickBot="1" x14ac:dyDescent="0.3">
      <c r="A732" s="110" t="s">
        <v>49</v>
      </c>
      <c r="B732" s="114">
        <f>B733+B734+B735+B736</f>
        <v>0</v>
      </c>
      <c r="C732" s="114">
        <f>C733+C734+C735+C736</f>
        <v>0</v>
      </c>
      <c r="D732" s="114">
        <f>D733+D734+D735+D736</f>
        <v>0</v>
      </c>
      <c r="E732" s="114">
        <f>E733+E734+E735+E736</f>
        <v>0</v>
      </c>
    </row>
    <row r="733" spans="1:5" ht="15.75" thickBot="1" x14ac:dyDescent="0.3">
      <c r="A733" s="75" t="s">
        <v>110</v>
      </c>
      <c r="B733" s="114"/>
      <c r="C733" s="114"/>
      <c r="D733" s="114"/>
      <c r="E733" s="114"/>
    </row>
    <row r="734" spans="1:5" ht="15.75" thickBot="1" x14ac:dyDescent="0.3">
      <c r="A734" s="75" t="s">
        <v>111</v>
      </c>
      <c r="B734" s="114"/>
      <c r="C734" s="114"/>
      <c r="D734" s="114"/>
      <c r="E734" s="114"/>
    </row>
    <row r="735" spans="1:5" ht="15.75" thickBot="1" x14ac:dyDescent="0.3">
      <c r="A735" s="75" t="s">
        <v>113</v>
      </c>
      <c r="B735" s="114"/>
      <c r="C735" s="114"/>
      <c r="D735" s="114"/>
      <c r="E735" s="114"/>
    </row>
    <row r="736" spans="1:5" ht="15.75" thickBot="1" x14ac:dyDescent="0.3">
      <c r="A736" s="75" t="s">
        <v>114</v>
      </c>
      <c r="B736" s="114"/>
      <c r="C736" s="114"/>
      <c r="D736" s="114"/>
      <c r="E736" s="114"/>
    </row>
    <row r="737" spans="1:5" ht="15.75" thickBot="1" x14ac:dyDescent="0.3">
      <c r="A737" s="110" t="s">
        <v>50</v>
      </c>
      <c r="B737" s="112">
        <f>B738+B739+B740+B741</f>
        <v>960</v>
      </c>
      <c r="C737" s="112">
        <f>C738+C739+C740+C741</f>
        <v>1650</v>
      </c>
      <c r="D737" s="112">
        <f>D738+D739+D740+D741</f>
        <v>3000</v>
      </c>
      <c r="E737" s="112">
        <f>E738+E739+E740+E741</f>
        <v>3000</v>
      </c>
    </row>
    <row r="738" spans="1:5" ht="15.75" thickBot="1" x14ac:dyDescent="0.3">
      <c r="A738" s="75" t="s">
        <v>110</v>
      </c>
      <c r="B738" s="112">
        <v>960</v>
      </c>
      <c r="C738" s="112">
        <v>1650</v>
      </c>
      <c r="D738" s="112">
        <v>3000</v>
      </c>
      <c r="E738" s="112">
        <v>3000</v>
      </c>
    </row>
    <row r="739" spans="1:5" ht="15.75" thickBot="1" x14ac:dyDescent="0.3">
      <c r="A739" s="75" t="s">
        <v>111</v>
      </c>
      <c r="B739" s="112"/>
      <c r="C739" s="112"/>
      <c r="D739" s="112"/>
      <c r="E739" s="112"/>
    </row>
    <row r="740" spans="1:5" ht="15.75" thickBot="1" x14ac:dyDescent="0.3">
      <c r="A740" s="75" t="s">
        <v>113</v>
      </c>
      <c r="B740" s="112"/>
      <c r="C740" s="112"/>
      <c r="D740" s="112"/>
      <c r="E740" s="112"/>
    </row>
    <row r="741" spans="1:5" ht="15.75" thickBot="1" x14ac:dyDescent="0.3">
      <c r="A741" s="75" t="s">
        <v>114</v>
      </c>
      <c r="B741" s="112"/>
      <c r="C741" s="112"/>
      <c r="D741" s="112"/>
      <c r="E741" s="112"/>
    </row>
    <row r="742" spans="1:5" ht="15.75" thickBot="1" x14ac:dyDescent="0.3">
      <c r="A742" s="117" t="s">
        <v>252</v>
      </c>
      <c r="B742" s="1189">
        <f>B732+B737</f>
        <v>960</v>
      </c>
      <c r="C742" s="1189">
        <f>C732+C737</f>
        <v>1650</v>
      </c>
      <c r="D742" s="1189">
        <f>D732+D737</f>
        <v>3000</v>
      </c>
      <c r="E742" s="1189">
        <f>E732+E737</f>
        <v>3000</v>
      </c>
    </row>
    <row r="743" spans="1:5" ht="34.5" thickBot="1" x14ac:dyDescent="0.3">
      <c r="A743" s="138" t="s">
        <v>253</v>
      </c>
      <c r="B743" s="1178" t="s">
        <v>254</v>
      </c>
      <c r="C743" s="130" t="s">
        <v>158</v>
      </c>
      <c r="D743" s="1179" t="s">
        <v>255</v>
      </c>
      <c r="E743" s="1190"/>
    </row>
    <row r="744" spans="1:5" ht="15.75" thickBot="1" x14ac:dyDescent="0.3">
      <c r="A744" s="90" t="s">
        <v>22</v>
      </c>
      <c r="B744" s="790" t="s">
        <v>254</v>
      </c>
      <c r="C744" s="791"/>
      <c r="D744" s="791"/>
      <c r="E744" s="792"/>
    </row>
    <row r="745" spans="1:5" ht="15.75" thickBot="1" x14ac:dyDescent="0.3">
      <c r="A745" s="90" t="s">
        <v>24</v>
      </c>
      <c r="B745" s="783" t="s">
        <v>240</v>
      </c>
      <c r="C745" s="784"/>
      <c r="D745" s="784"/>
      <c r="E745" s="785"/>
    </row>
    <row r="746" spans="1:5" x14ac:dyDescent="0.25">
      <c r="A746" s="769"/>
      <c r="B746" s="105">
        <v>2019</v>
      </c>
      <c r="C746" s="105">
        <v>2020</v>
      </c>
      <c r="D746" s="105">
        <v>2021</v>
      </c>
      <c r="E746" s="105">
        <v>2022</v>
      </c>
    </row>
    <row r="747" spans="1:5" ht="15.75" thickBot="1" x14ac:dyDescent="0.3">
      <c r="A747" s="770"/>
      <c r="B747" s="106" t="s">
        <v>9</v>
      </c>
      <c r="C747" s="106" t="s">
        <v>10</v>
      </c>
      <c r="D747" s="106" t="s">
        <v>10</v>
      </c>
      <c r="E747" s="106" t="s">
        <v>10</v>
      </c>
    </row>
    <row r="748" spans="1:5" ht="15.75" thickBot="1" x14ac:dyDescent="0.3">
      <c r="A748" s="90" t="s">
        <v>26</v>
      </c>
      <c r="B748" s="639">
        <v>1</v>
      </c>
      <c r="C748" s="639">
        <v>1</v>
      </c>
      <c r="D748" s="639">
        <v>1</v>
      </c>
      <c r="E748" s="639">
        <v>1</v>
      </c>
    </row>
    <row r="749" spans="1:5" ht="15.75" thickBot="1" x14ac:dyDescent="0.3">
      <c r="A749" s="90" t="s">
        <v>27</v>
      </c>
      <c r="B749" s="107">
        <f>B767</f>
        <v>7000</v>
      </c>
      <c r="C749" s="107">
        <f>C767</f>
        <v>6000</v>
      </c>
      <c r="D749" s="107">
        <f>D767</f>
        <v>12000</v>
      </c>
      <c r="E749" s="107">
        <f>E767</f>
        <v>12000</v>
      </c>
    </row>
    <row r="750" spans="1:5" ht="15.75" thickBot="1" x14ac:dyDescent="0.3">
      <c r="A750" s="90" t="s">
        <v>28</v>
      </c>
      <c r="B750" s="107">
        <f>B749/B748</f>
        <v>7000</v>
      </c>
      <c r="C750" s="107">
        <f>C749/C748</f>
        <v>6000</v>
      </c>
      <c r="D750" s="107">
        <f>D749/D748</f>
        <v>12000</v>
      </c>
      <c r="E750" s="107">
        <f>E749/E748</f>
        <v>12000</v>
      </c>
    </row>
    <row r="751" spans="1:5" ht="15.75" thickBot="1" x14ac:dyDescent="0.3">
      <c r="A751" s="90" t="s">
        <v>29</v>
      </c>
      <c r="B751" s="639" t="s">
        <v>30</v>
      </c>
      <c r="C751" s="109">
        <f t="shared" ref="C751:E753" si="50">C748/B748-1</f>
        <v>0</v>
      </c>
      <c r="D751" s="109">
        <f t="shared" si="50"/>
        <v>0</v>
      </c>
      <c r="E751" s="109">
        <f t="shared" si="50"/>
        <v>0</v>
      </c>
    </row>
    <row r="752" spans="1:5" ht="15.75" thickBot="1" x14ac:dyDescent="0.3">
      <c r="A752" s="90" t="s">
        <v>31</v>
      </c>
      <c r="B752" s="639" t="s">
        <v>30</v>
      </c>
      <c r="C752" s="109">
        <f t="shared" si="50"/>
        <v>-0.1428571428571429</v>
      </c>
      <c r="D752" s="109">
        <f t="shared" si="50"/>
        <v>1</v>
      </c>
      <c r="E752" s="109">
        <f t="shared" si="50"/>
        <v>0</v>
      </c>
    </row>
    <row r="753" spans="1:5" ht="15.75" thickBot="1" x14ac:dyDescent="0.3">
      <c r="A753" s="90" t="s">
        <v>32</v>
      </c>
      <c r="B753" s="639" t="s">
        <v>30</v>
      </c>
      <c r="C753" s="109">
        <f t="shared" si="50"/>
        <v>-0.1428571428571429</v>
      </c>
      <c r="D753" s="109">
        <f t="shared" si="50"/>
        <v>1</v>
      </c>
      <c r="E753" s="109">
        <f t="shared" si="50"/>
        <v>0</v>
      </c>
    </row>
    <row r="754" spans="1:5" ht="15.75" thickBot="1" x14ac:dyDescent="0.3">
      <c r="A754" s="771" t="s">
        <v>256</v>
      </c>
      <c r="B754" s="772"/>
      <c r="C754" s="772"/>
      <c r="D754" s="772"/>
      <c r="E754" s="773"/>
    </row>
    <row r="755" spans="1:5" x14ac:dyDescent="0.25">
      <c r="A755" s="769"/>
      <c r="B755" s="105">
        <v>2019</v>
      </c>
      <c r="C755" s="105">
        <v>2020</v>
      </c>
      <c r="D755" s="105">
        <v>2021</v>
      </c>
      <c r="E755" s="105">
        <v>2022</v>
      </c>
    </row>
    <row r="756" spans="1:5" ht="15.75" thickBot="1" x14ac:dyDescent="0.3">
      <c r="A756" s="770"/>
      <c r="B756" s="106" t="s">
        <v>9</v>
      </c>
      <c r="C756" s="106" t="s">
        <v>10</v>
      </c>
      <c r="D756" s="106" t="s">
        <v>10</v>
      </c>
      <c r="E756" s="106" t="s">
        <v>10</v>
      </c>
    </row>
    <row r="757" spans="1:5" ht="15.75" thickBot="1" x14ac:dyDescent="0.3">
      <c r="A757" s="110" t="s">
        <v>49</v>
      </c>
      <c r="B757" s="114">
        <f>B758+B759+B760+B761</f>
        <v>0</v>
      </c>
      <c r="C757" s="114">
        <f>C758+C759+C760+C761</f>
        <v>0</v>
      </c>
      <c r="D757" s="114">
        <f>D758+D759+D760+D761</f>
        <v>0</v>
      </c>
      <c r="E757" s="114">
        <f>E758+E759+E760+E761</f>
        <v>0</v>
      </c>
    </row>
    <row r="758" spans="1:5" ht="15.75" thickBot="1" x14ac:dyDescent="0.3">
      <c r="A758" s="75" t="s">
        <v>110</v>
      </c>
      <c r="B758" s="114"/>
      <c r="C758" s="114"/>
      <c r="D758" s="114"/>
      <c r="E758" s="114"/>
    </row>
    <row r="759" spans="1:5" ht="15.75" thickBot="1" x14ac:dyDescent="0.3">
      <c r="A759" s="75" t="s">
        <v>111</v>
      </c>
      <c r="B759" s="114"/>
      <c r="C759" s="114"/>
      <c r="D759" s="114"/>
      <c r="E759" s="114"/>
    </row>
    <row r="760" spans="1:5" ht="15.75" thickBot="1" x14ac:dyDescent="0.3">
      <c r="A760" s="75" t="s">
        <v>113</v>
      </c>
      <c r="B760" s="114"/>
      <c r="C760" s="114"/>
      <c r="D760" s="114"/>
      <c r="E760" s="114"/>
    </row>
    <row r="761" spans="1:5" ht="15.75" thickBot="1" x14ac:dyDescent="0.3">
      <c r="A761" s="75" t="s">
        <v>114</v>
      </c>
      <c r="B761" s="114"/>
      <c r="C761" s="114"/>
      <c r="D761" s="114"/>
      <c r="E761" s="114"/>
    </row>
    <row r="762" spans="1:5" ht="15.75" thickBot="1" x14ac:dyDescent="0.3">
      <c r="A762" s="110" t="s">
        <v>50</v>
      </c>
      <c r="B762" s="112">
        <f>B763+B764+B765+B766</f>
        <v>7000</v>
      </c>
      <c r="C762" s="112">
        <f>C763+C764+C765+C766</f>
        <v>6000</v>
      </c>
      <c r="D762" s="112">
        <f>D763+D764+D765+D766</f>
        <v>12000</v>
      </c>
      <c r="E762" s="112">
        <f>E763+E764+E765+E766</f>
        <v>12000</v>
      </c>
    </row>
    <row r="763" spans="1:5" ht="15.75" thickBot="1" x14ac:dyDescent="0.3">
      <c r="A763" s="75" t="s">
        <v>110</v>
      </c>
      <c r="B763" s="112">
        <v>7000</v>
      </c>
      <c r="C763" s="112">
        <v>6000</v>
      </c>
      <c r="D763" s="112">
        <v>12000</v>
      </c>
      <c r="E763" s="112">
        <v>12000</v>
      </c>
    </row>
    <row r="764" spans="1:5" ht="15.75" thickBot="1" x14ac:dyDescent="0.3">
      <c r="A764" s="75" t="s">
        <v>111</v>
      </c>
      <c r="B764" s="112"/>
      <c r="C764" s="112"/>
      <c r="D764" s="112"/>
      <c r="E764" s="112"/>
    </row>
    <row r="765" spans="1:5" ht="15.75" thickBot="1" x14ac:dyDescent="0.3">
      <c r="A765" s="75" t="s">
        <v>113</v>
      </c>
      <c r="B765" s="112"/>
      <c r="C765" s="112"/>
      <c r="D765" s="112"/>
      <c r="E765" s="112"/>
    </row>
    <row r="766" spans="1:5" ht="15.75" thickBot="1" x14ac:dyDescent="0.3">
      <c r="A766" s="75" t="s">
        <v>114</v>
      </c>
      <c r="B766" s="112"/>
      <c r="C766" s="112"/>
      <c r="D766" s="112"/>
      <c r="E766" s="112"/>
    </row>
    <row r="767" spans="1:5" ht="15.75" thickBot="1" x14ac:dyDescent="0.3">
      <c r="A767" s="117" t="s">
        <v>257</v>
      </c>
      <c r="B767" s="112">
        <f>B757+B762</f>
        <v>7000</v>
      </c>
      <c r="C767" s="112">
        <f>C757+C762</f>
        <v>6000</v>
      </c>
      <c r="D767" s="112">
        <f>D757+D762</f>
        <v>12000</v>
      </c>
      <c r="E767" s="112">
        <f>E757+E762</f>
        <v>12000</v>
      </c>
    </row>
    <row r="768" spans="1:5" ht="34.5" thickBot="1" x14ac:dyDescent="0.3">
      <c r="A768" s="138" t="s">
        <v>258</v>
      </c>
      <c r="B768" s="1178" t="s">
        <v>259</v>
      </c>
      <c r="C768" s="130" t="s">
        <v>158</v>
      </c>
      <c r="D768" s="1179" t="s">
        <v>260</v>
      </c>
      <c r="E768" s="1190"/>
    </row>
    <row r="769" spans="1:5" ht="15.75" thickBot="1" x14ac:dyDescent="0.3">
      <c r="A769" s="90" t="s">
        <v>22</v>
      </c>
      <c r="B769" s="790" t="s">
        <v>259</v>
      </c>
      <c r="C769" s="791"/>
      <c r="D769" s="791"/>
      <c r="E769" s="792"/>
    </row>
    <row r="770" spans="1:5" ht="15.75" thickBot="1" x14ac:dyDescent="0.3">
      <c r="A770" s="90" t="s">
        <v>24</v>
      </c>
      <c r="B770" s="783" t="s">
        <v>240</v>
      </c>
      <c r="C770" s="784"/>
      <c r="D770" s="784"/>
      <c r="E770" s="785"/>
    </row>
    <row r="771" spans="1:5" x14ac:dyDescent="0.25">
      <c r="A771" s="769"/>
      <c r="B771" s="105">
        <v>2019</v>
      </c>
      <c r="C771" s="105">
        <v>2020</v>
      </c>
      <c r="D771" s="105">
        <v>2021</v>
      </c>
      <c r="E771" s="105">
        <v>2022</v>
      </c>
    </row>
    <row r="772" spans="1:5" ht="15.75" thickBot="1" x14ac:dyDescent="0.3">
      <c r="A772" s="770"/>
      <c r="B772" s="106" t="s">
        <v>9</v>
      </c>
      <c r="C772" s="106" t="s">
        <v>10</v>
      </c>
      <c r="D772" s="106" t="s">
        <v>10</v>
      </c>
      <c r="E772" s="106" t="s">
        <v>10</v>
      </c>
    </row>
    <row r="773" spans="1:5" ht="15.75" thickBot="1" x14ac:dyDescent="0.3">
      <c r="A773" s="90" t="s">
        <v>26</v>
      </c>
      <c r="B773" s="639">
        <v>1</v>
      </c>
      <c r="C773" s="639">
        <v>1</v>
      </c>
      <c r="D773" s="639">
        <v>1</v>
      </c>
      <c r="E773" s="639">
        <v>1</v>
      </c>
    </row>
    <row r="774" spans="1:5" ht="15.75" thickBot="1" x14ac:dyDescent="0.3">
      <c r="A774" s="90" t="s">
        <v>27</v>
      </c>
      <c r="B774" s="107">
        <f>B792</f>
        <v>6850</v>
      </c>
      <c r="C774" s="107">
        <f>C792</f>
        <v>2500</v>
      </c>
      <c r="D774" s="107">
        <f>D792</f>
        <v>3000</v>
      </c>
      <c r="E774" s="107">
        <f>E792</f>
        <v>3000</v>
      </c>
    </row>
    <row r="775" spans="1:5" ht="15.75" thickBot="1" x14ac:dyDescent="0.3">
      <c r="A775" s="90" t="s">
        <v>28</v>
      </c>
      <c r="B775" s="107">
        <f>B774/B773</f>
        <v>6850</v>
      </c>
      <c r="C775" s="107">
        <f>C774/C773</f>
        <v>2500</v>
      </c>
      <c r="D775" s="107">
        <f>D774/D773</f>
        <v>3000</v>
      </c>
      <c r="E775" s="107">
        <f>E774/E773</f>
        <v>3000</v>
      </c>
    </row>
    <row r="776" spans="1:5" ht="15.75" thickBot="1" x14ac:dyDescent="0.3">
      <c r="A776" s="90" t="s">
        <v>29</v>
      </c>
      <c r="B776" s="639" t="s">
        <v>30</v>
      </c>
      <c r="C776" s="109">
        <f t="shared" ref="C776:E778" si="51">C773/B773-1</f>
        <v>0</v>
      </c>
      <c r="D776" s="109">
        <f t="shared" si="51"/>
        <v>0</v>
      </c>
      <c r="E776" s="109">
        <f t="shared" si="51"/>
        <v>0</v>
      </c>
    </row>
    <row r="777" spans="1:5" ht="15.75" thickBot="1" x14ac:dyDescent="0.3">
      <c r="A777" s="90" t="s">
        <v>31</v>
      </c>
      <c r="B777" s="639" t="s">
        <v>30</v>
      </c>
      <c r="C777" s="109">
        <f t="shared" si="51"/>
        <v>-0.63503649635036497</v>
      </c>
      <c r="D777" s="109">
        <f t="shared" si="51"/>
        <v>0.19999999999999996</v>
      </c>
      <c r="E777" s="109">
        <f t="shared" si="51"/>
        <v>0</v>
      </c>
    </row>
    <row r="778" spans="1:5" ht="15.75" thickBot="1" x14ac:dyDescent="0.3">
      <c r="A778" s="90" t="s">
        <v>32</v>
      </c>
      <c r="B778" s="639" t="s">
        <v>30</v>
      </c>
      <c r="C778" s="109">
        <f t="shared" si="51"/>
        <v>-0.63503649635036497</v>
      </c>
      <c r="D778" s="109">
        <f t="shared" si="51"/>
        <v>0.19999999999999996</v>
      </c>
      <c r="E778" s="109">
        <f t="shared" si="51"/>
        <v>0</v>
      </c>
    </row>
    <row r="779" spans="1:5" ht="15.75" thickBot="1" x14ac:dyDescent="0.3">
      <c r="A779" s="771" t="s">
        <v>261</v>
      </c>
      <c r="B779" s="772"/>
      <c r="C779" s="772"/>
      <c r="D779" s="772"/>
      <c r="E779" s="773"/>
    </row>
    <row r="780" spans="1:5" x14ac:dyDescent="0.25">
      <c r="A780" s="769"/>
      <c r="B780" s="105">
        <v>2019</v>
      </c>
      <c r="C780" s="105">
        <v>2020</v>
      </c>
      <c r="D780" s="105">
        <v>2021</v>
      </c>
      <c r="E780" s="105">
        <v>2022</v>
      </c>
    </row>
    <row r="781" spans="1:5" ht="15.75" thickBot="1" x14ac:dyDescent="0.3">
      <c r="A781" s="770"/>
      <c r="B781" s="106" t="s">
        <v>9</v>
      </c>
      <c r="C781" s="106" t="s">
        <v>10</v>
      </c>
      <c r="D781" s="106" t="s">
        <v>10</v>
      </c>
      <c r="E781" s="106" t="s">
        <v>10</v>
      </c>
    </row>
    <row r="782" spans="1:5" ht="15.75" thickBot="1" x14ac:dyDescent="0.3">
      <c r="A782" s="110" t="s">
        <v>49</v>
      </c>
      <c r="B782" s="114">
        <f>B783+B784+B785+B786</f>
        <v>0</v>
      </c>
      <c r="C782" s="114">
        <f>C783+C784+C785+C786</f>
        <v>0</v>
      </c>
      <c r="D782" s="114">
        <f>D783+D784+D785+D786</f>
        <v>0</v>
      </c>
      <c r="E782" s="114">
        <f>E783+E784+E785+E786</f>
        <v>0</v>
      </c>
    </row>
    <row r="783" spans="1:5" ht="15.75" thickBot="1" x14ac:dyDescent="0.3">
      <c r="A783" s="75" t="s">
        <v>110</v>
      </c>
      <c r="B783" s="114"/>
      <c r="C783" s="114"/>
      <c r="D783" s="114"/>
      <c r="E783" s="114"/>
    </row>
    <row r="784" spans="1:5" ht="15.75" thickBot="1" x14ac:dyDescent="0.3">
      <c r="A784" s="75" t="s">
        <v>111</v>
      </c>
      <c r="B784" s="114"/>
      <c r="C784" s="114"/>
      <c r="D784" s="114"/>
      <c r="E784" s="114"/>
    </row>
    <row r="785" spans="1:5" ht="15.75" thickBot="1" x14ac:dyDescent="0.3">
      <c r="A785" s="75" t="s">
        <v>113</v>
      </c>
      <c r="B785" s="114"/>
      <c r="C785" s="114"/>
      <c r="D785" s="114"/>
      <c r="E785" s="114"/>
    </row>
    <row r="786" spans="1:5" ht="15.75" thickBot="1" x14ac:dyDescent="0.3">
      <c r="A786" s="75" t="s">
        <v>114</v>
      </c>
      <c r="B786" s="114"/>
      <c r="C786" s="114"/>
      <c r="D786" s="114"/>
      <c r="E786" s="114"/>
    </row>
    <row r="787" spans="1:5" ht="15.75" thickBot="1" x14ac:dyDescent="0.3">
      <c r="A787" s="110" t="s">
        <v>50</v>
      </c>
      <c r="B787" s="112">
        <f>B788+B789+B790+B791</f>
        <v>6850</v>
      </c>
      <c r="C787" s="112">
        <f>C788+C789+C790+C791</f>
        <v>2500</v>
      </c>
      <c r="D787" s="112">
        <f>D788+D789+D790+D791</f>
        <v>3000</v>
      </c>
      <c r="E787" s="112">
        <f>E788+E789+E790+E791</f>
        <v>3000</v>
      </c>
    </row>
    <row r="788" spans="1:5" ht="15.75" thickBot="1" x14ac:dyDescent="0.3">
      <c r="A788" s="75" t="s">
        <v>110</v>
      </c>
      <c r="B788" s="112">
        <v>6850</v>
      </c>
      <c r="C788" s="112">
        <v>2500</v>
      </c>
      <c r="D788" s="112">
        <v>3000</v>
      </c>
      <c r="E788" s="112">
        <v>3000</v>
      </c>
    </row>
    <row r="789" spans="1:5" ht="15.75" thickBot="1" x14ac:dyDescent="0.3">
      <c r="A789" s="75" t="s">
        <v>111</v>
      </c>
      <c r="B789" s="112"/>
      <c r="C789" s="112"/>
      <c r="D789" s="112"/>
      <c r="E789" s="112"/>
    </row>
    <row r="790" spans="1:5" ht="15.75" thickBot="1" x14ac:dyDescent="0.3">
      <c r="A790" s="75" t="s">
        <v>113</v>
      </c>
      <c r="B790" s="112"/>
      <c r="C790" s="112"/>
      <c r="D790" s="112"/>
      <c r="E790" s="112"/>
    </row>
    <row r="791" spans="1:5" ht="15.75" thickBot="1" x14ac:dyDescent="0.3">
      <c r="A791" s="75" t="s">
        <v>114</v>
      </c>
      <c r="B791" s="112"/>
      <c r="C791" s="112"/>
      <c r="D791" s="112"/>
      <c r="E791" s="112"/>
    </row>
    <row r="792" spans="1:5" ht="15.75" thickBot="1" x14ac:dyDescent="0.3">
      <c r="A792" s="117" t="s">
        <v>262</v>
      </c>
      <c r="B792" s="112">
        <f>B782+B787</f>
        <v>6850</v>
      </c>
      <c r="C792" s="112">
        <f>C782+C787</f>
        <v>2500</v>
      </c>
      <c r="D792" s="112">
        <f>D782+D787</f>
        <v>3000</v>
      </c>
      <c r="E792" s="112">
        <f>E782+E787</f>
        <v>3000</v>
      </c>
    </row>
    <row r="793" spans="1:5" ht="34.5" thickBot="1" x14ac:dyDescent="0.3">
      <c r="A793" s="124" t="s">
        <v>263</v>
      </c>
      <c r="B793" s="1178" t="s">
        <v>264</v>
      </c>
      <c r="C793" s="130" t="s">
        <v>158</v>
      </c>
      <c r="D793" s="1179" t="s">
        <v>265</v>
      </c>
      <c r="E793" s="131"/>
    </row>
    <row r="794" spans="1:5" ht="15.75" thickBot="1" x14ac:dyDescent="0.3">
      <c r="A794" s="90" t="s">
        <v>22</v>
      </c>
      <c r="B794" s="766" t="s">
        <v>264</v>
      </c>
      <c r="C794" s="767"/>
      <c r="D794" s="767"/>
      <c r="E794" s="768"/>
    </row>
    <row r="795" spans="1:5" ht="15.75" thickBot="1" x14ac:dyDescent="0.3">
      <c r="A795" s="90" t="s">
        <v>24</v>
      </c>
      <c r="B795" s="783" t="s">
        <v>240</v>
      </c>
      <c r="C795" s="784"/>
      <c r="D795" s="784"/>
      <c r="E795" s="785"/>
    </row>
    <row r="796" spans="1:5" x14ac:dyDescent="0.25">
      <c r="A796" s="769"/>
      <c r="B796" s="105">
        <v>2019</v>
      </c>
      <c r="C796" s="105">
        <v>2020</v>
      </c>
      <c r="D796" s="105">
        <v>2021</v>
      </c>
      <c r="E796" s="105">
        <v>2022</v>
      </c>
    </row>
    <row r="797" spans="1:5" ht="15.75" thickBot="1" x14ac:dyDescent="0.3">
      <c r="A797" s="770"/>
      <c r="B797" s="106" t="s">
        <v>9</v>
      </c>
      <c r="C797" s="106" t="s">
        <v>10</v>
      </c>
      <c r="D797" s="106" t="s">
        <v>10</v>
      </c>
      <c r="E797" s="106" t="s">
        <v>10</v>
      </c>
    </row>
    <row r="798" spans="1:5" ht="15.75" thickBot="1" x14ac:dyDescent="0.3">
      <c r="A798" s="90" t="s">
        <v>26</v>
      </c>
      <c r="B798" s="639">
        <v>1</v>
      </c>
      <c r="C798" s="90">
        <v>1</v>
      </c>
      <c r="D798" s="90">
        <v>1</v>
      </c>
      <c r="E798" s="90">
        <v>1</v>
      </c>
    </row>
    <row r="799" spans="1:5" ht="15.75" thickBot="1" x14ac:dyDescent="0.3">
      <c r="A799" s="90" t="s">
        <v>27</v>
      </c>
      <c r="B799" s="107">
        <f>B817</f>
        <v>7500</v>
      </c>
      <c r="C799" s="107">
        <f t="shared" ref="C799:E799" si="52">C817</f>
        <v>2065</v>
      </c>
      <c r="D799" s="107">
        <f t="shared" si="52"/>
        <v>3000</v>
      </c>
      <c r="E799" s="107">
        <f t="shared" si="52"/>
        <v>3000</v>
      </c>
    </row>
    <row r="800" spans="1:5" ht="15.75" thickBot="1" x14ac:dyDescent="0.3">
      <c r="A800" s="90" t="s">
        <v>28</v>
      </c>
      <c r="B800" s="107">
        <f>B799/B798</f>
        <v>7500</v>
      </c>
      <c r="C800" s="107">
        <f t="shared" ref="C800:E800" si="53">C799/C798</f>
        <v>2065</v>
      </c>
      <c r="D800" s="107">
        <f t="shared" si="53"/>
        <v>3000</v>
      </c>
      <c r="E800" s="107">
        <f t="shared" si="53"/>
        <v>3000</v>
      </c>
    </row>
    <row r="801" spans="1:5" ht="15.75" thickBot="1" x14ac:dyDescent="0.3">
      <c r="A801" s="90" t="s">
        <v>29</v>
      </c>
      <c r="B801" s="639" t="s">
        <v>30</v>
      </c>
      <c r="C801" s="109">
        <f>C798/B798-1</f>
        <v>0</v>
      </c>
      <c r="D801" s="109">
        <f t="shared" ref="D801:E803" si="54">D798/C798-1</f>
        <v>0</v>
      </c>
      <c r="E801" s="109">
        <f t="shared" si="54"/>
        <v>0</v>
      </c>
    </row>
    <row r="802" spans="1:5" ht="15.75" thickBot="1" x14ac:dyDescent="0.3">
      <c r="A802" s="90" t="s">
        <v>31</v>
      </c>
      <c r="B802" s="639" t="s">
        <v>30</v>
      </c>
      <c r="C802" s="109">
        <f>C799/B799-1</f>
        <v>-0.72466666666666668</v>
      </c>
      <c r="D802" s="109">
        <f t="shared" si="54"/>
        <v>0.45278450363196132</v>
      </c>
      <c r="E802" s="109">
        <f t="shared" si="54"/>
        <v>0</v>
      </c>
    </row>
    <row r="803" spans="1:5" ht="15.75" thickBot="1" x14ac:dyDescent="0.3">
      <c r="A803" s="90" t="s">
        <v>32</v>
      </c>
      <c r="B803" s="639" t="s">
        <v>30</v>
      </c>
      <c r="C803" s="109">
        <f>C800/B800-1</f>
        <v>-0.72466666666666668</v>
      </c>
      <c r="D803" s="109">
        <f t="shared" si="54"/>
        <v>0.45278450363196132</v>
      </c>
      <c r="E803" s="109">
        <f t="shared" si="54"/>
        <v>0</v>
      </c>
    </row>
    <row r="804" spans="1:5" ht="15.75" thickBot="1" x14ac:dyDescent="0.3">
      <c r="A804" s="771" t="s">
        <v>266</v>
      </c>
      <c r="B804" s="772"/>
      <c r="C804" s="772"/>
      <c r="D804" s="772"/>
      <c r="E804" s="773"/>
    </row>
    <row r="805" spans="1:5" x14ac:dyDescent="0.25">
      <c r="A805" s="769"/>
      <c r="B805" s="105">
        <v>2019</v>
      </c>
      <c r="C805" s="105">
        <v>2020</v>
      </c>
      <c r="D805" s="105">
        <v>2021</v>
      </c>
      <c r="E805" s="105">
        <v>2022</v>
      </c>
    </row>
    <row r="806" spans="1:5" ht="15.75" thickBot="1" x14ac:dyDescent="0.3">
      <c r="A806" s="770"/>
      <c r="B806" s="106" t="s">
        <v>9</v>
      </c>
      <c r="C806" s="106" t="s">
        <v>10</v>
      </c>
      <c r="D806" s="106" t="s">
        <v>10</v>
      </c>
      <c r="E806" s="106" t="s">
        <v>10</v>
      </c>
    </row>
    <row r="807" spans="1:5" ht="15.75" thickBot="1" x14ac:dyDescent="0.3">
      <c r="A807" s="110" t="s">
        <v>49</v>
      </c>
      <c r="B807" s="114">
        <f>B808+B809+B810+B811</f>
        <v>0</v>
      </c>
      <c r="C807" s="114">
        <f t="shared" ref="C807:E807" si="55">C808+C809+C810+C811</f>
        <v>0</v>
      </c>
      <c r="D807" s="114">
        <f t="shared" si="55"/>
        <v>0</v>
      </c>
      <c r="E807" s="114">
        <f t="shared" si="55"/>
        <v>0</v>
      </c>
    </row>
    <row r="808" spans="1:5" ht="15.75" thickBot="1" x14ac:dyDescent="0.3">
      <c r="A808" s="75" t="s">
        <v>110</v>
      </c>
      <c r="B808" s="114"/>
      <c r="C808" s="114"/>
      <c r="D808" s="114"/>
      <c r="E808" s="114"/>
    </row>
    <row r="809" spans="1:5" ht="15.75" thickBot="1" x14ac:dyDescent="0.3">
      <c r="A809" s="75" t="s">
        <v>111</v>
      </c>
      <c r="B809" s="114"/>
      <c r="C809" s="114"/>
      <c r="D809" s="114"/>
      <c r="E809" s="114"/>
    </row>
    <row r="810" spans="1:5" ht="15.75" thickBot="1" x14ac:dyDescent="0.3">
      <c r="A810" s="75" t="s">
        <v>113</v>
      </c>
      <c r="B810" s="114"/>
      <c r="C810" s="114"/>
      <c r="D810" s="114"/>
      <c r="E810" s="114"/>
    </row>
    <row r="811" spans="1:5" ht="15.75" thickBot="1" x14ac:dyDescent="0.3">
      <c r="A811" s="75" t="s">
        <v>114</v>
      </c>
      <c r="B811" s="114"/>
      <c r="C811" s="114"/>
      <c r="D811" s="114"/>
      <c r="E811" s="114"/>
    </row>
    <row r="812" spans="1:5" ht="15.75" thickBot="1" x14ac:dyDescent="0.3">
      <c r="A812" s="110" t="s">
        <v>50</v>
      </c>
      <c r="B812" s="112">
        <f>B813+B814+B815+B816</f>
        <v>7500</v>
      </c>
      <c r="C812" s="112">
        <f t="shared" ref="C812:E812" si="56">C813+C814+C815+C816</f>
        <v>2065</v>
      </c>
      <c r="D812" s="112">
        <f t="shared" si="56"/>
        <v>3000</v>
      </c>
      <c r="E812" s="112">
        <f t="shared" si="56"/>
        <v>3000</v>
      </c>
    </row>
    <row r="813" spans="1:5" ht="15.75" thickBot="1" x14ac:dyDescent="0.3">
      <c r="A813" s="75" t="s">
        <v>110</v>
      </c>
      <c r="B813" s="112">
        <v>7500</v>
      </c>
      <c r="C813" s="112">
        <v>2065</v>
      </c>
      <c r="D813" s="112">
        <v>3000</v>
      </c>
      <c r="E813" s="112">
        <v>3000</v>
      </c>
    </row>
    <row r="814" spans="1:5" ht="15.75" thickBot="1" x14ac:dyDescent="0.3">
      <c r="A814" s="75" t="s">
        <v>111</v>
      </c>
      <c r="B814" s="112"/>
      <c r="C814" s="112"/>
      <c r="D814" s="112"/>
      <c r="E814" s="112"/>
    </row>
    <row r="815" spans="1:5" ht="15.75" thickBot="1" x14ac:dyDescent="0.3">
      <c r="A815" s="75" t="s">
        <v>113</v>
      </c>
      <c r="B815" s="112"/>
      <c r="C815" s="112"/>
      <c r="D815" s="112"/>
      <c r="E815" s="112"/>
    </row>
    <row r="816" spans="1:5" ht="15.75" thickBot="1" x14ac:dyDescent="0.3">
      <c r="A816" s="75" t="s">
        <v>114</v>
      </c>
      <c r="B816" s="112"/>
      <c r="C816" s="112"/>
      <c r="D816" s="112"/>
      <c r="E816" s="112"/>
    </row>
    <row r="817" spans="1:5" ht="15.75" thickBot="1" x14ac:dyDescent="0.3">
      <c r="A817" s="117" t="s">
        <v>267</v>
      </c>
      <c r="B817" s="112">
        <f>B807+B812</f>
        <v>7500</v>
      </c>
      <c r="C817" s="112">
        <f t="shared" ref="C817:E817" si="57">C807+C812</f>
        <v>2065</v>
      </c>
      <c r="D817" s="112">
        <f t="shared" si="57"/>
        <v>3000</v>
      </c>
      <c r="E817" s="112">
        <f t="shared" si="57"/>
        <v>3000</v>
      </c>
    </row>
    <row r="818" spans="1:5" ht="51.75" thickBot="1" x14ac:dyDescent="0.3">
      <c r="A818" s="124" t="s">
        <v>268</v>
      </c>
      <c r="B818" s="1178" t="s">
        <v>269</v>
      </c>
      <c r="C818" s="130" t="s">
        <v>158</v>
      </c>
      <c r="D818" s="1179" t="s">
        <v>270</v>
      </c>
      <c r="E818" s="131"/>
    </row>
    <row r="819" spans="1:5" ht="15.75" thickBot="1" x14ac:dyDescent="0.3">
      <c r="A819" s="90" t="s">
        <v>22</v>
      </c>
      <c r="B819" s="766" t="s">
        <v>269</v>
      </c>
      <c r="C819" s="767"/>
      <c r="D819" s="767"/>
      <c r="E819" s="768"/>
    </row>
    <row r="820" spans="1:5" ht="15.75" thickBot="1" x14ac:dyDescent="0.3">
      <c r="A820" s="90" t="s">
        <v>24</v>
      </c>
      <c r="B820" s="783" t="s">
        <v>177</v>
      </c>
      <c r="C820" s="784"/>
      <c r="D820" s="784"/>
      <c r="E820" s="785"/>
    </row>
    <row r="821" spans="1:5" x14ac:dyDescent="0.25">
      <c r="A821" s="769"/>
      <c r="B821" s="105">
        <v>2019</v>
      </c>
      <c r="C821" s="105">
        <v>2020</v>
      </c>
      <c r="D821" s="105">
        <v>2021</v>
      </c>
      <c r="E821" s="105">
        <v>2022</v>
      </c>
    </row>
    <row r="822" spans="1:5" ht="15.75" thickBot="1" x14ac:dyDescent="0.3">
      <c r="A822" s="770"/>
      <c r="B822" s="106" t="s">
        <v>9</v>
      </c>
      <c r="C822" s="106" t="s">
        <v>10</v>
      </c>
      <c r="D822" s="106" t="s">
        <v>10</v>
      </c>
      <c r="E822" s="106" t="s">
        <v>10</v>
      </c>
    </row>
    <row r="823" spans="1:5" ht="15.75" thickBot="1" x14ac:dyDescent="0.3">
      <c r="A823" s="90" t="s">
        <v>26</v>
      </c>
      <c r="B823" s="639">
        <v>1</v>
      </c>
      <c r="C823" s="639">
        <v>1</v>
      </c>
      <c r="D823" s="639">
        <v>1</v>
      </c>
      <c r="E823" s="639">
        <v>1</v>
      </c>
    </row>
    <row r="824" spans="1:5" ht="15.75" thickBot="1" x14ac:dyDescent="0.3">
      <c r="A824" s="90" t="s">
        <v>27</v>
      </c>
      <c r="B824" s="107">
        <f>B842</f>
        <v>0</v>
      </c>
      <c r="C824" s="107">
        <f t="shared" ref="C824:E824" si="58">C842</f>
        <v>24300</v>
      </c>
      <c r="D824" s="107">
        <f t="shared" si="58"/>
        <v>13300</v>
      </c>
      <c r="E824" s="107">
        <f t="shared" si="58"/>
        <v>29500</v>
      </c>
    </row>
    <row r="825" spans="1:5" ht="15.75" thickBot="1" x14ac:dyDescent="0.3">
      <c r="A825" s="90" t="s">
        <v>28</v>
      </c>
      <c r="B825" s="107">
        <f>B824/B823</f>
        <v>0</v>
      </c>
      <c r="C825" s="107">
        <f t="shared" ref="C825:E825" si="59">C824/C823</f>
        <v>24300</v>
      </c>
      <c r="D825" s="107">
        <f t="shared" si="59"/>
        <v>13300</v>
      </c>
      <c r="E825" s="107">
        <f t="shared" si="59"/>
        <v>29500</v>
      </c>
    </row>
    <row r="826" spans="1:5" ht="15.75" thickBot="1" x14ac:dyDescent="0.3">
      <c r="A826" s="90" t="s">
        <v>29</v>
      </c>
      <c r="B826" s="639" t="s">
        <v>30</v>
      </c>
      <c r="C826" s="109">
        <f>C823/B823-1</f>
        <v>0</v>
      </c>
      <c r="D826" s="109">
        <f t="shared" ref="D826:E828" si="60">D823/C823-1</f>
        <v>0</v>
      </c>
      <c r="E826" s="109">
        <f t="shared" si="60"/>
        <v>0</v>
      </c>
    </row>
    <row r="827" spans="1:5" ht="15.75" thickBot="1" x14ac:dyDescent="0.3">
      <c r="A827" s="90" t="s">
        <v>31</v>
      </c>
      <c r="B827" s="639" t="s">
        <v>30</v>
      </c>
      <c r="C827" s="109" t="e">
        <f>C824/B824-1</f>
        <v>#DIV/0!</v>
      </c>
      <c r="D827" s="109">
        <f t="shared" si="60"/>
        <v>-0.45267489711934161</v>
      </c>
      <c r="E827" s="109">
        <f t="shared" si="60"/>
        <v>1.2180451127819549</v>
      </c>
    </row>
    <row r="828" spans="1:5" ht="15.75" thickBot="1" x14ac:dyDescent="0.3">
      <c r="A828" s="90" t="s">
        <v>32</v>
      </c>
      <c r="B828" s="639" t="s">
        <v>30</v>
      </c>
      <c r="C828" s="109" t="e">
        <f>C825/B825-1</f>
        <v>#DIV/0!</v>
      </c>
      <c r="D828" s="109">
        <f t="shared" si="60"/>
        <v>-0.45267489711934161</v>
      </c>
      <c r="E828" s="109">
        <f t="shared" si="60"/>
        <v>1.2180451127819549</v>
      </c>
    </row>
    <row r="829" spans="1:5" ht="15.75" thickBot="1" x14ac:dyDescent="0.3">
      <c r="A829" s="771" t="s">
        <v>271</v>
      </c>
      <c r="B829" s="772"/>
      <c r="C829" s="772"/>
      <c r="D829" s="772"/>
      <c r="E829" s="773"/>
    </row>
    <row r="830" spans="1:5" x14ac:dyDescent="0.25">
      <c r="A830" s="769"/>
      <c r="B830" s="105">
        <v>2019</v>
      </c>
      <c r="C830" s="105">
        <v>2020</v>
      </c>
      <c r="D830" s="105">
        <v>2021</v>
      </c>
      <c r="E830" s="105">
        <v>2022</v>
      </c>
    </row>
    <row r="831" spans="1:5" ht="15.75" thickBot="1" x14ac:dyDescent="0.3">
      <c r="A831" s="770"/>
      <c r="B831" s="106" t="s">
        <v>9</v>
      </c>
      <c r="C831" s="106" t="s">
        <v>10</v>
      </c>
      <c r="D831" s="106" t="s">
        <v>10</v>
      </c>
      <c r="E831" s="106" t="s">
        <v>10</v>
      </c>
    </row>
    <row r="832" spans="1:5" ht="15.75" thickBot="1" x14ac:dyDescent="0.3">
      <c r="A832" s="110" t="s">
        <v>49</v>
      </c>
      <c r="B832" s="114">
        <f>B833+B834+B835+B836</f>
        <v>0</v>
      </c>
      <c r="C832" s="114">
        <f t="shared" ref="C832:E832" si="61">C833+C834+C835+C836</f>
        <v>0</v>
      </c>
      <c r="D832" s="114">
        <f t="shared" si="61"/>
        <v>0</v>
      </c>
      <c r="E832" s="114">
        <f t="shared" si="61"/>
        <v>0</v>
      </c>
    </row>
    <row r="833" spans="1:5" ht="15.75" thickBot="1" x14ac:dyDescent="0.3">
      <c r="A833" s="75" t="s">
        <v>110</v>
      </c>
      <c r="B833" s="114"/>
      <c r="C833" s="114"/>
      <c r="D833" s="114"/>
      <c r="E833" s="114"/>
    </row>
    <row r="834" spans="1:5" ht="15.75" thickBot="1" x14ac:dyDescent="0.3">
      <c r="A834" s="75" t="s">
        <v>111</v>
      </c>
      <c r="B834" s="114"/>
      <c r="C834" s="114"/>
      <c r="D834" s="114"/>
      <c r="E834" s="114"/>
    </row>
    <row r="835" spans="1:5" ht="15.75" thickBot="1" x14ac:dyDescent="0.3">
      <c r="A835" s="75" t="s">
        <v>113</v>
      </c>
      <c r="B835" s="114"/>
      <c r="C835" s="114"/>
      <c r="D835" s="114"/>
      <c r="E835" s="114"/>
    </row>
    <row r="836" spans="1:5" ht="15.75" thickBot="1" x14ac:dyDescent="0.3">
      <c r="A836" s="75" t="s">
        <v>114</v>
      </c>
      <c r="B836" s="114"/>
      <c r="C836" s="114"/>
      <c r="D836" s="114"/>
      <c r="E836" s="114"/>
    </row>
    <row r="837" spans="1:5" ht="15.75" thickBot="1" x14ac:dyDescent="0.3">
      <c r="A837" s="110" t="s">
        <v>50</v>
      </c>
      <c r="B837" s="112">
        <f>B838+B839+B840+B841</f>
        <v>0</v>
      </c>
      <c r="C837" s="112">
        <f t="shared" ref="C837:E837" si="62">C838+C839+C840+C841</f>
        <v>24300</v>
      </c>
      <c r="D837" s="112">
        <f t="shared" si="62"/>
        <v>13300</v>
      </c>
      <c r="E837" s="112">
        <f t="shared" si="62"/>
        <v>29500</v>
      </c>
    </row>
    <row r="838" spans="1:5" ht="15.75" thickBot="1" x14ac:dyDescent="0.3">
      <c r="A838" s="75" t="s">
        <v>110</v>
      </c>
      <c r="B838" s="112">
        <v>0</v>
      </c>
      <c r="C838" s="112">
        <v>24300</v>
      </c>
      <c r="D838" s="112">
        <v>13300</v>
      </c>
      <c r="E838" s="112">
        <v>29500</v>
      </c>
    </row>
    <row r="839" spans="1:5" ht="15.75" thickBot="1" x14ac:dyDescent="0.3">
      <c r="A839" s="75" t="s">
        <v>111</v>
      </c>
      <c r="B839" s="112"/>
      <c r="C839" s="112"/>
      <c r="D839" s="112"/>
      <c r="E839" s="112"/>
    </row>
    <row r="840" spans="1:5" ht="15.75" thickBot="1" x14ac:dyDescent="0.3">
      <c r="A840" s="75" t="s">
        <v>113</v>
      </c>
      <c r="B840" s="112"/>
      <c r="C840" s="112"/>
      <c r="D840" s="112"/>
      <c r="E840" s="112"/>
    </row>
    <row r="841" spans="1:5" ht="15.75" thickBot="1" x14ac:dyDescent="0.3">
      <c r="A841" s="75" t="s">
        <v>114</v>
      </c>
      <c r="B841" s="112"/>
      <c r="C841" s="112"/>
      <c r="D841" s="112"/>
      <c r="E841" s="112"/>
    </row>
    <row r="842" spans="1:5" ht="15.75" thickBot="1" x14ac:dyDescent="0.3">
      <c r="A842" s="117" t="s">
        <v>272</v>
      </c>
      <c r="B842" s="112">
        <f>B832+B837</f>
        <v>0</v>
      </c>
      <c r="C842" s="112">
        <f t="shared" ref="C842:E842" si="63">C832+C837</f>
        <v>24300</v>
      </c>
      <c r="D842" s="112">
        <f t="shared" si="63"/>
        <v>13300</v>
      </c>
      <c r="E842" s="112">
        <f t="shared" si="63"/>
        <v>29500</v>
      </c>
    </row>
    <row r="843" spans="1:5" ht="15.75" thickBot="1" x14ac:dyDescent="0.3">
      <c r="A843" s="124" t="s">
        <v>154</v>
      </c>
      <c r="B843" s="1191" t="s">
        <v>273</v>
      </c>
      <c r="C843" s="1192"/>
      <c r="D843" s="1174"/>
      <c r="E843" s="1175"/>
    </row>
    <row r="844" spans="1:5" ht="34.5" thickBot="1" x14ac:dyDescent="0.3">
      <c r="A844" s="124" t="s">
        <v>274</v>
      </c>
      <c r="B844" s="1176" t="s">
        <v>275</v>
      </c>
      <c r="C844" s="130" t="s">
        <v>158</v>
      </c>
      <c r="D844" s="1177" t="s">
        <v>276</v>
      </c>
      <c r="E844" s="131"/>
    </row>
    <row r="845" spans="1:5" ht="15.75" thickBot="1" x14ac:dyDescent="0.3">
      <c r="A845" s="90" t="s">
        <v>22</v>
      </c>
      <c r="B845" s="766" t="s">
        <v>275</v>
      </c>
      <c r="C845" s="767"/>
      <c r="D845" s="767"/>
      <c r="E845" s="768"/>
    </row>
    <row r="846" spans="1:5" ht="15.75" thickBot="1" x14ac:dyDescent="0.3">
      <c r="A846" s="90" t="s">
        <v>24</v>
      </c>
      <c r="B846" s="783" t="s">
        <v>177</v>
      </c>
      <c r="C846" s="784"/>
      <c r="D846" s="784"/>
      <c r="E846" s="785"/>
    </row>
    <row r="847" spans="1:5" x14ac:dyDescent="0.25">
      <c r="A847" s="769"/>
      <c r="B847" s="105">
        <v>2019</v>
      </c>
      <c r="C847" s="105">
        <v>2020</v>
      </c>
      <c r="D847" s="105">
        <v>2021</v>
      </c>
      <c r="E847" s="105">
        <v>2022</v>
      </c>
    </row>
    <row r="848" spans="1:5" ht="15.75" thickBot="1" x14ac:dyDescent="0.3">
      <c r="A848" s="770"/>
      <c r="B848" s="106" t="s">
        <v>9</v>
      </c>
      <c r="C848" s="106" t="s">
        <v>10</v>
      </c>
      <c r="D848" s="106" t="s">
        <v>10</v>
      </c>
      <c r="E848" s="106" t="s">
        <v>10</v>
      </c>
    </row>
    <row r="849" spans="1:5" ht="15.75" thickBot="1" x14ac:dyDescent="0.3">
      <c r="A849" s="90" t="s">
        <v>26</v>
      </c>
      <c r="B849" s="639">
        <v>0</v>
      </c>
      <c r="C849" s="639">
        <v>0</v>
      </c>
      <c r="D849" s="639">
        <v>1</v>
      </c>
      <c r="E849" s="639">
        <v>0</v>
      </c>
    </row>
    <row r="850" spans="1:5" ht="15.75" thickBot="1" x14ac:dyDescent="0.3">
      <c r="A850" s="90" t="s">
        <v>27</v>
      </c>
      <c r="B850" s="107">
        <f>B868</f>
        <v>0</v>
      </c>
      <c r="C850" s="107">
        <f t="shared" ref="C850:E850" si="64">C868</f>
        <v>0</v>
      </c>
      <c r="D850" s="107">
        <f t="shared" si="64"/>
        <v>11500</v>
      </c>
      <c r="E850" s="107">
        <f t="shared" si="64"/>
        <v>0</v>
      </c>
    </row>
    <row r="851" spans="1:5" ht="15.75" thickBot="1" x14ac:dyDescent="0.3">
      <c r="A851" s="90" t="s">
        <v>28</v>
      </c>
      <c r="B851" s="107" t="e">
        <f>B850/B849</f>
        <v>#DIV/0!</v>
      </c>
      <c r="C851" s="107" t="e">
        <f t="shared" ref="C851:E851" si="65">C850/C849</f>
        <v>#DIV/0!</v>
      </c>
      <c r="D851" s="107">
        <f t="shared" si="65"/>
        <v>11500</v>
      </c>
      <c r="E851" s="107" t="e">
        <f t="shared" si="65"/>
        <v>#DIV/0!</v>
      </c>
    </row>
    <row r="852" spans="1:5" ht="15.75" thickBot="1" x14ac:dyDescent="0.3">
      <c r="A852" s="90" t="s">
        <v>29</v>
      </c>
      <c r="B852" s="639" t="s">
        <v>30</v>
      </c>
      <c r="C852" s="109" t="e">
        <f>C849/B849-1</f>
        <v>#DIV/0!</v>
      </c>
      <c r="D852" s="109" t="e">
        <f t="shared" ref="D852:E854" si="66">D849/C849-1</f>
        <v>#DIV/0!</v>
      </c>
      <c r="E852" s="109">
        <f t="shared" si="66"/>
        <v>-1</v>
      </c>
    </row>
    <row r="853" spans="1:5" ht="15.75" thickBot="1" x14ac:dyDescent="0.3">
      <c r="A853" s="90" t="s">
        <v>31</v>
      </c>
      <c r="B853" s="639" t="s">
        <v>30</v>
      </c>
      <c r="C853" s="109" t="e">
        <f>C850/B850-1</f>
        <v>#DIV/0!</v>
      </c>
      <c r="D853" s="109" t="e">
        <f t="shared" si="66"/>
        <v>#DIV/0!</v>
      </c>
      <c r="E853" s="109">
        <f t="shared" si="66"/>
        <v>-1</v>
      </c>
    </row>
    <row r="854" spans="1:5" ht="15.75" thickBot="1" x14ac:dyDescent="0.3">
      <c r="A854" s="90" t="s">
        <v>32</v>
      </c>
      <c r="B854" s="639" t="s">
        <v>30</v>
      </c>
      <c r="C854" s="109" t="e">
        <f>C851/B851-1</f>
        <v>#DIV/0!</v>
      </c>
      <c r="D854" s="109" t="e">
        <f t="shared" si="66"/>
        <v>#DIV/0!</v>
      </c>
      <c r="E854" s="109" t="e">
        <f t="shared" si="66"/>
        <v>#DIV/0!</v>
      </c>
    </row>
    <row r="855" spans="1:5" ht="15.75" thickBot="1" x14ac:dyDescent="0.3">
      <c r="A855" s="771" t="s">
        <v>277</v>
      </c>
      <c r="B855" s="772"/>
      <c r="C855" s="772"/>
      <c r="D855" s="772"/>
      <c r="E855" s="773"/>
    </row>
    <row r="856" spans="1:5" x14ac:dyDescent="0.25">
      <c r="A856" s="769"/>
      <c r="B856" s="105">
        <v>2019</v>
      </c>
      <c r="C856" s="105">
        <v>2020</v>
      </c>
      <c r="D856" s="105">
        <v>2021</v>
      </c>
      <c r="E856" s="105">
        <v>2022</v>
      </c>
    </row>
    <row r="857" spans="1:5" ht="15.75" thickBot="1" x14ac:dyDescent="0.3">
      <c r="A857" s="770"/>
      <c r="B857" s="106" t="s">
        <v>9</v>
      </c>
      <c r="C857" s="106" t="s">
        <v>10</v>
      </c>
      <c r="D857" s="106" t="s">
        <v>10</v>
      </c>
      <c r="E857" s="106" t="s">
        <v>10</v>
      </c>
    </row>
    <row r="858" spans="1:5" ht="15.75" thickBot="1" x14ac:dyDescent="0.3">
      <c r="A858" s="110" t="s">
        <v>49</v>
      </c>
      <c r="B858" s="114">
        <f>B859+B860+B861+B862</f>
        <v>0</v>
      </c>
      <c r="C858" s="114">
        <f t="shared" ref="C858:E858" si="67">C859+C860+C861+C862</f>
        <v>0</v>
      </c>
      <c r="D858" s="114">
        <f t="shared" si="67"/>
        <v>0</v>
      </c>
      <c r="E858" s="114">
        <f t="shared" si="67"/>
        <v>0</v>
      </c>
    </row>
    <row r="859" spans="1:5" ht="15.75" thickBot="1" x14ac:dyDescent="0.3">
      <c r="A859" s="75" t="s">
        <v>110</v>
      </c>
      <c r="B859" s="114"/>
      <c r="C859" s="114"/>
      <c r="D859" s="114"/>
      <c r="E859" s="114"/>
    </row>
    <row r="860" spans="1:5" ht="15.75" thickBot="1" x14ac:dyDescent="0.3">
      <c r="A860" s="75" t="s">
        <v>111</v>
      </c>
      <c r="B860" s="114"/>
      <c r="C860" s="114"/>
      <c r="D860" s="114"/>
      <c r="E860" s="114"/>
    </row>
    <row r="861" spans="1:5" ht="15.75" thickBot="1" x14ac:dyDescent="0.3">
      <c r="A861" s="75" t="s">
        <v>113</v>
      </c>
      <c r="B861" s="114"/>
      <c r="C861" s="114"/>
      <c r="D861" s="114"/>
      <c r="E861" s="114"/>
    </row>
    <row r="862" spans="1:5" ht="15.75" thickBot="1" x14ac:dyDescent="0.3">
      <c r="A862" s="75" t="s">
        <v>114</v>
      </c>
      <c r="B862" s="114"/>
      <c r="C862" s="114"/>
      <c r="D862" s="114"/>
      <c r="E862" s="114"/>
    </row>
    <row r="863" spans="1:5" ht="15.75" thickBot="1" x14ac:dyDescent="0.3">
      <c r="A863" s="110" t="s">
        <v>50</v>
      </c>
      <c r="B863" s="112">
        <f>B864+B865+B866+B867</f>
        <v>0</v>
      </c>
      <c r="C863" s="112">
        <f t="shared" ref="C863:E863" si="68">C864+C865+C866+C867</f>
        <v>0</v>
      </c>
      <c r="D863" s="112">
        <f t="shared" si="68"/>
        <v>11500</v>
      </c>
      <c r="E863" s="112">
        <f t="shared" si="68"/>
        <v>0</v>
      </c>
    </row>
    <row r="864" spans="1:5" ht="15.75" thickBot="1" x14ac:dyDescent="0.3">
      <c r="A864" s="75" t="s">
        <v>110</v>
      </c>
      <c r="B864" s="112">
        <v>0</v>
      </c>
      <c r="C864" s="112">
        <v>0</v>
      </c>
      <c r="D864" s="112">
        <v>11500</v>
      </c>
      <c r="E864" s="112">
        <v>0</v>
      </c>
    </row>
    <row r="865" spans="1:5" ht="15.75" thickBot="1" x14ac:dyDescent="0.3">
      <c r="A865" s="75" t="s">
        <v>111</v>
      </c>
      <c r="B865" s="112"/>
      <c r="C865" s="112"/>
      <c r="D865" s="112"/>
      <c r="E865" s="112"/>
    </row>
    <row r="866" spans="1:5" ht="15.75" thickBot="1" x14ac:dyDescent="0.3">
      <c r="A866" s="75" t="s">
        <v>113</v>
      </c>
      <c r="B866" s="112"/>
      <c r="C866" s="112"/>
      <c r="D866" s="112"/>
      <c r="E866" s="112"/>
    </row>
    <row r="867" spans="1:5" ht="15.75" thickBot="1" x14ac:dyDescent="0.3">
      <c r="A867" s="75" t="s">
        <v>114</v>
      </c>
      <c r="B867" s="112"/>
      <c r="C867" s="112"/>
      <c r="D867" s="112"/>
      <c r="E867" s="112"/>
    </row>
    <row r="868" spans="1:5" ht="15.75" thickBot="1" x14ac:dyDescent="0.3">
      <c r="A868" s="117" t="s">
        <v>278</v>
      </c>
      <c r="B868" s="112">
        <f>B858+B863</f>
        <v>0</v>
      </c>
      <c r="C868" s="112">
        <f t="shared" ref="C868:E868" si="69">C858+C863</f>
        <v>0</v>
      </c>
      <c r="D868" s="112">
        <f t="shared" si="69"/>
        <v>11500</v>
      </c>
      <c r="E868" s="112">
        <f t="shared" si="69"/>
        <v>0</v>
      </c>
    </row>
    <row r="869" spans="1:5" ht="34.5" thickBot="1" x14ac:dyDescent="0.3">
      <c r="A869" s="124" t="s">
        <v>279</v>
      </c>
      <c r="B869" s="1176" t="s">
        <v>280</v>
      </c>
      <c r="C869" s="130" t="s">
        <v>158</v>
      </c>
      <c r="D869" s="1177"/>
      <c r="E869" s="131"/>
    </row>
    <row r="870" spans="1:5" ht="15.75" thickBot="1" x14ac:dyDescent="0.3">
      <c r="A870" s="90" t="s">
        <v>22</v>
      </c>
      <c r="B870" s="766" t="s">
        <v>280</v>
      </c>
      <c r="C870" s="767"/>
      <c r="D870" s="767"/>
      <c r="E870" s="768"/>
    </row>
    <row r="871" spans="1:5" ht="15.75" thickBot="1" x14ac:dyDescent="0.3">
      <c r="A871" s="90" t="s">
        <v>24</v>
      </c>
      <c r="B871" s="783"/>
      <c r="C871" s="784"/>
      <c r="D871" s="784"/>
      <c r="E871" s="785"/>
    </row>
    <row r="872" spans="1:5" x14ac:dyDescent="0.25">
      <c r="A872" s="769"/>
      <c r="B872" s="105">
        <v>2019</v>
      </c>
      <c r="C872" s="105">
        <v>2020</v>
      </c>
      <c r="D872" s="105">
        <v>2021</v>
      </c>
      <c r="E872" s="105">
        <v>2022</v>
      </c>
    </row>
    <row r="873" spans="1:5" ht="15.75" thickBot="1" x14ac:dyDescent="0.3">
      <c r="A873" s="770"/>
      <c r="B873" s="106" t="s">
        <v>9</v>
      </c>
      <c r="C873" s="106" t="s">
        <v>10</v>
      </c>
      <c r="D873" s="106" t="s">
        <v>10</v>
      </c>
      <c r="E873" s="106" t="s">
        <v>10</v>
      </c>
    </row>
    <row r="874" spans="1:5" ht="15.75" thickBot="1" x14ac:dyDescent="0.3">
      <c r="A874" s="90" t="s">
        <v>26</v>
      </c>
      <c r="B874" s="639">
        <v>0</v>
      </c>
      <c r="C874" s="639">
        <v>0</v>
      </c>
      <c r="D874" s="639">
        <v>0</v>
      </c>
      <c r="E874" s="639">
        <v>1</v>
      </c>
    </row>
    <row r="875" spans="1:5" ht="15.75" thickBot="1" x14ac:dyDescent="0.3">
      <c r="A875" s="90" t="s">
        <v>27</v>
      </c>
      <c r="B875" s="107">
        <f>B893</f>
        <v>0</v>
      </c>
      <c r="C875" s="107">
        <f t="shared" ref="C875:E875" si="70">C893</f>
        <v>0</v>
      </c>
      <c r="D875" s="107">
        <f t="shared" si="70"/>
        <v>0</v>
      </c>
      <c r="E875" s="107">
        <f t="shared" si="70"/>
        <v>600</v>
      </c>
    </row>
    <row r="876" spans="1:5" ht="15.75" thickBot="1" x14ac:dyDescent="0.3">
      <c r="A876" s="90" t="s">
        <v>28</v>
      </c>
      <c r="B876" s="107" t="e">
        <f>B875/B874</f>
        <v>#DIV/0!</v>
      </c>
      <c r="C876" s="107" t="e">
        <f t="shared" ref="C876:E876" si="71">C875/C874</f>
        <v>#DIV/0!</v>
      </c>
      <c r="D876" s="107" t="e">
        <f t="shared" si="71"/>
        <v>#DIV/0!</v>
      </c>
      <c r="E876" s="107">
        <f t="shared" si="71"/>
        <v>600</v>
      </c>
    </row>
    <row r="877" spans="1:5" ht="15.75" thickBot="1" x14ac:dyDescent="0.3">
      <c r="A877" s="90" t="s">
        <v>29</v>
      </c>
      <c r="B877" s="639" t="s">
        <v>30</v>
      </c>
      <c r="C877" s="109" t="e">
        <f>C874/B874-1</f>
        <v>#DIV/0!</v>
      </c>
      <c r="D877" s="109" t="e">
        <f t="shared" ref="D877:E879" si="72">D874/C874-1</f>
        <v>#DIV/0!</v>
      </c>
      <c r="E877" s="109" t="e">
        <f t="shared" si="72"/>
        <v>#DIV/0!</v>
      </c>
    </row>
    <row r="878" spans="1:5" ht="15.75" thickBot="1" x14ac:dyDescent="0.3">
      <c r="A878" s="90" t="s">
        <v>31</v>
      </c>
      <c r="B878" s="639" t="s">
        <v>30</v>
      </c>
      <c r="C878" s="109" t="e">
        <f>C875/B875-1</f>
        <v>#DIV/0!</v>
      </c>
      <c r="D878" s="109" t="e">
        <f t="shared" si="72"/>
        <v>#DIV/0!</v>
      </c>
      <c r="E878" s="109" t="e">
        <f t="shared" si="72"/>
        <v>#DIV/0!</v>
      </c>
    </row>
    <row r="879" spans="1:5" ht="15.75" thickBot="1" x14ac:dyDescent="0.3">
      <c r="A879" s="90" t="s">
        <v>32</v>
      </c>
      <c r="B879" s="639" t="s">
        <v>30</v>
      </c>
      <c r="C879" s="109" t="e">
        <f>C876/B876-1</f>
        <v>#DIV/0!</v>
      </c>
      <c r="D879" s="109" t="e">
        <f t="shared" si="72"/>
        <v>#DIV/0!</v>
      </c>
      <c r="E879" s="109" t="e">
        <f t="shared" si="72"/>
        <v>#DIV/0!</v>
      </c>
    </row>
    <row r="880" spans="1:5" ht="15.75" thickBot="1" x14ac:dyDescent="0.3">
      <c r="A880" s="771" t="s">
        <v>281</v>
      </c>
      <c r="B880" s="772"/>
      <c r="C880" s="772"/>
      <c r="D880" s="772"/>
      <c r="E880" s="773"/>
    </row>
    <row r="881" spans="1:5" x14ac:dyDescent="0.25">
      <c r="A881" s="769"/>
      <c r="B881" s="105">
        <v>2019</v>
      </c>
      <c r="C881" s="105">
        <v>2020</v>
      </c>
      <c r="D881" s="105">
        <v>2021</v>
      </c>
      <c r="E881" s="105">
        <v>2022</v>
      </c>
    </row>
    <row r="882" spans="1:5" ht="15.75" thickBot="1" x14ac:dyDescent="0.3">
      <c r="A882" s="770"/>
      <c r="B882" s="106" t="s">
        <v>9</v>
      </c>
      <c r="C882" s="106" t="s">
        <v>10</v>
      </c>
      <c r="D882" s="106" t="s">
        <v>10</v>
      </c>
      <c r="E882" s="106" t="s">
        <v>10</v>
      </c>
    </row>
    <row r="883" spans="1:5" ht="15.75" thickBot="1" x14ac:dyDescent="0.3">
      <c r="A883" s="110" t="s">
        <v>49</v>
      </c>
      <c r="B883" s="114">
        <f>B884+B885+B886+B887</f>
        <v>0</v>
      </c>
      <c r="C883" s="114">
        <f t="shared" ref="C883:E883" si="73">C884+C885+C886+C887</f>
        <v>0</v>
      </c>
      <c r="D883" s="114">
        <f t="shared" si="73"/>
        <v>0</v>
      </c>
      <c r="E883" s="114">
        <f t="shared" si="73"/>
        <v>0</v>
      </c>
    </row>
    <row r="884" spans="1:5" ht="15.75" thickBot="1" x14ac:dyDescent="0.3">
      <c r="A884" s="75" t="s">
        <v>110</v>
      </c>
      <c r="B884" s="114"/>
      <c r="C884" s="114"/>
      <c r="D884" s="114"/>
      <c r="E884" s="114"/>
    </row>
    <row r="885" spans="1:5" ht="15.75" thickBot="1" x14ac:dyDescent="0.3">
      <c r="A885" s="75" t="s">
        <v>111</v>
      </c>
      <c r="B885" s="114"/>
      <c r="C885" s="114"/>
      <c r="D885" s="114"/>
      <c r="E885" s="114"/>
    </row>
    <row r="886" spans="1:5" ht="15.75" thickBot="1" x14ac:dyDescent="0.3">
      <c r="A886" s="75" t="s">
        <v>113</v>
      </c>
      <c r="B886" s="114"/>
      <c r="C886" s="114"/>
      <c r="D886" s="114"/>
      <c r="E886" s="114"/>
    </row>
    <row r="887" spans="1:5" ht="15.75" thickBot="1" x14ac:dyDescent="0.3">
      <c r="A887" s="75" t="s">
        <v>114</v>
      </c>
      <c r="B887" s="114"/>
      <c r="C887" s="114"/>
      <c r="D887" s="114"/>
      <c r="E887" s="114"/>
    </row>
    <row r="888" spans="1:5" ht="15.75" thickBot="1" x14ac:dyDescent="0.3">
      <c r="A888" s="110" t="s">
        <v>50</v>
      </c>
      <c r="B888" s="112">
        <f>B889+B890+B891+B892</f>
        <v>0</v>
      </c>
      <c r="C888" s="112">
        <f t="shared" ref="C888:E888" si="74">C889+C890+C891+C892</f>
        <v>0</v>
      </c>
      <c r="D888" s="112">
        <f t="shared" si="74"/>
        <v>0</v>
      </c>
      <c r="E888" s="112">
        <f t="shared" si="74"/>
        <v>600</v>
      </c>
    </row>
    <row r="889" spans="1:5" ht="15.75" thickBot="1" x14ac:dyDescent="0.3">
      <c r="A889" s="75" t="s">
        <v>110</v>
      </c>
      <c r="B889" s="112">
        <v>0</v>
      </c>
      <c r="C889" s="112">
        <v>0</v>
      </c>
      <c r="D889" s="112">
        <v>0</v>
      </c>
      <c r="E889" s="112">
        <v>600</v>
      </c>
    </row>
    <row r="890" spans="1:5" ht="15.75" thickBot="1" x14ac:dyDescent="0.3">
      <c r="A890" s="75" t="s">
        <v>111</v>
      </c>
      <c r="B890" s="112"/>
      <c r="C890" s="112"/>
      <c r="D890" s="112"/>
      <c r="E890" s="112"/>
    </row>
    <row r="891" spans="1:5" ht="15.75" thickBot="1" x14ac:dyDescent="0.3">
      <c r="A891" s="75" t="s">
        <v>113</v>
      </c>
      <c r="B891" s="112"/>
      <c r="C891" s="112"/>
      <c r="D891" s="112"/>
      <c r="E891" s="112"/>
    </row>
    <row r="892" spans="1:5" ht="15.75" thickBot="1" x14ac:dyDescent="0.3">
      <c r="A892" s="75" t="s">
        <v>114</v>
      </c>
      <c r="B892" s="112"/>
      <c r="C892" s="112"/>
      <c r="D892" s="112"/>
      <c r="E892" s="112"/>
    </row>
    <row r="893" spans="1:5" ht="15.75" thickBot="1" x14ac:dyDescent="0.3">
      <c r="A893" s="117" t="s">
        <v>282</v>
      </c>
      <c r="B893" s="112">
        <f>B883+B888</f>
        <v>0</v>
      </c>
      <c r="C893" s="112">
        <f t="shared" ref="C893:E893" si="75">C883+C888</f>
        <v>0</v>
      </c>
      <c r="D893" s="112">
        <f t="shared" si="75"/>
        <v>0</v>
      </c>
      <c r="E893" s="112">
        <f t="shared" si="75"/>
        <v>600</v>
      </c>
    </row>
    <row r="894" spans="1:5" ht="34.5" thickBot="1" x14ac:dyDescent="0.3">
      <c r="A894" s="124" t="s">
        <v>283</v>
      </c>
      <c r="B894" s="1176" t="s">
        <v>284</v>
      </c>
      <c r="C894" s="130" t="s">
        <v>158</v>
      </c>
      <c r="D894" s="1177"/>
      <c r="E894" s="131"/>
    </row>
    <row r="895" spans="1:5" ht="15.75" thickBot="1" x14ac:dyDescent="0.3">
      <c r="A895" s="90" t="s">
        <v>22</v>
      </c>
      <c r="B895" s="766" t="s">
        <v>284</v>
      </c>
      <c r="C895" s="767"/>
      <c r="D895" s="767"/>
      <c r="E895" s="768"/>
    </row>
    <row r="896" spans="1:5" ht="15.75" thickBot="1" x14ac:dyDescent="0.3">
      <c r="A896" s="90" t="s">
        <v>24</v>
      </c>
      <c r="B896" s="783"/>
      <c r="C896" s="784"/>
      <c r="D896" s="784"/>
      <c r="E896" s="785"/>
    </row>
    <row r="897" spans="1:5" x14ac:dyDescent="0.25">
      <c r="A897" s="769"/>
      <c r="B897" s="105">
        <v>2019</v>
      </c>
      <c r="C897" s="105">
        <v>2020</v>
      </c>
      <c r="D897" s="105">
        <v>2021</v>
      </c>
      <c r="E897" s="105">
        <v>2022</v>
      </c>
    </row>
    <row r="898" spans="1:5" ht="15.75" thickBot="1" x14ac:dyDescent="0.3">
      <c r="A898" s="770"/>
      <c r="B898" s="106" t="s">
        <v>9</v>
      </c>
      <c r="C898" s="106" t="s">
        <v>10</v>
      </c>
      <c r="D898" s="106" t="s">
        <v>10</v>
      </c>
      <c r="E898" s="106" t="s">
        <v>10</v>
      </c>
    </row>
    <row r="899" spans="1:5" ht="15.75" thickBot="1" x14ac:dyDescent="0.3">
      <c r="A899" s="90" t="s">
        <v>26</v>
      </c>
      <c r="B899" s="639">
        <v>0</v>
      </c>
      <c r="C899" s="639">
        <v>0</v>
      </c>
      <c r="D899" s="639">
        <v>0</v>
      </c>
      <c r="E899" s="639">
        <v>1</v>
      </c>
    </row>
    <row r="900" spans="1:5" ht="15.75" thickBot="1" x14ac:dyDescent="0.3">
      <c r="A900" s="90" t="s">
        <v>27</v>
      </c>
      <c r="B900" s="107">
        <f>B918</f>
        <v>0</v>
      </c>
      <c r="C900" s="107">
        <f t="shared" ref="C900:E900" si="76">C918</f>
        <v>0</v>
      </c>
      <c r="D900" s="107">
        <f t="shared" si="76"/>
        <v>0</v>
      </c>
      <c r="E900" s="107">
        <f t="shared" si="76"/>
        <v>700</v>
      </c>
    </row>
    <row r="901" spans="1:5" ht="15.75" thickBot="1" x14ac:dyDescent="0.3">
      <c r="A901" s="90" t="s">
        <v>28</v>
      </c>
      <c r="B901" s="107" t="e">
        <f>B900/B899</f>
        <v>#DIV/0!</v>
      </c>
      <c r="C901" s="107" t="e">
        <f t="shared" ref="C901:E901" si="77">C900/C899</f>
        <v>#DIV/0!</v>
      </c>
      <c r="D901" s="107" t="e">
        <f t="shared" si="77"/>
        <v>#DIV/0!</v>
      </c>
      <c r="E901" s="107">
        <f t="shared" si="77"/>
        <v>700</v>
      </c>
    </row>
    <row r="902" spans="1:5" ht="15.75" thickBot="1" x14ac:dyDescent="0.3">
      <c r="A902" s="90" t="s">
        <v>29</v>
      </c>
      <c r="B902" s="639" t="s">
        <v>30</v>
      </c>
      <c r="C902" s="109" t="e">
        <f>C899/B899-1</f>
        <v>#DIV/0!</v>
      </c>
      <c r="D902" s="109" t="e">
        <f t="shared" ref="D902:E904" si="78">D899/C899-1</f>
        <v>#DIV/0!</v>
      </c>
      <c r="E902" s="109" t="e">
        <f t="shared" si="78"/>
        <v>#DIV/0!</v>
      </c>
    </row>
    <row r="903" spans="1:5" ht="15.75" thickBot="1" x14ac:dyDescent="0.3">
      <c r="A903" s="90" t="s">
        <v>31</v>
      </c>
      <c r="B903" s="639" t="s">
        <v>30</v>
      </c>
      <c r="C903" s="109" t="e">
        <f>C900/B900-1</f>
        <v>#DIV/0!</v>
      </c>
      <c r="D903" s="109" t="e">
        <f t="shared" si="78"/>
        <v>#DIV/0!</v>
      </c>
      <c r="E903" s="109" t="e">
        <f t="shared" si="78"/>
        <v>#DIV/0!</v>
      </c>
    </row>
    <row r="904" spans="1:5" ht="15.75" thickBot="1" x14ac:dyDescent="0.3">
      <c r="A904" s="90" t="s">
        <v>32</v>
      </c>
      <c r="B904" s="639" t="s">
        <v>30</v>
      </c>
      <c r="C904" s="109" t="e">
        <f>C901/B901-1</f>
        <v>#DIV/0!</v>
      </c>
      <c r="D904" s="109" t="e">
        <f t="shared" si="78"/>
        <v>#DIV/0!</v>
      </c>
      <c r="E904" s="109" t="e">
        <f t="shared" si="78"/>
        <v>#DIV/0!</v>
      </c>
    </row>
    <row r="905" spans="1:5" ht="15.75" thickBot="1" x14ac:dyDescent="0.3">
      <c r="A905" s="771" t="s">
        <v>285</v>
      </c>
      <c r="B905" s="772"/>
      <c r="C905" s="772"/>
      <c r="D905" s="772"/>
      <c r="E905" s="773"/>
    </row>
    <row r="906" spans="1:5" x14ac:dyDescent="0.25">
      <c r="A906" s="769"/>
      <c r="B906" s="105">
        <v>2019</v>
      </c>
      <c r="C906" s="105">
        <v>2020</v>
      </c>
      <c r="D906" s="105">
        <v>2021</v>
      </c>
      <c r="E906" s="105">
        <v>2022</v>
      </c>
    </row>
    <row r="907" spans="1:5" ht="15.75" thickBot="1" x14ac:dyDescent="0.3">
      <c r="A907" s="770"/>
      <c r="B907" s="106" t="s">
        <v>9</v>
      </c>
      <c r="C907" s="106" t="s">
        <v>10</v>
      </c>
      <c r="D907" s="106" t="s">
        <v>10</v>
      </c>
      <c r="E907" s="106" t="s">
        <v>10</v>
      </c>
    </row>
    <row r="908" spans="1:5" ht="15.75" thickBot="1" x14ac:dyDescent="0.3">
      <c r="A908" s="110" t="s">
        <v>49</v>
      </c>
      <c r="B908" s="114">
        <f>B909+B910+B911+B912</f>
        <v>0</v>
      </c>
      <c r="C908" s="114">
        <f t="shared" ref="C908:E908" si="79">C909+C910+C911+C912</f>
        <v>0</v>
      </c>
      <c r="D908" s="114">
        <f t="shared" si="79"/>
        <v>0</v>
      </c>
      <c r="E908" s="114">
        <f t="shared" si="79"/>
        <v>0</v>
      </c>
    </row>
    <row r="909" spans="1:5" ht="15.75" thickBot="1" x14ac:dyDescent="0.3">
      <c r="A909" s="75" t="s">
        <v>110</v>
      </c>
      <c r="B909" s="114"/>
      <c r="C909" s="114"/>
      <c r="D909" s="114"/>
      <c r="E909" s="114"/>
    </row>
    <row r="910" spans="1:5" ht="15.75" thickBot="1" x14ac:dyDescent="0.3">
      <c r="A910" s="75" t="s">
        <v>111</v>
      </c>
      <c r="B910" s="114"/>
      <c r="C910" s="114"/>
      <c r="D910" s="114"/>
      <c r="E910" s="114"/>
    </row>
    <row r="911" spans="1:5" ht="15.75" thickBot="1" x14ac:dyDescent="0.3">
      <c r="A911" s="75" t="s">
        <v>113</v>
      </c>
      <c r="B911" s="114"/>
      <c r="C911" s="114"/>
      <c r="D911" s="114"/>
      <c r="E911" s="114"/>
    </row>
    <row r="912" spans="1:5" ht="15.75" thickBot="1" x14ac:dyDescent="0.3">
      <c r="A912" s="75" t="s">
        <v>114</v>
      </c>
      <c r="B912" s="114"/>
      <c r="C912" s="114"/>
      <c r="D912" s="114"/>
      <c r="E912" s="114"/>
    </row>
    <row r="913" spans="1:5" ht="15.75" thickBot="1" x14ac:dyDescent="0.3">
      <c r="A913" s="110" t="s">
        <v>50</v>
      </c>
      <c r="B913" s="112">
        <f>B914+B915+B916+B917</f>
        <v>0</v>
      </c>
      <c r="C913" s="112">
        <f t="shared" ref="C913:E913" si="80">C914+C915+C916+C917</f>
        <v>0</v>
      </c>
      <c r="D913" s="112">
        <f t="shared" si="80"/>
        <v>0</v>
      </c>
      <c r="E913" s="112">
        <f t="shared" si="80"/>
        <v>700</v>
      </c>
    </row>
    <row r="914" spans="1:5" ht="15.75" thickBot="1" x14ac:dyDescent="0.3">
      <c r="A914" s="75" t="s">
        <v>110</v>
      </c>
      <c r="B914" s="112">
        <v>0</v>
      </c>
      <c r="C914" s="112">
        <v>0</v>
      </c>
      <c r="D914" s="112">
        <v>0</v>
      </c>
      <c r="E914" s="112">
        <v>700</v>
      </c>
    </row>
    <row r="915" spans="1:5" ht="15.75" thickBot="1" x14ac:dyDescent="0.3">
      <c r="A915" s="75" t="s">
        <v>111</v>
      </c>
      <c r="B915" s="112"/>
      <c r="C915" s="112"/>
      <c r="D915" s="112"/>
      <c r="E915" s="112"/>
    </row>
    <row r="916" spans="1:5" ht="15.75" thickBot="1" x14ac:dyDescent="0.3">
      <c r="A916" s="75" t="s">
        <v>113</v>
      </c>
      <c r="B916" s="112"/>
      <c r="C916" s="112"/>
      <c r="D916" s="112"/>
      <c r="E916" s="112"/>
    </row>
    <row r="917" spans="1:5" ht="15.75" thickBot="1" x14ac:dyDescent="0.3">
      <c r="A917" s="75" t="s">
        <v>114</v>
      </c>
      <c r="B917" s="112"/>
      <c r="C917" s="112"/>
      <c r="D917" s="112"/>
      <c r="E917" s="112"/>
    </row>
    <row r="918" spans="1:5" ht="15.75" thickBot="1" x14ac:dyDescent="0.3">
      <c r="A918" s="117" t="s">
        <v>286</v>
      </c>
      <c r="B918" s="112">
        <f>B908+B913</f>
        <v>0</v>
      </c>
      <c r="C918" s="112">
        <f t="shared" ref="C918:E918" si="81">C908+C913</f>
        <v>0</v>
      </c>
      <c r="D918" s="112">
        <f t="shared" si="81"/>
        <v>0</v>
      </c>
      <c r="E918" s="112">
        <f t="shared" si="81"/>
        <v>700</v>
      </c>
    </row>
    <row r="919" spans="1:5" ht="34.5" thickBot="1" x14ac:dyDescent="0.3">
      <c r="A919" s="124" t="s">
        <v>287</v>
      </c>
      <c r="B919" s="1178" t="s">
        <v>288</v>
      </c>
      <c r="C919" s="130" t="s">
        <v>158</v>
      </c>
      <c r="D919" s="1179"/>
      <c r="E919" s="131"/>
    </row>
    <row r="920" spans="1:5" ht="15.75" thickBot="1" x14ac:dyDescent="0.3">
      <c r="A920" s="90" t="s">
        <v>22</v>
      </c>
      <c r="B920" s="766" t="s">
        <v>288</v>
      </c>
      <c r="C920" s="767"/>
      <c r="D920" s="767"/>
      <c r="E920" s="768"/>
    </row>
    <row r="921" spans="1:5" ht="15.75" thickBot="1" x14ac:dyDescent="0.3">
      <c r="A921" s="90" t="s">
        <v>24</v>
      </c>
      <c r="B921" s="783" t="s">
        <v>177</v>
      </c>
      <c r="C921" s="784"/>
      <c r="D921" s="784"/>
      <c r="E921" s="785"/>
    </row>
    <row r="922" spans="1:5" x14ac:dyDescent="0.25">
      <c r="A922" s="769"/>
      <c r="B922" s="105">
        <v>2019</v>
      </c>
      <c r="C922" s="105">
        <v>2020</v>
      </c>
      <c r="D922" s="105">
        <v>2021</v>
      </c>
      <c r="E922" s="105">
        <v>2022</v>
      </c>
    </row>
    <row r="923" spans="1:5" ht="15.75" thickBot="1" x14ac:dyDescent="0.3">
      <c r="A923" s="770"/>
      <c r="B923" s="106" t="s">
        <v>9</v>
      </c>
      <c r="C923" s="106" t="s">
        <v>10</v>
      </c>
      <c r="D923" s="106" t="s">
        <v>10</v>
      </c>
      <c r="E923" s="106" t="s">
        <v>10</v>
      </c>
    </row>
    <row r="924" spans="1:5" ht="15.75" thickBot="1" x14ac:dyDescent="0.3">
      <c r="A924" s="90" t="s">
        <v>26</v>
      </c>
      <c r="B924" s="639">
        <v>0</v>
      </c>
      <c r="C924" s="639">
        <v>1</v>
      </c>
      <c r="D924" s="639">
        <v>0</v>
      </c>
      <c r="E924" s="639">
        <v>0</v>
      </c>
    </row>
    <row r="925" spans="1:5" ht="15.75" thickBot="1" x14ac:dyDescent="0.3">
      <c r="A925" s="90" t="s">
        <v>27</v>
      </c>
      <c r="B925" s="107">
        <f>B943</f>
        <v>0</v>
      </c>
      <c r="C925" s="107">
        <f>C943</f>
        <v>8000</v>
      </c>
      <c r="D925" s="107">
        <f>D943</f>
        <v>0</v>
      </c>
      <c r="E925" s="107">
        <f>E943</f>
        <v>0</v>
      </c>
    </row>
    <row r="926" spans="1:5" ht="15.75" thickBot="1" x14ac:dyDescent="0.3">
      <c r="A926" s="90" t="s">
        <v>28</v>
      </c>
      <c r="B926" s="107" t="e">
        <f>B925/B924</f>
        <v>#DIV/0!</v>
      </c>
      <c r="C926" s="107">
        <f>C925/C924</f>
        <v>8000</v>
      </c>
      <c r="D926" s="107" t="e">
        <f>D925/D924</f>
        <v>#DIV/0!</v>
      </c>
      <c r="E926" s="107" t="e">
        <f>E925/E924</f>
        <v>#DIV/0!</v>
      </c>
    </row>
    <row r="927" spans="1:5" ht="15.75" thickBot="1" x14ac:dyDescent="0.3">
      <c r="A927" s="90" t="s">
        <v>29</v>
      </c>
      <c r="B927" s="639" t="s">
        <v>30</v>
      </c>
      <c r="C927" s="109" t="e">
        <f t="shared" ref="C927:E929" si="82">C924/B924-1</f>
        <v>#DIV/0!</v>
      </c>
      <c r="D927" s="109">
        <f t="shared" si="82"/>
        <v>-1</v>
      </c>
      <c r="E927" s="109" t="e">
        <f t="shared" si="82"/>
        <v>#DIV/0!</v>
      </c>
    </row>
    <row r="928" spans="1:5" ht="15.75" thickBot="1" x14ac:dyDescent="0.3">
      <c r="A928" s="90" t="s">
        <v>31</v>
      </c>
      <c r="B928" s="639" t="s">
        <v>30</v>
      </c>
      <c r="C928" s="109" t="e">
        <f t="shared" si="82"/>
        <v>#DIV/0!</v>
      </c>
      <c r="D928" s="109">
        <f t="shared" si="82"/>
        <v>-1</v>
      </c>
      <c r="E928" s="109" t="e">
        <f t="shared" si="82"/>
        <v>#DIV/0!</v>
      </c>
    </row>
    <row r="929" spans="1:5" ht="15.75" thickBot="1" x14ac:dyDescent="0.3">
      <c r="A929" s="90" t="s">
        <v>32</v>
      </c>
      <c r="B929" s="639" t="s">
        <v>30</v>
      </c>
      <c r="C929" s="109" t="e">
        <f t="shared" si="82"/>
        <v>#DIV/0!</v>
      </c>
      <c r="D929" s="109" t="e">
        <f t="shared" si="82"/>
        <v>#DIV/0!</v>
      </c>
      <c r="E929" s="109" t="e">
        <f t="shared" si="82"/>
        <v>#DIV/0!</v>
      </c>
    </row>
    <row r="930" spans="1:5" ht="15.75" thickBot="1" x14ac:dyDescent="0.3">
      <c r="A930" s="771" t="s">
        <v>289</v>
      </c>
      <c r="B930" s="772"/>
      <c r="C930" s="772"/>
      <c r="D930" s="772"/>
      <c r="E930" s="773"/>
    </row>
    <row r="931" spans="1:5" x14ac:dyDescent="0.25">
      <c r="A931" s="769"/>
      <c r="B931" s="105">
        <v>2019</v>
      </c>
      <c r="C931" s="105">
        <v>2020</v>
      </c>
      <c r="D931" s="105">
        <v>2021</v>
      </c>
      <c r="E931" s="105">
        <v>2022</v>
      </c>
    </row>
    <row r="932" spans="1:5" ht="15.75" thickBot="1" x14ac:dyDescent="0.3">
      <c r="A932" s="770"/>
      <c r="B932" s="106" t="s">
        <v>9</v>
      </c>
      <c r="C932" s="106" t="s">
        <v>10</v>
      </c>
      <c r="D932" s="106" t="s">
        <v>10</v>
      </c>
      <c r="E932" s="106" t="s">
        <v>10</v>
      </c>
    </row>
    <row r="933" spans="1:5" ht="15.75" thickBot="1" x14ac:dyDescent="0.3">
      <c r="A933" s="110" t="s">
        <v>49</v>
      </c>
      <c r="B933" s="114">
        <f>B934+B935+B936+B937</f>
        <v>0</v>
      </c>
      <c r="C933" s="114">
        <f>C934+C935+C936+C937</f>
        <v>0</v>
      </c>
      <c r="D933" s="114">
        <f>D934+D935+D936+D937</f>
        <v>0</v>
      </c>
      <c r="E933" s="114">
        <f>E934+E935+E936+E937</f>
        <v>0</v>
      </c>
    </row>
    <row r="934" spans="1:5" ht="15.75" thickBot="1" x14ac:dyDescent="0.3">
      <c r="A934" s="75" t="s">
        <v>110</v>
      </c>
      <c r="B934" s="114"/>
      <c r="C934" s="114"/>
      <c r="D934" s="114"/>
      <c r="E934" s="114"/>
    </row>
    <row r="935" spans="1:5" ht="15.75" thickBot="1" x14ac:dyDescent="0.3">
      <c r="A935" s="75" t="s">
        <v>111</v>
      </c>
      <c r="B935" s="114"/>
      <c r="C935" s="114"/>
      <c r="D935" s="114"/>
      <c r="E935" s="114"/>
    </row>
    <row r="936" spans="1:5" ht="15.75" thickBot="1" x14ac:dyDescent="0.3">
      <c r="A936" s="75" t="s">
        <v>113</v>
      </c>
      <c r="B936" s="114"/>
      <c r="C936" s="114"/>
      <c r="D936" s="114"/>
      <c r="E936" s="114"/>
    </row>
    <row r="937" spans="1:5" ht="15.75" thickBot="1" x14ac:dyDescent="0.3">
      <c r="A937" s="75" t="s">
        <v>114</v>
      </c>
      <c r="B937" s="114"/>
      <c r="C937" s="114"/>
      <c r="D937" s="114"/>
      <c r="E937" s="114"/>
    </row>
    <row r="938" spans="1:5" ht="15.75" thickBot="1" x14ac:dyDescent="0.3">
      <c r="A938" s="110" t="s">
        <v>50</v>
      </c>
      <c r="B938" s="112">
        <f>B939+B940+B941+B942</f>
        <v>0</v>
      </c>
      <c r="C938" s="112">
        <f>C939+C940+C941+C942</f>
        <v>8000</v>
      </c>
      <c r="D938" s="112">
        <f>D939+D940+D941+D942</f>
        <v>0</v>
      </c>
      <c r="E938" s="112">
        <f>E939+E940+E941+E942</f>
        <v>0</v>
      </c>
    </row>
    <row r="939" spans="1:5" ht="15.75" thickBot="1" x14ac:dyDescent="0.3">
      <c r="A939" s="75" t="s">
        <v>110</v>
      </c>
      <c r="B939" s="112">
        <v>0</v>
      </c>
      <c r="C939" s="112">
        <v>8000</v>
      </c>
      <c r="D939" s="112">
        <v>0</v>
      </c>
      <c r="E939" s="112">
        <v>0</v>
      </c>
    </row>
    <row r="940" spans="1:5" ht="15.75" thickBot="1" x14ac:dyDescent="0.3">
      <c r="A940" s="75" t="s">
        <v>111</v>
      </c>
      <c r="B940" s="112"/>
      <c r="C940" s="112"/>
      <c r="D940" s="112"/>
      <c r="E940" s="112"/>
    </row>
    <row r="941" spans="1:5" ht="15.75" thickBot="1" x14ac:dyDescent="0.3">
      <c r="A941" s="75" t="s">
        <v>113</v>
      </c>
      <c r="B941" s="112"/>
      <c r="C941" s="112"/>
      <c r="D941" s="112"/>
      <c r="E941" s="112"/>
    </row>
    <row r="942" spans="1:5" ht="15.75" thickBot="1" x14ac:dyDescent="0.3">
      <c r="A942" s="75" t="s">
        <v>114</v>
      </c>
      <c r="B942" s="112"/>
      <c r="C942" s="112"/>
      <c r="D942" s="112"/>
      <c r="E942" s="112"/>
    </row>
    <row r="943" spans="1:5" ht="15.75" thickBot="1" x14ac:dyDescent="0.3">
      <c r="A943" s="117" t="s">
        <v>290</v>
      </c>
      <c r="B943" s="112">
        <f>B933+B938</f>
        <v>0</v>
      </c>
      <c r="C943" s="112">
        <f>C933+C938</f>
        <v>8000</v>
      </c>
      <c r="D943" s="112">
        <f>D933+D938</f>
        <v>0</v>
      </c>
      <c r="E943" s="112">
        <f>E933+E938</f>
        <v>0</v>
      </c>
    </row>
    <row r="944" spans="1:5" ht="15.75" thickBot="1" x14ac:dyDescent="0.3">
      <c r="A944" s="139"/>
      <c r="B944" s="362"/>
      <c r="C944" s="362"/>
      <c r="D944" s="362"/>
      <c r="E944" s="362"/>
    </row>
    <row r="945" spans="1:5" ht="24.75" thickBot="1" x14ac:dyDescent="0.3">
      <c r="A945" s="141" t="s">
        <v>71</v>
      </c>
      <c r="B945" s="362">
        <f>B946</f>
        <v>333984</v>
      </c>
      <c r="C945" s="362">
        <f>C946</f>
        <v>379150</v>
      </c>
      <c r="D945" s="362">
        <f>D946</f>
        <v>411000</v>
      </c>
      <c r="E945" s="362">
        <f>E946</f>
        <v>414000</v>
      </c>
    </row>
    <row r="946" spans="1:5" ht="24.75" thickBot="1" x14ac:dyDescent="0.3">
      <c r="A946" s="141" t="s">
        <v>72</v>
      </c>
      <c r="B946" s="362">
        <f>B947+B950+B953+B965+B968+B973</f>
        <v>333984</v>
      </c>
      <c r="C946" s="362">
        <f>C947+C950+C953+C968+C974</f>
        <v>379150</v>
      </c>
      <c r="D946" s="362">
        <f>D947+D950+D953+D968+D973</f>
        <v>411000</v>
      </c>
      <c r="E946" s="362">
        <f>E947+E950+E953+E968+E973</f>
        <v>414000</v>
      </c>
    </row>
    <row r="947" spans="1:5" ht="15.75" thickBot="1" x14ac:dyDescent="0.3">
      <c r="A947" s="110" t="s">
        <v>33</v>
      </c>
      <c r="B947" s="362">
        <f>B948</f>
        <v>145792</v>
      </c>
      <c r="C947" s="362">
        <f>C948</f>
        <v>205500</v>
      </c>
      <c r="D947" s="362">
        <f>D41+D152+D189</f>
        <v>220950</v>
      </c>
      <c r="E947" s="362">
        <f t="shared" ref="E947" si="83">E948</f>
        <v>220950</v>
      </c>
    </row>
    <row r="948" spans="1:5" ht="15.75" thickBot="1" x14ac:dyDescent="0.3">
      <c r="A948" s="75" t="s">
        <v>110</v>
      </c>
      <c r="B948" s="112">
        <f>B41+B152+B189</f>
        <v>145792</v>
      </c>
      <c r="C948" s="112">
        <f>C41+C152+C189</f>
        <v>205500</v>
      </c>
      <c r="D948" s="112">
        <f>D61+D172+D209</f>
        <v>326000</v>
      </c>
      <c r="E948" s="112">
        <f>E41+E152+E189</f>
        <v>220950</v>
      </c>
    </row>
    <row r="949" spans="1:5" ht="15.75" thickBot="1" x14ac:dyDescent="0.3">
      <c r="A949" s="75" t="s">
        <v>112</v>
      </c>
      <c r="B949" s="112">
        <f>B42+B156+B190</f>
        <v>0</v>
      </c>
      <c r="C949" s="112">
        <f>C42+C153+D159</f>
        <v>0</v>
      </c>
      <c r="D949" s="112">
        <f>D42+D153+D190</f>
        <v>0</v>
      </c>
      <c r="E949" s="112">
        <f>E42+E153+E190</f>
        <v>0</v>
      </c>
    </row>
    <row r="950" spans="1:5" ht="24.75" thickBot="1" x14ac:dyDescent="0.3">
      <c r="A950" s="110" t="s">
        <v>34</v>
      </c>
      <c r="B950" s="362">
        <f>B951</f>
        <v>25208</v>
      </c>
      <c r="C950" s="362">
        <f t="shared" ref="C950:E950" si="84">C951</f>
        <v>44500</v>
      </c>
      <c r="D950" s="362">
        <f t="shared" si="84"/>
        <v>44600</v>
      </c>
      <c r="E950" s="362">
        <f t="shared" si="84"/>
        <v>44600</v>
      </c>
    </row>
    <row r="951" spans="1:5" ht="15.75" thickBot="1" x14ac:dyDescent="0.3">
      <c r="A951" s="75" t="s">
        <v>110</v>
      </c>
      <c r="B951" s="114">
        <f>B44+B155+B192</f>
        <v>25208</v>
      </c>
      <c r="C951" s="114">
        <f>C44+C155+C192</f>
        <v>44500</v>
      </c>
      <c r="D951" s="114">
        <f>D44+D155+D192</f>
        <v>44600</v>
      </c>
      <c r="E951" s="114">
        <f>E44+E155+E192</f>
        <v>44600</v>
      </c>
    </row>
    <row r="952" spans="1:5" ht="15.75" thickBot="1" x14ac:dyDescent="0.3">
      <c r="A952" s="75" t="s">
        <v>112</v>
      </c>
      <c r="B952" s="112">
        <f>B45+B156+B193</f>
        <v>0</v>
      </c>
      <c r="C952" s="112">
        <f>C45+C153+C190</f>
        <v>0</v>
      </c>
      <c r="D952" s="112">
        <v>0</v>
      </c>
      <c r="E952" s="112">
        <v>0</v>
      </c>
    </row>
    <row r="953" spans="1:5" ht="15.75" thickBot="1" x14ac:dyDescent="0.3">
      <c r="A953" s="110" t="s">
        <v>35</v>
      </c>
      <c r="B953" s="362">
        <f>B954</f>
        <v>83000</v>
      </c>
      <c r="C953" s="362">
        <f>C954</f>
        <v>44150</v>
      </c>
      <c r="D953" s="362">
        <f>D954</f>
        <v>60450</v>
      </c>
      <c r="E953" s="362">
        <f>E954</f>
        <v>63450</v>
      </c>
    </row>
    <row r="954" spans="1:5" ht="15.75" thickBot="1" x14ac:dyDescent="0.3">
      <c r="A954" s="75" t="s">
        <v>110</v>
      </c>
      <c r="B954" s="112">
        <f>B47+B158+B195</f>
        <v>83000</v>
      </c>
      <c r="C954" s="112">
        <f>C47+C158+C195</f>
        <v>44150</v>
      </c>
      <c r="D954" s="112">
        <f>D47+D158+D195</f>
        <v>60450</v>
      </c>
      <c r="E954" s="112">
        <f>E47+E158+E195</f>
        <v>63450</v>
      </c>
    </row>
    <row r="955" spans="1:5" ht="15.75" thickBot="1" x14ac:dyDescent="0.3">
      <c r="A955" s="75" t="s">
        <v>112</v>
      </c>
      <c r="B955" s="112">
        <f>B48+B159+B196</f>
        <v>0</v>
      </c>
      <c r="C955" s="112">
        <f>C159+C196</f>
        <v>0</v>
      </c>
      <c r="D955" s="112">
        <f>D48+D159+D196</f>
        <v>0</v>
      </c>
      <c r="E955" s="112">
        <f>E159+E48+E196</f>
        <v>0</v>
      </c>
    </row>
    <row r="956" spans="1:5" ht="15.75" thickBot="1" x14ac:dyDescent="0.3">
      <c r="A956" s="110" t="s">
        <v>36</v>
      </c>
      <c r="B956" s="362">
        <v>0</v>
      </c>
      <c r="C956" s="362">
        <v>0</v>
      </c>
      <c r="D956" s="362">
        <v>0</v>
      </c>
      <c r="E956" s="362">
        <v>0</v>
      </c>
    </row>
    <row r="957" spans="1:5" ht="15.75" thickBot="1" x14ac:dyDescent="0.3">
      <c r="A957" s="75" t="s">
        <v>110</v>
      </c>
      <c r="B957" s="114">
        <v>0</v>
      </c>
      <c r="C957" s="114">
        <v>0</v>
      </c>
      <c r="D957" s="114">
        <v>0</v>
      </c>
      <c r="E957" s="114">
        <v>0</v>
      </c>
    </row>
    <row r="958" spans="1:5" ht="15.75" thickBot="1" x14ac:dyDescent="0.3">
      <c r="A958" s="75" t="s">
        <v>112</v>
      </c>
      <c r="B958" s="112">
        <v>0</v>
      </c>
      <c r="C958" s="112">
        <v>0</v>
      </c>
      <c r="D958" s="112">
        <v>0</v>
      </c>
      <c r="E958" s="112">
        <v>0</v>
      </c>
    </row>
    <row r="959" spans="1:5" ht="15.75" thickBot="1" x14ac:dyDescent="0.3">
      <c r="A959" s="110" t="s">
        <v>37</v>
      </c>
      <c r="B959" s="362">
        <f>B960+B961</f>
        <v>0</v>
      </c>
      <c r="C959" s="362">
        <f t="shared" ref="C959:E959" si="85">C960+C961</f>
        <v>0</v>
      </c>
      <c r="D959" s="362">
        <f t="shared" si="85"/>
        <v>0</v>
      </c>
      <c r="E959" s="362">
        <f t="shared" si="85"/>
        <v>0</v>
      </c>
    </row>
    <row r="960" spans="1:5" ht="15.75" thickBot="1" x14ac:dyDescent="0.3">
      <c r="A960" s="75" t="s">
        <v>110</v>
      </c>
      <c r="B960" s="114">
        <v>0</v>
      </c>
      <c r="C960" s="114">
        <v>0</v>
      </c>
      <c r="D960" s="114">
        <v>0</v>
      </c>
      <c r="E960" s="114">
        <v>0</v>
      </c>
    </row>
    <row r="961" spans="1:5" ht="15.75" thickBot="1" x14ac:dyDescent="0.3">
      <c r="A961" s="75" t="s">
        <v>112</v>
      </c>
      <c r="B961" s="112">
        <f>B79+B116+B153</f>
        <v>0</v>
      </c>
      <c r="C961" s="112">
        <f>C79+C116+C153</f>
        <v>0</v>
      </c>
      <c r="D961" s="112">
        <f>D79+D116+D153</f>
        <v>0</v>
      </c>
      <c r="E961" s="112">
        <f>E79+E116+E153</f>
        <v>0</v>
      </c>
    </row>
    <row r="962" spans="1:5" ht="15.75" thickBot="1" x14ac:dyDescent="0.3">
      <c r="A962" s="110" t="s">
        <v>38</v>
      </c>
      <c r="B962" s="362">
        <f>B963+B964</f>
        <v>0</v>
      </c>
      <c r="C962" s="362">
        <f>C963+C964</f>
        <v>0</v>
      </c>
      <c r="D962" s="362">
        <f t="shared" ref="D962:E962" si="86">D963+D964</f>
        <v>0</v>
      </c>
      <c r="E962" s="362">
        <f t="shared" si="86"/>
        <v>0</v>
      </c>
    </row>
    <row r="963" spans="1:5" ht="15.75" thickBot="1" x14ac:dyDescent="0.3">
      <c r="A963" s="75" t="s">
        <v>110</v>
      </c>
      <c r="B963" s="114">
        <v>0</v>
      </c>
      <c r="C963" s="114">
        <v>0</v>
      </c>
      <c r="D963" s="114">
        <v>0</v>
      </c>
      <c r="E963" s="114">
        <v>0</v>
      </c>
    </row>
    <row r="964" spans="1:5" ht="15.75" thickBot="1" x14ac:dyDescent="0.3">
      <c r="A964" s="75" t="s">
        <v>112</v>
      </c>
      <c r="B964" s="112">
        <f>B82+B119+B156</f>
        <v>0</v>
      </c>
      <c r="C964" s="112">
        <f>C82+C119+C156</f>
        <v>0</v>
      </c>
      <c r="D964" s="112">
        <f>D82+D119+D156</f>
        <v>0</v>
      </c>
      <c r="E964" s="112">
        <f>E82+E119+E156</f>
        <v>0</v>
      </c>
    </row>
    <row r="965" spans="1:5" ht="24.75" thickBot="1" x14ac:dyDescent="0.3">
      <c r="A965" s="110" t="s">
        <v>39</v>
      </c>
      <c r="B965" s="362">
        <f>B966</f>
        <v>517</v>
      </c>
      <c r="C965" s="362">
        <f>C120+C83</f>
        <v>0</v>
      </c>
      <c r="D965" s="362">
        <f>D120+D83</f>
        <v>0</v>
      </c>
      <c r="E965" s="362">
        <f>E120+E83</f>
        <v>0</v>
      </c>
    </row>
    <row r="966" spans="1:5" ht="15.75" thickBot="1" x14ac:dyDescent="0.3">
      <c r="A966" s="75" t="s">
        <v>110</v>
      </c>
      <c r="B966" s="114">
        <f>B59</f>
        <v>517</v>
      </c>
      <c r="C966" s="114">
        <v>0</v>
      </c>
      <c r="D966" s="114">
        <v>0</v>
      </c>
      <c r="E966" s="114">
        <v>0</v>
      </c>
    </row>
    <row r="967" spans="1:5" ht="15.75" thickBot="1" x14ac:dyDescent="0.3">
      <c r="A967" s="75" t="s">
        <v>112</v>
      </c>
      <c r="B967" s="112">
        <f>B85+B122+B159</f>
        <v>0</v>
      </c>
      <c r="C967" s="112">
        <f>C85+C122+C159</f>
        <v>0</v>
      </c>
      <c r="D967" s="112">
        <f>D85+D122+D159</f>
        <v>0</v>
      </c>
      <c r="E967" s="112">
        <f>E85+E122+E159</f>
        <v>0</v>
      </c>
    </row>
    <row r="968" spans="1:5" ht="15.75" thickBot="1" x14ac:dyDescent="0.3">
      <c r="A968" s="110" t="s">
        <v>74</v>
      </c>
      <c r="B968" s="362">
        <f>B969+B970+B971+B972</f>
        <v>0</v>
      </c>
      <c r="C968" s="362">
        <f>C969+C970+C971+C972</f>
        <v>8700</v>
      </c>
      <c r="D968" s="362">
        <f t="shared" ref="D968:E968" si="87">D969+D970+D971+D972</f>
        <v>8200</v>
      </c>
      <c r="E968" s="362">
        <f t="shared" si="87"/>
        <v>2700</v>
      </c>
    </row>
    <row r="969" spans="1:5" ht="15.75" thickBot="1" x14ac:dyDescent="0.3">
      <c r="A969" s="75" t="s">
        <v>110</v>
      </c>
      <c r="B969" s="114"/>
      <c r="C969" s="114">
        <f>C229+C255+C281+C306+C331+C356</f>
        <v>8700</v>
      </c>
      <c r="D969" s="114">
        <f t="shared" ref="D969:E969" si="88">D229+D255+D281+D306+D331+D356</f>
        <v>8200</v>
      </c>
      <c r="E969" s="114">
        <f t="shared" si="88"/>
        <v>2700</v>
      </c>
    </row>
    <row r="970" spans="1:5" ht="15.75" thickBot="1" x14ac:dyDescent="0.3">
      <c r="A970" s="75" t="s">
        <v>115</v>
      </c>
      <c r="B970" s="114">
        <f>B256+B434+B459+B484+B510+B535+B560+B585</f>
        <v>0</v>
      </c>
      <c r="C970" s="114">
        <v>0</v>
      </c>
      <c r="D970" s="114">
        <v>0</v>
      </c>
      <c r="E970" s="114">
        <f>E256+E434+E459+E484+E510+E535+E560+E585</f>
        <v>0</v>
      </c>
    </row>
    <row r="971" spans="1:5" ht="15.75" thickBot="1" x14ac:dyDescent="0.3">
      <c r="A971" s="75" t="s">
        <v>113</v>
      </c>
      <c r="B971" s="114">
        <f>B257+B435+B460+B485+B511+B536+B561+B586</f>
        <v>0</v>
      </c>
      <c r="C971" s="114">
        <f>C257+C435+C460+C485+C511+C536+C561+C586</f>
        <v>0</v>
      </c>
      <c r="D971" s="114">
        <f>D257+D435+D460+D485+D511+D536+D561+D586</f>
        <v>0</v>
      </c>
      <c r="E971" s="114">
        <f>E257+E435+E460+E485+E511+E536+E561+E586</f>
        <v>0</v>
      </c>
    </row>
    <row r="972" spans="1:5" ht="15.75" thickBot="1" x14ac:dyDescent="0.3">
      <c r="A972" s="75" t="s">
        <v>114</v>
      </c>
      <c r="B972" s="114"/>
      <c r="C972" s="114">
        <v>0</v>
      </c>
      <c r="D972" s="114">
        <v>0</v>
      </c>
      <c r="E972" s="114">
        <v>0</v>
      </c>
    </row>
    <row r="973" spans="1:5" ht="15.75" thickBot="1" x14ac:dyDescent="0.3">
      <c r="A973" s="110" t="s">
        <v>75</v>
      </c>
      <c r="B973" s="362">
        <f>B974</f>
        <v>79467</v>
      </c>
      <c r="C973" s="362">
        <f>C974</f>
        <v>76300</v>
      </c>
      <c r="D973" s="362">
        <f>D974</f>
        <v>76800</v>
      </c>
      <c r="E973" s="362">
        <f t="shared" ref="E973" si="89">E974+E975+E976+E977</f>
        <v>82300</v>
      </c>
    </row>
    <row r="974" spans="1:5" ht="15.75" thickBot="1" x14ac:dyDescent="0.3">
      <c r="A974" s="75" t="s">
        <v>110</v>
      </c>
      <c r="B974" s="114">
        <f>B366+B391+B416+B517+B567+B592+B617+B642+B692+B717+B742+B767+B792+B817</f>
        <v>79467</v>
      </c>
      <c r="C974" s="114">
        <f>C386+C411+C461+C487+C512+C537+C562+C587+C612+C637+C662+C687+C712+C737+C762+C787+C812+C837+C863+C888+C913+C938</f>
        <v>76300</v>
      </c>
      <c r="D974" s="114">
        <f t="shared" ref="D974:E974" si="90">D386+D411+D461+D487+D512+D537+D562+D587+D612+D637+D662+D687+D712+D737+D762+D787+D812+D837+D863+D888+D913+D938</f>
        <v>76800</v>
      </c>
      <c r="E974" s="114">
        <f t="shared" si="90"/>
        <v>82300</v>
      </c>
    </row>
    <row r="975" spans="1:5" ht="15.75" thickBot="1" x14ac:dyDescent="0.3">
      <c r="A975" s="75" t="s">
        <v>115</v>
      </c>
      <c r="B975" s="114">
        <f t="shared" ref="B975:E976" si="91">B261+B439+B464+B489+B515+B540+B565+B590</f>
        <v>0</v>
      </c>
      <c r="C975" s="114">
        <f t="shared" si="91"/>
        <v>0</v>
      </c>
      <c r="D975" s="114">
        <f t="shared" si="91"/>
        <v>0</v>
      </c>
      <c r="E975" s="114">
        <f t="shared" si="91"/>
        <v>0</v>
      </c>
    </row>
    <row r="976" spans="1:5" ht="15.75" thickBot="1" x14ac:dyDescent="0.3">
      <c r="A976" s="75" t="s">
        <v>113</v>
      </c>
      <c r="B976" s="114">
        <f t="shared" si="91"/>
        <v>0</v>
      </c>
      <c r="C976" s="114">
        <f t="shared" si="91"/>
        <v>0</v>
      </c>
      <c r="D976" s="114">
        <f t="shared" si="91"/>
        <v>0</v>
      </c>
      <c r="E976" s="114">
        <f t="shared" si="91"/>
        <v>0</v>
      </c>
    </row>
    <row r="977" spans="1:5" ht="15.75" thickBot="1" x14ac:dyDescent="0.3">
      <c r="A977" s="75" t="s">
        <v>114</v>
      </c>
      <c r="B977" s="114">
        <v>0</v>
      </c>
      <c r="C977" s="114">
        <v>0</v>
      </c>
      <c r="D977" s="114">
        <v>0</v>
      </c>
      <c r="E977" s="114">
        <v>0</v>
      </c>
    </row>
    <row r="978" spans="1:5" ht="15.75" thickBot="1" x14ac:dyDescent="0.3">
      <c r="A978" s="118" t="s">
        <v>41</v>
      </c>
      <c r="B978" s="362">
        <f>IF(B946-B945=0,0,"Error")</f>
        <v>0</v>
      </c>
      <c r="C978" s="362">
        <f>IF(C946-C945=0,0,"Error")</f>
        <v>0</v>
      </c>
      <c r="D978" s="362">
        <f>IF(D946-D945=0,0,"Error")</f>
        <v>0</v>
      </c>
      <c r="E978" s="362">
        <f>IF(E946-E945=0,0,"Error")</f>
        <v>0</v>
      </c>
    </row>
  </sheetData>
  <mergeCells count="202">
    <mergeCell ref="A1:E1"/>
    <mergeCell ref="B921:E921"/>
    <mergeCell ref="A922:A923"/>
    <mergeCell ref="A930:E930"/>
    <mergeCell ref="A931:A932"/>
    <mergeCell ref="B895:E895"/>
    <mergeCell ref="B896:E896"/>
    <mergeCell ref="A897:A898"/>
    <mergeCell ref="A905:E905"/>
    <mergeCell ref="A906:A907"/>
    <mergeCell ref="B920:E920"/>
    <mergeCell ref="A856:A857"/>
    <mergeCell ref="B870:E870"/>
    <mergeCell ref="B871:E871"/>
    <mergeCell ref="A872:A873"/>
    <mergeCell ref="A880:E880"/>
    <mergeCell ref="A881:A882"/>
    <mergeCell ref="A830:A831"/>
    <mergeCell ref="B843:E843"/>
    <mergeCell ref="B845:E845"/>
    <mergeCell ref="B846:E846"/>
    <mergeCell ref="A847:A848"/>
    <mergeCell ref="A855:E855"/>
    <mergeCell ref="A804:E804"/>
    <mergeCell ref="A805:A806"/>
    <mergeCell ref="B819:E819"/>
    <mergeCell ref="B820:E820"/>
    <mergeCell ref="A821:A822"/>
    <mergeCell ref="A829:E829"/>
    <mergeCell ref="A771:A772"/>
    <mergeCell ref="A779:E779"/>
    <mergeCell ref="A780:A781"/>
    <mergeCell ref="B794:E794"/>
    <mergeCell ref="B795:E795"/>
    <mergeCell ref="A796:A797"/>
    <mergeCell ref="B745:E745"/>
    <mergeCell ref="A746:A747"/>
    <mergeCell ref="A754:E754"/>
    <mergeCell ref="A755:A756"/>
    <mergeCell ref="B769:E769"/>
    <mergeCell ref="B770:E770"/>
    <mergeCell ref="B719:E719"/>
    <mergeCell ref="B720:E720"/>
    <mergeCell ref="A721:A722"/>
    <mergeCell ref="A729:E729"/>
    <mergeCell ref="A730:A731"/>
    <mergeCell ref="B744:E744"/>
    <mergeCell ref="A680:A681"/>
    <mergeCell ref="B694:E694"/>
    <mergeCell ref="B695:E695"/>
    <mergeCell ref="A696:A697"/>
    <mergeCell ref="A704:E704"/>
    <mergeCell ref="A705:A706"/>
    <mergeCell ref="A654:E654"/>
    <mergeCell ref="A655:A656"/>
    <mergeCell ref="B669:E669"/>
    <mergeCell ref="B670:E670"/>
    <mergeCell ref="A671:A672"/>
    <mergeCell ref="A679:E679"/>
    <mergeCell ref="A621:A622"/>
    <mergeCell ref="A629:E629"/>
    <mergeCell ref="A630:A631"/>
    <mergeCell ref="B644:E644"/>
    <mergeCell ref="B645:E645"/>
    <mergeCell ref="A646:A647"/>
    <mergeCell ref="B595:E595"/>
    <mergeCell ref="A596:A597"/>
    <mergeCell ref="A604:E604"/>
    <mergeCell ref="A605:A606"/>
    <mergeCell ref="B619:E619"/>
    <mergeCell ref="B620:E620"/>
    <mergeCell ref="B569:E569"/>
    <mergeCell ref="B570:E570"/>
    <mergeCell ref="A571:A572"/>
    <mergeCell ref="A579:E579"/>
    <mergeCell ref="A580:A581"/>
    <mergeCell ref="B594:E594"/>
    <mergeCell ref="A530:A531"/>
    <mergeCell ref="B544:E544"/>
    <mergeCell ref="B545:E545"/>
    <mergeCell ref="A546:A547"/>
    <mergeCell ref="A554:E554"/>
    <mergeCell ref="A555:A556"/>
    <mergeCell ref="A504:E504"/>
    <mergeCell ref="A505:A506"/>
    <mergeCell ref="B519:E519"/>
    <mergeCell ref="B520:E520"/>
    <mergeCell ref="A521:A522"/>
    <mergeCell ref="A529:E529"/>
    <mergeCell ref="A479:E479"/>
    <mergeCell ref="A480:A481"/>
    <mergeCell ref="D493:E493"/>
    <mergeCell ref="B494:E494"/>
    <mergeCell ref="B495:E495"/>
    <mergeCell ref="A496:A497"/>
    <mergeCell ref="D467:E467"/>
    <mergeCell ref="B468:E468"/>
    <mergeCell ref="B469:E469"/>
    <mergeCell ref="B470:E470"/>
    <mergeCell ref="A471:A472"/>
    <mergeCell ref="A429:A430"/>
    <mergeCell ref="B443:E443"/>
    <mergeCell ref="B444:E444"/>
    <mergeCell ref="A445:A446"/>
    <mergeCell ref="A453:E453"/>
    <mergeCell ref="A454:A455"/>
    <mergeCell ref="A403:E403"/>
    <mergeCell ref="A404:A405"/>
    <mergeCell ref="B418:E418"/>
    <mergeCell ref="B419:E419"/>
    <mergeCell ref="A420:A421"/>
    <mergeCell ref="A428:E428"/>
    <mergeCell ref="A378:E378"/>
    <mergeCell ref="A379:A380"/>
    <mergeCell ref="D392:E392"/>
    <mergeCell ref="B393:E393"/>
    <mergeCell ref="B394:E394"/>
    <mergeCell ref="A395:A396"/>
    <mergeCell ref="A353:E353"/>
    <mergeCell ref="A354:A355"/>
    <mergeCell ref="D367:E367"/>
    <mergeCell ref="B368:E368"/>
    <mergeCell ref="B369:E369"/>
    <mergeCell ref="A370:A371"/>
    <mergeCell ref="A320:A321"/>
    <mergeCell ref="A328:E328"/>
    <mergeCell ref="A329:A330"/>
    <mergeCell ref="B343:E343"/>
    <mergeCell ref="B344:E344"/>
    <mergeCell ref="A345:A346"/>
    <mergeCell ref="B294:E294"/>
    <mergeCell ref="A295:A296"/>
    <mergeCell ref="A303:E303"/>
    <mergeCell ref="A304:A305"/>
    <mergeCell ref="B318:E318"/>
    <mergeCell ref="B319:E319"/>
    <mergeCell ref="B268:E268"/>
    <mergeCell ref="B269:E269"/>
    <mergeCell ref="A270:A271"/>
    <mergeCell ref="A278:E278"/>
    <mergeCell ref="A279:A280"/>
    <mergeCell ref="B293:E293"/>
    <mergeCell ref="B243:E243"/>
    <mergeCell ref="A244:A245"/>
    <mergeCell ref="A252:E252"/>
    <mergeCell ref="A253:A254"/>
    <mergeCell ref="D266:E266"/>
    <mergeCell ref="B267:E267"/>
    <mergeCell ref="A218:A219"/>
    <mergeCell ref="A226:E226"/>
    <mergeCell ref="A227:A228"/>
    <mergeCell ref="D240:E240"/>
    <mergeCell ref="B241:E241"/>
    <mergeCell ref="B242:E242"/>
    <mergeCell ref="A212:E212"/>
    <mergeCell ref="B213:E213"/>
    <mergeCell ref="D214:E214"/>
    <mergeCell ref="B215:E215"/>
    <mergeCell ref="B216:E216"/>
    <mergeCell ref="B217:E217"/>
    <mergeCell ref="B175:E175"/>
    <mergeCell ref="B176:E176"/>
    <mergeCell ref="A177:A178"/>
    <mergeCell ref="A185:E185"/>
    <mergeCell ref="A186:A187"/>
    <mergeCell ref="A211:E211"/>
    <mergeCell ref="B138:E138"/>
    <mergeCell ref="B139:E139"/>
    <mergeCell ref="A140:A141"/>
    <mergeCell ref="A148:E148"/>
    <mergeCell ref="A149:A150"/>
    <mergeCell ref="B174:E174"/>
    <mergeCell ref="B101:E101"/>
    <mergeCell ref="B102:E102"/>
    <mergeCell ref="A103:A104"/>
    <mergeCell ref="A111:E111"/>
    <mergeCell ref="A112:A113"/>
    <mergeCell ref="B137:E137"/>
    <mergeCell ref="B64:E64"/>
    <mergeCell ref="B65:E65"/>
    <mergeCell ref="A66:A67"/>
    <mergeCell ref="A74:E74"/>
    <mergeCell ref="A75:A76"/>
    <mergeCell ref="B100:E100"/>
    <mergeCell ref="A37:E37"/>
    <mergeCell ref="A38:A39"/>
    <mergeCell ref="B63:E63"/>
    <mergeCell ref="B12:E12"/>
    <mergeCell ref="A13:A14"/>
    <mergeCell ref="A18:E18"/>
    <mergeCell ref="A24:E24"/>
    <mergeCell ref="A25:E25"/>
    <mergeCell ref="B26:E26"/>
    <mergeCell ref="A3:E3"/>
    <mergeCell ref="B5:E5"/>
    <mergeCell ref="B6:E6"/>
    <mergeCell ref="B7:E7"/>
    <mergeCell ref="A8:E8"/>
    <mergeCell ref="A9:E11"/>
    <mergeCell ref="B27:E27"/>
    <mergeCell ref="B28:E28"/>
    <mergeCell ref="A29:A3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61"/>
  <sheetViews>
    <sheetView zoomScale="142" zoomScaleNormal="142" workbookViewId="0">
      <selection sqref="A1:E1"/>
    </sheetView>
  </sheetViews>
  <sheetFormatPr defaultRowHeight="15" x14ac:dyDescent="0.25"/>
  <cols>
    <col min="1" max="1" width="29" style="148" bestFit="1" customWidth="1"/>
    <col min="2" max="2" width="15.7109375" style="148" customWidth="1"/>
    <col min="3" max="3" width="16.85546875" style="148" customWidth="1"/>
    <col min="4" max="4" width="15.28515625" style="148" customWidth="1"/>
    <col min="5" max="5" width="38.42578125" style="149" customWidth="1"/>
    <col min="6" max="6" width="14" style="148" customWidth="1"/>
    <col min="7" max="7" width="9.140625" style="148"/>
    <col min="8" max="16384" width="9.140625" style="146"/>
  </cols>
  <sheetData>
    <row r="1" spans="1:7" x14ac:dyDescent="0.25">
      <c r="A1" s="1167" t="s">
        <v>1533</v>
      </c>
      <c r="B1" s="1167"/>
      <c r="C1" s="1167"/>
      <c r="D1" s="1167"/>
      <c r="E1" s="1167"/>
    </row>
    <row r="2" spans="1:7" x14ac:dyDescent="0.25">
      <c r="A2" s="898" t="s">
        <v>124</v>
      </c>
      <c r="B2" s="898"/>
      <c r="C2" s="898"/>
      <c r="D2" s="898"/>
      <c r="E2" s="898"/>
      <c r="F2" s="147"/>
      <c r="G2" s="146"/>
    </row>
    <row r="3" spans="1:7" ht="15.75" thickBot="1" x14ac:dyDescent="0.3">
      <c r="A3" s="755" t="s">
        <v>116</v>
      </c>
      <c r="B3" s="755"/>
      <c r="C3" s="755"/>
      <c r="D3" s="755"/>
      <c r="E3" s="755"/>
      <c r="G3" s="146"/>
    </row>
    <row r="4" spans="1:7" ht="30.75" thickBot="1" x14ac:dyDescent="0.3">
      <c r="A4" s="150" t="s">
        <v>0</v>
      </c>
      <c r="B4" s="793" t="s">
        <v>291</v>
      </c>
      <c r="C4" s="793"/>
      <c r="D4" s="793"/>
      <c r="E4" s="793"/>
      <c r="G4" s="146"/>
    </row>
    <row r="5" spans="1:7" ht="15.75" thickBot="1" x14ac:dyDescent="0.3">
      <c r="A5" s="150" t="s">
        <v>2</v>
      </c>
      <c r="B5" s="794" t="s">
        <v>292</v>
      </c>
      <c r="C5" s="795" t="s">
        <v>292</v>
      </c>
      <c r="D5" s="795" t="s">
        <v>292</v>
      </c>
      <c r="E5" s="796" t="s">
        <v>292</v>
      </c>
      <c r="G5" s="146"/>
    </row>
    <row r="6" spans="1:7" ht="30.75" thickBot="1" x14ac:dyDescent="0.3">
      <c r="A6" s="150" t="s">
        <v>4</v>
      </c>
      <c r="B6" s="797" t="s">
        <v>5</v>
      </c>
      <c r="C6" s="798"/>
      <c r="D6" s="798"/>
      <c r="E6" s="799"/>
      <c r="G6" s="146"/>
    </row>
    <row r="7" spans="1:7" ht="15.75" thickBot="1" x14ac:dyDescent="0.3">
      <c r="A7" s="800" t="s">
        <v>6</v>
      </c>
      <c r="B7" s="801"/>
      <c r="C7" s="801"/>
      <c r="D7" s="801"/>
      <c r="E7" s="802"/>
      <c r="G7" s="146"/>
    </row>
    <row r="8" spans="1:7" ht="15.75" thickBot="1" x14ac:dyDescent="0.3">
      <c r="A8" s="803" t="s">
        <v>293</v>
      </c>
      <c r="B8" s="804"/>
      <c r="C8" s="804"/>
      <c r="D8" s="804"/>
      <c r="E8" s="805"/>
      <c r="G8" s="146"/>
    </row>
    <row r="9" spans="1:7" ht="15.75" thickBot="1" x14ac:dyDescent="0.3">
      <c r="A9" s="803"/>
      <c r="B9" s="804"/>
      <c r="C9" s="804"/>
      <c r="D9" s="804"/>
      <c r="E9" s="805"/>
      <c r="G9" s="146"/>
    </row>
    <row r="10" spans="1:7" ht="41.25" customHeight="1" thickBot="1" x14ac:dyDescent="0.3">
      <c r="A10" s="803"/>
      <c r="B10" s="804"/>
      <c r="C10" s="804"/>
      <c r="D10" s="804"/>
      <c r="E10" s="805"/>
      <c r="G10" s="146"/>
    </row>
    <row r="11" spans="1:7" ht="58.5" customHeight="1" thickBot="1" x14ac:dyDescent="0.3">
      <c r="A11" s="151" t="s">
        <v>7</v>
      </c>
      <c r="B11" s="798" t="s">
        <v>294</v>
      </c>
      <c r="C11" s="810"/>
      <c r="D11" s="810"/>
      <c r="E11" s="811"/>
      <c r="G11" s="146"/>
    </row>
    <row r="12" spans="1:7" x14ac:dyDescent="0.25">
      <c r="A12" s="812" t="s">
        <v>8</v>
      </c>
      <c r="B12" s="152">
        <v>2019</v>
      </c>
      <c r="C12" s="152">
        <v>2020</v>
      </c>
      <c r="D12" s="152">
        <v>2021</v>
      </c>
      <c r="E12" s="152">
        <v>2022</v>
      </c>
      <c r="G12" s="146"/>
    </row>
    <row r="13" spans="1:7" ht="15.75" thickBot="1" x14ac:dyDescent="0.3">
      <c r="A13" s="813"/>
      <c r="B13" s="153" t="s">
        <v>9</v>
      </c>
      <c r="C13" s="153" t="s">
        <v>10</v>
      </c>
      <c r="D13" s="153" t="s">
        <v>10</v>
      </c>
      <c r="E13" s="153" t="s">
        <v>10</v>
      </c>
      <c r="G13" s="146"/>
    </row>
    <row r="14" spans="1:7" ht="75.75" thickBot="1" x14ac:dyDescent="0.3">
      <c r="A14" s="154" t="s">
        <v>295</v>
      </c>
      <c r="B14" s="155">
        <v>8.7231968810916174E-2</v>
      </c>
      <c r="C14" s="155">
        <v>5.9887391230165503E-2</v>
      </c>
      <c r="D14" s="155">
        <v>6.3670411985018729E-2</v>
      </c>
      <c r="E14" s="155">
        <v>9.7725568607848035E-2</v>
      </c>
      <c r="G14" s="146"/>
    </row>
    <row r="15" spans="1:7" ht="15.75" thickBot="1" x14ac:dyDescent="0.3">
      <c r="A15" s="156" t="s">
        <v>296</v>
      </c>
      <c r="B15" s="155">
        <v>1.2183235867446393E-2</v>
      </c>
      <c r="C15" s="155">
        <v>0.43849172496161065</v>
      </c>
      <c r="D15" s="155">
        <v>0.41849861586060905</v>
      </c>
      <c r="E15" s="155">
        <v>0.6423394151462134</v>
      </c>
      <c r="G15" s="146"/>
    </row>
    <row r="16" spans="1:7" ht="30.75" thickBot="1" x14ac:dyDescent="0.3">
      <c r="A16" s="156" t="s">
        <v>297</v>
      </c>
      <c r="B16" s="155">
        <v>0.81773879142300199</v>
      </c>
      <c r="C16" s="155">
        <v>0.47602798157311038</v>
      </c>
      <c r="D16" s="155">
        <v>0.42175541442761766</v>
      </c>
      <c r="E16" s="155">
        <v>0.23494126468382903</v>
      </c>
      <c r="G16" s="146"/>
    </row>
    <row r="17" spans="1:7" ht="30.75" thickBot="1" x14ac:dyDescent="0.3">
      <c r="A17" s="156" t="s">
        <v>298</v>
      </c>
      <c r="B17" s="155">
        <v>9.7465886939571145E-3</v>
      </c>
      <c r="C17" s="155">
        <v>0</v>
      </c>
      <c r="D17" s="155">
        <v>0</v>
      </c>
      <c r="E17" s="157">
        <v>0</v>
      </c>
      <c r="G17" s="146"/>
    </row>
    <row r="18" spans="1:7" ht="75.75" thickBot="1" x14ac:dyDescent="0.3">
      <c r="A18" s="156" t="s">
        <v>299</v>
      </c>
      <c r="B18" s="155">
        <v>7.3099415204678359E-2</v>
      </c>
      <c r="C18" s="155">
        <v>2.5592902235113461E-2</v>
      </c>
      <c r="D18" s="155">
        <v>9.4447158443250287E-2</v>
      </c>
      <c r="E18" s="155">
        <v>2.4993751562109472E-2</v>
      </c>
      <c r="F18" s="146"/>
      <c r="G18" s="146"/>
    </row>
    <row r="19" spans="1:7" ht="30.75" thickBot="1" x14ac:dyDescent="0.3">
      <c r="A19" s="158" t="s">
        <v>15</v>
      </c>
      <c r="B19" s="797" t="s">
        <v>300</v>
      </c>
      <c r="C19" s="798"/>
      <c r="D19" s="798"/>
      <c r="E19" s="799"/>
      <c r="F19" s="146"/>
      <c r="G19" s="146"/>
    </row>
    <row r="20" spans="1:7" ht="15.75" thickBot="1" x14ac:dyDescent="0.3">
      <c r="A20" s="797" t="s">
        <v>16</v>
      </c>
      <c r="B20" s="798"/>
      <c r="C20" s="798"/>
      <c r="D20" s="798"/>
      <c r="E20" s="799"/>
      <c r="F20" s="146"/>
      <c r="G20" s="146"/>
    </row>
    <row r="21" spans="1:7" ht="45.75" thickBot="1" x14ac:dyDescent="0.3">
      <c r="A21" s="159" t="s">
        <v>301</v>
      </c>
      <c r="B21" s="157">
        <v>1</v>
      </c>
      <c r="C21" s="157">
        <v>1</v>
      </c>
      <c r="D21" s="157">
        <v>1</v>
      </c>
      <c r="E21" s="157">
        <v>1</v>
      </c>
      <c r="F21" s="146"/>
      <c r="G21" s="146"/>
    </row>
    <row r="22" spans="1:7" ht="15.75" thickBot="1" x14ac:dyDescent="0.3">
      <c r="A22" s="160" t="s">
        <v>302</v>
      </c>
      <c r="B22" s="161">
        <v>1</v>
      </c>
      <c r="C22" s="161">
        <v>1</v>
      </c>
      <c r="D22" s="161">
        <v>0.01</v>
      </c>
      <c r="E22" s="161">
        <v>0</v>
      </c>
      <c r="F22" s="146"/>
      <c r="G22" s="146"/>
    </row>
    <row r="23" spans="1:7" ht="15.75" thickBot="1" x14ac:dyDescent="0.3">
      <c r="A23" s="160" t="s">
        <v>303</v>
      </c>
      <c r="B23" s="161">
        <v>7</v>
      </c>
      <c r="C23" s="161">
        <v>18</v>
      </c>
      <c r="D23" s="161">
        <v>5</v>
      </c>
      <c r="E23" s="161">
        <v>4</v>
      </c>
      <c r="F23" s="146"/>
      <c r="G23" s="146"/>
    </row>
    <row r="24" spans="1:7" ht="30.75" thickBot="1" x14ac:dyDescent="0.3">
      <c r="A24" s="160" t="s">
        <v>304</v>
      </c>
      <c r="B24" s="161">
        <v>1</v>
      </c>
      <c r="C24" s="161">
        <v>1</v>
      </c>
      <c r="D24" s="161">
        <v>0</v>
      </c>
      <c r="E24" s="161">
        <v>0</v>
      </c>
      <c r="F24" s="146"/>
      <c r="G24" s="146"/>
    </row>
    <row r="25" spans="1:7" ht="30.75" thickBot="1" x14ac:dyDescent="0.3">
      <c r="A25" s="160" t="s">
        <v>305</v>
      </c>
      <c r="B25" s="161">
        <v>1</v>
      </c>
      <c r="C25" s="161">
        <v>2</v>
      </c>
      <c r="D25" s="161">
        <v>2</v>
      </c>
      <c r="E25" s="161">
        <v>5</v>
      </c>
      <c r="F25" s="146"/>
      <c r="G25" s="146"/>
    </row>
    <row r="26" spans="1:7" ht="15.75" thickBot="1" x14ac:dyDescent="0.3">
      <c r="A26" s="817" t="s">
        <v>18</v>
      </c>
      <c r="B26" s="818"/>
      <c r="C26" s="818"/>
      <c r="D26" s="818"/>
      <c r="E26" s="819"/>
      <c r="F26" s="146"/>
      <c r="G26" s="146"/>
    </row>
    <row r="27" spans="1:7" ht="15.75" thickBot="1" x14ac:dyDescent="0.3">
      <c r="A27" s="817" t="s">
        <v>19</v>
      </c>
      <c r="B27" s="818"/>
      <c r="C27" s="818"/>
      <c r="D27" s="818"/>
      <c r="E27" s="819"/>
      <c r="F27" s="146"/>
      <c r="G27" s="146"/>
    </row>
    <row r="28" spans="1:7" ht="15.75" thickBot="1" x14ac:dyDescent="0.3">
      <c r="A28" s="162" t="s">
        <v>20</v>
      </c>
      <c r="B28" s="797" t="s">
        <v>306</v>
      </c>
      <c r="C28" s="798"/>
      <c r="D28" s="798"/>
      <c r="E28" s="799"/>
      <c r="F28" s="146"/>
      <c r="G28" s="146"/>
    </row>
    <row r="29" spans="1:7" ht="30" customHeight="1" thickBot="1" x14ac:dyDescent="0.3">
      <c r="A29" s="160" t="s">
        <v>22</v>
      </c>
      <c r="B29" s="797" t="s">
        <v>307</v>
      </c>
      <c r="C29" s="798"/>
      <c r="D29" s="798"/>
      <c r="E29" s="799"/>
      <c r="F29" s="146"/>
      <c r="G29" s="146"/>
    </row>
    <row r="30" spans="1:7" ht="15.75" thickBot="1" x14ac:dyDescent="0.3">
      <c r="A30" s="160" t="s">
        <v>24</v>
      </c>
      <c r="B30" s="809" t="s">
        <v>308</v>
      </c>
      <c r="C30" s="810"/>
      <c r="D30" s="810"/>
      <c r="E30" s="811"/>
      <c r="F30" s="146"/>
      <c r="G30" s="146"/>
    </row>
    <row r="31" spans="1:7" x14ac:dyDescent="0.25">
      <c r="A31" s="812"/>
      <c r="B31" s="163">
        <v>2019</v>
      </c>
      <c r="C31" s="163">
        <v>2020</v>
      </c>
      <c r="D31" s="163">
        <v>2021</v>
      </c>
      <c r="E31" s="163">
        <v>2022</v>
      </c>
      <c r="F31" s="146"/>
      <c r="G31" s="146"/>
    </row>
    <row r="32" spans="1:7" ht="15.75" thickBot="1" x14ac:dyDescent="0.3">
      <c r="A32" s="813"/>
      <c r="B32" s="164" t="s">
        <v>9</v>
      </c>
      <c r="C32" s="164" t="s">
        <v>10</v>
      </c>
      <c r="D32" s="164" t="s">
        <v>10</v>
      </c>
      <c r="E32" s="164" t="s">
        <v>10</v>
      </c>
      <c r="F32" s="146"/>
      <c r="G32" s="146"/>
    </row>
    <row r="33" spans="1:7" ht="15.75" thickBot="1" x14ac:dyDescent="0.3">
      <c r="A33" s="160" t="s">
        <v>26</v>
      </c>
      <c r="B33" s="165">
        <v>21</v>
      </c>
      <c r="C33" s="165">
        <v>21</v>
      </c>
      <c r="D33" s="165">
        <v>25</v>
      </c>
      <c r="E33" s="165">
        <v>25</v>
      </c>
      <c r="F33" s="146"/>
      <c r="G33" s="146"/>
    </row>
    <row r="34" spans="1:7" ht="15.75" thickBot="1" x14ac:dyDescent="0.3">
      <c r="A34" s="160" t="s">
        <v>27</v>
      </c>
      <c r="B34" s="165">
        <v>99720</v>
      </c>
      <c r="C34" s="165">
        <v>31100</v>
      </c>
      <c r="D34" s="165">
        <v>31100</v>
      </c>
      <c r="E34" s="165">
        <v>32100</v>
      </c>
      <c r="G34" s="146"/>
    </row>
    <row r="35" spans="1:7" ht="15.75" thickBot="1" x14ac:dyDescent="0.3">
      <c r="A35" s="160" t="s">
        <v>28</v>
      </c>
      <c r="B35" s="165">
        <f>B34/B33</f>
        <v>4748.5714285714284</v>
      </c>
      <c r="C35" s="165">
        <f>C34/C33</f>
        <v>1480.952380952381</v>
      </c>
      <c r="D35" s="165">
        <f>D34/D33</f>
        <v>1244</v>
      </c>
      <c r="E35" s="165">
        <f>E34/E33</f>
        <v>1284</v>
      </c>
      <c r="G35" s="146"/>
    </row>
    <row r="36" spans="1:7" ht="15.75" thickBot="1" x14ac:dyDescent="0.3">
      <c r="A36" s="160" t="s">
        <v>29</v>
      </c>
      <c r="B36" s="166" t="s">
        <v>30</v>
      </c>
      <c r="C36" s="167">
        <f>C33/B33-1</f>
        <v>0</v>
      </c>
      <c r="D36" s="167">
        <f t="shared" ref="D36:E38" si="0">D33/C33-1</f>
        <v>0.19047619047619047</v>
      </c>
      <c r="E36" s="167">
        <f t="shared" si="0"/>
        <v>0</v>
      </c>
      <c r="G36" s="146"/>
    </row>
    <row r="37" spans="1:7" ht="15.75" thickBot="1" x14ac:dyDescent="0.3">
      <c r="A37" s="160" t="s">
        <v>31</v>
      </c>
      <c r="B37" s="166" t="s">
        <v>30</v>
      </c>
      <c r="C37" s="167">
        <f>C34/B34-1</f>
        <v>-0.68812675491375852</v>
      </c>
      <c r="D37" s="167">
        <f t="shared" si="0"/>
        <v>0</v>
      </c>
      <c r="E37" s="167">
        <f t="shared" si="0"/>
        <v>3.2154340836012762E-2</v>
      </c>
      <c r="G37" s="146"/>
    </row>
    <row r="38" spans="1:7" ht="15.75" thickBot="1" x14ac:dyDescent="0.3">
      <c r="A38" s="160" t="s">
        <v>32</v>
      </c>
      <c r="B38" s="166" t="s">
        <v>30</v>
      </c>
      <c r="C38" s="167">
        <f>C35/B35-1</f>
        <v>-0.68812675491375852</v>
      </c>
      <c r="D38" s="167">
        <f t="shared" si="0"/>
        <v>-0.16000000000000003</v>
      </c>
      <c r="E38" s="167">
        <f t="shared" si="0"/>
        <v>3.2154340836012762E-2</v>
      </c>
      <c r="G38" s="146"/>
    </row>
    <row r="39" spans="1:7" ht="15.75" thickBot="1" x14ac:dyDescent="0.3">
      <c r="A39" s="814" t="s">
        <v>309</v>
      </c>
      <c r="B39" s="815"/>
      <c r="C39" s="815"/>
      <c r="D39" s="815"/>
      <c r="E39" s="816"/>
      <c r="G39" s="146"/>
    </row>
    <row r="40" spans="1:7" x14ac:dyDescent="0.25">
      <c r="A40" s="812"/>
      <c r="B40" s="163">
        <v>2019</v>
      </c>
      <c r="C40" s="163">
        <v>2020</v>
      </c>
      <c r="D40" s="163">
        <v>2021</v>
      </c>
      <c r="E40" s="163">
        <v>2022</v>
      </c>
      <c r="G40" s="146"/>
    </row>
    <row r="41" spans="1:7" ht="15.75" thickBot="1" x14ac:dyDescent="0.3">
      <c r="A41" s="813"/>
      <c r="B41" s="164" t="s">
        <v>9</v>
      </c>
      <c r="C41" s="164" t="s">
        <v>10</v>
      </c>
      <c r="D41" s="164" t="s">
        <v>10</v>
      </c>
      <c r="E41" s="164" t="s">
        <v>10</v>
      </c>
      <c r="G41" s="146"/>
    </row>
    <row r="42" spans="1:7" ht="15.75" thickBot="1" x14ac:dyDescent="0.3">
      <c r="A42" s="168" t="s">
        <v>33</v>
      </c>
      <c r="B42" s="169">
        <f>B43</f>
        <v>18600</v>
      </c>
      <c r="C42" s="169">
        <f t="shared" ref="C42:E42" si="1">C43</f>
        <v>17300</v>
      </c>
      <c r="D42" s="169">
        <f t="shared" si="1"/>
        <v>17300</v>
      </c>
      <c r="E42" s="169">
        <f t="shared" si="1"/>
        <v>17300</v>
      </c>
      <c r="G42" s="146"/>
    </row>
    <row r="43" spans="1:7" ht="15.75" thickBot="1" x14ac:dyDescent="0.3">
      <c r="A43" s="168" t="s">
        <v>110</v>
      </c>
      <c r="B43" s="165">
        <v>18600</v>
      </c>
      <c r="C43" s="165">
        <v>17300</v>
      </c>
      <c r="D43" s="165">
        <v>17300</v>
      </c>
      <c r="E43" s="165">
        <v>17300</v>
      </c>
      <c r="G43" s="146"/>
    </row>
    <row r="44" spans="1:7" ht="15.75" thickBot="1" x14ac:dyDescent="0.3">
      <c r="A44" s="168" t="s">
        <v>142</v>
      </c>
      <c r="B44" s="169"/>
      <c r="C44" s="169"/>
      <c r="D44" s="169"/>
      <c r="E44" s="169"/>
      <c r="G44" s="146"/>
    </row>
    <row r="45" spans="1:7" ht="30.75" thickBot="1" x14ac:dyDescent="0.3">
      <c r="A45" s="168" t="s">
        <v>34</v>
      </c>
      <c r="B45" s="169">
        <f>B46</f>
        <v>2900</v>
      </c>
      <c r="C45" s="169">
        <f t="shared" ref="C45:E45" si="2">C46</f>
        <v>2900</v>
      </c>
      <c r="D45" s="169">
        <f t="shared" si="2"/>
        <v>2900</v>
      </c>
      <c r="E45" s="169">
        <f t="shared" si="2"/>
        <v>2900</v>
      </c>
      <c r="G45" s="146"/>
    </row>
    <row r="46" spans="1:7" ht="15.75" thickBot="1" x14ac:dyDescent="0.3">
      <c r="A46" s="168" t="s">
        <v>110</v>
      </c>
      <c r="B46" s="165">
        <v>2900</v>
      </c>
      <c r="C46" s="165">
        <v>2900</v>
      </c>
      <c r="D46" s="165">
        <v>2900</v>
      </c>
      <c r="E46" s="165">
        <v>2900</v>
      </c>
      <c r="G46" s="146"/>
    </row>
    <row r="47" spans="1:7" ht="15.75" thickBot="1" x14ac:dyDescent="0.3">
      <c r="A47" s="168" t="s">
        <v>142</v>
      </c>
      <c r="B47" s="169"/>
      <c r="C47" s="169"/>
      <c r="D47" s="169"/>
      <c r="E47" s="169"/>
      <c r="G47" s="146"/>
    </row>
    <row r="48" spans="1:7" ht="15.75" thickBot="1" x14ac:dyDescent="0.3">
      <c r="A48" s="168" t="s">
        <v>35</v>
      </c>
      <c r="B48" s="169">
        <f>B49</f>
        <v>8100</v>
      </c>
      <c r="C48" s="169">
        <f t="shared" ref="C48:E48" si="3">C49</f>
        <v>10900</v>
      </c>
      <c r="D48" s="169">
        <f t="shared" si="3"/>
        <v>10900</v>
      </c>
      <c r="E48" s="169">
        <f t="shared" si="3"/>
        <v>11900</v>
      </c>
      <c r="G48" s="146"/>
    </row>
    <row r="49" spans="1:7" ht="15.75" thickBot="1" x14ac:dyDescent="0.3">
      <c r="A49" s="168" t="s">
        <v>110</v>
      </c>
      <c r="B49" s="165">
        <v>8100</v>
      </c>
      <c r="C49" s="165">
        <v>10900</v>
      </c>
      <c r="D49" s="165">
        <v>10900</v>
      </c>
      <c r="E49" s="165">
        <v>11900</v>
      </c>
      <c r="G49" s="146"/>
    </row>
    <row r="50" spans="1:7" ht="15.75" thickBot="1" x14ac:dyDescent="0.3">
      <c r="A50" s="168" t="s">
        <v>142</v>
      </c>
      <c r="B50" s="170"/>
      <c r="C50" s="170"/>
      <c r="D50" s="170"/>
      <c r="E50" s="170"/>
      <c r="G50" s="146"/>
    </row>
    <row r="51" spans="1:7" ht="15.75" thickBot="1" x14ac:dyDescent="0.3">
      <c r="A51" s="168" t="s">
        <v>36</v>
      </c>
      <c r="B51" s="171"/>
      <c r="C51" s="172"/>
      <c r="D51" s="172"/>
      <c r="E51" s="172"/>
      <c r="F51" s="146"/>
      <c r="G51" s="146"/>
    </row>
    <row r="52" spans="1:7" ht="15.75" thickBot="1" x14ac:dyDescent="0.3">
      <c r="A52" s="168" t="s">
        <v>110</v>
      </c>
      <c r="B52" s="171"/>
      <c r="C52" s="172"/>
      <c r="D52" s="172"/>
      <c r="E52" s="172"/>
      <c r="F52" s="146"/>
      <c r="G52" s="146"/>
    </row>
    <row r="53" spans="1:7" ht="15.75" thickBot="1" x14ac:dyDescent="0.3">
      <c r="A53" s="168" t="s">
        <v>142</v>
      </c>
      <c r="B53" s="171"/>
      <c r="C53" s="172"/>
      <c r="D53" s="172"/>
      <c r="E53" s="172"/>
      <c r="F53" s="146"/>
      <c r="G53" s="146"/>
    </row>
    <row r="54" spans="1:7" ht="15.75" thickBot="1" x14ac:dyDescent="0.3">
      <c r="A54" s="168" t="s">
        <v>37</v>
      </c>
      <c r="B54" s="173">
        <f>B55</f>
        <v>70000</v>
      </c>
      <c r="C54" s="172"/>
      <c r="D54" s="172"/>
      <c r="E54" s="172"/>
      <c r="F54" s="146"/>
      <c r="G54" s="146"/>
    </row>
    <row r="55" spans="1:7" ht="15.75" thickBot="1" x14ac:dyDescent="0.3">
      <c r="A55" s="168" t="s">
        <v>110</v>
      </c>
      <c r="B55" s="171">
        <v>70000</v>
      </c>
      <c r="C55" s="172"/>
      <c r="D55" s="172"/>
      <c r="E55" s="172"/>
      <c r="F55" s="146"/>
      <c r="G55" s="146"/>
    </row>
    <row r="56" spans="1:7" ht="15.75" thickBot="1" x14ac:dyDescent="0.3">
      <c r="A56" s="168" t="s">
        <v>142</v>
      </c>
      <c r="B56" s="171"/>
      <c r="C56" s="172"/>
      <c r="D56" s="172"/>
      <c r="E56" s="172"/>
      <c r="F56" s="146"/>
      <c r="G56" s="146"/>
    </row>
    <row r="57" spans="1:7" ht="15.75" thickBot="1" x14ac:dyDescent="0.3">
      <c r="A57" s="168" t="s">
        <v>38</v>
      </c>
      <c r="B57" s="171"/>
      <c r="C57" s="172"/>
      <c r="D57" s="172"/>
      <c r="E57" s="172"/>
      <c r="F57" s="146"/>
      <c r="G57" s="146"/>
    </row>
    <row r="58" spans="1:7" ht="15.75" thickBot="1" x14ac:dyDescent="0.3">
      <c r="A58" s="168" t="s">
        <v>110</v>
      </c>
      <c r="B58" s="171"/>
      <c r="C58" s="172"/>
      <c r="D58" s="172"/>
      <c r="E58" s="172"/>
      <c r="F58" s="146"/>
      <c r="G58" s="146"/>
    </row>
    <row r="59" spans="1:7" ht="15.75" thickBot="1" x14ac:dyDescent="0.3">
      <c r="A59" s="168" t="s">
        <v>142</v>
      </c>
      <c r="B59" s="171"/>
      <c r="C59" s="172"/>
      <c r="D59" s="172"/>
      <c r="E59" s="172"/>
      <c r="F59" s="146"/>
      <c r="G59" s="146"/>
    </row>
    <row r="60" spans="1:7" ht="30.75" thickBot="1" x14ac:dyDescent="0.3">
      <c r="A60" s="168" t="s">
        <v>39</v>
      </c>
      <c r="B60" s="173">
        <f>B61</f>
        <v>120</v>
      </c>
      <c r="C60" s="172"/>
      <c r="D60" s="172"/>
      <c r="E60" s="172"/>
      <c r="F60" s="146"/>
      <c r="G60" s="146"/>
    </row>
    <row r="61" spans="1:7" ht="15.75" thickBot="1" x14ac:dyDescent="0.3">
      <c r="A61" s="168" t="s">
        <v>110</v>
      </c>
      <c r="B61" s="171">
        <v>120</v>
      </c>
      <c r="C61" s="172"/>
      <c r="D61" s="172"/>
      <c r="E61" s="172"/>
      <c r="F61" s="146"/>
      <c r="G61" s="146"/>
    </row>
    <row r="62" spans="1:7" ht="15.75" thickBot="1" x14ac:dyDescent="0.3">
      <c r="A62" s="168" t="s">
        <v>142</v>
      </c>
      <c r="B62" s="171"/>
      <c r="C62" s="172"/>
      <c r="D62" s="172"/>
      <c r="E62" s="172"/>
      <c r="F62" s="146"/>
      <c r="G62" s="146"/>
    </row>
    <row r="63" spans="1:7" ht="15.75" thickBot="1" x14ac:dyDescent="0.3">
      <c r="A63" s="174" t="s">
        <v>40</v>
      </c>
      <c r="B63" s="173">
        <f>B60+B57+B54+B51+B49+B46+B43</f>
        <v>99720</v>
      </c>
      <c r="C63" s="173">
        <f>C60+C57+C54+C51+C49+C46+C43</f>
        <v>31100</v>
      </c>
      <c r="D63" s="173">
        <f>D60+D57+D54+D51+D49+D46+D43</f>
        <v>31100</v>
      </c>
      <c r="E63" s="173">
        <f>E60+E57+E54+E51+E49+E46+E43</f>
        <v>32100</v>
      </c>
      <c r="F63" s="146"/>
      <c r="G63" s="146"/>
    </row>
    <row r="64" spans="1:7" x14ac:dyDescent="0.25">
      <c r="A64" s="175" t="s">
        <v>41</v>
      </c>
      <c r="B64" s="176">
        <f>IF(B63-B34=0,0,"Error")</f>
        <v>0</v>
      </c>
      <c r="C64" s="177">
        <f>IF(C63-C34=0,0,"Error")</f>
        <v>0</v>
      </c>
      <c r="D64" s="177">
        <f>IF(D63-D34=0,0,"Error")</f>
        <v>0</v>
      </c>
      <c r="E64" s="177">
        <f>IF(E63-E34=0,0,"Error")</f>
        <v>0</v>
      </c>
      <c r="F64" s="146"/>
      <c r="G64" s="146"/>
    </row>
    <row r="65" spans="1:7" ht="15.75" thickBot="1" x14ac:dyDescent="0.3">
      <c r="A65" s="832" t="s">
        <v>42</v>
      </c>
      <c r="B65" s="833"/>
      <c r="C65" s="833"/>
      <c r="D65" s="833"/>
      <c r="E65" s="834"/>
      <c r="F65" s="146"/>
      <c r="G65" s="146"/>
    </row>
    <row r="66" spans="1:7" ht="15.75" thickBot="1" x14ac:dyDescent="0.3">
      <c r="A66" s="817" t="s">
        <v>153</v>
      </c>
      <c r="B66" s="818"/>
      <c r="C66" s="818"/>
      <c r="D66" s="818"/>
      <c r="E66" s="819"/>
      <c r="F66" s="146"/>
      <c r="G66" s="146"/>
    </row>
    <row r="67" spans="1:7" ht="30.75" thickBot="1" x14ac:dyDescent="0.3">
      <c r="A67" s="178" t="s">
        <v>154</v>
      </c>
      <c r="B67" s="838" t="s">
        <v>310</v>
      </c>
      <c r="C67" s="839"/>
      <c r="D67" s="839"/>
      <c r="E67" s="179"/>
      <c r="F67" s="146"/>
      <c r="G67" s="146"/>
    </row>
    <row r="68" spans="1:7" ht="15.75" thickBot="1" x14ac:dyDescent="0.3">
      <c r="A68" s="178" t="s">
        <v>20</v>
      </c>
      <c r="B68" s="840" t="s">
        <v>311</v>
      </c>
      <c r="C68" s="841"/>
      <c r="D68" s="841"/>
      <c r="E68" s="842"/>
      <c r="F68" s="146"/>
      <c r="G68" s="146"/>
    </row>
    <row r="69" spans="1:7" ht="32.25" customHeight="1" thickBot="1" x14ac:dyDescent="0.3">
      <c r="A69" s="156" t="s">
        <v>22</v>
      </c>
      <c r="B69" s="835" t="s">
        <v>312</v>
      </c>
      <c r="C69" s="836"/>
      <c r="D69" s="836"/>
      <c r="E69" s="837"/>
      <c r="F69" s="146"/>
      <c r="G69" s="146"/>
    </row>
    <row r="70" spans="1:7" ht="15.75" thickBot="1" x14ac:dyDescent="0.3">
      <c r="A70" s="156" t="s">
        <v>24</v>
      </c>
      <c r="B70" s="820"/>
      <c r="C70" s="821"/>
      <c r="D70" s="821"/>
      <c r="E70" s="822"/>
      <c r="F70" s="146"/>
      <c r="G70" s="146"/>
    </row>
    <row r="71" spans="1:7" x14ac:dyDescent="0.25">
      <c r="A71" s="823"/>
      <c r="B71" s="180">
        <v>2019</v>
      </c>
      <c r="C71" s="180">
        <v>2020</v>
      </c>
      <c r="D71" s="180">
        <v>2021</v>
      </c>
      <c r="E71" s="180">
        <v>2022</v>
      </c>
      <c r="F71" s="146"/>
      <c r="G71" s="146"/>
    </row>
    <row r="72" spans="1:7" ht="15.75" thickBot="1" x14ac:dyDescent="0.3">
      <c r="A72" s="824"/>
      <c r="B72" s="181" t="s">
        <v>9</v>
      </c>
      <c r="C72" s="181" t="s">
        <v>10</v>
      </c>
      <c r="D72" s="181" t="s">
        <v>10</v>
      </c>
      <c r="E72" s="181" t="s">
        <v>10</v>
      </c>
      <c r="F72" s="146"/>
      <c r="G72" s="146"/>
    </row>
    <row r="73" spans="1:7" ht="15.75" thickBot="1" x14ac:dyDescent="0.3">
      <c r="A73" s="156" t="s">
        <v>26</v>
      </c>
      <c r="B73" s="182">
        <v>2</v>
      </c>
      <c r="C73" s="182">
        <v>5</v>
      </c>
      <c r="D73" s="182">
        <v>10</v>
      </c>
      <c r="E73" s="182">
        <v>5</v>
      </c>
      <c r="F73" s="146"/>
      <c r="G73" s="146"/>
    </row>
    <row r="74" spans="1:7" ht="15.75" thickBot="1" x14ac:dyDescent="0.3">
      <c r="A74" s="156" t="s">
        <v>27</v>
      </c>
      <c r="B74" s="183">
        <v>1000</v>
      </c>
      <c r="C74" s="183">
        <v>4000</v>
      </c>
      <c r="D74" s="183">
        <v>5000</v>
      </c>
      <c r="E74" s="183">
        <v>1000</v>
      </c>
      <c r="F74" s="146"/>
      <c r="G74" s="146"/>
    </row>
    <row r="75" spans="1:7" ht="15.75" thickBot="1" x14ac:dyDescent="0.3">
      <c r="A75" s="156" t="s">
        <v>28</v>
      </c>
      <c r="B75" s="184">
        <f>B74/B73</f>
        <v>500</v>
      </c>
      <c r="C75" s="184">
        <f>C74/C73</f>
        <v>800</v>
      </c>
      <c r="D75" s="184">
        <f>D74/D73</f>
        <v>500</v>
      </c>
      <c r="E75" s="184">
        <f>E74/E73</f>
        <v>200</v>
      </c>
      <c r="F75" s="146"/>
      <c r="G75" s="146"/>
    </row>
    <row r="76" spans="1:7" ht="15.75" thickBot="1" x14ac:dyDescent="0.3">
      <c r="A76" s="156" t="s">
        <v>29</v>
      </c>
      <c r="B76" s="185" t="s">
        <v>30</v>
      </c>
      <c r="C76" s="186">
        <f t="shared" ref="C76:E78" si="4">C73/B73-1</f>
        <v>1.5</v>
      </c>
      <c r="D76" s="186">
        <f t="shared" si="4"/>
        <v>1</v>
      </c>
      <c r="E76" s="186">
        <f t="shared" si="4"/>
        <v>-0.5</v>
      </c>
      <c r="F76" s="146"/>
      <c r="G76" s="146"/>
    </row>
    <row r="77" spans="1:7" ht="15.75" thickBot="1" x14ac:dyDescent="0.3">
      <c r="A77" s="156" t="s">
        <v>31</v>
      </c>
      <c r="B77" s="185" t="s">
        <v>30</v>
      </c>
      <c r="C77" s="186">
        <f t="shared" si="4"/>
        <v>3</v>
      </c>
      <c r="D77" s="186">
        <f t="shared" si="4"/>
        <v>0.25</v>
      </c>
      <c r="E77" s="186">
        <f t="shared" si="4"/>
        <v>-0.8</v>
      </c>
      <c r="F77" s="146"/>
      <c r="G77" s="146"/>
    </row>
    <row r="78" spans="1:7" ht="15.75" thickBot="1" x14ac:dyDescent="0.3">
      <c r="A78" s="156" t="s">
        <v>32</v>
      </c>
      <c r="B78" s="185" t="s">
        <v>30</v>
      </c>
      <c r="C78" s="186">
        <f t="shared" si="4"/>
        <v>0.60000000000000009</v>
      </c>
      <c r="D78" s="186">
        <f t="shared" si="4"/>
        <v>-0.375</v>
      </c>
      <c r="E78" s="186">
        <f t="shared" si="4"/>
        <v>-0.6</v>
      </c>
      <c r="F78" s="146"/>
      <c r="G78" s="146"/>
    </row>
    <row r="79" spans="1:7" ht="15.75" thickBot="1" x14ac:dyDescent="0.3">
      <c r="A79" s="825" t="s">
        <v>313</v>
      </c>
      <c r="B79" s="826"/>
      <c r="C79" s="826"/>
      <c r="D79" s="826"/>
      <c r="E79" s="827"/>
      <c r="F79" s="146"/>
      <c r="G79" s="146"/>
    </row>
    <row r="80" spans="1:7" x14ac:dyDescent="0.25">
      <c r="A80" s="823"/>
      <c r="B80" s="180">
        <v>2019</v>
      </c>
      <c r="C80" s="180">
        <v>2020</v>
      </c>
      <c r="D80" s="180">
        <v>2021</v>
      </c>
      <c r="E80" s="180">
        <v>2022</v>
      </c>
      <c r="F80" s="146"/>
      <c r="G80" s="146"/>
    </row>
    <row r="81" spans="1:7" ht="15.75" thickBot="1" x14ac:dyDescent="0.3">
      <c r="A81" s="824"/>
      <c r="B81" s="181" t="s">
        <v>9</v>
      </c>
      <c r="C81" s="181" t="s">
        <v>10</v>
      </c>
      <c r="D81" s="181" t="s">
        <v>10</v>
      </c>
      <c r="E81" s="181" t="s">
        <v>10</v>
      </c>
      <c r="F81" s="146"/>
      <c r="G81" s="146"/>
    </row>
    <row r="82" spans="1:7" ht="15.75" thickBot="1" x14ac:dyDescent="0.3">
      <c r="A82" s="187" t="s">
        <v>49</v>
      </c>
      <c r="B82" s="182"/>
      <c r="C82" s="182"/>
      <c r="D82" s="182"/>
      <c r="E82" s="182"/>
      <c r="F82" s="146"/>
      <c r="G82" s="146"/>
    </row>
    <row r="83" spans="1:7" ht="15.75" thickBot="1" x14ac:dyDescent="0.3">
      <c r="A83" s="187" t="s">
        <v>110</v>
      </c>
      <c r="B83" s="182"/>
      <c r="C83" s="182"/>
      <c r="D83" s="182"/>
      <c r="E83" s="182"/>
      <c r="F83" s="146"/>
      <c r="G83" s="146"/>
    </row>
    <row r="84" spans="1:7" ht="15.75" thickBot="1" x14ac:dyDescent="0.3">
      <c r="A84" s="187" t="s">
        <v>111</v>
      </c>
      <c r="B84" s="182"/>
      <c r="C84" s="182"/>
      <c r="D84" s="182"/>
      <c r="E84" s="182"/>
      <c r="F84" s="146"/>
      <c r="G84" s="146"/>
    </row>
    <row r="85" spans="1:7" ht="15.75" thickBot="1" x14ac:dyDescent="0.3">
      <c r="A85" s="187" t="s">
        <v>113</v>
      </c>
      <c r="B85" s="182"/>
      <c r="C85" s="182"/>
      <c r="D85" s="182"/>
      <c r="E85" s="182"/>
      <c r="F85" s="146"/>
      <c r="G85" s="146"/>
    </row>
    <row r="86" spans="1:7" ht="15.75" thickBot="1" x14ac:dyDescent="0.3">
      <c r="A86" s="187" t="s">
        <v>114</v>
      </c>
      <c r="B86" s="182"/>
      <c r="C86" s="182"/>
      <c r="D86" s="182"/>
      <c r="E86" s="182"/>
      <c r="F86" s="146"/>
      <c r="G86" s="146"/>
    </row>
    <row r="87" spans="1:7" ht="15.75" thickBot="1" x14ac:dyDescent="0.3">
      <c r="A87" s="187" t="s">
        <v>50</v>
      </c>
      <c r="B87" s="188">
        <f>B88</f>
        <v>1000</v>
      </c>
      <c r="C87" s="188">
        <f t="shared" ref="C87:E87" si="5">C88</f>
        <v>4000</v>
      </c>
      <c r="D87" s="188">
        <f t="shared" si="5"/>
        <v>5000</v>
      </c>
      <c r="E87" s="188">
        <f t="shared" si="5"/>
        <v>1000</v>
      </c>
      <c r="F87" s="146"/>
      <c r="G87" s="146"/>
    </row>
    <row r="88" spans="1:7" ht="15.75" thickBot="1" x14ac:dyDescent="0.3">
      <c r="A88" s="187" t="s">
        <v>110</v>
      </c>
      <c r="B88" s="188">
        <v>1000</v>
      </c>
      <c r="C88" s="188">
        <v>4000</v>
      </c>
      <c r="D88" s="188">
        <v>5000</v>
      </c>
      <c r="E88" s="188">
        <v>1000</v>
      </c>
      <c r="F88" s="146"/>
      <c r="G88" s="146"/>
    </row>
    <row r="89" spans="1:7" ht="15.75" thickBot="1" x14ac:dyDescent="0.3">
      <c r="A89" s="187" t="s">
        <v>111</v>
      </c>
      <c r="B89" s="188"/>
      <c r="C89" s="188"/>
      <c r="D89" s="188"/>
      <c r="E89" s="188"/>
      <c r="F89" s="146"/>
      <c r="G89" s="146"/>
    </row>
    <row r="90" spans="1:7" ht="15.75" thickBot="1" x14ac:dyDescent="0.3">
      <c r="A90" s="187" t="s">
        <v>113</v>
      </c>
      <c r="B90" s="188"/>
      <c r="C90" s="188"/>
      <c r="D90" s="188"/>
      <c r="E90" s="188"/>
      <c r="F90" s="146"/>
      <c r="G90" s="146"/>
    </row>
    <row r="91" spans="1:7" ht="15.75" thickBot="1" x14ac:dyDescent="0.3">
      <c r="A91" s="187" t="s">
        <v>114</v>
      </c>
      <c r="B91" s="188"/>
      <c r="C91" s="188"/>
      <c r="D91" s="188"/>
      <c r="E91" s="188"/>
      <c r="F91" s="146"/>
      <c r="G91" s="146"/>
    </row>
    <row r="92" spans="1:7" ht="15.75" thickBot="1" x14ac:dyDescent="0.3">
      <c r="A92" s="189" t="s">
        <v>40</v>
      </c>
      <c r="B92" s="190">
        <f>B82+B87</f>
        <v>1000</v>
      </c>
      <c r="C92" s="190">
        <f>C82+C87</f>
        <v>4000</v>
      </c>
      <c r="D92" s="190">
        <f>D82+D87</f>
        <v>5000</v>
      </c>
      <c r="E92" s="190">
        <f>E82+E87</f>
        <v>1000</v>
      </c>
      <c r="F92" s="146"/>
      <c r="G92" s="146"/>
    </row>
    <row r="93" spans="1:7" ht="15.75" thickBot="1" x14ac:dyDescent="0.3">
      <c r="A93" s="178" t="s">
        <v>314</v>
      </c>
      <c r="B93" s="191"/>
      <c r="C93" s="192" t="s">
        <v>315</v>
      </c>
      <c r="D93" s="828"/>
      <c r="E93" s="829"/>
      <c r="F93" s="146"/>
      <c r="G93" s="146"/>
    </row>
    <row r="94" spans="1:7" ht="15.75" thickBot="1" x14ac:dyDescent="0.3">
      <c r="A94" s="178"/>
      <c r="B94" s="830" t="s">
        <v>316</v>
      </c>
      <c r="C94" s="831"/>
      <c r="D94" s="831"/>
      <c r="E94" s="193"/>
      <c r="F94" s="146"/>
      <c r="G94" s="146"/>
    </row>
    <row r="95" spans="1:7" ht="66.75" customHeight="1" thickBot="1" x14ac:dyDescent="0.3">
      <c r="A95" s="156" t="s">
        <v>22</v>
      </c>
      <c r="B95" s="835" t="s">
        <v>317</v>
      </c>
      <c r="C95" s="836"/>
      <c r="D95" s="836"/>
      <c r="E95" s="837"/>
      <c r="F95" s="146"/>
      <c r="G95" s="146"/>
    </row>
    <row r="96" spans="1:7" ht="15.75" thickBot="1" x14ac:dyDescent="0.3">
      <c r="A96" s="156" t="s">
        <v>24</v>
      </c>
      <c r="B96" s="820" t="s">
        <v>177</v>
      </c>
      <c r="C96" s="821"/>
      <c r="D96" s="821"/>
      <c r="E96" s="822"/>
      <c r="F96" s="146"/>
      <c r="G96" s="146"/>
    </row>
    <row r="97" spans="1:7" x14ac:dyDescent="0.25">
      <c r="A97" s="823"/>
      <c r="B97" s="180">
        <v>2019</v>
      </c>
      <c r="C97" s="180">
        <v>2020</v>
      </c>
      <c r="D97" s="180">
        <v>2021</v>
      </c>
      <c r="E97" s="180">
        <v>2022</v>
      </c>
      <c r="F97" s="146"/>
      <c r="G97" s="146"/>
    </row>
    <row r="98" spans="1:7" ht="15.75" thickBot="1" x14ac:dyDescent="0.3">
      <c r="A98" s="824"/>
      <c r="B98" s="181" t="s">
        <v>9</v>
      </c>
      <c r="C98" s="181" t="s">
        <v>10</v>
      </c>
      <c r="D98" s="181" t="s">
        <v>10</v>
      </c>
      <c r="E98" s="181" t="s">
        <v>10</v>
      </c>
      <c r="F98" s="146"/>
      <c r="G98" s="146"/>
    </row>
    <row r="99" spans="1:7" ht="15.75" thickBot="1" x14ac:dyDescent="0.3">
      <c r="A99" s="156" t="s">
        <v>26</v>
      </c>
      <c r="B99" s="184">
        <v>53</v>
      </c>
      <c r="C99" s="184">
        <v>35</v>
      </c>
      <c r="D99" s="184">
        <v>30</v>
      </c>
      <c r="E99" s="184">
        <v>30</v>
      </c>
      <c r="F99" s="146"/>
      <c r="G99" s="146"/>
    </row>
    <row r="100" spans="1:7" ht="15.75" thickBot="1" x14ac:dyDescent="0.3">
      <c r="A100" s="156" t="s">
        <v>27</v>
      </c>
      <c r="B100" s="184">
        <v>4000</v>
      </c>
      <c r="C100" s="184">
        <v>2600</v>
      </c>
      <c r="D100" s="184">
        <v>2000</v>
      </c>
      <c r="E100" s="184">
        <v>2000</v>
      </c>
      <c r="F100" s="146"/>
      <c r="G100" s="146"/>
    </row>
    <row r="101" spans="1:7" ht="15.75" thickBot="1" x14ac:dyDescent="0.3">
      <c r="A101" s="156" t="s">
        <v>28</v>
      </c>
      <c r="B101" s="184">
        <f>B100/B99</f>
        <v>75.471698113207552</v>
      </c>
      <c r="C101" s="184">
        <f>C100/C99</f>
        <v>74.285714285714292</v>
      </c>
      <c r="D101" s="184">
        <f>D100/D99</f>
        <v>66.666666666666671</v>
      </c>
      <c r="E101" s="184">
        <f>E100/E99</f>
        <v>66.666666666666671</v>
      </c>
      <c r="F101" s="146"/>
      <c r="G101" s="146"/>
    </row>
    <row r="102" spans="1:7" ht="15.75" thickBot="1" x14ac:dyDescent="0.3">
      <c r="A102" s="156" t="s">
        <v>29</v>
      </c>
      <c r="B102" s="185" t="s">
        <v>30</v>
      </c>
      <c r="C102" s="186">
        <f t="shared" ref="C102:E104" si="6">C99/B99-1</f>
        <v>-0.339622641509434</v>
      </c>
      <c r="D102" s="186">
        <f t="shared" si="6"/>
        <v>-0.1428571428571429</v>
      </c>
      <c r="E102" s="186">
        <f t="shared" si="6"/>
        <v>0</v>
      </c>
      <c r="F102" s="146"/>
      <c r="G102" s="146"/>
    </row>
    <row r="103" spans="1:7" ht="15.75" thickBot="1" x14ac:dyDescent="0.3">
      <c r="A103" s="156" t="s">
        <v>31</v>
      </c>
      <c r="B103" s="185" t="s">
        <v>30</v>
      </c>
      <c r="C103" s="186">
        <f t="shared" si="6"/>
        <v>-0.35</v>
      </c>
      <c r="D103" s="186">
        <f t="shared" si="6"/>
        <v>-0.23076923076923073</v>
      </c>
      <c r="E103" s="186">
        <f t="shared" si="6"/>
        <v>0</v>
      </c>
      <c r="F103" s="146"/>
      <c r="G103" s="146"/>
    </row>
    <row r="104" spans="1:7" ht="15.75" thickBot="1" x14ac:dyDescent="0.3">
      <c r="A104" s="156" t="s">
        <v>32</v>
      </c>
      <c r="B104" s="185" t="s">
        <v>30</v>
      </c>
      <c r="C104" s="186">
        <f t="shared" si="6"/>
        <v>-1.5714285714285681E-2</v>
      </c>
      <c r="D104" s="186">
        <f t="shared" si="6"/>
        <v>-0.10256410256410253</v>
      </c>
      <c r="E104" s="186">
        <f t="shared" si="6"/>
        <v>0</v>
      </c>
      <c r="F104" s="146"/>
      <c r="G104" s="146"/>
    </row>
    <row r="105" spans="1:7" ht="15.75" thickBot="1" x14ac:dyDescent="0.3">
      <c r="A105" s="825" t="s">
        <v>318</v>
      </c>
      <c r="B105" s="826"/>
      <c r="C105" s="826"/>
      <c r="D105" s="826"/>
      <c r="E105" s="827"/>
      <c r="F105" s="146"/>
      <c r="G105" s="146"/>
    </row>
    <row r="106" spans="1:7" x14ac:dyDescent="0.25">
      <c r="A106" s="823"/>
      <c r="B106" s="180">
        <v>2019</v>
      </c>
      <c r="C106" s="180">
        <v>2020</v>
      </c>
      <c r="D106" s="180">
        <v>2021</v>
      </c>
      <c r="E106" s="180">
        <v>2022</v>
      </c>
      <c r="F106" s="146"/>
      <c r="G106" s="146"/>
    </row>
    <row r="107" spans="1:7" ht="15.75" thickBot="1" x14ac:dyDescent="0.3">
      <c r="A107" s="824"/>
      <c r="B107" s="181" t="s">
        <v>9</v>
      </c>
      <c r="C107" s="181" t="s">
        <v>10</v>
      </c>
      <c r="D107" s="181" t="s">
        <v>10</v>
      </c>
      <c r="E107" s="181" t="s">
        <v>10</v>
      </c>
      <c r="F107" s="146"/>
      <c r="G107" s="146"/>
    </row>
    <row r="108" spans="1:7" ht="15.75" thickBot="1" x14ac:dyDescent="0.3">
      <c r="A108" s="187" t="s">
        <v>49</v>
      </c>
      <c r="B108" s="182"/>
      <c r="C108" s="182"/>
      <c r="D108" s="182"/>
      <c r="E108" s="182"/>
      <c r="F108" s="146"/>
      <c r="G108" s="146"/>
    </row>
    <row r="109" spans="1:7" ht="15.75" thickBot="1" x14ac:dyDescent="0.3">
      <c r="A109" s="187" t="s">
        <v>110</v>
      </c>
      <c r="B109" s="182"/>
      <c r="C109" s="182"/>
      <c r="D109" s="182"/>
      <c r="E109" s="182"/>
      <c r="F109" s="146"/>
      <c r="G109" s="146"/>
    </row>
    <row r="110" spans="1:7" ht="15.75" thickBot="1" x14ac:dyDescent="0.3">
      <c r="A110" s="187" t="s">
        <v>111</v>
      </c>
      <c r="B110" s="182"/>
      <c r="C110" s="182"/>
      <c r="D110" s="182"/>
      <c r="E110" s="182"/>
      <c r="F110" s="146"/>
      <c r="G110" s="146"/>
    </row>
    <row r="111" spans="1:7" ht="15.75" thickBot="1" x14ac:dyDescent="0.3">
      <c r="A111" s="187" t="s">
        <v>113</v>
      </c>
      <c r="B111" s="182"/>
      <c r="C111" s="182"/>
      <c r="D111" s="182"/>
      <c r="E111" s="182"/>
      <c r="F111" s="146"/>
      <c r="G111" s="146"/>
    </row>
    <row r="112" spans="1:7" ht="15.75" thickBot="1" x14ac:dyDescent="0.3">
      <c r="A112" s="187" t="s">
        <v>114</v>
      </c>
      <c r="B112" s="182"/>
      <c r="C112" s="182"/>
      <c r="D112" s="182"/>
      <c r="E112" s="182"/>
      <c r="F112" s="146"/>
      <c r="G112" s="146"/>
    </row>
    <row r="113" spans="1:7" ht="15.75" thickBot="1" x14ac:dyDescent="0.3">
      <c r="A113" s="187" t="s">
        <v>50</v>
      </c>
      <c r="B113" s="182">
        <f>B114</f>
        <v>4000</v>
      </c>
      <c r="C113" s="182">
        <f t="shared" ref="C113:E113" si="7">C114</f>
        <v>2600</v>
      </c>
      <c r="D113" s="182">
        <f t="shared" si="7"/>
        <v>2000</v>
      </c>
      <c r="E113" s="182">
        <f t="shared" si="7"/>
        <v>2000</v>
      </c>
      <c r="F113" s="146"/>
      <c r="G113" s="146"/>
    </row>
    <row r="114" spans="1:7" ht="15.75" thickBot="1" x14ac:dyDescent="0.3">
      <c r="A114" s="187" t="s">
        <v>110</v>
      </c>
      <c r="B114" s="182">
        <v>4000</v>
      </c>
      <c r="C114" s="182">
        <v>2600</v>
      </c>
      <c r="D114" s="182">
        <v>2000</v>
      </c>
      <c r="E114" s="182">
        <v>2000</v>
      </c>
      <c r="F114" s="146"/>
      <c r="G114" s="146"/>
    </row>
    <row r="115" spans="1:7" ht="15.75" thickBot="1" x14ac:dyDescent="0.3">
      <c r="A115" s="187" t="s">
        <v>111</v>
      </c>
      <c r="B115" s="182"/>
      <c r="C115" s="182"/>
      <c r="D115" s="182"/>
      <c r="E115" s="182"/>
      <c r="F115" s="146"/>
      <c r="G115" s="146"/>
    </row>
    <row r="116" spans="1:7" ht="15.75" thickBot="1" x14ac:dyDescent="0.3">
      <c r="A116" s="187" t="s">
        <v>113</v>
      </c>
      <c r="B116" s="182"/>
      <c r="C116" s="182"/>
      <c r="D116" s="182"/>
      <c r="E116" s="182"/>
      <c r="F116" s="146"/>
      <c r="G116" s="146"/>
    </row>
    <row r="117" spans="1:7" ht="15.75" thickBot="1" x14ac:dyDescent="0.3">
      <c r="A117" s="187" t="s">
        <v>114</v>
      </c>
      <c r="B117" s="182"/>
      <c r="C117" s="182"/>
      <c r="D117" s="182"/>
      <c r="E117" s="182"/>
      <c r="F117" s="146"/>
      <c r="G117" s="146"/>
    </row>
    <row r="118" spans="1:7" ht="15.75" thickBot="1" x14ac:dyDescent="0.3">
      <c r="A118" s="189" t="s">
        <v>319</v>
      </c>
      <c r="B118" s="188">
        <f>B108+B113</f>
        <v>4000</v>
      </c>
      <c r="C118" s="188">
        <f>C108+C113</f>
        <v>2600</v>
      </c>
      <c r="D118" s="188">
        <f>D108+D113</f>
        <v>2000</v>
      </c>
      <c r="E118" s="188">
        <f>E108+E113</f>
        <v>2000</v>
      </c>
      <c r="F118" s="146"/>
      <c r="G118" s="146"/>
    </row>
    <row r="119" spans="1:7" ht="15.75" thickBot="1" x14ac:dyDescent="0.3">
      <c r="A119" s="806" t="s">
        <v>320</v>
      </c>
      <c r="B119" s="807"/>
      <c r="C119" s="807"/>
      <c r="D119" s="807"/>
      <c r="E119" s="808"/>
      <c r="F119" s="146"/>
      <c r="G119" s="146"/>
    </row>
    <row r="120" spans="1:7" ht="15.75" thickBot="1" x14ac:dyDescent="0.3">
      <c r="A120" s="806"/>
      <c r="B120" s="807"/>
      <c r="C120" s="807"/>
      <c r="D120" s="807"/>
      <c r="E120" s="808"/>
      <c r="F120" s="146"/>
      <c r="G120" s="146"/>
    </row>
    <row r="121" spans="1:7" ht="15.75" thickBot="1" x14ac:dyDescent="0.3">
      <c r="A121" s="194" t="s">
        <v>321</v>
      </c>
      <c r="B121" s="843" t="s">
        <v>322</v>
      </c>
      <c r="C121" s="828"/>
      <c r="D121" s="828"/>
      <c r="E121" s="829"/>
      <c r="F121" s="146"/>
      <c r="G121" s="146"/>
    </row>
    <row r="122" spans="1:7" ht="15.75" thickBot="1" x14ac:dyDescent="0.3">
      <c r="A122" s="178" t="s">
        <v>323</v>
      </c>
      <c r="B122" s="847" t="s">
        <v>324</v>
      </c>
      <c r="C122" s="848"/>
      <c r="D122" s="848"/>
      <c r="E122" s="195"/>
      <c r="F122" s="146"/>
      <c r="G122" s="146"/>
    </row>
    <row r="123" spans="1:7" ht="69" customHeight="1" thickBot="1" x14ac:dyDescent="0.3">
      <c r="A123" s="156" t="s">
        <v>22</v>
      </c>
      <c r="B123" s="835" t="s">
        <v>325</v>
      </c>
      <c r="C123" s="836"/>
      <c r="D123" s="836"/>
      <c r="E123" s="837"/>
      <c r="F123" s="146"/>
      <c r="G123" s="146"/>
    </row>
    <row r="124" spans="1:7" ht="15.75" thickBot="1" x14ac:dyDescent="0.3">
      <c r="A124" s="156" t="s">
        <v>24</v>
      </c>
      <c r="B124" s="844" t="s">
        <v>326</v>
      </c>
      <c r="C124" s="845"/>
      <c r="D124" s="845"/>
      <c r="E124" s="846"/>
      <c r="F124" s="146"/>
      <c r="G124" s="146"/>
    </row>
    <row r="125" spans="1:7" x14ac:dyDescent="0.25">
      <c r="A125" s="823"/>
      <c r="B125" s="180">
        <v>2019</v>
      </c>
      <c r="C125" s="180">
        <v>2020</v>
      </c>
      <c r="D125" s="180">
        <v>2021</v>
      </c>
      <c r="E125" s="180">
        <v>2022</v>
      </c>
      <c r="F125" s="146"/>
      <c r="G125" s="146"/>
    </row>
    <row r="126" spans="1:7" ht="15.75" thickBot="1" x14ac:dyDescent="0.3">
      <c r="A126" s="824"/>
      <c r="B126" s="196" t="s">
        <v>9</v>
      </c>
      <c r="C126" s="181" t="s">
        <v>10</v>
      </c>
      <c r="D126" s="181" t="s">
        <v>10</v>
      </c>
      <c r="E126" s="181" t="s">
        <v>10</v>
      </c>
      <c r="F126" s="146"/>
      <c r="G126" s="146"/>
    </row>
    <row r="127" spans="1:7" ht="15.75" thickBot="1" x14ac:dyDescent="0.3">
      <c r="A127" s="197" t="s">
        <v>26</v>
      </c>
      <c r="B127" s="198">
        <v>16</v>
      </c>
      <c r="C127" s="199">
        <v>16</v>
      </c>
      <c r="D127" s="199">
        <v>0</v>
      </c>
      <c r="E127" s="199">
        <v>0</v>
      </c>
      <c r="F127" s="146"/>
      <c r="G127" s="146"/>
    </row>
    <row r="128" spans="1:7" ht="15.75" thickBot="1" x14ac:dyDescent="0.3">
      <c r="A128" s="156" t="s">
        <v>27</v>
      </c>
      <c r="B128" s="199">
        <v>86367.107000000004</v>
      </c>
      <c r="C128" s="199">
        <v>29800</v>
      </c>
      <c r="D128" s="199">
        <v>0</v>
      </c>
      <c r="E128" s="199">
        <f>E146</f>
        <v>0</v>
      </c>
      <c r="F128" s="146"/>
      <c r="G128" s="146"/>
    </row>
    <row r="129" spans="1:7" ht="15.75" thickBot="1" x14ac:dyDescent="0.3">
      <c r="A129" s="156" t="s">
        <v>28</v>
      </c>
      <c r="B129" s="184">
        <f>B128/B127</f>
        <v>5397.9441875000002</v>
      </c>
      <c r="C129" s="184">
        <f>C128/C127</f>
        <v>1862.5</v>
      </c>
      <c r="D129" s="184" t="e">
        <f>D128/D127</f>
        <v>#DIV/0!</v>
      </c>
      <c r="E129" s="184" t="e">
        <f>E128/E127</f>
        <v>#DIV/0!</v>
      </c>
      <c r="F129" s="146"/>
      <c r="G129" s="146"/>
    </row>
    <row r="130" spans="1:7" ht="15.75" thickBot="1" x14ac:dyDescent="0.3">
      <c r="A130" s="156" t="s">
        <v>29</v>
      </c>
      <c r="B130" s="185" t="s">
        <v>30</v>
      </c>
      <c r="C130" s="186">
        <f t="shared" ref="C130:E132" si="8">C127/B127-1</f>
        <v>0</v>
      </c>
      <c r="D130" s="186">
        <f t="shared" si="8"/>
        <v>-1</v>
      </c>
      <c r="E130" s="186" t="e">
        <f t="shared" si="8"/>
        <v>#DIV/0!</v>
      </c>
      <c r="F130" s="146"/>
      <c r="G130" s="146"/>
    </row>
    <row r="131" spans="1:7" ht="15.75" thickBot="1" x14ac:dyDescent="0.3">
      <c r="A131" s="156" t="s">
        <v>31</v>
      </c>
      <c r="B131" s="185" t="s">
        <v>30</v>
      </c>
      <c r="C131" s="186">
        <f t="shared" si="8"/>
        <v>-0.65496123425785235</v>
      </c>
      <c r="D131" s="186">
        <f t="shared" si="8"/>
        <v>-1</v>
      </c>
      <c r="E131" s="186" t="e">
        <f t="shared" si="8"/>
        <v>#DIV/0!</v>
      </c>
      <c r="F131" s="146"/>
      <c r="G131" s="146"/>
    </row>
    <row r="132" spans="1:7" ht="15.75" thickBot="1" x14ac:dyDescent="0.3">
      <c r="A132" s="156" t="s">
        <v>32</v>
      </c>
      <c r="B132" s="185" t="s">
        <v>30</v>
      </c>
      <c r="C132" s="186">
        <f t="shared" si="8"/>
        <v>-0.65496123425785235</v>
      </c>
      <c r="D132" s="186" t="e">
        <f t="shared" si="8"/>
        <v>#DIV/0!</v>
      </c>
      <c r="E132" s="186" t="e">
        <f t="shared" si="8"/>
        <v>#DIV/0!</v>
      </c>
      <c r="F132" s="146"/>
      <c r="G132" s="146"/>
    </row>
    <row r="133" spans="1:7" ht="15.75" thickBot="1" x14ac:dyDescent="0.3">
      <c r="A133" s="825" t="s">
        <v>327</v>
      </c>
      <c r="B133" s="826"/>
      <c r="C133" s="826"/>
      <c r="D133" s="826"/>
      <c r="E133" s="827"/>
      <c r="F133" s="146"/>
      <c r="G133" s="146"/>
    </row>
    <row r="134" spans="1:7" x14ac:dyDescent="0.25">
      <c r="A134" s="823"/>
      <c r="B134" s="180">
        <v>2019</v>
      </c>
      <c r="C134" s="180">
        <v>2020</v>
      </c>
      <c r="D134" s="180">
        <v>2021</v>
      </c>
      <c r="E134" s="180">
        <v>2022</v>
      </c>
      <c r="F134" s="146"/>
      <c r="G134" s="146"/>
    </row>
    <row r="135" spans="1:7" ht="15.75" thickBot="1" x14ac:dyDescent="0.3">
      <c r="A135" s="824"/>
      <c r="B135" s="181" t="s">
        <v>9</v>
      </c>
      <c r="C135" s="181" t="s">
        <v>10</v>
      </c>
      <c r="D135" s="181" t="s">
        <v>10</v>
      </c>
      <c r="E135" s="181" t="s">
        <v>10</v>
      </c>
      <c r="F135" s="146"/>
      <c r="G135" s="146"/>
    </row>
    <row r="136" spans="1:7" ht="15.75" thickBot="1" x14ac:dyDescent="0.3">
      <c r="A136" s="187" t="s">
        <v>49</v>
      </c>
      <c r="B136" s="182">
        <f>B137</f>
        <v>86367.107000000004</v>
      </c>
      <c r="C136" s="182">
        <f>C137</f>
        <v>29800</v>
      </c>
      <c r="D136" s="182">
        <f>D137</f>
        <v>0</v>
      </c>
      <c r="E136" s="182"/>
      <c r="F136" s="146"/>
      <c r="G136" s="146"/>
    </row>
    <row r="137" spans="1:7" ht="15.75" thickBot="1" x14ac:dyDescent="0.3">
      <c r="A137" s="187" t="s">
        <v>110</v>
      </c>
      <c r="B137" s="182">
        <v>86367.107000000004</v>
      </c>
      <c r="C137" s="182">
        <v>29800</v>
      </c>
      <c r="D137" s="182">
        <v>0</v>
      </c>
      <c r="E137" s="182"/>
      <c r="F137" s="146"/>
      <c r="G137" s="146"/>
    </row>
    <row r="138" spans="1:7" ht="15.75" thickBot="1" x14ac:dyDescent="0.3">
      <c r="A138" s="187" t="s">
        <v>111</v>
      </c>
      <c r="B138" s="182"/>
      <c r="C138" s="182"/>
      <c r="D138" s="182"/>
      <c r="E138" s="182"/>
      <c r="F138" s="146"/>
      <c r="G138" s="146"/>
    </row>
    <row r="139" spans="1:7" ht="15.75" thickBot="1" x14ac:dyDescent="0.3">
      <c r="A139" s="187" t="s">
        <v>113</v>
      </c>
      <c r="B139" s="182"/>
      <c r="C139" s="182"/>
      <c r="D139" s="182"/>
      <c r="E139" s="182"/>
      <c r="F139" s="146"/>
      <c r="G139" s="146"/>
    </row>
    <row r="140" spans="1:7" ht="15.75" thickBot="1" x14ac:dyDescent="0.3">
      <c r="A140" s="187" t="s">
        <v>114</v>
      </c>
      <c r="B140" s="182"/>
      <c r="C140" s="182"/>
      <c r="D140" s="182"/>
      <c r="E140" s="182"/>
      <c r="F140" s="146"/>
      <c r="G140" s="146"/>
    </row>
    <row r="141" spans="1:7" ht="15.75" thickBot="1" x14ac:dyDescent="0.3">
      <c r="A141" s="187" t="s">
        <v>50</v>
      </c>
      <c r="B141" s="188"/>
      <c r="C141" s="188"/>
      <c r="D141" s="188"/>
      <c r="E141" s="188"/>
      <c r="F141" s="146"/>
      <c r="G141" s="146"/>
    </row>
    <row r="142" spans="1:7" ht="15.75" thickBot="1" x14ac:dyDescent="0.3">
      <c r="A142" s="187" t="s">
        <v>110</v>
      </c>
      <c r="B142" s="188"/>
      <c r="C142" s="188"/>
      <c r="D142" s="188"/>
      <c r="E142" s="188"/>
      <c r="F142" s="146"/>
      <c r="G142" s="146"/>
    </row>
    <row r="143" spans="1:7" ht="15.75" thickBot="1" x14ac:dyDescent="0.3">
      <c r="A143" s="187" t="s">
        <v>111</v>
      </c>
      <c r="B143" s="188"/>
      <c r="C143" s="188"/>
      <c r="D143" s="188"/>
      <c r="E143" s="188"/>
      <c r="F143" s="146"/>
      <c r="G143" s="146"/>
    </row>
    <row r="144" spans="1:7" ht="15.75" thickBot="1" x14ac:dyDescent="0.3">
      <c r="A144" s="187" t="s">
        <v>113</v>
      </c>
      <c r="B144" s="188"/>
      <c r="C144" s="188"/>
      <c r="D144" s="188"/>
      <c r="E144" s="188"/>
      <c r="F144" s="146"/>
      <c r="G144" s="146"/>
    </row>
    <row r="145" spans="1:7" ht="15.75" thickBot="1" x14ac:dyDescent="0.3">
      <c r="A145" s="187" t="s">
        <v>114</v>
      </c>
      <c r="B145" s="188"/>
      <c r="C145" s="188"/>
      <c r="D145" s="188"/>
      <c r="E145" s="188"/>
      <c r="F145" s="146"/>
      <c r="G145" s="146"/>
    </row>
    <row r="146" spans="1:7" ht="15.75" thickBot="1" x14ac:dyDescent="0.3">
      <c r="A146" s="200" t="s">
        <v>104</v>
      </c>
      <c r="B146" s="188">
        <f>B136+B141</f>
        <v>86367.107000000004</v>
      </c>
      <c r="C146" s="188">
        <f>C136+C141</f>
        <v>29800</v>
      </c>
      <c r="D146" s="188">
        <f>D136+D141</f>
        <v>0</v>
      </c>
      <c r="E146" s="188">
        <f>E136+E141</f>
        <v>0</v>
      </c>
      <c r="F146" s="146"/>
      <c r="G146" s="146"/>
    </row>
    <row r="147" spans="1:7" ht="15.75" thickBot="1" x14ac:dyDescent="0.3">
      <c r="A147" s="178" t="s">
        <v>328</v>
      </c>
      <c r="B147" s="201"/>
      <c r="C147" s="202" t="s">
        <v>329</v>
      </c>
      <c r="D147" s="203"/>
      <c r="E147" s="195"/>
      <c r="F147" s="146"/>
      <c r="G147" s="146"/>
    </row>
    <row r="148" spans="1:7" ht="15.75" thickBot="1" x14ac:dyDescent="0.3">
      <c r="A148" s="178"/>
      <c r="B148" s="820" t="s">
        <v>330</v>
      </c>
      <c r="C148" s="821"/>
      <c r="D148" s="821"/>
      <c r="E148" s="822"/>
      <c r="F148" s="146"/>
      <c r="G148" s="146"/>
    </row>
    <row r="149" spans="1:7" ht="67.5" customHeight="1" thickBot="1" x14ac:dyDescent="0.3">
      <c r="A149" s="156" t="s">
        <v>22</v>
      </c>
      <c r="B149" s="835" t="s">
        <v>331</v>
      </c>
      <c r="C149" s="836"/>
      <c r="D149" s="836"/>
      <c r="E149" s="837"/>
      <c r="F149" s="146"/>
      <c r="G149" s="146"/>
    </row>
    <row r="150" spans="1:7" ht="15.75" thickBot="1" x14ac:dyDescent="0.3">
      <c r="A150" s="156" t="s">
        <v>24</v>
      </c>
      <c r="B150" s="820" t="s">
        <v>326</v>
      </c>
      <c r="C150" s="821"/>
      <c r="D150" s="821"/>
      <c r="E150" s="822"/>
      <c r="F150" s="146"/>
      <c r="G150" s="146"/>
    </row>
    <row r="151" spans="1:7" x14ac:dyDescent="0.25">
      <c r="A151" s="823"/>
      <c r="B151" s="180">
        <v>2019</v>
      </c>
      <c r="C151" s="180">
        <v>2020</v>
      </c>
      <c r="D151" s="180">
        <v>2021</v>
      </c>
      <c r="E151" s="180">
        <v>2022</v>
      </c>
      <c r="F151" s="146"/>
      <c r="G151" s="146"/>
    </row>
    <row r="152" spans="1:7" ht="15.75" thickBot="1" x14ac:dyDescent="0.3">
      <c r="A152" s="824"/>
      <c r="B152" s="181" t="s">
        <v>9</v>
      </c>
      <c r="C152" s="181" t="s">
        <v>10</v>
      </c>
      <c r="D152" s="181" t="s">
        <v>10</v>
      </c>
      <c r="E152" s="181" t="s">
        <v>10</v>
      </c>
      <c r="F152" s="146"/>
      <c r="G152" s="146"/>
    </row>
    <row r="153" spans="1:7" ht="15.75" thickBot="1" x14ac:dyDescent="0.3">
      <c r="A153" s="156" t="s">
        <v>26</v>
      </c>
      <c r="B153" s="184">
        <v>1</v>
      </c>
      <c r="C153" s="184">
        <v>1</v>
      </c>
      <c r="D153" s="184">
        <v>1</v>
      </c>
      <c r="E153" s="184">
        <v>1</v>
      </c>
      <c r="F153" s="146"/>
      <c r="G153" s="146"/>
    </row>
    <row r="154" spans="1:7" ht="15.75" thickBot="1" x14ac:dyDescent="0.3">
      <c r="A154" s="156" t="s">
        <v>27</v>
      </c>
      <c r="B154" s="184">
        <f>B172</f>
        <v>20000</v>
      </c>
      <c r="C154" s="184">
        <v>15500</v>
      </c>
      <c r="D154" s="184">
        <v>15000</v>
      </c>
      <c r="E154" s="184">
        <v>15000</v>
      </c>
      <c r="F154" s="146"/>
      <c r="G154" s="146"/>
    </row>
    <row r="155" spans="1:7" ht="15.75" thickBot="1" x14ac:dyDescent="0.3">
      <c r="A155" s="156" t="s">
        <v>28</v>
      </c>
      <c r="B155" s="184">
        <f>B154/B153</f>
        <v>20000</v>
      </c>
      <c r="C155" s="184">
        <f>C154/C153</f>
        <v>15500</v>
      </c>
      <c r="D155" s="184">
        <f>D154/D153</f>
        <v>15000</v>
      </c>
      <c r="E155" s="184">
        <f>E154/E153</f>
        <v>15000</v>
      </c>
      <c r="F155" s="146"/>
      <c r="G155" s="146"/>
    </row>
    <row r="156" spans="1:7" ht="15.75" thickBot="1" x14ac:dyDescent="0.3">
      <c r="A156" s="156" t="s">
        <v>29</v>
      </c>
      <c r="B156" s="185" t="s">
        <v>30</v>
      </c>
      <c r="C156" s="186">
        <f t="shared" ref="C156:E158" si="9">C153/B153-1</f>
        <v>0</v>
      </c>
      <c r="D156" s="186">
        <f t="shared" si="9"/>
        <v>0</v>
      </c>
      <c r="E156" s="186">
        <f t="shared" si="9"/>
        <v>0</v>
      </c>
      <c r="F156" s="146"/>
      <c r="G156" s="146"/>
    </row>
    <row r="157" spans="1:7" ht="15.75" thickBot="1" x14ac:dyDescent="0.3">
      <c r="A157" s="156" t="s">
        <v>31</v>
      </c>
      <c r="B157" s="185" t="s">
        <v>30</v>
      </c>
      <c r="C157" s="186">
        <f t="shared" si="9"/>
        <v>-0.22499999999999998</v>
      </c>
      <c r="D157" s="186">
        <f t="shared" si="9"/>
        <v>-3.2258064516129004E-2</v>
      </c>
      <c r="E157" s="186">
        <f t="shared" si="9"/>
        <v>0</v>
      </c>
      <c r="F157" s="146"/>
      <c r="G157" s="146"/>
    </row>
    <row r="158" spans="1:7" ht="15.75" thickBot="1" x14ac:dyDescent="0.3">
      <c r="A158" s="156" t="s">
        <v>32</v>
      </c>
      <c r="B158" s="185" t="s">
        <v>30</v>
      </c>
      <c r="C158" s="186">
        <f t="shared" si="9"/>
        <v>-0.22499999999999998</v>
      </c>
      <c r="D158" s="186">
        <f t="shared" si="9"/>
        <v>-3.2258064516129004E-2</v>
      </c>
      <c r="E158" s="186">
        <f t="shared" si="9"/>
        <v>0</v>
      </c>
      <c r="F158" s="146"/>
      <c r="G158" s="146"/>
    </row>
    <row r="159" spans="1:7" ht="15.75" thickBot="1" x14ac:dyDescent="0.3">
      <c r="A159" s="825" t="s">
        <v>332</v>
      </c>
      <c r="B159" s="826"/>
      <c r="C159" s="826"/>
      <c r="D159" s="826"/>
      <c r="E159" s="827"/>
      <c r="F159" s="146"/>
      <c r="G159" s="146"/>
    </row>
    <row r="160" spans="1:7" x14ac:dyDescent="0.25">
      <c r="A160" s="823"/>
      <c r="B160" s="180">
        <v>2019</v>
      </c>
      <c r="C160" s="180">
        <v>2020</v>
      </c>
      <c r="D160" s="180">
        <v>2021</v>
      </c>
      <c r="E160" s="180">
        <v>2022</v>
      </c>
      <c r="F160" s="146"/>
      <c r="G160" s="146"/>
    </row>
    <row r="161" spans="1:7" ht="15.75" thickBot="1" x14ac:dyDescent="0.3">
      <c r="A161" s="824"/>
      <c r="B161" s="181" t="s">
        <v>9</v>
      </c>
      <c r="C161" s="181" t="s">
        <v>10</v>
      </c>
      <c r="D161" s="181" t="s">
        <v>10</v>
      </c>
      <c r="E161" s="181" t="s">
        <v>10</v>
      </c>
      <c r="F161" s="146"/>
      <c r="G161" s="146"/>
    </row>
    <row r="162" spans="1:7" ht="15.75" thickBot="1" x14ac:dyDescent="0.3">
      <c r="A162" s="187" t="s">
        <v>49</v>
      </c>
      <c r="B162" s="182"/>
      <c r="C162" s="182"/>
      <c r="D162" s="182"/>
      <c r="E162" s="182"/>
      <c r="F162" s="146"/>
      <c r="G162" s="146"/>
    </row>
    <row r="163" spans="1:7" ht="15.75" thickBot="1" x14ac:dyDescent="0.3">
      <c r="A163" s="187" t="s">
        <v>110</v>
      </c>
      <c r="B163" s="182"/>
      <c r="C163" s="182"/>
      <c r="D163" s="182"/>
      <c r="E163" s="182"/>
      <c r="F163" s="146"/>
      <c r="G163" s="146"/>
    </row>
    <row r="164" spans="1:7" ht="15.75" thickBot="1" x14ac:dyDescent="0.3">
      <c r="A164" s="187" t="s">
        <v>111</v>
      </c>
      <c r="B164" s="182"/>
      <c r="C164" s="182"/>
      <c r="D164" s="182"/>
      <c r="E164" s="182"/>
      <c r="F164" s="146"/>
      <c r="G164" s="146"/>
    </row>
    <row r="165" spans="1:7" ht="15.75" thickBot="1" x14ac:dyDescent="0.3">
      <c r="A165" s="187" t="s">
        <v>113</v>
      </c>
      <c r="B165" s="182"/>
      <c r="C165" s="182"/>
      <c r="D165" s="182"/>
      <c r="E165" s="182"/>
      <c r="F165" s="146"/>
      <c r="G165" s="146"/>
    </row>
    <row r="166" spans="1:7" ht="15.75" thickBot="1" x14ac:dyDescent="0.3">
      <c r="A166" s="187" t="s">
        <v>114</v>
      </c>
      <c r="B166" s="182"/>
      <c r="C166" s="182"/>
      <c r="D166" s="182"/>
      <c r="E166" s="182"/>
      <c r="F166" s="146"/>
      <c r="G166" s="146"/>
    </row>
    <row r="167" spans="1:7" ht="15.75" thickBot="1" x14ac:dyDescent="0.3">
      <c r="A167" s="187" t="s">
        <v>50</v>
      </c>
      <c r="B167" s="188">
        <f>B168</f>
        <v>20000</v>
      </c>
      <c r="C167" s="188">
        <f t="shared" ref="C167:E167" si="10">C168</f>
        <v>15500</v>
      </c>
      <c r="D167" s="188">
        <f t="shared" si="10"/>
        <v>15000</v>
      </c>
      <c r="E167" s="188">
        <f t="shared" si="10"/>
        <v>15000</v>
      </c>
      <c r="F167" s="146"/>
      <c r="G167" s="146"/>
    </row>
    <row r="168" spans="1:7" ht="15.75" thickBot="1" x14ac:dyDescent="0.3">
      <c r="A168" s="187" t="s">
        <v>110</v>
      </c>
      <c r="B168" s="188">
        <v>20000</v>
      </c>
      <c r="C168" s="188">
        <v>15500</v>
      </c>
      <c r="D168" s="188">
        <v>15000</v>
      </c>
      <c r="E168" s="188">
        <v>15000</v>
      </c>
      <c r="F168" s="146"/>
      <c r="G168" s="146"/>
    </row>
    <row r="169" spans="1:7" ht="15.75" thickBot="1" x14ac:dyDescent="0.3">
      <c r="A169" s="187" t="s">
        <v>111</v>
      </c>
      <c r="B169" s="188"/>
      <c r="C169" s="188"/>
      <c r="D169" s="188"/>
      <c r="E169" s="188"/>
      <c r="F169" s="146"/>
      <c r="G169" s="146"/>
    </row>
    <row r="170" spans="1:7" ht="15.75" thickBot="1" x14ac:dyDescent="0.3">
      <c r="A170" s="187" t="s">
        <v>113</v>
      </c>
      <c r="B170" s="188"/>
      <c r="C170" s="188"/>
      <c r="D170" s="188"/>
      <c r="E170" s="188"/>
      <c r="F170" s="146"/>
      <c r="G170" s="146"/>
    </row>
    <row r="171" spans="1:7" ht="15.75" thickBot="1" x14ac:dyDescent="0.3">
      <c r="A171" s="187" t="s">
        <v>114</v>
      </c>
      <c r="B171" s="188"/>
      <c r="C171" s="188"/>
      <c r="D171" s="188"/>
      <c r="E171" s="188"/>
      <c r="F171" s="146"/>
      <c r="G171" s="146"/>
    </row>
    <row r="172" spans="1:7" ht="15.75" thickBot="1" x14ac:dyDescent="0.3">
      <c r="A172" s="200" t="s">
        <v>107</v>
      </c>
      <c r="B172" s="188">
        <f>B162+B167</f>
        <v>20000</v>
      </c>
      <c r="C172" s="188">
        <f>C162+C167</f>
        <v>15500</v>
      </c>
      <c r="D172" s="188">
        <f>D162+D167</f>
        <v>15000</v>
      </c>
      <c r="E172" s="188">
        <f>E162+E167</f>
        <v>15000</v>
      </c>
      <c r="F172" s="146"/>
      <c r="G172" s="146"/>
    </row>
    <row r="173" spans="1:7" ht="15.75" thickBot="1" x14ac:dyDescent="0.3">
      <c r="A173" s="178" t="s">
        <v>171</v>
      </c>
      <c r="B173" s="201"/>
      <c r="C173" s="202"/>
      <c r="D173" s="203"/>
      <c r="E173" s="195"/>
      <c r="F173" s="146"/>
      <c r="G173" s="146"/>
    </row>
    <row r="174" spans="1:7" ht="15.75" thickBot="1" x14ac:dyDescent="0.3">
      <c r="A174" s="178"/>
      <c r="B174" s="820" t="s">
        <v>333</v>
      </c>
      <c r="C174" s="821"/>
      <c r="D174" s="821"/>
      <c r="E174" s="822"/>
      <c r="F174" s="146"/>
      <c r="G174" s="146"/>
    </row>
    <row r="175" spans="1:7" ht="15.75" thickBot="1" x14ac:dyDescent="0.3">
      <c r="A175" s="156" t="s">
        <v>22</v>
      </c>
      <c r="B175" s="835" t="s">
        <v>334</v>
      </c>
      <c r="C175" s="836"/>
      <c r="D175" s="836"/>
      <c r="E175" s="837"/>
      <c r="F175" s="146"/>
      <c r="G175" s="146"/>
    </row>
    <row r="176" spans="1:7" ht="15.75" thickBot="1" x14ac:dyDescent="0.3">
      <c r="A176" s="156" t="s">
        <v>24</v>
      </c>
      <c r="B176" s="820" t="s">
        <v>177</v>
      </c>
      <c r="C176" s="821"/>
      <c r="D176" s="821"/>
      <c r="E176" s="822"/>
      <c r="F176" s="146"/>
      <c r="G176" s="146"/>
    </row>
    <row r="177" spans="1:7" x14ac:dyDescent="0.25">
      <c r="A177" s="823"/>
      <c r="B177" s="180">
        <v>2019</v>
      </c>
      <c r="C177" s="180">
        <v>2020</v>
      </c>
      <c r="D177" s="180">
        <v>2021</v>
      </c>
      <c r="E177" s="180">
        <v>2022</v>
      </c>
      <c r="F177" s="146"/>
      <c r="G177" s="146"/>
    </row>
    <row r="178" spans="1:7" ht="15.75" thickBot="1" x14ac:dyDescent="0.3">
      <c r="A178" s="824"/>
      <c r="B178" s="181" t="s">
        <v>9</v>
      </c>
      <c r="C178" s="181" t="s">
        <v>10</v>
      </c>
      <c r="D178" s="181" t="s">
        <v>10</v>
      </c>
      <c r="E178" s="181" t="s">
        <v>10</v>
      </c>
      <c r="F178" s="146"/>
      <c r="G178" s="146"/>
    </row>
    <row r="179" spans="1:7" ht="15.75" thickBot="1" x14ac:dyDescent="0.3">
      <c r="A179" s="156" t="s">
        <v>26</v>
      </c>
      <c r="B179" s="184"/>
      <c r="C179" s="184">
        <v>1</v>
      </c>
      <c r="D179" s="184">
        <v>0</v>
      </c>
      <c r="E179" s="184">
        <v>0</v>
      </c>
      <c r="F179" s="146"/>
      <c r="G179" s="146"/>
    </row>
    <row r="180" spans="1:7" ht="15.75" thickBot="1" x14ac:dyDescent="0.3">
      <c r="A180" s="156" t="s">
        <v>27</v>
      </c>
      <c r="B180" s="184"/>
      <c r="C180" s="184">
        <v>800</v>
      </c>
      <c r="D180" s="184">
        <v>0</v>
      </c>
      <c r="E180" s="184">
        <v>0</v>
      </c>
      <c r="F180" s="146"/>
      <c r="G180" s="146"/>
    </row>
    <row r="181" spans="1:7" ht="15.75" thickBot="1" x14ac:dyDescent="0.3">
      <c r="A181" s="156" t="s">
        <v>28</v>
      </c>
      <c r="B181" s="184"/>
      <c r="C181" s="184">
        <f>C180/C179</f>
        <v>800</v>
      </c>
      <c r="D181" s="184" t="e">
        <f>D180/D179</f>
        <v>#DIV/0!</v>
      </c>
      <c r="E181" s="184" t="e">
        <f>E180/E179</f>
        <v>#DIV/0!</v>
      </c>
      <c r="F181" s="146"/>
      <c r="G181" s="146"/>
    </row>
    <row r="182" spans="1:7" ht="15.75" thickBot="1" x14ac:dyDescent="0.3">
      <c r="A182" s="156" t="s">
        <v>29</v>
      </c>
      <c r="B182" s="185" t="s">
        <v>30</v>
      </c>
      <c r="C182" s="186" t="e">
        <f t="shared" ref="C182:E184" si="11">C179/B179-1</f>
        <v>#DIV/0!</v>
      </c>
      <c r="D182" s="186">
        <f t="shared" si="11"/>
        <v>-1</v>
      </c>
      <c r="E182" s="186" t="e">
        <f t="shared" si="11"/>
        <v>#DIV/0!</v>
      </c>
      <c r="F182" s="146"/>
      <c r="G182" s="146"/>
    </row>
    <row r="183" spans="1:7" ht="15.75" thickBot="1" x14ac:dyDescent="0.3">
      <c r="A183" s="156" t="s">
        <v>31</v>
      </c>
      <c r="B183" s="185" t="s">
        <v>30</v>
      </c>
      <c r="C183" s="186" t="e">
        <f t="shared" si="11"/>
        <v>#DIV/0!</v>
      </c>
      <c r="D183" s="186">
        <f t="shared" si="11"/>
        <v>-1</v>
      </c>
      <c r="E183" s="186" t="e">
        <f t="shared" si="11"/>
        <v>#DIV/0!</v>
      </c>
      <c r="F183" s="146"/>
      <c r="G183" s="146"/>
    </row>
    <row r="184" spans="1:7" ht="15.75" thickBot="1" x14ac:dyDescent="0.3">
      <c r="A184" s="156" t="s">
        <v>32</v>
      </c>
      <c r="B184" s="185" t="s">
        <v>30</v>
      </c>
      <c r="C184" s="186" t="e">
        <f t="shared" si="11"/>
        <v>#DIV/0!</v>
      </c>
      <c r="D184" s="186" t="e">
        <f t="shared" si="11"/>
        <v>#DIV/0!</v>
      </c>
      <c r="E184" s="186" t="e">
        <f t="shared" si="11"/>
        <v>#DIV/0!</v>
      </c>
      <c r="F184" s="146"/>
      <c r="G184" s="146"/>
    </row>
    <row r="185" spans="1:7" ht="15.75" thickBot="1" x14ac:dyDescent="0.3">
      <c r="A185" s="825" t="s">
        <v>335</v>
      </c>
      <c r="B185" s="826"/>
      <c r="C185" s="826"/>
      <c r="D185" s="826"/>
      <c r="E185" s="827"/>
      <c r="F185" s="146"/>
      <c r="G185" s="146"/>
    </row>
    <row r="186" spans="1:7" x14ac:dyDescent="0.25">
      <c r="A186" s="823"/>
      <c r="B186" s="180">
        <v>2019</v>
      </c>
      <c r="C186" s="180">
        <v>2020</v>
      </c>
      <c r="D186" s="180">
        <v>2021</v>
      </c>
      <c r="E186" s="180">
        <v>2022</v>
      </c>
      <c r="F186" s="146"/>
      <c r="G186" s="146"/>
    </row>
    <row r="187" spans="1:7" ht="15.75" thickBot="1" x14ac:dyDescent="0.3">
      <c r="A187" s="824"/>
      <c r="B187" s="181" t="s">
        <v>9</v>
      </c>
      <c r="C187" s="181" t="s">
        <v>10</v>
      </c>
      <c r="D187" s="181" t="s">
        <v>10</v>
      </c>
      <c r="E187" s="181" t="s">
        <v>10</v>
      </c>
      <c r="F187" s="146"/>
      <c r="G187" s="146"/>
    </row>
    <row r="188" spans="1:7" ht="15.75" thickBot="1" x14ac:dyDescent="0.3">
      <c r="A188" s="187" t="s">
        <v>49</v>
      </c>
      <c r="B188" s="182"/>
      <c r="C188" s="182"/>
      <c r="D188" s="182"/>
      <c r="E188" s="182"/>
      <c r="F188" s="146"/>
      <c r="G188" s="146"/>
    </row>
    <row r="189" spans="1:7" ht="15.75" thickBot="1" x14ac:dyDescent="0.3">
      <c r="A189" s="187" t="s">
        <v>110</v>
      </c>
      <c r="B189" s="182"/>
      <c r="C189" s="182"/>
      <c r="D189" s="182"/>
      <c r="E189" s="182"/>
      <c r="F189" s="146"/>
      <c r="G189" s="146"/>
    </row>
    <row r="190" spans="1:7" ht="15.75" thickBot="1" x14ac:dyDescent="0.3">
      <c r="A190" s="187" t="s">
        <v>111</v>
      </c>
      <c r="B190" s="182"/>
      <c r="C190" s="182"/>
      <c r="D190" s="182"/>
      <c r="E190" s="182"/>
      <c r="F190" s="146"/>
      <c r="G190" s="146"/>
    </row>
    <row r="191" spans="1:7" ht="15.75" thickBot="1" x14ac:dyDescent="0.3">
      <c r="A191" s="187" t="s">
        <v>113</v>
      </c>
      <c r="B191" s="182"/>
      <c r="C191" s="182"/>
      <c r="D191" s="182"/>
      <c r="E191" s="182"/>
      <c r="F191" s="146"/>
      <c r="G191" s="146"/>
    </row>
    <row r="192" spans="1:7" ht="15.75" thickBot="1" x14ac:dyDescent="0.3">
      <c r="A192" s="187" t="s">
        <v>114</v>
      </c>
      <c r="B192" s="182"/>
      <c r="C192" s="182"/>
      <c r="D192" s="182"/>
      <c r="E192" s="182"/>
      <c r="F192" s="146"/>
      <c r="G192" s="146"/>
    </row>
    <row r="193" spans="1:7" ht="15.75" thickBot="1" x14ac:dyDescent="0.3">
      <c r="A193" s="187" t="s">
        <v>50</v>
      </c>
      <c r="B193" s="188">
        <v>0</v>
      </c>
      <c r="C193" s="188">
        <f t="shared" ref="C193" si="12">C194</f>
        <v>800</v>
      </c>
      <c r="D193" s="188"/>
      <c r="E193" s="188"/>
      <c r="F193" s="146"/>
      <c r="G193" s="146"/>
    </row>
    <row r="194" spans="1:7" ht="15.75" thickBot="1" x14ac:dyDescent="0.3">
      <c r="A194" s="187" t="s">
        <v>110</v>
      </c>
      <c r="B194" s="188">
        <v>0</v>
      </c>
      <c r="C194" s="188">
        <v>800</v>
      </c>
      <c r="D194" s="188"/>
      <c r="E194" s="188"/>
      <c r="F194" s="146"/>
      <c r="G194" s="146"/>
    </row>
    <row r="195" spans="1:7" ht="15.75" thickBot="1" x14ac:dyDescent="0.3">
      <c r="A195" s="187" t="s">
        <v>111</v>
      </c>
      <c r="B195" s="188"/>
      <c r="C195" s="188"/>
      <c r="D195" s="188"/>
      <c r="E195" s="188"/>
      <c r="F195" s="146"/>
      <c r="G195" s="146"/>
    </row>
    <row r="196" spans="1:7" ht="15.75" thickBot="1" x14ac:dyDescent="0.3">
      <c r="A196" s="187" t="s">
        <v>113</v>
      </c>
      <c r="B196" s="188"/>
      <c r="C196" s="188"/>
      <c r="D196" s="188"/>
      <c r="E196" s="188"/>
      <c r="F196" s="146"/>
      <c r="G196" s="146"/>
    </row>
    <row r="197" spans="1:7" ht="15.75" thickBot="1" x14ac:dyDescent="0.3">
      <c r="A197" s="187" t="s">
        <v>114</v>
      </c>
      <c r="B197" s="188"/>
      <c r="C197" s="188"/>
      <c r="D197" s="188"/>
      <c r="E197" s="188"/>
      <c r="F197" s="146"/>
      <c r="G197" s="146"/>
    </row>
    <row r="198" spans="1:7" ht="15.75" thickBot="1" x14ac:dyDescent="0.3">
      <c r="A198" s="200" t="s">
        <v>61</v>
      </c>
      <c r="B198" s="188">
        <f>B188+B193</f>
        <v>0</v>
      </c>
      <c r="C198" s="188">
        <f>C188+C193</f>
        <v>800</v>
      </c>
      <c r="D198" s="188">
        <f>D188+D193</f>
        <v>0</v>
      </c>
      <c r="E198" s="188">
        <v>0</v>
      </c>
      <c r="F198" s="146"/>
      <c r="G198" s="146"/>
    </row>
    <row r="199" spans="1:7" ht="15.75" thickBot="1" x14ac:dyDescent="0.3">
      <c r="A199" s="178" t="s">
        <v>63</v>
      </c>
      <c r="B199" s="201"/>
      <c r="C199" s="202"/>
      <c r="D199" s="203"/>
      <c r="E199" s="195"/>
      <c r="F199" s="146"/>
      <c r="G199" s="146"/>
    </row>
    <row r="200" spans="1:7" ht="15.75" thickBot="1" x14ac:dyDescent="0.3">
      <c r="A200" s="178"/>
      <c r="B200" s="820" t="s">
        <v>336</v>
      </c>
      <c r="C200" s="821"/>
      <c r="D200" s="821"/>
      <c r="E200" s="822"/>
      <c r="F200" s="146"/>
      <c r="G200" s="146"/>
    </row>
    <row r="201" spans="1:7" ht="15.75" thickBot="1" x14ac:dyDescent="0.3">
      <c r="A201" s="156" t="s">
        <v>22</v>
      </c>
      <c r="B201" s="835" t="s">
        <v>337</v>
      </c>
      <c r="C201" s="836"/>
      <c r="D201" s="836"/>
      <c r="E201" s="837"/>
      <c r="F201" s="146"/>
      <c r="G201" s="146"/>
    </row>
    <row r="202" spans="1:7" ht="15.75" thickBot="1" x14ac:dyDescent="0.3">
      <c r="A202" s="156" t="s">
        <v>24</v>
      </c>
      <c r="B202" s="820" t="s">
        <v>177</v>
      </c>
      <c r="C202" s="821"/>
      <c r="D202" s="821"/>
      <c r="E202" s="822"/>
      <c r="F202" s="146"/>
      <c r="G202" s="146"/>
    </row>
    <row r="203" spans="1:7" x14ac:dyDescent="0.25">
      <c r="A203" s="823"/>
      <c r="B203" s="180">
        <v>2019</v>
      </c>
      <c r="C203" s="180">
        <v>2020</v>
      </c>
      <c r="D203" s="180">
        <v>2021</v>
      </c>
      <c r="E203" s="180">
        <v>2022</v>
      </c>
      <c r="F203" s="146"/>
      <c r="G203" s="146"/>
    </row>
    <row r="204" spans="1:7" ht="15.75" thickBot="1" x14ac:dyDescent="0.3">
      <c r="A204" s="824"/>
      <c r="B204" s="181" t="s">
        <v>9</v>
      </c>
      <c r="C204" s="181" t="s">
        <v>10</v>
      </c>
      <c r="D204" s="181" t="s">
        <v>10</v>
      </c>
      <c r="E204" s="181" t="s">
        <v>10</v>
      </c>
      <c r="F204" s="146"/>
      <c r="G204" s="146"/>
    </row>
    <row r="205" spans="1:7" ht="15.75" thickBot="1" x14ac:dyDescent="0.3">
      <c r="A205" s="156" t="s">
        <v>26</v>
      </c>
      <c r="B205" s="184"/>
      <c r="C205" s="184">
        <v>1</v>
      </c>
      <c r="D205" s="184">
        <v>0</v>
      </c>
      <c r="E205" s="184">
        <v>0</v>
      </c>
      <c r="F205" s="146"/>
      <c r="G205" s="146"/>
    </row>
    <row r="206" spans="1:7" ht="15.75" thickBot="1" x14ac:dyDescent="0.3">
      <c r="A206" s="156" t="s">
        <v>27</v>
      </c>
      <c r="B206" s="184"/>
      <c r="C206" s="184">
        <v>145</v>
      </c>
      <c r="D206" s="184">
        <v>0</v>
      </c>
      <c r="E206" s="184">
        <v>0</v>
      </c>
      <c r="F206" s="146"/>
      <c r="G206" s="146"/>
    </row>
    <row r="207" spans="1:7" ht="15.75" thickBot="1" x14ac:dyDescent="0.3">
      <c r="A207" s="156" t="s">
        <v>28</v>
      </c>
      <c r="B207" s="184"/>
      <c r="C207" s="184">
        <f>C206/C205</f>
        <v>145</v>
      </c>
      <c r="D207" s="184" t="e">
        <f>D206/D205</f>
        <v>#DIV/0!</v>
      </c>
      <c r="E207" s="184" t="e">
        <f>E206/E205</f>
        <v>#DIV/0!</v>
      </c>
      <c r="F207" s="146"/>
      <c r="G207" s="146"/>
    </row>
    <row r="208" spans="1:7" ht="15.75" thickBot="1" x14ac:dyDescent="0.3">
      <c r="A208" s="156" t="s">
        <v>29</v>
      </c>
      <c r="B208" s="185" t="s">
        <v>30</v>
      </c>
      <c r="C208" s="186" t="e">
        <f t="shared" ref="C208:E210" si="13">C205/B205-1</f>
        <v>#DIV/0!</v>
      </c>
      <c r="D208" s="186">
        <f t="shared" si="13"/>
        <v>-1</v>
      </c>
      <c r="E208" s="186" t="e">
        <f t="shared" si="13"/>
        <v>#DIV/0!</v>
      </c>
      <c r="F208" s="146"/>
      <c r="G208" s="146"/>
    </row>
    <row r="209" spans="1:7" ht="15.75" thickBot="1" x14ac:dyDescent="0.3">
      <c r="A209" s="156" t="s">
        <v>31</v>
      </c>
      <c r="B209" s="185" t="s">
        <v>30</v>
      </c>
      <c r="C209" s="186" t="e">
        <f t="shared" si="13"/>
        <v>#DIV/0!</v>
      </c>
      <c r="D209" s="186">
        <f t="shared" si="13"/>
        <v>-1</v>
      </c>
      <c r="E209" s="186" t="e">
        <f t="shared" si="13"/>
        <v>#DIV/0!</v>
      </c>
      <c r="F209" s="146"/>
      <c r="G209" s="146"/>
    </row>
    <row r="210" spans="1:7" ht="15.75" thickBot="1" x14ac:dyDescent="0.3">
      <c r="A210" s="156" t="s">
        <v>32</v>
      </c>
      <c r="B210" s="185" t="s">
        <v>30</v>
      </c>
      <c r="C210" s="186" t="e">
        <f t="shared" si="13"/>
        <v>#DIV/0!</v>
      </c>
      <c r="D210" s="186" t="e">
        <f t="shared" si="13"/>
        <v>#DIV/0!</v>
      </c>
      <c r="E210" s="186" t="e">
        <f t="shared" si="13"/>
        <v>#DIV/0!</v>
      </c>
      <c r="F210" s="146"/>
      <c r="G210" s="146"/>
    </row>
    <row r="211" spans="1:7" ht="15.75" thickBot="1" x14ac:dyDescent="0.3">
      <c r="A211" s="825" t="s">
        <v>338</v>
      </c>
      <c r="B211" s="826"/>
      <c r="C211" s="826"/>
      <c r="D211" s="826"/>
      <c r="E211" s="827"/>
      <c r="F211" s="146"/>
      <c r="G211" s="146"/>
    </row>
    <row r="212" spans="1:7" x14ac:dyDescent="0.25">
      <c r="A212" s="823"/>
      <c r="B212" s="180">
        <v>2019</v>
      </c>
      <c r="C212" s="180">
        <v>2020</v>
      </c>
      <c r="D212" s="180">
        <v>2021</v>
      </c>
      <c r="E212" s="180">
        <v>2022</v>
      </c>
      <c r="F212" s="146"/>
      <c r="G212" s="146"/>
    </row>
    <row r="213" spans="1:7" ht="15.75" thickBot="1" x14ac:dyDescent="0.3">
      <c r="A213" s="824"/>
      <c r="B213" s="181" t="s">
        <v>9</v>
      </c>
      <c r="C213" s="181" t="s">
        <v>10</v>
      </c>
      <c r="D213" s="181" t="s">
        <v>10</v>
      </c>
      <c r="E213" s="181" t="s">
        <v>10</v>
      </c>
      <c r="F213" s="146"/>
      <c r="G213" s="146"/>
    </row>
    <row r="214" spans="1:7" ht="15.75" thickBot="1" x14ac:dyDescent="0.3">
      <c r="A214" s="187" t="s">
        <v>49</v>
      </c>
      <c r="B214" s="182"/>
      <c r="C214" s="182"/>
      <c r="D214" s="182"/>
      <c r="E214" s="182"/>
      <c r="F214" s="146"/>
      <c r="G214" s="146"/>
    </row>
    <row r="215" spans="1:7" ht="15.75" thickBot="1" x14ac:dyDescent="0.3">
      <c r="A215" s="187" t="s">
        <v>110</v>
      </c>
      <c r="B215" s="182"/>
      <c r="C215" s="182"/>
      <c r="D215" s="182"/>
      <c r="E215" s="182"/>
      <c r="F215" s="146"/>
      <c r="G215" s="146"/>
    </row>
    <row r="216" spans="1:7" ht="15.75" thickBot="1" x14ac:dyDescent="0.3">
      <c r="A216" s="187" t="s">
        <v>111</v>
      </c>
      <c r="B216" s="182"/>
      <c r="C216" s="182"/>
      <c r="D216" s="182"/>
      <c r="E216" s="182"/>
      <c r="F216" s="146"/>
      <c r="G216" s="146"/>
    </row>
    <row r="217" spans="1:7" ht="15.75" thickBot="1" x14ac:dyDescent="0.3">
      <c r="A217" s="187" t="s">
        <v>113</v>
      </c>
      <c r="B217" s="182"/>
      <c r="C217" s="182"/>
      <c r="D217" s="182"/>
      <c r="E217" s="182"/>
      <c r="F217" s="146"/>
      <c r="G217" s="146"/>
    </row>
    <row r="218" spans="1:7" ht="15.75" thickBot="1" x14ac:dyDescent="0.3">
      <c r="A218" s="187" t="s">
        <v>114</v>
      </c>
      <c r="B218" s="182"/>
      <c r="C218" s="182"/>
      <c r="D218" s="182"/>
      <c r="E218" s="182"/>
      <c r="F218" s="146"/>
      <c r="G218" s="146"/>
    </row>
    <row r="219" spans="1:7" ht="15.75" thickBot="1" x14ac:dyDescent="0.3">
      <c r="A219" s="187" t="s">
        <v>50</v>
      </c>
      <c r="B219" s="188">
        <v>0</v>
      </c>
      <c r="C219" s="188">
        <f t="shared" ref="C219" si="14">C220</f>
        <v>145</v>
      </c>
      <c r="D219" s="188"/>
      <c r="E219" s="188"/>
      <c r="F219" s="146"/>
      <c r="G219" s="146"/>
    </row>
    <row r="220" spans="1:7" ht="15.75" thickBot="1" x14ac:dyDescent="0.3">
      <c r="A220" s="187" t="s">
        <v>110</v>
      </c>
      <c r="B220" s="188">
        <v>0</v>
      </c>
      <c r="C220" s="188">
        <v>145</v>
      </c>
      <c r="D220" s="188"/>
      <c r="E220" s="188"/>
      <c r="F220" s="146"/>
      <c r="G220" s="146"/>
    </row>
    <row r="221" spans="1:7" ht="15.75" thickBot="1" x14ac:dyDescent="0.3">
      <c r="A221" s="187" t="s">
        <v>111</v>
      </c>
      <c r="B221" s="188"/>
      <c r="C221" s="188"/>
      <c r="D221" s="188"/>
      <c r="E221" s="188"/>
      <c r="F221" s="146"/>
      <c r="G221" s="146"/>
    </row>
    <row r="222" spans="1:7" ht="15.75" thickBot="1" x14ac:dyDescent="0.3">
      <c r="A222" s="187" t="s">
        <v>113</v>
      </c>
      <c r="B222" s="188"/>
      <c r="C222" s="188"/>
      <c r="D222" s="188"/>
      <c r="E222" s="188"/>
      <c r="F222" s="146"/>
      <c r="G222" s="146"/>
    </row>
    <row r="223" spans="1:7" ht="15.75" thickBot="1" x14ac:dyDescent="0.3">
      <c r="A223" s="187" t="s">
        <v>114</v>
      </c>
      <c r="B223" s="188"/>
      <c r="C223" s="188"/>
      <c r="D223" s="188"/>
      <c r="E223" s="188"/>
      <c r="F223" s="146"/>
      <c r="G223" s="146"/>
    </row>
    <row r="224" spans="1:7" ht="15.75" thickBot="1" x14ac:dyDescent="0.3">
      <c r="A224" s="200" t="s">
        <v>66</v>
      </c>
      <c r="B224" s="188">
        <f>B214+B219</f>
        <v>0</v>
      </c>
      <c r="C224" s="188">
        <f>C214+C219</f>
        <v>145</v>
      </c>
      <c r="D224" s="188">
        <f>D214+D219</f>
        <v>0</v>
      </c>
      <c r="E224" s="188">
        <v>0</v>
      </c>
      <c r="F224" s="146"/>
      <c r="G224" s="146"/>
    </row>
    <row r="225" spans="1:5" s="206" customFormat="1" ht="15.75" thickBot="1" x14ac:dyDescent="0.3">
      <c r="A225" s="178" t="s">
        <v>179</v>
      </c>
      <c r="B225" s="204"/>
      <c r="C225" s="205" t="s">
        <v>339</v>
      </c>
      <c r="D225" s="203"/>
      <c r="E225" s="195"/>
    </row>
    <row r="226" spans="1:5" s="206" customFormat="1" ht="15.75" thickBot="1" x14ac:dyDescent="0.3">
      <c r="A226" s="178"/>
      <c r="B226" s="820" t="s">
        <v>340</v>
      </c>
      <c r="C226" s="821"/>
      <c r="D226" s="821"/>
      <c r="E226" s="822"/>
    </row>
    <row r="227" spans="1:5" s="206" customFormat="1" ht="64.5" customHeight="1" thickBot="1" x14ac:dyDescent="0.3">
      <c r="A227" s="156" t="s">
        <v>22</v>
      </c>
      <c r="B227" s="835" t="s">
        <v>341</v>
      </c>
      <c r="C227" s="836"/>
      <c r="D227" s="836"/>
      <c r="E227" s="837"/>
    </row>
    <row r="228" spans="1:5" s="206" customFormat="1" ht="15.75" thickBot="1" x14ac:dyDescent="0.3">
      <c r="A228" s="156" t="s">
        <v>24</v>
      </c>
      <c r="B228" s="820" t="s">
        <v>342</v>
      </c>
      <c r="C228" s="821"/>
      <c r="D228" s="821"/>
      <c r="E228" s="822"/>
    </row>
    <row r="229" spans="1:5" s="206" customFormat="1" x14ac:dyDescent="0.25">
      <c r="A229" s="823"/>
      <c r="B229" s="180">
        <v>2019</v>
      </c>
      <c r="C229" s="180">
        <v>2020</v>
      </c>
      <c r="D229" s="180">
        <v>2021</v>
      </c>
      <c r="E229" s="180">
        <v>2022</v>
      </c>
    </row>
    <row r="230" spans="1:5" s="206" customFormat="1" ht="15.75" thickBot="1" x14ac:dyDescent="0.3">
      <c r="A230" s="824"/>
      <c r="B230" s="181" t="s">
        <v>9</v>
      </c>
      <c r="C230" s="181" t="s">
        <v>10</v>
      </c>
      <c r="D230" s="181" t="s">
        <v>10</v>
      </c>
      <c r="E230" s="181" t="s">
        <v>10</v>
      </c>
    </row>
    <row r="231" spans="1:5" s="206" customFormat="1" ht="15.75" thickBot="1" x14ac:dyDescent="0.3">
      <c r="A231" s="156" t="s">
        <v>26</v>
      </c>
      <c r="B231" s="184">
        <v>1</v>
      </c>
      <c r="C231" s="184">
        <v>0</v>
      </c>
      <c r="D231" s="184">
        <v>0</v>
      </c>
      <c r="E231" s="184">
        <v>0</v>
      </c>
    </row>
    <row r="232" spans="1:5" s="206" customFormat="1" ht="15.75" thickBot="1" x14ac:dyDescent="0.3">
      <c r="A232" s="156" t="s">
        <v>27</v>
      </c>
      <c r="B232" s="184">
        <v>7476.6570000000002</v>
      </c>
      <c r="C232" s="184">
        <v>0</v>
      </c>
      <c r="D232" s="184">
        <v>0</v>
      </c>
      <c r="E232" s="184">
        <v>0</v>
      </c>
    </row>
    <row r="233" spans="1:5" s="206" customFormat="1" ht="15.75" thickBot="1" x14ac:dyDescent="0.3">
      <c r="A233" s="156" t="s">
        <v>28</v>
      </c>
      <c r="B233" s="184">
        <f>B232/B231</f>
        <v>7476.6570000000002</v>
      </c>
      <c r="C233" s="184" t="e">
        <f>C232/C231</f>
        <v>#DIV/0!</v>
      </c>
      <c r="D233" s="184" t="e">
        <f>D232/D231</f>
        <v>#DIV/0!</v>
      </c>
      <c r="E233" s="184" t="e">
        <f>E232/E231</f>
        <v>#DIV/0!</v>
      </c>
    </row>
    <row r="234" spans="1:5" s="206" customFormat="1" ht="15.75" thickBot="1" x14ac:dyDescent="0.3">
      <c r="A234" s="156" t="s">
        <v>29</v>
      </c>
      <c r="B234" s="185" t="s">
        <v>30</v>
      </c>
      <c r="C234" s="186">
        <f t="shared" ref="C234:E236" si="15">C231/B231-1</f>
        <v>-1</v>
      </c>
      <c r="D234" s="186" t="e">
        <f t="shared" si="15"/>
        <v>#DIV/0!</v>
      </c>
      <c r="E234" s="186" t="e">
        <f t="shared" si="15"/>
        <v>#DIV/0!</v>
      </c>
    </row>
    <row r="235" spans="1:5" s="206" customFormat="1" ht="15.75" thickBot="1" x14ac:dyDescent="0.3">
      <c r="A235" s="156" t="s">
        <v>31</v>
      </c>
      <c r="B235" s="185" t="s">
        <v>30</v>
      </c>
      <c r="C235" s="186">
        <f t="shared" si="15"/>
        <v>-1</v>
      </c>
      <c r="D235" s="186" t="e">
        <f t="shared" si="15"/>
        <v>#DIV/0!</v>
      </c>
      <c r="E235" s="186" t="e">
        <f t="shared" si="15"/>
        <v>#DIV/0!</v>
      </c>
    </row>
    <row r="236" spans="1:5" s="206" customFormat="1" ht="15.75" thickBot="1" x14ac:dyDescent="0.3">
      <c r="A236" s="156" t="s">
        <v>32</v>
      </c>
      <c r="B236" s="185" t="s">
        <v>30</v>
      </c>
      <c r="C236" s="186" t="e">
        <f t="shared" si="15"/>
        <v>#DIV/0!</v>
      </c>
      <c r="D236" s="186" t="e">
        <f t="shared" si="15"/>
        <v>#DIV/0!</v>
      </c>
      <c r="E236" s="186" t="e">
        <f t="shared" si="15"/>
        <v>#DIV/0!</v>
      </c>
    </row>
    <row r="237" spans="1:5" s="206" customFormat="1" ht="15.75" thickBot="1" x14ac:dyDescent="0.3">
      <c r="A237" s="825" t="s">
        <v>343</v>
      </c>
      <c r="B237" s="826"/>
      <c r="C237" s="826"/>
      <c r="D237" s="826"/>
      <c r="E237" s="827"/>
    </row>
    <row r="238" spans="1:5" s="206" customFormat="1" x14ac:dyDescent="0.25">
      <c r="A238" s="823"/>
      <c r="B238" s="180">
        <v>2019</v>
      </c>
      <c r="C238" s="180">
        <v>2020</v>
      </c>
      <c r="D238" s="180">
        <v>2021</v>
      </c>
      <c r="E238" s="180">
        <v>2022</v>
      </c>
    </row>
    <row r="239" spans="1:5" s="206" customFormat="1" ht="15.75" thickBot="1" x14ac:dyDescent="0.3">
      <c r="A239" s="824"/>
      <c r="B239" s="181" t="s">
        <v>9</v>
      </c>
      <c r="C239" s="181" t="s">
        <v>10</v>
      </c>
      <c r="D239" s="181" t="s">
        <v>10</v>
      </c>
      <c r="E239" s="181" t="s">
        <v>10</v>
      </c>
    </row>
    <row r="240" spans="1:5" s="206" customFormat="1" ht="15.75" thickBot="1" x14ac:dyDescent="0.3">
      <c r="A240" s="187" t="s">
        <v>49</v>
      </c>
      <c r="B240" s="184">
        <f>B232</f>
        <v>7476.6570000000002</v>
      </c>
      <c r="C240" s="184"/>
      <c r="D240" s="184">
        <v>0</v>
      </c>
      <c r="E240" s="184"/>
    </row>
    <row r="241" spans="1:7" s="206" customFormat="1" ht="15.75" thickBot="1" x14ac:dyDescent="0.3">
      <c r="A241" s="187" t="s">
        <v>110</v>
      </c>
      <c r="B241" s="184">
        <f>B233</f>
        <v>7476.6570000000002</v>
      </c>
      <c r="C241" s="207"/>
      <c r="D241" s="207">
        <v>0</v>
      </c>
      <c r="E241" s="207"/>
    </row>
    <row r="242" spans="1:7" s="206" customFormat="1" ht="15.75" thickBot="1" x14ac:dyDescent="0.3">
      <c r="A242" s="187" t="s">
        <v>111</v>
      </c>
      <c r="B242" s="207"/>
      <c r="C242" s="207"/>
      <c r="D242" s="207"/>
      <c r="E242" s="207"/>
    </row>
    <row r="243" spans="1:7" s="206" customFormat="1" ht="15.75" thickBot="1" x14ac:dyDescent="0.3">
      <c r="A243" s="187" t="s">
        <v>113</v>
      </c>
      <c r="B243" s="207"/>
      <c r="C243" s="207"/>
      <c r="D243" s="207"/>
      <c r="E243" s="207"/>
    </row>
    <row r="244" spans="1:7" s="206" customFormat="1" ht="15.75" thickBot="1" x14ac:dyDescent="0.3">
      <c r="A244" s="187" t="s">
        <v>114</v>
      </c>
      <c r="B244" s="207"/>
      <c r="C244" s="207"/>
      <c r="D244" s="207"/>
      <c r="E244" s="207"/>
    </row>
    <row r="245" spans="1:7" s="206" customFormat="1" ht="15.75" thickBot="1" x14ac:dyDescent="0.3">
      <c r="A245" s="187" t="s">
        <v>50</v>
      </c>
      <c r="B245" s="207"/>
      <c r="C245" s="207"/>
      <c r="D245" s="207"/>
      <c r="E245" s="207"/>
    </row>
    <row r="246" spans="1:7" s="206" customFormat="1" ht="15.75" thickBot="1" x14ac:dyDescent="0.3">
      <c r="A246" s="187" t="s">
        <v>110</v>
      </c>
      <c r="B246" s="207"/>
      <c r="C246" s="207"/>
      <c r="D246" s="207"/>
      <c r="E246" s="207"/>
    </row>
    <row r="247" spans="1:7" s="206" customFormat="1" ht="15.75" thickBot="1" x14ac:dyDescent="0.3">
      <c r="A247" s="187" t="s">
        <v>111</v>
      </c>
      <c r="B247" s="207"/>
      <c r="C247" s="207"/>
      <c r="D247" s="207"/>
      <c r="E247" s="207"/>
    </row>
    <row r="248" spans="1:7" s="206" customFormat="1" ht="15.75" thickBot="1" x14ac:dyDescent="0.3">
      <c r="A248" s="187" t="s">
        <v>113</v>
      </c>
      <c r="B248" s="207"/>
      <c r="C248" s="207"/>
      <c r="D248" s="207"/>
      <c r="E248" s="207"/>
    </row>
    <row r="249" spans="1:7" s="206" customFormat="1" ht="15.75" thickBot="1" x14ac:dyDescent="0.3">
      <c r="A249" s="187" t="s">
        <v>114</v>
      </c>
      <c r="B249" s="207"/>
      <c r="C249" s="207"/>
      <c r="D249" s="207"/>
      <c r="E249" s="207"/>
    </row>
    <row r="250" spans="1:7" s="206" customFormat="1" ht="15.75" thickBot="1" x14ac:dyDescent="0.3">
      <c r="A250" s="208" t="s">
        <v>183</v>
      </c>
      <c r="B250" s="209">
        <f>B240+B245</f>
        <v>7476.6570000000002</v>
      </c>
      <c r="C250" s="210">
        <f>C240+C245</f>
        <v>0</v>
      </c>
      <c r="D250" s="210">
        <f>D240+D245</f>
        <v>0</v>
      </c>
      <c r="E250" s="210">
        <f>E240+E245</f>
        <v>0</v>
      </c>
    </row>
    <row r="251" spans="1:7" s="206" customFormat="1" ht="15.75" thickBot="1" x14ac:dyDescent="0.3">
      <c r="A251" s="211" t="s">
        <v>184</v>
      </c>
      <c r="B251" s="849" t="s">
        <v>344</v>
      </c>
      <c r="C251" s="849"/>
      <c r="D251" s="849"/>
      <c r="E251" s="212"/>
    </row>
    <row r="252" spans="1:7" s="206" customFormat="1" ht="15.75" thickBot="1" x14ac:dyDescent="0.3">
      <c r="A252" s="178"/>
      <c r="B252" s="853" t="s">
        <v>345</v>
      </c>
      <c r="C252" s="854"/>
      <c r="D252" s="854"/>
      <c r="E252" s="855"/>
    </row>
    <row r="253" spans="1:7" ht="80.25" customHeight="1" thickBot="1" x14ac:dyDescent="0.3">
      <c r="A253" s="156" t="s">
        <v>22</v>
      </c>
      <c r="B253" s="835" t="s">
        <v>346</v>
      </c>
      <c r="C253" s="836"/>
      <c r="D253" s="836"/>
      <c r="E253" s="837"/>
      <c r="F253" s="146"/>
      <c r="G253" s="146"/>
    </row>
    <row r="254" spans="1:7" ht="15.75" thickBot="1" x14ac:dyDescent="0.3">
      <c r="A254" s="156" t="s">
        <v>24</v>
      </c>
      <c r="B254" s="820" t="s">
        <v>347</v>
      </c>
      <c r="C254" s="821"/>
      <c r="D254" s="821"/>
      <c r="E254" s="822"/>
      <c r="F254" s="146"/>
      <c r="G254" s="146"/>
    </row>
    <row r="255" spans="1:7" x14ac:dyDescent="0.25">
      <c r="A255" s="823"/>
      <c r="B255" s="180">
        <v>2019</v>
      </c>
      <c r="C255" s="180">
        <v>2020</v>
      </c>
      <c r="D255" s="180">
        <v>2021</v>
      </c>
      <c r="E255" s="180">
        <v>2022</v>
      </c>
      <c r="F255" s="146"/>
      <c r="G255" s="146"/>
    </row>
    <row r="256" spans="1:7" ht="15.75" thickBot="1" x14ac:dyDescent="0.3">
      <c r="A256" s="824"/>
      <c r="B256" s="181" t="s">
        <v>9</v>
      </c>
      <c r="C256" s="181" t="s">
        <v>10</v>
      </c>
      <c r="D256" s="181" t="s">
        <v>10</v>
      </c>
      <c r="E256" s="181" t="s">
        <v>10</v>
      </c>
      <c r="F256" s="146"/>
      <c r="G256" s="146"/>
    </row>
    <row r="257" spans="1:7" ht="15.75" thickBot="1" x14ac:dyDescent="0.3">
      <c r="A257" s="156" t="s">
        <v>26</v>
      </c>
      <c r="B257" s="184">
        <v>0</v>
      </c>
      <c r="C257" s="184">
        <v>0</v>
      </c>
      <c r="D257" s="184">
        <v>3</v>
      </c>
      <c r="E257" s="184">
        <v>3</v>
      </c>
      <c r="F257" s="146"/>
      <c r="G257" s="146"/>
    </row>
    <row r="258" spans="1:7" ht="15.75" thickBot="1" x14ac:dyDescent="0.3">
      <c r="A258" s="156" t="s">
        <v>27</v>
      </c>
      <c r="B258" s="213">
        <f>B276</f>
        <v>0</v>
      </c>
      <c r="C258" s="213">
        <v>0</v>
      </c>
      <c r="D258" s="213">
        <v>42000</v>
      </c>
      <c r="E258" s="213">
        <v>41000</v>
      </c>
      <c r="F258" s="146"/>
      <c r="G258" s="146"/>
    </row>
    <row r="259" spans="1:7" ht="15.75" thickBot="1" x14ac:dyDescent="0.3">
      <c r="A259" s="156" t="s">
        <v>28</v>
      </c>
      <c r="B259" s="184" t="e">
        <f>B258/B257</f>
        <v>#DIV/0!</v>
      </c>
      <c r="C259" s="184" t="e">
        <f>C258/C257</f>
        <v>#DIV/0!</v>
      </c>
      <c r="D259" s="184">
        <v>29700</v>
      </c>
      <c r="E259" s="184">
        <f>E258/E257</f>
        <v>13666.666666666666</v>
      </c>
      <c r="F259" s="146"/>
      <c r="G259" s="146"/>
    </row>
    <row r="260" spans="1:7" ht="15.75" thickBot="1" x14ac:dyDescent="0.3">
      <c r="A260" s="156" t="s">
        <v>29</v>
      </c>
      <c r="B260" s="185" t="s">
        <v>30</v>
      </c>
      <c r="C260" s="186" t="e">
        <f t="shared" ref="C260:E262" si="16">C257/B257-1</f>
        <v>#DIV/0!</v>
      </c>
      <c r="D260" s="186" t="e">
        <f t="shared" si="16"/>
        <v>#DIV/0!</v>
      </c>
      <c r="E260" s="186">
        <f t="shared" si="16"/>
        <v>0</v>
      </c>
      <c r="F260" s="146"/>
      <c r="G260" s="146"/>
    </row>
    <row r="261" spans="1:7" ht="15.75" thickBot="1" x14ac:dyDescent="0.3">
      <c r="A261" s="156" t="s">
        <v>31</v>
      </c>
      <c r="B261" s="185" t="s">
        <v>30</v>
      </c>
      <c r="C261" s="186" t="e">
        <f t="shared" si="16"/>
        <v>#DIV/0!</v>
      </c>
      <c r="D261" s="186" t="e">
        <f t="shared" si="16"/>
        <v>#DIV/0!</v>
      </c>
      <c r="E261" s="186">
        <f t="shared" si="16"/>
        <v>-2.3809523809523836E-2</v>
      </c>
      <c r="F261" s="146"/>
      <c r="G261" s="146"/>
    </row>
    <row r="262" spans="1:7" ht="15.75" thickBot="1" x14ac:dyDescent="0.3">
      <c r="A262" s="156" t="s">
        <v>32</v>
      </c>
      <c r="B262" s="185" t="s">
        <v>30</v>
      </c>
      <c r="C262" s="186" t="e">
        <f t="shared" si="16"/>
        <v>#DIV/0!</v>
      </c>
      <c r="D262" s="186" t="e">
        <f t="shared" si="16"/>
        <v>#DIV/0!</v>
      </c>
      <c r="E262" s="186">
        <f t="shared" si="16"/>
        <v>-0.53984287317620661</v>
      </c>
      <c r="F262" s="146"/>
      <c r="G262" s="146"/>
    </row>
    <row r="263" spans="1:7" ht="15.75" thickBot="1" x14ac:dyDescent="0.3">
      <c r="A263" s="825" t="s">
        <v>348</v>
      </c>
      <c r="B263" s="826"/>
      <c r="C263" s="826"/>
      <c r="D263" s="826"/>
      <c r="E263" s="827"/>
      <c r="F263" s="146"/>
      <c r="G263" s="146"/>
    </row>
    <row r="264" spans="1:7" x14ac:dyDescent="0.25">
      <c r="A264" s="823"/>
      <c r="B264" s="180">
        <v>2019</v>
      </c>
      <c r="C264" s="180">
        <v>2020</v>
      </c>
      <c r="D264" s="180">
        <v>2021</v>
      </c>
      <c r="E264" s="180">
        <v>2022</v>
      </c>
      <c r="F264" s="146"/>
      <c r="G264" s="146"/>
    </row>
    <row r="265" spans="1:7" ht="15.75" thickBot="1" x14ac:dyDescent="0.3">
      <c r="A265" s="824"/>
      <c r="B265" s="181" t="s">
        <v>9</v>
      </c>
      <c r="C265" s="181" t="s">
        <v>10</v>
      </c>
      <c r="D265" s="181" t="s">
        <v>10</v>
      </c>
      <c r="E265" s="181" t="s">
        <v>10</v>
      </c>
      <c r="F265" s="146"/>
      <c r="G265" s="146"/>
    </row>
    <row r="266" spans="1:7" ht="15.75" thickBot="1" x14ac:dyDescent="0.3">
      <c r="A266" s="187" t="s">
        <v>49</v>
      </c>
      <c r="B266" s="184"/>
      <c r="C266" s="184">
        <f>C267</f>
        <v>0</v>
      </c>
      <c r="D266" s="184">
        <f t="shared" ref="D266:E266" si="17">D267</f>
        <v>42000</v>
      </c>
      <c r="E266" s="184">
        <f t="shared" si="17"/>
        <v>41000</v>
      </c>
      <c r="F266" s="146"/>
      <c r="G266" s="146"/>
    </row>
    <row r="267" spans="1:7" ht="15.75" thickBot="1" x14ac:dyDescent="0.3">
      <c r="A267" s="187" t="s">
        <v>110</v>
      </c>
      <c r="B267" s="207"/>
      <c r="C267" s="184">
        <v>0</v>
      </c>
      <c r="D267" s="184">
        <v>42000</v>
      </c>
      <c r="E267" s="184">
        <v>41000</v>
      </c>
      <c r="F267" s="146"/>
      <c r="G267" s="146"/>
    </row>
    <row r="268" spans="1:7" ht="15.75" thickBot="1" x14ac:dyDescent="0.3">
      <c r="A268" s="187" t="s">
        <v>111</v>
      </c>
      <c r="B268" s="207"/>
      <c r="C268" s="207"/>
      <c r="D268" s="207"/>
      <c r="E268" s="207"/>
      <c r="F268" s="146"/>
      <c r="G268" s="146"/>
    </row>
    <row r="269" spans="1:7" ht="15.75" thickBot="1" x14ac:dyDescent="0.3">
      <c r="A269" s="187" t="s">
        <v>113</v>
      </c>
      <c r="B269" s="207"/>
      <c r="C269" s="207"/>
      <c r="D269" s="207"/>
      <c r="E269" s="207"/>
      <c r="F269" s="146"/>
      <c r="G269" s="146"/>
    </row>
    <row r="270" spans="1:7" ht="15.75" thickBot="1" x14ac:dyDescent="0.3">
      <c r="A270" s="187" t="s">
        <v>114</v>
      </c>
      <c r="B270" s="207"/>
      <c r="C270" s="207"/>
      <c r="D270" s="207"/>
      <c r="E270" s="207"/>
      <c r="F270" s="146"/>
      <c r="G270" s="146"/>
    </row>
    <row r="271" spans="1:7" ht="15.75" thickBot="1" x14ac:dyDescent="0.3">
      <c r="A271" s="187" t="s">
        <v>50</v>
      </c>
      <c r="B271" s="188"/>
      <c r="C271" s="188"/>
      <c r="D271" s="188"/>
      <c r="E271" s="188"/>
      <c r="F271" s="146"/>
      <c r="G271" s="146"/>
    </row>
    <row r="272" spans="1:7" ht="15.75" thickBot="1" x14ac:dyDescent="0.3">
      <c r="A272" s="187" t="s">
        <v>110</v>
      </c>
      <c r="B272" s="188"/>
      <c r="C272" s="188"/>
      <c r="D272" s="188"/>
      <c r="E272" s="188"/>
      <c r="F272" s="146"/>
      <c r="G272" s="146"/>
    </row>
    <row r="273" spans="1:7" ht="15.75" thickBot="1" x14ac:dyDescent="0.3">
      <c r="A273" s="187" t="s">
        <v>111</v>
      </c>
      <c r="B273" s="188"/>
      <c r="C273" s="188"/>
      <c r="D273" s="188"/>
      <c r="E273" s="188"/>
      <c r="F273" s="146"/>
      <c r="G273" s="146"/>
    </row>
    <row r="274" spans="1:7" ht="15.75" thickBot="1" x14ac:dyDescent="0.3">
      <c r="A274" s="187" t="s">
        <v>113</v>
      </c>
      <c r="B274" s="188"/>
      <c r="C274" s="188"/>
      <c r="D274" s="188"/>
      <c r="E274" s="188"/>
      <c r="F274" s="146"/>
      <c r="G274" s="146"/>
    </row>
    <row r="275" spans="1:7" ht="15.75" thickBot="1" x14ac:dyDescent="0.3">
      <c r="A275" s="187" t="s">
        <v>114</v>
      </c>
      <c r="B275" s="188"/>
      <c r="C275" s="188"/>
      <c r="D275" s="188"/>
      <c r="E275" s="188"/>
      <c r="F275" s="146"/>
      <c r="G275" s="146"/>
    </row>
    <row r="276" spans="1:7" ht="15.75" thickBot="1" x14ac:dyDescent="0.3">
      <c r="A276" s="214" t="s">
        <v>349</v>
      </c>
      <c r="B276" s="188">
        <f>B266+B271</f>
        <v>0</v>
      </c>
      <c r="C276" s="188">
        <f>C266+C271</f>
        <v>0</v>
      </c>
      <c r="D276" s="188">
        <f>D266+D271</f>
        <v>42000</v>
      </c>
      <c r="E276" s="188">
        <f>E266+E271</f>
        <v>41000</v>
      </c>
      <c r="F276" s="146"/>
      <c r="G276" s="146"/>
    </row>
    <row r="277" spans="1:7" ht="15.75" thickBot="1" x14ac:dyDescent="0.3">
      <c r="A277" s="194" t="s">
        <v>321</v>
      </c>
      <c r="B277" s="850" t="s">
        <v>350</v>
      </c>
      <c r="C277" s="851"/>
      <c r="D277" s="851"/>
      <c r="E277" s="852"/>
      <c r="F277" s="146"/>
      <c r="G277" s="146"/>
    </row>
    <row r="278" spans="1:7" ht="15.75" thickBot="1" x14ac:dyDescent="0.3">
      <c r="A278" s="178" t="s">
        <v>192</v>
      </c>
      <c r="B278" s="840" t="s">
        <v>351</v>
      </c>
      <c r="C278" s="841"/>
      <c r="D278" s="841"/>
      <c r="E278" s="842"/>
      <c r="F278" s="146"/>
      <c r="G278" s="146"/>
    </row>
    <row r="279" spans="1:7" ht="111.75" customHeight="1" thickBot="1" x14ac:dyDescent="0.3">
      <c r="A279" s="156" t="s">
        <v>22</v>
      </c>
      <c r="B279" s="835" t="s">
        <v>352</v>
      </c>
      <c r="C279" s="836"/>
      <c r="D279" s="836"/>
      <c r="E279" s="837"/>
      <c r="F279" s="146"/>
      <c r="G279" s="146"/>
    </row>
    <row r="280" spans="1:7" ht="15.75" thickBot="1" x14ac:dyDescent="0.3">
      <c r="A280" s="156" t="s">
        <v>24</v>
      </c>
      <c r="B280" s="820" t="s">
        <v>342</v>
      </c>
      <c r="C280" s="821"/>
      <c r="D280" s="821"/>
      <c r="E280" s="822"/>
      <c r="F280" s="146"/>
      <c r="G280" s="146"/>
    </row>
    <row r="281" spans="1:7" x14ac:dyDescent="0.25">
      <c r="A281" s="823"/>
      <c r="B281" s="180">
        <v>2019</v>
      </c>
      <c r="C281" s="180">
        <v>2020</v>
      </c>
      <c r="D281" s="180">
        <v>2021</v>
      </c>
      <c r="E281" s="180">
        <v>2022</v>
      </c>
      <c r="F281" s="146"/>
      <c r="G281" s="146"/>
    </row>
    <row r="282" spans="1:7" ht="15.75" thickBot="1" x14ac:dyDescent="0.3">
      <c r="A282" s="824"/>
      <c r="B282" s="181" t="s">
        <v>9</v>
      </c>
      <c r="C282" s="181" t="s">
        <v>10</v>
      </c>
      <c r="D282" s="181" t="s">
        <v>10</v>
      </c>
      <c r="E282" s="181" t="s">
        <v>10</v>
      </c>
      <c r="F282" s="146"/>
      <c r="G282" s="146"/>
    </row>
    <row r="283" spans="1:7" ht="15.75" thickBot="1" x14ac:dyDescent="0.3">
      <c r="A283" s="156" t="s">
        <v>26</v>
      </c>
      <c r="B283" s="184">
        <v>1</v>
      </c>
      <c r="C283" s="184">
        <v>1</v>
      </c>
      <c r="D283" s="184">
        <v>0</v>
      </c>
      <c r="E283" s="184">
        <v>0</v>
      </c>
      <c r="F283" s="146"/>
      <c r="G283" s="146"/>
    </row>
    <row r="284" spans="1:7" ht="15.75" thickBot="1" x14ac:dyDescent="0.3">
      <c r="A284" s="156" t="s">
        <v>27</v>
      </c>
      <c r="B284" s="184">
        <v>10000</v>
      </c>
      <c r="C284" s="184">
        <v>9200</v>
      </c>
      <c r="D284" s="184">
        <v>0</v>
      </c>
      <c r="E284" s="184">
        <v>0</v>
      </c>
      <c r="F284" s="146"/>
      <c r="G284" s="146"/>
    </row>
    <row r="285" spans="1:7" ht="15.75" thickBot="1" x14ac:dyDescent="0.3">
      <c r="A285" s="156" t="s">
        <v>28</v>
      </c>
      <c r="B285" s="184">
        <f>B284/B283</f>
        <v>10000</v>
      </c>
      <c r="C285" s="184">
        <f>C284/C283</f>
        <v>9200</v>
      </c>
      <c r="D285" s="184" t="e">
        <f>D284/D283</f>
        <v>#DIV/0!</v>
      </c>
      <c r="E285" s="184" t="e">
        <f>E284/E283</f>
        <v>#DIV/0!</v>
      </c>
      <c r="F285" s="146"/>
      <c r="G285" s="146"/>
    </row>
    <row r="286" spans="1:7" ht="15.75" thickBot="1" x14ac:dyDescent="0.3">
      <c r="A286" s="156" t="s">
        <v>29</v>
      </c>
      <c r="B286" s="185" t="s">
        <v>30</v>
      </c>
      <c r="C286" s="186">
        <f t="shared" ref="C286:E288" si="18">C283/B283-1</f>
        <v>0</v>
      </c>
      <c r="D286" s="186">
        <f t="shared" si="18"/>
        <v>-1</v>
      </c>
      <c r="E286" s="186" t="e">
        <f t="shared" si="18"/>
        <v>#DIV/0!</v>
      </c>
      <c r="F286" s="146"/>
      <c r="G286" s="146"/>
    </row>
    <row r="287" spans="1:7" ht="15.75" thickBot="1" x14ac:dyDescent="0.3">
      <c r="A287" s="156" t="s">
        <v>31</v>
      </c>
      <c r="B287" s="185" t="s">
        <v>30</v>
      </c>
      <c r="C287" s="186">
        <f t="shared" si="18"/>
        <v>-7.999999999999996E-2</v>
      </c>
      <c r="D287" s="186">
        <f t="shared" si="18"/>
        <v>-1</v>
      </c>
      <c r="E287" s="186" t="e">
        <f t="shared" si="18"/>
        <v>#DIV/0!</v>
      </c>
      <c r="F287" s="146"/>
      <c r="G287" s="146"/>
    </row>
    <row r="288" spans="1:7" ht="15.75" thickBot="1" x14ac:dyDescent="0.3">
      <c r="A288" s="156" t="s">
        <v>32</v>
      </c>
      <c r="B288" s="185" t="s">
        <v>30</v>
      </c>
      <c r="C288" s="186">
        <f t="shared" si="18"/>
        <v>-7.999999999999996E-2</v>
      </c>
      <c r="D288" s="186" t="e">
        <f t="shared" si="18"/>
        <v>#DIV/0!</v>
      </c>
      <c r="E288" s="186" t="e">
        <f t="shared" si="18"/>
        <v>#DIV/0!</v>
      </c>
      <c r="F288" s="146"/>
      <c r="G288" s="146"/>
    </row>
    <row r="289" spans="1:7" ht="15.75" thickBot="1" x14ac:dyDescent="0.3">
      <c r="A289" s="825" t="s">
        <v>353</v>
      </c>
      <c r="B289" s="826"/>
      <c r="C289" s="826"/>
      <c r="D289" s="826"/>
      <c r="E289" s="827"/>
      <c r="F289" s="146"/>
      <c r="G289" s="146"/>
    </row>
    <row r="290" spans="1:7" x14ac:dyDescent="0.25">
      <c r="A290" s="823"/>
      <c r="B290" s="180">
        <v>2019</v>
      </c>
      <c r="C290" s="180">
        <v>2020</v>
      </c>
      <c r="D290" s="180">
        <v>2021</v>
      </c>
      <c r="E290" s="180">
        <v>2022</v>
      </c>
      <c r="F290" s="146"/>
      <c r="G290" s="146"/>
    </row>
    <row r="291" spans="1:7" ht="15.75" thickBot="1" x14ac:dyDescent="0.3">
      <c r="A291" s="824"/>
      <c r="B291" s="181" t="s">
        <v>9</v>
      </c>
      <c r="C291" s="181" t="s">
        <v>10</v>
      </c>
      <c r="D291" s="181" t="s">
        <v>10</v>
      </c>
      <c r="E291" s="181" t="s">
        <v>10</v>
      </c>
      <c r="F291" s="146"/>
      <c r="G291" s="146"/>
    </row>
    <row r="292" spans="1:7" ht="15.75" thickBot="1" x14ac:dyDescent="0.3">
      <c r="A292" s="187" t="s">
        <v>49</v>
      </c>
      <c r="B292" s="182">
        <f>B293</f>
        <v>10000</v>
      </c>
      <c r="C292" s="182">
        <f t="shared" ref="C292:D292" si="19">C293</f>
        <v>9200</v>
      </c>
      <c r="D292" s="182">
        <f t="shared" si="19"/>
        <v>0</v>
      </c>
      <c r="E292" s="182"/>
      <c r="F292" s="146"/>
      <c r="G292" s="146"/>
    </row>
    <row r="293" spans="1:7" ht="15.75" thickBot="1" x14ac:dyDescent="0.3">
      <c r="A293" s="187" t="s">
        <v>110</v>
      </c>
      <c r="B293" s="182">
        <v>10000</v>
      </c>
      <c r="C293" s="182">
        <v>9200</v>
      </c>
      <c r="D293" s="182">
        <v>0</v>
      </c>
      <c r="E293" s="182"/>
      <c r="F293" s="146"/>
      <c r="G293" s="146"/>
    </row>
    <row r="294" spans="1:7" ht="15.75" thickBot="1" x14ac:dyDescent="0.3">
      <c r="A294" s="187" t="s">
        <v>111</v>
      </c>
      <c r="B294" s="182"/>
      <c r="C294" s="182"/>
      <c r="D294" s="182"/>
      <c r="E294" s="182"/>
      <c r="F294" s="146"/>
      <c r="G294" s="146"/>
    </row>
    <row r="295" spans="1:7" ht="15.75" thickBot="1" x14ac:dyDescent="0.3">
      <c r="A295" s="187" t="s">
        <v>113</v>
      </c>
      <c r="B295" s="182"/>
      <c r="C295" s="182"/>
      <c r="D295" s="182"/>
      <c r="E295" s="182"/>
      <c r="F295" s="146"/>
      <c r="G295" s="146"/>
    </row>
    <row r="296" spans="1:7" ht="15.75" thickBot="1" x14ac:dyDescent="0.3">
      <c r="A296" s="187" t="s">
        <v>114</v>
      </c>
      <c r="B296" s="182"/>
      <c r="C296" s="182"/>
      <c r="D296" s="182"/>
      <c r="E296" s="182"/>
      <c r="F296" s="146"/>
      <c r="G296" s="146"/>
    </row>
    <row r="297" spans="1:7" ht="15.75" thickBot="1" x14ac:dyDescent="0.3">
      <c r="A297" s="187" t="s">
        <v>50</v>
      </c>
      <c r="B297" s="188"/>
      <c r="C297" s="188"/>
      <c r="D297" s="188"/>
      <c r="E297" s="188"/>
      <c r="F297" s="146"/>
      <c r="G297" s="146"/>
    </row>
    <row r="298" spans="1:7" ht="15.75" thickBot="1" x14ac:dyDescent="0.3">
      <c r="A298" s="187" t="s">
        <v>110</v>
      </c>
      <c r="B298" s="188"/>
      <c r="C298" s="188"/>
      <c r="D298" s="188"/>
      <c r="E298" s="188"/>
      <c r="F298" s="146"/>
      <c r="G298" s="146"/>
    </row>
    <row r="299" spans="1:7" ht="15.75" thickBot="1" x14ac:dyDescent="0.3">
      <c r="A299" s="187" t="s">
        <v>111</v>
      </c>
      <c r="B299" s="188"/>
      <c r="C299" s="188"/>
      <c r="D299" s="188"/>
      <c r="E299" s="188"/>
      <c r="F299" s="146"/>
      <c r="G299" s="146"/>
    </row>
    <row r="300" spans="1:7" ht="15.75" thickBot="1" x14ac:dyDescent="0.3">
      <c r="A300" s="187" t="s">
        <v>113</v>
      </c>
      <c r="B300" s="188"/>
      <c r="C300" s="188"/>
      <c r="D300" s="188"/>
      <c r="E300" s="188"/>
      <c r="F300" s="146"/>
      <c r="G300" s="146"/>
    </row>
    <row r="301" spans="1:7" ht="15.75" thickBot="1" x14ac:dyDescent="0.3">
      <c r="A301" s="187" t="s">
        <v>114</v>
      </c>
      <c r="B301" s="188"/>
      <c r="C301" s="188"/>
      <c r="D301" s="188"/>
      <c r="E301" s="188"/>
      <c r="F301" s="146"/>
      <c r="G301" s="146"/>
    </row>
    <row r="302" spans="1:7" ht="15.75" thickBot="1" x14ac:dyDescent="0.3">
      <c r="A302" s="200" t="s">
        <v>196</v>
      </c>
      <c r="B302" s="188">
        <f>B292+B297</f>
        <v>10000</v>
      </c>
      <c r="C302" s="188">
        <f>C292+C297</f>
        <v>9200</v>
      </c>
      <c r="D302" s="188">
        <f>D292+D297</f>
        <v>0</v>
      </c>
      <c r="E302" s="188">
        <f>E292+E297</f>
        <v>0</v>
      </c>
      <c r="F302" s="146"/>
      <c r="G302" s="146"/>
    </row>
    <row r="303" spans="1:7" ht="15.75" thickBot="1" x14ac:dyDescent="0.3">
      <c r="A303" s="194" t="s">
        <v>321</v>
      </c>
      <c r="B303" s="850" t="s">
        <v>354</v>
      </c>
      <c r="C303" s="851"/>
      <c r="D303" s="215"/>
      <c r="E303" s="188"/>
      <c r="F303" s="146"/>
      <c r="G303" s="146"/>
    </row>
    <row r="304" spans="1:7" ht="27.75" customHeight="1" thickBot="1" x14ac:dyDescent="0.3">
      <c r="A304" s="178" t="s">
        <v>197</v>
      </c>
      <c r="B304" s="840" t="s">
        <v>355</v>
      </c>
      <c r="C304" s="841"/>
      <c r="D304" s="841"/>
      <c r="E304" s="842"/>
      <c r="F304" s="146"/>
      <c r="G304" s="146"/>
    </row>
    <row r="305" spans="1:7" ht="86.25" customHeight="1" thickBot="1" x14ac:dyDescent="0.3">
      <c r="A305" s="156" t="s">
        <v>22</v>
      </c>
      <c r="B305" s="835" t="s">
        <v>356</v>
      </c>
      <c r="C305" s="836"/>
      <c r="D305" s="836"/>
      <c r="E305" s="837"/>
      <c r="F305" s="146"/>
      <c r="G305" s="146"/>
    </row>
    <row r="306" spans="1:7" ht="15.75" thickBot="1" x14ac:dyDescent="0.3">
      <c r="A306" s="156" t="s">
        <v>24</v>
      </c>
      <c r="B306" s="820" t="s">
        <v>357</v>
      </c>
      <c r="C306" s="821"/>
      <c r="D306" s="821"/>
      <c r="E306" s="822"/>
      <c r="F306" s="146"/>
      <c r="G306" s="146"/>
    </row>
    <row r="307" spans="1:7" x14ac:dyDescent="0.25">
      <c r="A307" s="823"/>
      <c r="B307" s="180">
        <v>2019</v>
      </c>
      <c r="C307" s="180">
        <v>2020</v>
      </c>
      <c r="D307" s="180">
        <v>2021</v>
      </c>
      <c r="E307" s="180">
        <v>2022</v>
      </c>
      <c r="F307" s="146"/>
      <c r="G307" s="146"/>
    </row>
    <row r="308" spans="1:7" ht="15.75" thickBot="1" x14ac:dyDescent="0.3">
      <c r="A308" s="824"/>
      <c r="B308" s="181" t="s">
        <v>9</v>
      </c>
      <c r="C308" s="181" t="s">
        <v>10</v>
      </c>
      <c r="D308" s="181" t="s">
        <v>10</v>
      </c>
      <c r="E308" s="181" t="s">
        <v>10</v>
      </c>
      <c r="F308" s="146"/>
      <c r="G308" s="146"/>
    </row>
    <row r="309" spans="1:7" ht="15.75" thickBot="1" x14ac:dyDescent="0.3">
      <c r="A309" s="156" t="s">
        <v>26</v>
      </c>
      <c r="B309" s="184">
        <v>1</v>
      </c>
      <c r="C309" s="184">
        <v>1</v>
      </c>
      <c r="D309" s="184">
        <v>1</v>
      </c>
      <c r="E309" s="184">
        <v>1</v>
      </c>
      <c r="F309" s="146"/>
      <c r="G309" s="146"/>
    </row>
    <row r="310" spans="1:7" ht="15.75" thickBot="1" x14ac:dyDescent="0.3">
      <c r="A310" s="156" t="s">
        <v>27</v>
      </c>
      <c r="B310" s="213">
        <v>20000</v>
      </c>
      <c r="C310" s="213">
        <v>10000</v>
      </c>
      <c r="D310" s="213">
        <v>20000</v>
      </c>
      <c r="E310" s="213">
        <v>15000</v>
      </c>
      <c r="F310" s="146"/>
      <c r="G310" s="146"/>
    </row>
    <row r="311" spans="1:7" ht="15.75" thickBot="1" x14ac:dyDescent="0.3">
      <c r="A311" s="156" t="s">
        <v>28</v>
      </c>
      <c r="B311" s="184">
        <f>B310/B309</f>
        <v>20000</v>
      </c>
      <c r="C311" s="184">
        <f>C310/C309</f>
        <v>10000</v>
      </c>
      <c r="D311" s="184">
        <f>D310/D309</f>
        <v>20000</v>
      </c>
      <c r="E311" s="184">
        <f>E310/E309</f>
        <v>15000</v>
      </c>
      <c r="F311" s="146"/>
      <c r="G311" s="146"/>
    </row>
    <row r="312" spans="1:7" ht="15.75" thickBot="1" x14ac:dyDescent="0.3">
      <c r="A312" s="156" t="s">
        <v>29</v>
      </c>
      <c r="B312" s="185" t="s">
        <v>30</v>
      </c>
      <c r="C312" s="186">
        <f t="shared" ref="C312:E314" si="20">C309/B309-1</f>
        <v>0</v>
      </c>
      <c r="D312" s="186">
        <f t="shared" si="20"/>
        <v>0</v>
      </c>
      <c r="E312" s="186">
        <f t="shared" si="20"/>
        <v>0</v>
      </c>
      <c r="F312" s="146"/>
      <c r="G312" s="146"/>
    </row>
    <row r="313" spans="1:7" ht="15.75" thickBot="1" x14ac:dyDescent="0.3">
      <c r="A313" s="156" t="s">
        <v>31</v>
      </c>
      <c r="B313" s="185" t="s">
        <v>30</v>
      </c>
      <c r="C313" s="186">
        <f t="shared" si="20"/>
        <v>-0.5</v>
      </c>
      <c r="D313" s="186">
        <f t="shared" si="20"/>
        <v>1</v>
      </c>
      <c r="E313" s="186">
        <f t="shared" si="20"/>
        <v>-0.25</v>
      </c>
      <c r="F313" s="146"/>
      <c r="G313" s="146"/>
    </row>
    <row r="314" spans="1:7" ht="15.75" thickBot="1" x14ac:dyDescent="0.3">
      <c r="A314" s="156" t="s">
        <v>32</v>
      </c>
      <c r="B314" s="185" t="s">
        <v>30</v>
      </c>
      <c r="C314" s="186">
        <f t="shared" si="20"/>
        <v>-0.5</v>
      </c>
      <c r="D314" s="186">
        <f t="shared" si="20"/>
        <v>1</v>
      </c>
      <c r="E314" s="186">
        <f t="shared" si="20"/>
        <v>-0.25</v>
      </c>
      <c r="F314" s="146"/>
      <c r="G314" s="146"/>
    </row>
    <row r="315" spans="1:7" ht="15.75" thickBot="1" x14ac:dyDescent="0.3">
      <c r="A315" s="825" t="s">
        <v>358</v>
      </c>
      <c r="B315" s="826"/>
      <c r="C315" s="826"/>
      <c r="D315" s="826"/>
      <c r="E315" s="827"/>
      <c r="F315" s="146"/>
      <c r="G315" s="146"/>
    </row>
    <row r="316" spans="1:7" x14ac:dyDescent="0.25">
      <c r="A316" s="823"/>
      <c r="B316" s="180">
        <v>2019</v>
      </c>
      <c r="C316" s="180">
        <v>2020</v>
      </c>
      <c r="D316" s="180">
        <v>2021</v>
      </c>
      <c r="E316" s="180">
        <v>2022</v>
      </c>
      <c r="F316" s="146"/>
      <c r="G316" s="146"/>
    </row>
    <row r="317" spans="1:7" ht="15.75" thickBot="1" x14ac:dyDescent="0.3">
      <c r="A317" s="824"/>
      <c r="B317" s="181" t="s">
        <v>9</v>
      </c>
      <c r="C317" s="181" t="s">
        <v>10</v>
      </c>
      <c r="D317" s="181" t="s">
        <v>10</v>
      </c>
      <c r="E317" s="181" t="s">
        <v>10</v>
      </c>
      <c r="F317" s="146"/>
      <c r="G317" s="146"/>
    </row>
    <row r="318" spans="1:7" ht="15.75" thickBot="1" x14ac:dyDescent="0.3">
      <c r="A318" s="187" t="s">
        <v>49</v>
      </c>
      <c r="B318" s="182"/>
      <c r="C318" s="182"/>
      <c r="D318" s="182"/>
      <c r="E318" s="182"/>
      <c r="F318" s="146"/>
      <c r="G318" s="146"/>
    </row>
    <row r="319" spans="1:7" ht="15.75" thickBot="1" x14ac:dyDescent="0.3">
      <c r="A319" s="187" t="s">
        <v>110</v>
      </c>
      <c r="B319" s="182"/>
      <c r="C319" s="182"/>
      <c r="D319" s="182"/>
      <c r="E319" s="182"/>
      <c r="F319" s="146"/>
      <c r="G319" s="146"/>
    </row>
    <row r="320" spans="1:7" ht="15.75" thickBot="1" x14ac:dyDescent="0.3">
      <c r="A320" s="187" t="s">
        <v>111</v>
      </c>
      <c r="B320" s="182"/>
      <c r="C320" s="182"/>
      <c r="D320" s="182"/>
      <c r="E320" s="182"/>
      <c r="F320" s="146"/>
      <c r="G320" s="146"/>
    </row>
    <row r="321" spans="1:7" ht="15.75" thickBot="1" x14ac:dyDescent="0.3">
      <c r="A321" s="187" t="s">
        <v>113</v>
      </c>
      <c r="B321" s="182"/>
      <c r="C321" s="182"/>
      <c r="D321" s="182"/>
      <c r="E321" s="182"/>
      <c r="F321" s="146"/>
      <c r="G321" s="146"/>
    </row>
    <row r="322" spans="1:7" ht="15.75" thickBot="1" x14ac:dyDescent="0.3">
      <c r="A322" s="187" t="s">
        <v>114</v>
      </c>
      <c r="B322" s="182"/>
      <c r="C322" s="182"/>
      <c r="D322" s="182"/>
      <c r="E322" s="182"/>
      <c r="F322" s="146"/>
      <c r="G322" s="146"/>
    </row>
    <row r="323" spans="1:7" ht="15.75" thickBot="1" x14ac:dyDescent="0.3">
      <c r="A323" s="187" t="s">
        <v>50</v>
      </c>
      <c r="B323" s="188">
        <f>B324</f>
        <v>20000</v>
      </c>
      <c r="C323" s="188">
        <f t="shared" ref="C323:E323" si="21">C324</f>
        <v>10000</v>
      </c>
      <c r="D323" s="188">
        <f t="shared" si="21"/>
        <v>20000</v>
      </c>
      <c r="E323" s="188">
        <f t="shared" si="21"/>
        <v>15000</v>
      </c>
      <c r="F323" s="146"/>
      <c r="G323" s="146"/>
    </row>
    <row r="324" spans="1:7" ht="15.75" thickBot="1" x14ac:dyDescent="0.3">
      <c r="A324" s="187" t="s">
        <v>110</v>
      </c>
      <c r="B324" s="188">
        <v>20000</v>
      </c>
      <c r="C324" s="188">
        <v>10000</v>
      </c>
      <c r="D324" s="188">
        <v>20000</v>
      </c>
      <c r="E324" s="188">
        <v>15000</v>
      </c>
      <c r="F324" s="146"/>
      <c r="G324" s="146"/>
    </row>
    <row r="325" spans="1:7" ht="15.75" thickBot="1" x14ac:dyDescent="0.3">
      <c r="A325" s="187" t="s">
        <v>111</v>
      </c>
      <c r="B325" s="188"/>
      <c r="C325" s="188"/>
      <c r="D325" s="188"/>
      <c r="E325" s="188"/>
      <c r="F325" s="146"/>
      <c r="G325" s="146"/>
    </row>
    <row r="326" spans="1:7" ht="15.75" thickBot="1" x14ac:dyDescent="0.3">
      <c r="A326" s="187" t="s">
        <v>113</v>
      </c>
      <c r="B326" s="188"/>
      <c r="C326" s="188"/>
      <c r="D326" s="188"/>
      <c r="E326" s="188"/>
      <c r="F326" s="146"/>
      <c r="G326" s="146"/>
    </row>
    <row r="327" spans="1:7" ht="15.75" thickBot="1" x14ac:dyDescent="0.3">
      <c r="A327" s="187" t="s">
        <v>114</v>
      </c>
      <c r="B327" s="188"/>
      <c r="C327" s="188"/>
      <c r="D327" s="188"/>
      <c r="E327" s="188"/>
      <c r="F327" s="146"/>
      <c r="G327" s="146"/>
    </row>
    <row r="328" spans="1:7" ht="15.75" thickBot="1" x14ac:dyDescent="0.3">
      <c r="A328" s="200" t="s">
        <v>201</v>
      </c>
      <c r="B328" s="190">
        <f>B318+B323</f>
        <v>20000</v>
      </c>
      <c r="C328" s="190">
        <f>C318+C323</f>
        <v>10000</v>
      </c>
      <c r="D328" s="190">
        <f>D318+D323</f>
        <v>20000</v>
      </c>
      <c r="E328" s="190">
        <f>E318+E323</f>
        <v>15000</v>
      </c>
      <c r="F328" s="146"/>
      <c r="G328" s="146"/>
    </row>
    <row r="329" spans="1:7" ht="15.75" thickBot="1" x14ac:dyDescent="0.3">
      <c r="A329" s="194" t="s">
        <v>321</v>
      </c>
      <c r="B329" s="850" t="s">
        <v>359</v>
      </c>
      <c r="C329" s="851"/>
      <c r="D329" s="851"/>
      <c r="E329" s="852"/>
      <c r="F329" s="146"/>
      <c r="G329" s="146"/>
    </row>
    <row r="330" spans="1:7" ht="15.75" thickBot="1" x14ac:dyDescent="0.3">
      <c r="A330" s="178" t="s">
        <v>202</v>
      </c>
      <c r="B330" s="820" t="s">
        <v>360</v>
      </c>
      <c r="C330" s="821"/>
      <c r="D330" s="821"/>
      <c r="E330" s="822"/>
      <c r="F330" s="146"/>
      <c r="G330" s="146"/>
    </row>
    <row r="331" spans="1:7" ht="78.75" customHeight="1" thickBot="1" x14ac:dyDescent="0.3">
      <c r="A331" s="156" t="s">
        <v>22</v>
      </c>
      <c r="B331" s="835" t="s">
        <v>361</v>
      </c>
      <c r="C331" s="836"/>
      <c r="D331" s="836"/>
      <c r="E331" s="837"/>
      <c r="F331" s="146"/>
      <c r="G331" s="146"/>
    </row>
    <row r="332" spans="1:7" ht="15.75" thickBot="1" x14ac:dyDescent="0.3">
      <c r="A332" s="156" t="s">
        <v>24</v>
      </c>
      <c r="B332" s="820" t="s">
        <v>357</v>
      </c>
      <c r="C332" s="821"/>
      <c r="D332" s="821"/>
      <c r="E332" s="822"/>
      <c r="F332" s="146"/>
      <c r="G332" s="146"/>
    </row>
    <row r="333" spans="1:7" x14ac:dyDescent="0.25">
      <c r="A333" s="823"/>
      <c r="B333" s="180">
        <v>2019</v>
      </c>
      <c r="C333" s="180">
        <v>2020</v>
      </c>
      <c r="D333" s="180">
        <v>2021</v>
      </c>
      <c r="E333" s="180">
        <v>2022</v>
      </c>
      <c r="F333" s="146"/>
      <c r="G333" s="146"/>
    </row>
    <row r="334" spans="1:7" ht="15.75" thickBot="1" x14ac:dyDescent="0.3">
      <c r="A334" s="824"/>
      <c r="B334" s="181" t="s">
        <v>9</v>
      </c>
      <c r="C334" s="181" t="s">
        <v>10</v>
      </c>
      <c r="D334" s="181" t="s">
        <v>10</v>
      </c>
      <c r="E334" s="181" t="s">
        <v>10</v>
      </c>
      <c r="F334" s="146"/>
      <c r="G334" s="146"/>
    </row>
    <row r="335" spans="1:7" ht="15.75" thickBot="1" x14ac:dyDescent="0.3">
      <c r="A335" s="156" t="s">
        <v>26</v>
      </c>
      <c r="B335" s="184">
        <v>0</v>
      </c>
      <c r="C335" s="184">
        <v>0</v>
      </c>
      <c r="D335" s="184">
        <v>1</v>
      </c>
      <c r="E335" s="184">
        <v>0</v>
      </c>
      <c r="F335" s="146"/>
      <c r="G335" s="146"/>
    </row>
    <row r="336" spans="1:7" ht="15.75" thickBot="1" x14ac:dyDescent="0.3">
      <c r="A336" s="156" t="s">
        <v>27</v>
      </c>
      <c r="B336" s="184">
        <v>0</v>
      </c>
      <c r="C336" s="184">
        <v>0</v>
      </c>
      <c r="D336" s="184">
        <v>10000</v>
      </c>
      <c r="E336" s="184">
        <v>0</v>
      </c>
      <c r="F336" s="146"/>
      <c r="G336" s="146"/>
    </row>
    <row r="337" spans="1:7" ht="15.75" thickBot="1" x14ac:dyDescent="0.3">
      <c r="A337" s="156" t="s">
        <v>28</v>
      </c>
      <c r="B337" s="184" t="e">
        <f>B336/B335</f>
        <v>#DIV/0!</v>
      </c>
      <c r="C337" s="184" t="e">
        <f>C336/C335</f>
        <v>#DIV/0!</v>
      </c>
      <c r="D337" s="184">
        <f>D336/D335</f>
        <v>10000</v>
      </c>
      <c r="E337" s="184" t="e">
        <f>E336/E335</f>
        <v>#DIV/0!</v>
      </c>
      <c r="F337" s="146"/>
      <c r="G337" s="146"/>
    </row>
    <row r="338" spans="1:7" ht="15.75" thickBot="1" x14ac:dyDescent="0.3">
      <c r="A338" s="156" t="s">
        <v>29</v>
      </c>
      <c r="B338" s="185" t="s">
        <v>30</v>
      </c>
      <c r="C338" s="186" t="e">
        <f t="shared" ref="C338:E340" si="22">C335/B335-1</f>
        <v>#DIV/0!</v>
      </c>
      <c r="D338" s="186" t="e">
        <f t="shared" si="22"/>
        <v>#DIV/0!</v>
      </c>
      <c r="E338" s="186">
        <f t="shared" si="22"/>
        <v>-1</v>
      </c>
      <c r="F338" s="146"/>
      <c r="G338" s="146"/>
    </row>
    <row r="339" spans="1:7" ht="15.75" thickBot="1" x14ac:dyDescent="0.3">
      <c r="A339" s="156" t="s">
        <v>31</v>
      </c>
      <c r="B339" s="185" t="s">
        <v>30</v>
      </c>
      <c r="C339" s="186" t="e">
        <f t="shared" si="22"/>
        <v>#DIV/0!</v>
      </c>
      <c r="D339" s="186" t="e">
        <f t="shared" si="22"/>
        <v>#DIV/0!</v>
      </c>
      <c r="E339" s="186">
        <f t="shared" si="22"/>
        <v>-1</v>
      </c>
      <c r="F339" s="146"/>
      <c r="G339" s="146"/>
    </row>
    <row r="340" spans="1:7" ht="15.75" thickBot="1" x14ac:dyDescent="0.3">
      <c r="A340" s="156" t="s">
        <v>32</v>
      </c>
      <c r="B340" s="185" t="s">
        <v>30</v>
      </c>
      <c r="C340" s="186" t="e">
        <f t="shared" si="22"/>
        <v>#DIV/0!</v>
      </c>
      <c r="D340" s="186" t="e">
        <f t="shared" si="22"/>
        <v>#DIV/0!</v>
      </c>
      <c r="E340" s="186" t="e">
        <f t="shared" si="22"/>
        <v>#DIV/0!</v>
      </c>
      <c r="F340" s="146"/>
      <c r="G340" s="146"/>
    </row>
    <row r="341" spans="1:7" ht="15.75" thickBot="1" x14ac:dyDescent="0.3">
      <c r="A341" s="825" t="s">
        <v>362</v>
      </c>
      <c r="B341" s="826"/>
      <c r="C341" s="826"/>
      <c r="D341" s="826"/>
      <c r="E341" s="827"/>
      <c r="F341" s="146"/>
      <c r="G341" s="146"/>
    </row>
    <row r="342" spans="1:7" x14ac:dyDescent="0.25">
      <c r="A342" s="823"/>
      <c r="B342" s="180">
        <v>2019</v>
      </c>
      <c r="C342" s="180">
        <v>2020</v>
      </c>
      <c r="D342" s="180">
        <v>2021</v>
      </c>
      <c r="E342" s="180">
        <v>2022</v>
      </c>
      <c r="F342" s="146"/>
      <c r="G342" s="146"/>
    </row>
    <row r="343" spans="1:7" ht="15.75" thickBot="1" x14ac:dyDescent="0.3">
      <c r="A343" s="824"/>
      <c r="B343" s="181" t="s">
        <v>9</v>
      </c>
      <c r="C343" s="181" t="s">
        <v>10</v>
      </c>
      <c r="D343" s="181" t="s">
        <v>10</v>
      </c>
      <c r="E343" s="181" t="s">
        <v>10</v>
      </c>
      <c r="F343" s="146"/>
      <c r="G343" s="146"/>
    </row>
    <row r="344" spans="1:7" ht="15.75" thickBot="1" x14ac:dyDescent="0.3">
      <c r="A344" s="187" t="s">
        <v>49</v>
      </c>
      <c r="B344" s="182"/>
      <c r="C344" s="182"/>
      <c r="D344" s="182">
        <f>D345</f>
        <v>10000</v>
      </c>
      <c r="E344" s="182"/>
      <c r="F344" s="146"/>
      <c r="G344" s="146"/>
    </row>
    <row r="345" spans="1:7" ht="15.75" thickBot="1" x14ac:dyDescent="0.3">
      <c r="A345" s="187" t="s">
        <v>110</v>
      </c>
      <c r="B345" s="182"/>
      <c r="C345" s="182"/>
      <c r="D345" s="182">
        <v>10000</v>
      </c>
      <c r="E345" s="182"/>
      <c r="F345" s="146"/>
      <c r="G345" s="146"/>
    </row>
    <row r="346" spans="1:7" ht="15.75" thickBot="1" x14ac:dyDescent="0.3">
      <c r="A346" s="187" t="s">
        <v>111</v>
      </c>
      <c r="B346" s="182"/>
      <c r="C346" s="182"/>
      <c r="D346" s="182"/>
      <c r="E346" s="182"/>
      <c r="F346" s="146"/>
      <c r="G346" s="146"/>
    </row>
    <row r="347" spans="1:7" ht="15.75" thickBot="1" x14ac:dyDescent="0.3">
      <c r="A347" s="187" t="s">
        <v>113</v>
      </c>
      <c r="B347" s="182"/>
      <c r="C347" s="182"/>
      <c r="D347" s="182"/>
      <c r="E347" s="182"/>
      <c r="F347" s="146"/>
      <c r="G347" s="146"/>
    </row>
    <row r="348" spans="1:7" ht="15.75" thickBot="1" x14ac:dyDescent="0.3">
      <c r="A348" s="187" t="s">
        <v>114</v>
      </c>
      <c r="B348" s="182"/>
      <c r="C348" s="182"/>
      <c r="D348" s="182"/>
      <c r="E348" s="182"/>
      <c r="F348" s="146"/>
      <c r="G348" s="146"/>
    </row>
    <row r="349" spans="1:7" ht="15.75" thickBot="1" x14ac:dyDescent="0.3">
      <c r="A349" s="187" t="s">
        <v>50</v>
      </c>
      <c r="B349" s="188"/>
      <c r="C349" s="188"/>
      <c r="D349" s="188"/>
      <c r="E349" s="188"/>
      <c r="F349" s="146"/>
      <c r="G349" s="146"/>
    </row>
    <row r="350" spans="1:7" ht="15.75" thickBot="1" x14ac:dyDescent="0.3">
      <c r="A350" s="187" t="s">
        <v>110</v>
      </c>
      <c r="B350" s="188"/>
      <c r="C350" s="188"/>
      <c r="D350" s="188"/>
      <c r="E350" s="188"/>
      <c r="F350" s="146"/>
      <c r="G350" s="146"/>
    </row>
    <row r="351" spans="1:7" ht="15.75" thickBot="1" x14ac:dyDescent="0.3">
      <c r="A351" s="187" t="s">
        <v>111</v>
      </c>
      <c r="B351" s="188"/>
      <c r="C351" s="188"/>
      <c r="D351" s="188"/>
      <c r="E351" s="188"/>
      <c r="F351" s="146"/>
      <c r="G351" s="146"/>
    </row>
    <row r="352" spans="1:7" ht="15.75" thickBot="1" x14ac:dyDescent="0.3">
      <c r="A352" s="187" t="s">
        <v>113</v>
      </c>
      <c r="B352" s="188"/>
      <c r="C352" s="188"/>
      <c r="D352" s="188"/>
      <c r="E352" s="188"/>
      <c r="F352" s="146"/>
      <c r="G352" s="146"/>
    </row>
    <row r="353" spans="1:7" ht="15.75" thickBot="1" x14ac:dyDescent="0.3">
      <c r="A353" s="187" t="s">
        <v>114</v>
      </c>
      <c r="B353" s="188"/>
      <c r="C353" s="188"/>
      <c r="D353" s="188"/>
      <c r="E353" s="188"/>
      <c r="F353" s="146"/>
      <c r="G353" s="146"/>
    </row>
    <row r="354" spans="1:7" ht="15.75" thickBot="1" x14ac:dyDescent="0.3">
      <c r="A354" s="200" t="s">
        <v>363</v>
      </c>
      <c r="B354" s="188">
        <f>B344+B349</f>
        <v>0</v>
      </c>
      <c r="C354" s="188">
        <f>C344+C349</f>
        <v>0</v>
      </c>
      <c r="D354" s="188">
        <f>D344+D349</f>
        <v>10000</v>
      </c>
      <c r="E354" s="188">
        <f>E344+E349</f>
        <v>0</v>
      </c>
      <c r="F354" s="146"/>
      <c r="G354" s="146"/>
    </row>
    <row r="355" spans="1:7" ht="15.75" thickBot="1" x14ac:dyDescent="0.3">
      <c r="A355" s="194" t="s">
        <v>321</v>
      </c>
      <c r="B355" s="850" t="s">
        <v>364</v>
      </c>
      <c r="C355" s="851"/>
      <c r="D355" s="851"/>
      <c r="E355" s="852"/>
      <c r="F355" s="146"/>
      <c r="G355" s="146"/>
    </row>
    <row r="356" spans="1:7" ht="15.75" thickBot="1" x14ac:dyDescent="0.3">
      <c r="A356" s="178" t="s">
        <v>207</v>
      </c>
      <c r="B356" s="820" t="s">
        <v>365</v>
      </c>
      <c r="C356" s="821"/>
      <c r="D356" s="821"/>
      <c r="E356" s="822"/>
      <c r="F356" s="146"/>
      <c r="G356" s="146"/>
    </row>
    <row r="357" spans="1:7" ht="91.5" customHeight="1" thickBot="1" x14ac:dyDescent="0.3">
      <c r="A357" s="156" t="s">
        <v>22</v>
      </c>
      <c r="B357" s="835" t="s">
        <v>366</v>
      </c>
      <c r="C357" s="836"/>
      <c r="D357" s="836"/>
      <c r="E357" s="837"/>
      <c r="F357" s="146"/>
      <c r="G357" s="146"/>
    </row>
    <row r="358" spans="1:7" ht="15.75" thickBot="1" x14ac:dyDescent="0.3">
      <c r="A358" s="156" t="s">
        <v>24</v>
      </c>
      <c r="B358" s="820" t="s">
        <v>367</v>
      </c>
      <c r="C358" s="821"/>
      <c r="D358" s="821"/>
      <c r="E358" s="822"/>
      <c r="F358" s="146"/>
      <c r="G358" s="146"/>
    </row>
    <row r="359" spans="1:7" x14ac:dyDescent="0.25">
      <c r="A359" s="823"/>
      <c r="B359" s="180">
        <v>2019</v>
      </c>
      <c r="C359" s="180">
        <v>2020</v>
      </c>
      <c r="D359" s="180">
        <v>2021</v>
      </c>
      <c r="E359" s="180">
        <v>2022</v>
      </c>
      <c r="F359" s="146"/>
      <c r="G359" s="146"/>
    </row>
    <row r="360" spans="1:7" ht="15.75" thickBot="1" x14ac:dyDescent="0.3">
      <c r="A360" s="824"/>
      <c r="B360" s="181" t="s">
        <v>9</v>
      </c>
      <c r="C360" s="181" t="s">
        <v>10</v>
      </c>
      <c r="D360" s="181" t="s">
        <v>10</v>
      </c>
      <c r="E360" s="181" t="s">
        <v>10</v>
      </c>
      <c r="F360" s="146"/>
      <c r="G360" s="146"/>
    </row>
    <row r="361" spans="1:7" ht="15.75" thickBot="1" x14ac:dyDescent="0.3">
      <c r="A361" s="156" t="s">
        <v>26</v>
      </c>
      <c r="B361" s="184">
        <v>0</v>
      </c>
      <c r="C361" s="184">
        <v>0</v>
      </c>
      <c r="D361" s="184"/>
      <c r="E361" s="184">
        <v>1</v>
      </c>
      <c r="F361" s="146"/>
      <c r="G361" s="146"/>
    </row>
    <row r="362" spans="1:7" ht="15.75" thickBot="1" x14ac:dyDescent="0.3">
      <c r="A362" s="156" t="s">
        <v>27</v>
      </c>
      <c r="B362" s="184">
        <v>0</v>
      </c>
      <c r="C362" s="184">
        <v>0</v>
      </c>
      <c r="D362" s="184"/>
      <c r="E362" s="184">
        <v>10000</v>
      </c>
      <c r="F362" s="146"/>
      <c r="G362" s="146"/>
    </row>
    <row r="363" spans="1:7" ht="15.75" thickBot="1" x14ac:dyDescent="0.3">
      <c r="A363" s="156" t="s">
        <v>28</v>
      </c>
      <c r="B363" s="184" t="e">
        <f>B362/B361</f>
        <v>#DIV/0!</v>
      </c>
      <c r="C363" s="184" t="e">
        <f>C362/C361</f>
        <v>#DIV/0!</v>
      </c>
      <c r="D363" s="184" t="e">
        <f>D362/D361</f>
        <v>#DIV/0!</v>
      </c>
      <c r="E363" s="184">
        <f>E362/E361</f>
        <v>10000</v>
      </c>
      <c r="F363" s="146"/>
      <c r="G363" s="146"/>
    </row>
    <row r="364" spans="1:7" ht="15.75" thickBot="1" x14ac:dyDescent="0.3">
      <c r="A364" s="156" t="s">
        <v>29</v>
      </c>
      <c r="B364" s="185" t="s">
        <v>30</v>
      </c>
      <c r="C364" s="186" t="e">
        <f t="shared" ref="C364:E366" si="23">C361/B361-1</f>
        <v>#DIV/0!</v>
      </c>
      <c r="D364" s="186" t="e">
        <f t="shared" si="23"/>
        <v>#DIV/0!</v>
      </c>
      <c r="E364" s="186" t="e">
        <f t="shared" si="23"/>
        <v>#DIV/0!</v>
      </c>
      <c r="F364" s="146"/>
      <c r="G364" s="146"/>
    </row>
    <row r="365" spans="1:7" ht="15.75" thickBot="1" x14ac:dyDescent="0.3">
      <c r="A365" s="156" t="s">
        <v>31</v>
      </c>
      <c r="B365" s="185" t="s">
        <v>30</v>
      </c>
      <c r="C365" s="186" t="e">
        <f t="shared" si="23"/>
        <v>#DIV/0!</v>
      </c>
      <c r="D365" s="186" t="e">
        <f t="shared" si="23"/>
        <v>#DIV/0!</v>
      </c>
      <c r="E365" s="186" t="e">
        <f t="shared" si="23"/>
        <v>#DIV/0!</v>
      </c>
      <c r="F365" s="146"/>
      <c r="G365" s="146"/>
    </row>
    <row r="366" spans="1:7" ht="15.75" thickBot="1" x14ac:dyDescent="0.3">
      <c r="A366" s="156" t="s">
        <v>32</v>
      </c>
      <c r="B366" s="185" t="s">
        <v>30</v>
      </c>
      <c r="C366" s="186" t="e">
        <f t="shared" si="23"/>
        <v>#DIV/0!</v>
      </c>
      <c r="D366" s="186" t="e">
        <f t="shared" si="23"/>
        <v>#DIV/0!</v>
      </c>
      <c r="E366" s="186" t="e">
        <f t="shared" si="23"/>
        <v>#DIV/0!</v>
      </c>
      <c r="F366" s="146"/>
      <c r="G366" s="146"/>
    </row>
    <row r="367" spans="1:7" ht="15.75" thickBot="1" x14ac:dyDescent="0.3">
      <c r="A367" s="825" t="s">
        <v>368</v>
      </c>
      <c r="B367" s="826"/>
      <c r="C367" s="826"/>
      <c r="D367" s="826"/>
      <c r="E367" s="827"/>
      <c r="F367" s="146"/>
      <c r="G367" s="146"/>
    </row>
    <row r="368" spans="1:7" x14ac:dyDescent="0.25">
      <c r="A368" s="823"/>
      <c r="B368" s="180">
        <v>2019</v>
      </c>
      <c r="C368" s="180">
        <v>2020</v>
      </c>
      <c r="D368" s="180">
        <v>2021</v>
      </c>
      <c r="E368" s="180">
        <v>2022</v>
      </c>
      <c r="F368" s="146"/>
      <c r="G368" s="146"/>
    </row>
    <row r="369" spans="1:7" ht="15.75" thickBot="1" x14ac:dyDescent="0.3">
      <c r="A369" s="824"/>
      <c r="B369" s="181" t="s">
        <v>9</v>
      </c>
      <c r="C369" s="181" t="s">
        <v>10</v>
      </c>
      <c r="D369" s="181" t="s">
        <v>10</v>
      </c>
      <c r="E369" s="181" t="s">
        <v>10</v>
      </c>
      <c r="F369" s="146"/>
      <c r="G369" s="146"/>
    </row>
    <row r="370" spans="1:7" ht="15.75" thickBot="1" x14ac:dyDescent="0.3">
      <c r="A370" s="187" t="s">
        <v>49</v>
      </c>
      <c r="B370" s="182"/>
      <c r="C370" s="182"/>
      <c r="D370" s="182">
        <v>0</v>
      </c>
      <c r="E370" s="182">
        <f>E371</f>
        <v>10000</v>
      </c>
      <c r="F370" s="146"/>
      <c r="G370" s="146"/>
    </row>
    <row r="371" spans="1:7" ht="15.75" thickBot="1" x14ac:dyDescent="0.3">
      <c r="A371" s="187" t="s">
        <v>110</v>
      </c>
      <c r="B371" s="182"/>
      <c r="C371" s="182"/>
      <c r="D371" s="182"/>
      <c r="E371" s="182">
        <v>10000</v>
      </c>
      <c r="F371" s="146"/>
      <c r="G371" s="146"/>
    </row>
    <row r="372" spans="1:7" ht="15.75" thickBot="1" x14ac:dyDescent="0.3">
      <c r="A372" s="187" t="s">
        <v>111</v>
      </c>
      <c r="B372" s="182"/>
      <c r="C372" s="182"/>
      <c r="D372" s="182"/>
      <c r="E372" s="182"/>
      <c r="F372" s="146"/>
      <c r="G372" s="146"/>
    </row>
    <row r="373" spans="1:7" ht="15.75" thickBot="1" x14ac:dyDescent="0.3">
      <c r="A373" s="187" t="s">
        <v>113</v>
      </c>
      <c r="B373" s="182"/>
      <c r="C373" s="182"/>
      <c r="D373" s="182"/>
      <c r="E373" s="182"/>
      <c r="F373" s="146"/>
      <c r="G373" s="146"/>
    </row>
    <row r="374" spans="1:7" ht="15.75" thickBot="1" x14ac:dyDescent="0.3">
      <c r="A374" s="187" t="s">
        <v>114</v>
      </c>
      <c r="B374" s="182"/>
      <c r="C374" s="182"/>
      <c r="D374" s="182"/>
      <c r="E374" s="182"/>
      <c r="F374" s="146"/>
      <c r="G374" s="146"/>
    </row>
    <row r="375" spans="1:7" ht="15.75" thickBot="1" x14ac:dyDescent="0.3">
      <c r="A375" s="187" t="s">
        <v>50</v>
      </c>
      <c r="B375" s="188"/>
      <c r="C375" s="188"/>
      <c r="D375" s="188"/>
      <c r="E375" s="188"/>
      <c r="F375" s="146"/>
      <c r="G375" s="146"/>
    </row>
    <row r="376" spans="1:7" ht="15.75" thickBot="1" x14ac:dyDescent="0.3">
      <c r="A376" s="187" t="s">
        <v>110</v>
      </c>
      <c r="B376" s="188"/>
      <c r="C376" s="188"/>
      <c r="D376" s="188"/>
      <c r="E376" s="188"/>
      <c r="F376" s="146"/>
      <c r="G376" s="146"/>
    </row>
    <row r="377" spans="1:7" ht="15.75" thickBot="1" x14ac:dyDescent="0.3">
      <c r="A377" s="187" t="s">
        <v>111</v>
      </c>
      <c r="B377" s="188"/>
      <c r="C377" s="188"/>
      <c r="D377" s="188"/>
      <c r="E377" s="188"/>
      <c r="F377" s="146"/>
      <c r="G377" s="146"/>
    </row>
    <row r="378" spans="1:7" ht="15.75" thickBot="1" x14ac:dyDescent="0.3">
      <c r="A378" s="187" t="s">
        <v>113</v>
      </c>
      <c r="B378" s="188"/>
      <c r="C378" s="188"/>
      <c r="D378" s="188"/>
      <c r="E378" s="188"/>
      <c r="F378" s="146"/>
      <c r="G378" s="146"/>
    </row>
    <row r="379" spans="1:7" ht="15.75" thickBot="1" x14ac:dyDescent="0.3">
      <c r="A379" s="187" t="s">
        <v>114</v>
      </c>
      <c r="B379" s="188"/>
      <c r="C379" s="188"/>
      <c r="D379" s="188"/>
      <c r="E379" s="188"/>
      <c r="F379" s="146"/>
      <c r="G379" s="146"/>
    </row>
    <row r="380" spans="1:7" ht="15.75" thickBot="1" x14ac:dyDescent="0.3">
      <c r="A380" s="200" t="s">
        <v>211</v>
      </c>
      <c r="B380" s="188">
        <f>B370+B375</f>
        <v>0</v>
      </c>
      <c r="C380" s="188">
        <f>C370+C375</f>
        <v>0</v>
      </c>
      <c r="D380" s="188">
        <f>D370+D375</f>
        <v>0</v>
      </c>
      <c r="E380" s="188">
        <f>E370+E375</f>
        <v>10000</v>
      </c>
      <c r="F380" s="146"/>
      <c r="G380" s="146"/>
    </row>
    <row r="381" spans="1:7" ht="15.75" thickBot="1" x14ac:dyDescent="0.3">
      <c r="A381" s="194" t="s">
        <v>321</v>
      </c>
      <c r="B381" s="850" t="s">
        <v>369</v>
      </c>
      <c r="C381" s="851"/>
      <c r="D381" s="851"/>
      <c r="E381" s="852"/>
      <c r="F381" s="146"/>
      <c r="G381" s="146"/>
    </row>
    <row r="382" spans="1:7" ht="15.75" thickBot="1" x14ac:dyDescent="0.3">
      <c r="A382" s="178" t="s">
        <v>212</v>
      </c>
      <c r="B382" s="820" t="s">
        <v>370</v>
      </c>
      <c r="C382" s="821"/>
      <c r="D382" s="821"/>
      <c r="E382" s="822"/>
      <c r="F382" s="146"/>
      <c r="G382" s="146"/>
    </row>
    <row r="383" spans="1:7" ht="48.75" customHeight="1" thickBot="1" x14ac:dyDescent="0.3">
      <c r="A383" s="156" t="s">
        <v>22</v>
      </c>
      <c r="B383" s="835" t="s">
        <v>371</v>
      </c>
      <c r="C383" s="836"/>
      <c r="D383" s="836"/>
      <c r="E383" s="837"/>
      <c r="F383" s="146"/>
      <c r="G383" s="146"/>
    </row>
    <row r="384" spans="1:7" ht="15.75" thickBot="1" x14ac:dyDescent="0.3">
      <c r="A384" s="156" t="s">
        <v>24</v>
      </c>
      <c r="B384" s="820" t="s">
        <v>357</v>
      </c>
      <c r="C384" s="821"/>
      <c r="D384" s="821"/>
      <c r="E384" s="822"/>
      <c r="F384" s="146"/>
      <c r="G384" s="146"/>
    </row>
    <row r="385" spans="1:7" x14ac:dyDescent="0.25">
      <c r="A385" s="823"/>
      <c r="B385" s="180">
        <v>2019</v>
      </c>
      <c r="C385" s="180">
        <v>2020</v>
      </c>
      <c r="D385" s="180">
        <v>2021</v>
      </c>
      <c r="E385" s="180">
        <v>2022</v>
      </c>
      <c r="F385" s="146"/>
      <c r="G385" s="146"/>
    </row>
    <row r="386" spans="1:7" ht="15.75" thickBot="1" x14ac:dyDescent="0.3">
      <c r="A386" s="824"/>
      <c r="B386" s="181" t="s">
        <v>9</v>
      </c>
      <c r="C386" s="181" t="s">
        <v>10</v>
      </c>
      <c r="D386" s="181" t="s">
        <v>10</v>
      </c>
      <c r="E386" s="181" t="s">
        <v>10</v>
      </c>
      <c r="F386" s="146"/>
      <c r="G386" s="146"/>
    </row>
    <row r="387" spans="1:7" ht="15.75" thickBot="1" x14ac:dyDescent="0.3">
      <c r="A387" s="156" t="s">
        <v>26</v>
      </c>
      <c r="B387" s="213">
        <v>0</v>
      </c>
      <c r="C387" s="213">
        <v>1</v>
      </c>
      <c r="D387" s="213">
        <v>0</v>
      </c>
      <c r="E387" s="213">
        <v>0</v>
      </c>
      <c r="F387" s="146"/>
      <c r="G387" s="146"/>
    </row>
    <row r="388" spans="1:7" ht="15.75" thickBot="1" x14ac:dyDescent="0.3">
      <c r="A388" s="156" t="s">
        <v>27</v>
      </c>
      <c r="B388" s="213">
        <v>0</v>
      </c>
      <c r="C388" s="213">
        <v>5000</v>
      </c>
      <c r="D388" s="213">
        <v>0</v>
      </c>
      <c r="E388" s="213">
        <v>0</v>
      </c>
      <c r="F388" s="146"/>
      <c r="G388" s="146"/>
    </row>
    <row r="389" spans="1:7" ht="15.75" thickBot="1" x14ac:dyDescent="0.3">
      <c r="A389" s="156" t="s">
        <v>28</v>
      </c>
      <c r="B389" s="184" t="e">
        <f>B388/B387</f>
        <v>#DIV/0!</v>
      </c>
      <c r="C389" s="184">
        <f>C388/C387</f>
        <v>5000</v>
      </c>
      <c r="D389" s="184" t="e">
        <f>D388/D387</f>
        <v>#DIV/0!</v>
      </c>
      <c r="E389" s="184" t="e">
        <f>E388/E387</f>
        <v>#DIV/0!</v>
      </c>
      <c r="F389" s="146"/>
      <c r="G389" s="146"/>
    </row>
    <row r="390" spans="1:7" ht="15.75" thickBot="1" x14ac:dyDescent="0.3">
      <c r="A390" s="156" t="s">
        <v>29</v>
      </c>
      <c r="B390" s="185" t="s">
        <v>30</v>
      </c>
      <c r="C390" s="186" t="e">
        <f t="shared" ref="C390:E392" si="24">C387/B387-1</f>
        <v>#DIV/0!</v>
      </c>
      <c r="D390" s="186">
        <f t="shared" si="24"/>
        <v>-1</v>
      </c>
      <c r="E390" s="186" t="e">
        <f t="shared" si="24"/>
        <v>#DIV/0!</v>
      </c>
      <c r="F390" s="146"/>
      <c r="G390" s="146"/>
    </row>
    <row r="391" spans="1:7" ht="15.75" thickBot="1" x14ac:dyDescent="0.3">
      <c r="A391" s="156" t="s">
        <v>31</v>
      </c>
      <c r="B391" s="185" t="s">
        <v>30</v>
      </c>
      <c r="C391" s="186" t="e">
        <f t="shared" si="24"/>
        <v>#DIV/0!</v>
      </c>
      <c r="D391" s="186">
        <f t="shared" si="24"/>
        <v>-1</v>
      </c>
      <c r="E391" s="186" t="e">
        <f t="shared" si="24"/>
        <v>#DIV/0!</v>
      </c>
      <c r="F391" s="146"/>
      <c r="G391" s="146"/>
    </row>
    <row r="392" spans="1:7" ht="15.75" thickBot="1" x14ac:dyDescent="0.3">
      <c r="A392" s="156" t="s">
        <v>32</v>
      </c>
      <c r="B392" s="185" t="s">
        <v>30</v>
      </c>
      <c r="C392" s="186" t="e">
        <f t="shared" si="24"/>
        <v>#DIV/0!</v>
      </c>
      <c r="D392" s="186" t="e">
        <f t="shared" si="24"/>
        <v>#DIV/0!</v>
      </c>
      <c r="E392" s="186" t="e">
        <f t="shared" si="24"/>
        <v>#DIV/0!</v>
      </c>
      <c r="F392" s="146"/>
      <c r="G392" s="146"/>
    </row>
    <row r="393" spans="1:7" ht="15.75" thickBot="1" x14ac:dyDescent="0.3">
      <c r="A393" s="825" t="s">
        <v>372</v>
      </c>
      <c r="B393" s="826"/>
      <c r="C393" s="826"/>
      <c r="D393" s="826"/>
      <c r="E393" s="827"/>
      <c r="F393" s="146"/>
      <c r="G393" s="146"/>
    </row>
    <row r="394" spans="1:7" x14ac:dyDescent="0.25">
      <c r="A394" s="823"/>
      <c r="B394" s="180">
        <v>2019</v>
      </c>
      <c r="C394" s="180">
        <v>2020</v>
      </c>
      <c r="D394" s="180">
        <v>2021</v>
      </c>
      <c r="E394" s="180">
        <v>2022</v>
      </c>
      <c r="F394" s="146"/>
      <c r="G394" s="146"/>
    </row>
    <row r="395" spans="1:7" ht="15.75" thickBot="1" x14ac:dyDescent="0.3">
      <c r="A395" s="824"/>
      <c r="B395" s="181" t="s">
        <v>9</v>
      </c>
      <c r="C395" s="181" t="s">
        <v>10</v>
      </c>
      <c r="D395" s="181" t="s">
        <v>10</v>
      </c>
      <c r="E395" s="181" t="s">
        <v>10</v>
      </c>
      <c r="F395" s="146"/>
      <c r="G395" s="146"/>
    </row>
    <row r="396" spans="1:7" ht="15.75" thickBot="1" x14ac:dyDescent="0.3">
      <c r="A396" s="187" t="s">
        <v>49</v>
      </c>
      <c r="B396" s="182"/>
      <c r="C396" s="182">
        <f>C397</f>
        <v>5000</v>
      </c>
      <c r="D396" s="182">
        <f>D397</f>
        <v>0</v>
      </c>
      <c r="E396" s="182"/>
      <c r="F396" s="146"/>
      <c r="G396" s="146"/>
    </row>
    <row r="397" spans="1:7" ht="15.75" thickBot="1" x14ac:dyDescent="0.3">
      <c r="A397" s="187" t="s">
        <v>110</v>
      </c>
      <c r="B397" s="182"/>
      <c r="C397" s="182">
        <v>5000</v>
      </c>
      <c r="D397" s="182">
        <v>0</v>
      </c>
      <c r="E397" s="182"/>
      <c r="F397" s="146"/>
      <c r="G397" s="146"/>
    </row>
    <row r="398" spans="1:7" ht="15.75" thickBot="1" x14ac:dyDescent="0.3">
      <c r="A398" s="187" t="s">
        <v>111</v>
      </c>
      <c r="B398" s="182"/>
      <c r="C398" s="182"/>
      <c r="D398" s="182"/>
      <c r="E398" s="182"/>
      <c r="F398" s="146"/>
      <c r="G398" s="146"/>
    </row>
    <row r="399" spans="1:7" ht="15.75" thickBot="1" x14ac:dyDescent="0.3">
      <c r="A399" s="187" t="s">
        <v>113</v>
      </c>
      <c r="B399" s="182"/>
      <c r="C399" s="182"/>
      <c r="D399" s="182"/>
      <c r="E399" s="182"/>
      <c r="F399" s="146"/>
      <c r="G399" s="146"/>
    </row>
    <row r="400" spans="1:7" ht="15.75" thickBot="1" x14ac:dyDescent="0.3">
      <c r="A400" s="187" t="s">
        <v>114</v>
      </c>
      <c r="B400" s="182"/>
      <c r="C400" s="182"/>
      <c r="D400" s="182"/>
      <c r="E400" s="182"/>
      <c r="F400" s="146"/>
      <c r="G400" s="146"/>
    </row>
    <row r="401" spans="1:7" ht="15.75" thickBot="1" x14ac:dyDescent="0.3">
      <c r="A401" s="187" t="s">
        <v>50</v>
      </c>
      <c r="B401" s="188"/>
      <c r="C401" s="188"/>
      <c r="D401" s="188"/>
      <c r="E401" s="188"/>
      <c r="F401" s="146"/>
      <c r="G401" s="146"/>
    </row>
    <row r="402" spans="1:7" ht="15.75" thickBot="1" x14ac:dyDescent="0.3">
      <c r="A402" s="187" t="s">
        <v>110</v>
      </c>
      <c r="B402" s="188"/>
      <c r="C402" s="188"/>
      <c r="D402" s="188"/>
      <c r="E402" s="188"/>
      <c r="F402" s="146"/>
      <c r="G402" s="146"/>
    </row>
    <row r="403" spans="1:7" ht="15.75" thickBot="1" x14ac:dyDescent="0.3">
      <c r="A403" s="187" t="s">
        <v>111</v>
      </c>
      <c r="B403" s="188"/>
      <c r="C403" s="188"/>
      <c r="D403" s="188"/>
      <c r="E403" s="188"/>
      <c r="F403" s="146"/>
      <c r="G403" s="146"/>
    </row>
    <row r="404" spans="1:7" ht="15.75" thickBot="1" x14ac:dyDescent="0.3">
      <c r="A404" s="187" t="s">
        <v>113</v>
      </c>
      <c r="B404" s="188"/>
      <c r="C404" s="188"/>
      <c r="D404" s="188"/>
      <c r="E404" s="188"/>
      <c r="F404" s="146"/>
      <c r="G404" s="146"/>
    </row>
    <row r="405" spans="1:7" ht="15.75" thickBot="1" x14ac:dyDescent="0.3">
      <c r="A405" s="187" t="s">
        <v>114</v>
      </c>
      <c r="B405" s="188"/>
      <c r="C405" s="188"/>
      <c r="D405" s="188"/>
      <c r="E405" s="188"/>
      <c r="F405" s="146"/>
      <c r="G405" s="146"/>
    </row>
    <row r="406" spans="1:7" ht="15.75" thickBot="1" x14ac:dyDescent="0.3">
      <c r="A406" s="200" t="s">
        <v>216</v>
      </c>
      <c r="B406" s="188">
        <f>B396+B401</f>
        <v>0</v>
      </c>
      <c r="C406" s="188">
        <f>C396+C401</f>
        <v>5000</v>
      </c>
      <c r="D406" s="188">
        <f>D396+D401</f>
        <v>0</v>
      </c>
      <c r="E406" s="188">
        <f>E396+E401</f>
        <v>0</v>
      </c>
      <c r="F406" s="146"/>
      <c r="G406" s="146"/>
    </row>
    <row r="407" spans="1:7" ht="15.75" thickBot="1" x14ac:dyDescent="0.3">
      <c r="A407" s="194" t="s">
        <v>321</v>
      </c>
      <c r="B407" s="850" t="s">
        <v>373</v>
      </c>
      <c r="C407" s="851"/>
      <c r="D407" s="851"/>
      <c r="E407" s="852"/>
      <c r="F407" s="146"/>
      <c r="G407" s="146"/>
    </row>
    <row r="408" spans="1:7" ht="15.75" thickBot="1" x14ac:dyDescent="0.3">
      <c r="A408" s="178" t="s">
        <v>217</v>
      </c>
      <c r="B408" s="820" t="s">
        <v>374</v>
      </c>
      <c r="C408" s="821"/>
      <c r="D408" s="821"/>
      <c r="E408" s="822"/>
      <c r="F408" s="146"/>
      <c r="G408" s="146"/>
    </row>
    <row r="409" spans="1:7" ht="89.25" customHeight="1" thickBot="1" x14ac:dyDescent="0.3">
      <c r="A409" s="156" t="s">
        <v>22</v>
      </c>
      <c r="B409" s="835" t="s">
        <v>375</v>
      </c>
      <c r="C409" s="836"/>
      <c r="D409" s="836"/>
      <c r="E409" s="837"/>
      <c r="F409" s="146"/>
      <c r="G409" s="146"/>
    </row>
    <row r="410" spans="1:7" ht="15.75" thickBot="1" x14ac:dyDescent="0.3">
      <c r="A410" s="156" t="s">
        <v>24</v>
      </c>
      <c r="B410" s="820" t="s">
        <v>367</v>
      </c>
      <c r="C410" s="821"/>
      <c r="D410" s="821"/>
      <c r="E410" s="822"/>
      <c r="F410" s="146"/>
      <c r="G410" s="146"/>
    </row>
    <row r="411" spans="1:7" x14ac:dyDescent="0.25">
      <c r="A411" s="823"/>
      <c r="B411" s="180">
        <v>2019</v>
      </c>
      <c r="C411" s="180">
        <v>2020</v>
      </c>
      <c r="D411" s="180">
        <v>2021</v>
      </c>
      <c r="E411" s="180">
        <v>2022</v>
      </c>
      <c r="F411" s="146"/>
      <c r="G411" s="146"/>
    </row>
    <row r="412" spans="1:7" ht="15.75" thickBot="1" x14ac:dyDescent="0.3">
      <c r="A412" s="824"/>
      <c r="B412" s="181" t="s">
        <v>9</v>
      </c>
      <c r="C412" s="181" t="s">
        <v>10</v>
      </c>
      <c r="D412" s="181" t="s">
        <v>10</v>
      </c>
      <c r="E412" s="181" t="s">
        <v>10</v>
      </c>
      <c r="F412" s="146"/>
      <c r="G412" s="146"/>
    </row>
    <row r="413" spans="1:7" ht="15.75" thickBot="1" x14ac:dyDescent="0.3">
      <c r="A413" s="156" t="s">
        <v>26</v>
      </c>
      <c r="B413" s="184">
        <v>0</v>
      </c>
      <c r="C413" s="184">
        <v>0</v>
      </c>
      <c r="D413" s="184">
        <v>1</v>
      </c>
      <c r="E413" s="184">
        <v>0</v>
      </c>
      <c r="F413" s="146"/>
      <c r="G413" s="146"/>
    </row>
    <row r="414" spans="1:7" ht="15.75" thickBot="1" x14ac:dyDescent="0.3">
      <c r="A414" s="156" t="s">
        <v>27</v>
      </c>
      <c r="B414" s="184">
        <v>0</v>
      </c>
      <c r="C414" s="184">
        <v>0</v>
      </c>
      <c r="D414" s="184">
        <v>10000</v>
      </c>
      <c r="E414" s="184">
        <v>0</v>
      </c>
      <c r="F414" s="146"/>
      <c r="G414" s="146"/>
    </row>
    <row r="415" spans="1:7" ht="15.75" thickBot="1" x14ac:dyDescent="0.3">
      <c r="A415" s="156" t="s">
        <v>28</v>
      </c>
      <c r="B415" s="184" t="e">
        <f>B414/B413</f>
        <v>#DIV/0!</v>
      </c>
      <c r="C415" s="184" t="e">
        <f>C414/C413</f>
        <v>#DIV/0!</v>
      </c>
      <c r="D415" s="184">
        <f>D414/D413</f>
        <v>10000</v>
      </c>
      <c r="E415" s="184" t="e">
        <f>E414/E413</f>
        <v>#DIV/0!</v>
      </c>
      <c r="F415" s="146"/>
      <c r="G415" s="146"/>
    </row>
    <row r="416" spans="1:7" ht="15.75" thickBot="1" x14ac:dyDescent="0.3">
      <c r="A416" s="156" t="s">
        <v>29</v>
      </c>
      <c r="B416" s="185" t="s">
        <v>30</v>
      </c>
      <c r="C416" s="186" t="e">
        <f t="shared" ref="C416:E418" si="25">C413/B413-1</f>
        <v>#DIV/0!</v>
      </c>
      <c r="D416" s="186" t="e">
        <f t="shared" si="25"/>
        <v>#DIV/0!</v>
      </c>
      <c r="E416" s="186">
        <f t="shared" si="25"/>
        <v>-1</v>
      </c>
      <c r="F416" s="146"/>
      <c r="G416" s="146"/>
    </row>
    <row r="417" spans="1:7" ht="15.75" thickBot="1" x14ac:dyDescent="0.3">
      <c r="A417" s="156" t="s">
        <v>31</v>
      </c>
      <c r="B417" s="185" t="s">
        <v>30</v>
      </c>
      <c r="C417" s="186" t="e">
        <f t="shared" si="25"/>
        <v>#DIV/0!</v>
      </c>
      <c r="D417" s="186" t="e">
        <f t="shared" si="25"/>
        <v>#DIV/0!</v>
      </c>
      <c r="E417" s="186">
        <f t="shared" si="25"/>
        <v>-1</v>
      </c>
      <c r="F417" s="146"/>
      <c r="G417" s="146"/>
    </row>
    <row r="418" spans="1:7" ht="15.75" thickBot="1" x14ac:dyDescent="0.3">
      <c r="A418" s="156" t="s">
        <v>32</v>
      </c>
      <c r="B418" s="185" t="s">
        <v>30</v>
      </c>
      <c r="C418" s="186" t="e">
        <f t="shared" si="25"/>
        <v>#DIV/0!</v>
      </c>
      <c r="D418" s="186" t="e">
        <f t="shared" si="25"/>
        <v>#DIV/0!</v>
      </c>
      <c r="E418" s="186" t="e">
        <f t="shared" si="25"/>
        <v>#DIV/0!</v>
      </c>
      <c r="F418" s="146"/>
      <c r="G418" s="146"/>
    </row>
    <row r="419" spans="1:7" ht="15.75" thickBot="1" x14ac:dyDescent="0.3">
      <c r="A419" s="825" t="s">
        <v>376</v>
      </c>
      <c r="B419" s="826"/>
      <c r="C419" s="826"/>
      <c r="D419" s="826"/>
      <c r="E419" s="827"/>
      <c r="F419" s="146"/>
      <c r="G419" s="146"/>
    </row>
    <row r="420" spans="1:7" x14ac:dyDescent="0.25">
      <c r="A420" s="823"/>
      <c r="B420" s="180">
        <v>2019</v>
      </c>
      <c r="C420" s="180">
        <v>2020</v>
      </c>
      <c r="D420" s="180">
        <v>2021</v>
      </c>
      <c r="E420" s="180">
        <v>2022</v>
      </c>
      <c r="F420" s="146"/>
      <c r="G420" s="146"/>
    </row>
    <row r="421" spans="1:7" ht="15.75" thickBot="1" x14ac:dyDescent="0.3">
      <c r="A421" s="824"/>
      <c r="B421" s="181" t="s">
        <v>9</v>
      </c>
      <c r="C421" s="181" t="s">
        <v>10</v>
      </c>
      <c r="D421" s="181" t="s">
        <v>10</v>
      </c>
      <c r="E421" s="181" t="s">
        <v>10</v>
      </c>
      <c r="F421" s="146"/>
      <c r="G421" s="146"/>
    </row>
    <row r="422" spans="1:7" ht="15.75" thickBot="1" x14ac:dyDescent="0.3">
      <c r="A422" s="187" t="s">
        <v>49</v>
      </c>
      <c r="B422" s="184"/>
      <c r="C422" s="184"/>
      <c r="D422" s="184">
        <f>D423</f>
        <v>10000</v>
      </c>
      <c r="E422" s="184"/>
      <c r="F422" s="146"/>
      <c r="G422" s="146"/>
    </row>
    <row r="423" spans="1:7" ht="15.75" thickBot="1" x14ac:dyDescent="0.3">
      <c r="A423" s="187" t="s">
        <v>110</v>
      </c>
      <c r="B423" s="207"/>
      <c r="C423" s="207"/>
      <c r="D423" s="207">
        <v>10000</v>
      </c>
      <c r="E423" s="207"/>
      <c r="F423" s="146"/>
      <c r="G423" s="146"/>
    </row>
    <row r="424" spans="1:7" ht="15.75" thickBot="1" x14ac:dyDescent="0.3">
      <c r="A424" s="187" t="s">
        <v>111</v>
      </c>
      <c r="B424" s="207"/>
      <c r="C424" s="207"/>
      <c r="D424" s="207"/>
      <c r="E424" s="207"/>
      <c r="F424" s="146"/>
      <c r="G424" s="146"/>
    </row>
    <row r="425" spans="1:7" ht="15.75" thickBot="1" x14ac:dyDescent="0.3">
      <c r="A425" s="187" t="s">
        <v>113</v>
      </c>
      <c r="B425" s="207"/>
      <c r="C425" s="207"/>
      <c r="D425" s="207"/>
      <c r="E425" s="207"/>
      <c r="F425" s="146"/>
      <c r="G425" s="146"/>
    </row>
    <row r="426" spans="1:7" ht="15.75" thickBot="1" x14ac:dyDescent="0.3">
      <c r="A426" s="187" t="s">
        <v>114</v>
      </c>
      <c r="B426" s="207"/>
      <c r="C426" s="207"/>
      <c r="D426" s="207"/>
      <c r="E426" s="207"/>
      <c r="F426" s="146"/>
      <c r="G426" s="146"/>
    </row>
    <row r="427" spans="1:7" ht="15.75" thickBot="1" x14ac:dyDescent="0.3">
      <c r="A427" s="187" t="s">
        <v>50</v>
      </c>
      <c r="B427" s="188"/>
      <c r="C427" s="188"/>
      <c r="D427" s="188"/>
      <c r="E427" s="188"/>
      <c r="F427" s="146"/>
      <c r="G427" s="146"/>
    </row>
    <row r="428" spans="1:7" ht="15.75" thickBot="1" x14ac:dyDescent="0.3">
      <c r="A428" s="187" t="s">
        <v>110</v>
      </c>
      <c r="B428" s="188"/>
      <c r="C428" s="188"/>
      <c r="D428" s="188"/>
      <c r="E428" s="188"/>
      <c r="F428" s="146"/>
      <c r="G428" s="146"/>
    </row>
    <row r="429" spans="1:7" ht="15.75" thickBot="1" x14ac:dyDescent="0.3">
      <c r="A429" s="187" t="s">
        <v>111</v>
      </c>
      <c r="B429" s="188"/>
      <c r="C429" s="188"/>
      <c r="D429" s="188"/>
      <c r="E429" s="188"/>
      <c r="F429" s="146"/>
      <c r="G429" s="146"/>
    </row>
    <row r="430" spans="1:7" ht="15.75" thickBot="1" x14ac:dyDescent="0.3">
      <c r="A430" s="187" t="s">
        <v>113</v>
      </c>
      <c r="B430" s="188"/>
      <c r="C430" s="188"/>
      <c r="D430" s="188"/>
      <c r="E430" s="188"/>
      <c r="F430" s="146"/>
      <c r="G430" s="146"/>
    </row>
    <row r="431" spans="1:7" ht="15.75" thickBot="1" x14ac:dyDescent="0.3">
      <c r="A431" s="187" t="s">
        <v>114</v>
      </c>
      <c r="B431" s="188"/>
      <c r="C431" s="188"/>
      <c r="D431" s="188"/>
      <c r="E431" s="188"/>
      <c r="F431" s="146"/>
      <c r="G431" s="146"/>
    </row>
    <row r="432" spans="1:7" ht="15.75" thickBot="1" x14ac:dyDescent="0.3">
      <c r="A432" s="200" t="s">
        <v>221</v>
      </c>
      <c r="B432" s="188">
        <f>B422+B427</f>
        <v>0</v>
      </c>
      <c r="C432" s="188">
        <f>C422+C427</f>
        <v>0</v>
      </c>
      <c r="D432" s="188">
        <f>D422+D427</f>
        <v>10000</v>
      </c>
      <c r="E432" s="188">
        <f>E422+E427</f>
        <v>0</v>
      </c>
      <c r="F432" s="146"/>
      <c r="G432" s="146"/>
    </row>
    <row r="433" spans="1:7" ht="15.75" thickBot="1" x14ac:dyDescent="0.3">
      <c r="A433" s="194" t="s">
        <v>321</v>
      </c>
      <c r="B433" s="856" t="s">
        <v>377</v>
      </c>
      <c r="C433" s="857"/>
      <c r="D433" s="857"/>
      <c r="E433" s="858"/>
      <c r="F433" s="146"/>
      <c r="G433" s="146"/>
    </row>
    <row r="434" spans="1:7" ht="33.75" customHeight="1" thickBot="1" x14ac:dyDescent="0.3">
      <c r="A434" s="178" t="s">
        <v>222</v>
      </c>
      <c r="B434" s="830" t="s">
        <v>378</v>
      </c>
      <c r="C434" s="831"/>
      <c r="D434" s="831"/>
      <c r="E434" s="859"/>
      <c r="F434" s="146"/>
      <c r="G434" s="146"/>
    </row>
    <row r="435" spans="1:7" ht="108.75" customHeight="1" thickBot="1" x14ac:dyDescent="0.3">
      <c r="A435" s="156" t="s">
        <v>22</v>
      </c>
      <c r="B435" s="835" t="s">
        <v>379</v>
      </c>
      <c r="C435" s="836"/>
      <c r="D435" s="836"/>
      <c r="E435" s="837"/>
      <c r="F435" s="146"/>
      <c r="G435" s="146"/>
    </row>
    <row r="436" spans="1:7" ht="15.75" thickBot="1" x14ac:dyDescent="0.3">
      <c r="A436" s="156" t="s">
        <v>24</v>
      </c>
      <c r="B436" s="820" t="s">
        <v>367</v>
      </c>
      <c r="C436" s="821"/>
      <c r="D436" s="821"/>
      <c r="E436" s="822"/>
      <c r="F436" s="146"/>
      <c r="G436" s="146"/>
    </row>
    <row r="437" spans="1:7" x14ac:dyDescent="0.25">
      <c r="A437" s="823"/>
      <c r="B437" s="180">
        <v>2019</v>
      </c>
      <c r="C437" s="180">
        <v>2020</v>
      </c>
      <c r="D437" s="180">
        <v>2021</v>
      </c>
      <c r="E437" s="180">
        <v>2022</v>
      </c>
      <c r="F437" s="146"/>
      <c r="G437" s="146"/>
    </row>
    <row r="438" spans="1:7" ht="15.75" thickBot="1" x14ac:dyDescent="0.3">
      <c r="A438" s="824"/>
      <c r="B438" s="181" t="s">
        <v>9</v>
      </c>
      <c r="C438" s="181" t="s">
        <v>10</v>
      </c>
      <c r="D438" s="181" t="s">
        <v>10</v>
      </c>
      <c r="E438" s="181" t="s">
        <v>10</v>
      </c>
      <c r="F438" s="146"/>
      <c r="G438" s="146"/>
    </row>
    <row r="439" spans="1:7" ht="15.75" thickBot="1" x14ac:dyDescent="0.3">
      <c r="A439" s="156" t="s">
        <v>26</v>
      </c>
      <c r="B439" s="184">
        <v>0</v>
      </c>
      <c r="C439" s="184">
        <v>0</v>
      </c>
      <c r="D439" s="184">
        <v>0</v>
      </c>
      <c r="E439" s="184">
        <v>1</v>
      </c>
      <c r="F439" s="146"/>
      <c r="G439" s="146"/>
    </row>
    <row r="440" spans="1:7" ht="15.75" thickBot="1" x14ac:dyDescent="0.3">
      <c r="A440" s="156" t="s">
        <v>27</v>
      </c>
      <c r="B440" s="184">
        <v>0</v>
      </c>
      <c r="C440" s="184">
        <v>0</v>
      </c>
      <c r="D440" s="184">
        <v>0</v>
      </c>
      <c r="E440" s="184">
        <v>10000</v>
      </c>
      <c r="F440" s="146"/>
      <c r="G440" s="146"/>
    </row>
    <row r="441" spans="1:7" ht="15.75" thickBot="1" x14ac:dyDescent="0.3">
      <c r="A441" s="156" t="s">
        <v>28</v>
      </c>
      <c r="B441" s="184" t="e">
        <f>B440/B439</f>
        <v>#DIV/0!</v>
      </c>
      <c r="C441" s="184" t="e">
        <f>C440/C439</f>
        <v>#DIV/0!</v>
      </c>
      <c r="D441" s="184" t="e">
        <f>D440/D439</f>
        <v>#DIV/0!</v>
      </c>
      <c r="E441" s="184">
        <f>E440/E439</f>
        <v>10000</v>
      </c>
      <c r="F441" s="146"/>
      <c r="G441" s="146"/>
    </row>
    <row r="442" spans="1:7" ht="15.75" thickBot="1" x14ac:dyDescent="0.3">
      <c r="A442" s="156" t="s">
        <v>29</v>
      </c>
      <c r="B442" s="185" t="s">
        <v>30</v>
      </c>
      <c r="C442" s="186" t="e">
        <f t="shared" ref="C442:E444" si="26">C439/B439-1</f>
        <v>#DIV/0!</v>
      </c>
      <c r="D442" s="186" t="e">
        <f t="shared" si="26"/>
        <v>#DIV/0!</v>
      </c>
      <c r="E442" s="186" t="e">
        <f t="shared" si="26"/>
        <v>#DIV/0!</v>
      </c>
      <c r="F442" s="146"/>
      <c r="G442" s="146"/>
    </row>
    <row r="443" spans="1:7" ht="15.75" thickBot="1" x14ac:dyDescent="0.3">
      <c r="A443" s="156" t="s">
        <v>31</v>
      </c>
      <c r="B443" s="185" t="s">
        <v>30</v>
      </c>
      <c r="C443" s="186" t="e">
        <f t="shared" si="26"/>
        <v>#DIV/0!</v>
      </c>
      <c r="D443" s="186" t="e">
        <f t="shared" si="26"/>
        <v>#DIV/0!</v>
      </c>
      <c r="E443" s="186" t="e">
        <f t="shared" si="26"/>
        <v>#DIV/0!</v>
      </c>
      <c r="F443" s="146"/>
      <c r="G443" s="146"/>
    </row>
    <row r="444" spans="1:7" ht="15.75" thickBot="1" x14ac:dyDescent="0.3">
      <c r="A444" s="156" t="s">
        <v>32</v>
      </c>
      <c r="B444" s="185" t="s">
        <v>30</v>
      </c>
      <c r="C444" s="186" t="e">
        <f t="shared" si="26"/>
        <v>#DIV/0!</v>
      </c>
      <c r="D444" s="186" t="e">
        <f t="shared" si="26"/>
        <v>#DIV/0!</v>
      </c>
      <c r="E444" s="186" t="e">
        <f t="shared" si="26"/>
        <v>#DIV/0!</v>
      </c>
      <c r="F444" s="146"/>
      <c r="G444" s="146"/>
    </row>
    <row r="445" spans="1:7" ht="15.75" thickBot="1" x14ac:dyDescent="0.3">
      <c r="A445" s="825" t="s">
        <v>380</v>
      </c>
      <c r="B445" s="826"/>
      <c r="C445" s="826"/>
      <c r="D445" s="826"/>
      <c r="E445" s="827"/>
      <c r="F445" s="146"/>
      <c r="G445" s="146"/>
    </row>
    <row r="446" spans="1:7" x14ac:dyDescent="0.25">
      <c r="A446" s="823"/>
      <c r="B446" s="180">
        <v>2019</v>
      </c>
      <c r="C446" s="180">
        <v>2020</v>
      </c>
      <c r="D446" s="180">
        <v>2021</v>
      </c>
      <c r="E446" s="180">
        <v>2022</v>
      </c>
      <c r="F446" s="146"/>
      <c r="G446" s="146"/>
    </row>
    <row r="447" spans="1:7" ht="15.75" thickBot="1" x14ac:dyDescent="0.3">
      <c r="A447" s="824"/>
      <c r="B447" s="181" t="s">
        <v>9</v>
      </c>
      <c r="C447" s="181" t="s">
        <v>10</v>
      </c>
      <c r="D447" s="181" t="s">
        <v>10</v>
      </c>
      <c r="E447" s="181" t="s">
        <v>10</v>
      </c>
      <c r="F447" s="146"/>
      <c r="G447" s="146"/>
    </row>
    <row r="448" spans="1:7" ht="15.75" thickBot="1" x14ac:dyDescent="0.3">
      <c r="A448" s="187" t="s">
        <v>49</v>
      </c>
      <c r="B448" s="184"/>
      <c r="C448" s="184"/>
      <c r="D448" s="184"/>
      <c r="E448" s="184">
        <f>E449</f>
        <v>10000</v>
      </c>
      <c r="F448" s="146"/>
      <c r="G448" s="146"/>
    </row>
    <row r="449" spans="1:7" ht="15.75" thickBot="1" x14ac:dyDescent="0.3">
      <c r="A449" s="187" t="s">
        <v>110</v>
      </c>
      <c r="B449" s="207"/>
      <c r="C449" s="207"/>
      <c r="D449" s="207"/>
      <c r="E449" s="207">
        <v>10000</v>
      </c>
      <c r="F449" s="146"/>
      <c r="G449" s="146"/>
    </row>
    <row r="450" spans="1:7" ht="15.75" thickBot="1" x14ac:dyDescent="0.3">
      <c r="A450" s="187" t="s">
        <v>111</v>
      </c>
      <c r="B450" s="207"/>
      <c r="C450" s="207"/>
      <c r="D450" s="207"/>
      <c r="E450" s="207"/>
      <c r="F450" s="146"/>
      <c r="G450" s="146"/>
    </row>
    <row r="451" spans="1:7" ht="15.75" thickBot="1" x14ac:dyDescent="0.3">
      <c r="A451" s="187" t="s">
        <v>113</v>
      </c>
      <c r="B451" s="207"/>
      <c r="C451" s="207"/>
      <c r="D451" s="207"/>
      <c r="E451" s="207"/>
      <c r="F451" s="146"/>
      <c r="G451" s="146"/>
    </row>
    <row r="452" spans="1:7" ht="15.75" thickBot="1" x14ac:dyDescent="0.3">
      <c r="A452" s="187" t="s">
        <v>114</v>
      </c>
      <c r="B452" s="207"/>
      <c r="C452" s="207"/>
      <c r="D452" s="207"/>
      <c r="E452" s="207"/>
      <c r="F452" s="146"/>
      <c r="G452" s="146"/>
    </row>
    <row r="453" spans="1:7" ht="15.75" thickBot="1" x14ac:dyDescent="0.3">
      <c r="A453" s="168" t="s">
        <v>50</v>
      </c>
      <c r="B453" s="171"/>
      <c r="C453" s="171"/>
      <c r="D453" s="171"/>
      <c r="E453" s="171"/>
      <c r="F453" s="146"/>
      <c r="G453" s="146"/>
    </row>
    <row r="454" spans="1:7" ht="15.75" thickBot="1" x14ac:dyDescent="0.3">
      <c r="A454" s="168" t="s">
        <v>110</v>
      </c>
      <c r="B454" s="171"/>
      <c r="C454" s="171"/>
      <c r="D454" s="171"/>
      <c r="E454" s="171"/>
      <c r="F454" s="146"/>
      <c r="G454" s="146"/>
    </row>
    <row r="455" spans="1:7" ht="15.75" thickBot="1" x14ac:dyDescent="0.3">
      <c r="A455" s="168" t="s">
        <v>111</v>
      </c>
      <c r="B455" s="171"/>
      <c r="C455" s="171"/>
      <c r="D455" s="171"/>
      <c r="E455" s="171"/>
      <c r="F455" s="146"/>
      <c r="G455" s="146"/>
    </row>
    <row r="456" spans="1:7" ht="15.75" thickBot="1" x14ac:dyDescent="0.3">
      <c r="A456" s="168" t="s">
        <v>113</v>
      </c>
      <c r="B456" s="171"/>
      <c r="C456" s="171"/>
      <c r="D456" s="171"/>
      <c r="E456" s="171"/>
      <c r="F456" s="146"/>
      <c r="G456" s="146"/>
    </row>
    <row r="457" spans="1:7" ht="15.75" thickBot="1" x14ac:dyDescent="0.3">
      <c r="A457" s="168" t="s">
        <v>114</v>
      </c>
      <c r="B457" s="171"/>
      <c r="C457" s="171"/>
      <c r="D457" s="171"/>
      <c r="E457" s="171"/>
      <c r="F457" s="146"/>
      <c r="G457" s="146"/>
    </row>
    <row r="458" spans="1:7" ht="15.75" thickBot="1" x14ac:dyDescent="0.3">
      <c r="A458" s="216" t="s">
        <v>226</v>
      </c>
      <c r="B458" s="171">
        <f>B448+B453</f>
        <v>0</v>
      </c>
      <c r="C458" s="171">
        <f>C448+C453</f>
        <v>0</v>
      </c>
      <c r="D458" s="171">
        <f>D448+D453</f>
        <v>0</v>
      </c>
      <c r="E458" s="171">
        <f>E448+E453</f>
        <v>10000</v>
      </c>
      <c r="F458" s="146"/>
      <c r="G458" s="146"/>
    </row>
    <row r="459" spans="1:7" ht="15.75" thickBot="1" x14ac:dyDescent="0.3">
      <c r="A459" s="194" t="s">
        <v>321</v>
      </c>
      <c r="B459" s="850" t="s">
        <v>381</v>
      </c>
      <c r="C459" s="851"/>
      <c r="D459" s="851"/>
      <c r="E459" s="852"/>
      <c r="F459" s="146"/>
      <c r="G459" s="146"/>
    </row>
    <row r="460" spans="1:7" ht="33.75" customHeight="1" thickBot="1" x14ac:dyDescent="0.3">
      <c r="A460" s="178" t="s">
        <v>227</v>
      </c>
      <c r="B460" s="835" t="s">
        <v>382</v>
      </c>
      <c r="C460" s="836"/>
      <c r="D460" s="836"/>
      <c r="E460" s="837"/>
      <c r="F460" s="146"/>
      <c r="G460" s="146"/>
    </row>
    <row r="461" spans="1:7" ht="159.75" customHeight="1" thickBot="1" x14ac:dyDescent="0.3">
      <c r="A461" s="156" t="s">
        <v>22</v>
      </c>
      <c r="B461" s="835" t="s">
        <v>383</v>
      </c>
      <c r="C461" s="836"/>
      <c r="D461" s="836"/>
      <c r="E461" s="837"/>
      <c r="F461" s="146"/>
      <c r="G461" s="146"/>
    </row>
    <row r="462" spans="1:7" ht="15.75" thickBot="1" x14ac:dyDescent="0.3">
      <c r="A462" s="156" t="s">
        <v>24</v>
      </c>
      <c r="B462" s="820" t="s">
        <v>384</v>
      </c>
      <c r="C462" s="821"/>
      <c r="D462" s="821"/>
      <c r="E462" s="822"/>
      <c r="F462" s="146"/>
      <c r="G462" s="146"/>
    </row>
    <row r="463" spans="1:7" x14ac:dyDescent="0.25">
      <c r="A463" s="823"/>
      <c r="B463" s="180">
        <v>2019</v>
      </c>
      <c r="C463" s="180">
        <v>2020</v>
      </c>
      <c r="D463" s="180">
        <v>2021</v>
      </c>
      <c r="E463" s="180">
        <v>2022</v>
      </c>
      <c r="F463" s="146"/>
      <c r="G463" s="146"/>
    </row>
    <row r="464" spans="1:7" ht="15.75" thickBot="1" x14ac:dyDescent="0.3">
      <c r="A464" s="824"/>
      <c r="B464" s="181" t="s">
        <v>9</v>
      </c>
      <c r="C464" s="181" t="s">
        <v>10</v>
      </c>
      <c r="D464" s="181" t="s">
        <v>10</v>
      </c>
      <c r="E464" s="181" t="s">
        <v>10</v>
      </c>
      <c r="F464" s="146"/>
      <c r="G464" s="146"/>
    </row>
    <row r="465" spans="1:7" ht="15.75" thickBot="1" x14ac:dyDescent="0.3">
      <c r="A465" s="156" t="s">
        <v>26</v>
      </c>
      <c r="B465" s="184">
        <v>0</v>
      </c>
      <c r="C465" s="184">
        <v>0</v>
      </c>
      <c r="D465" s="184">
        <v>0</v>
      </c>
      <c r="E465" s="184">
        <v>1</v>
      </c>
      <c r="F465" s="146"/>
      <c r="G465" s="146"/>
    </row>
    <row r="466" spans="1:7" ht="15.75" thickBot="1" x14ac:dyDescent="0.3">
      <c r="A466" s="156" t="s">
        <v>27</v>
      </c>
      <c r="B466" s="184">
        <v>0</v>
      </c>
      <c r="C466" s="184">
        <v>0</v>
      </c>
      <c r="D466" s="184">
        <v>0</v>
      </c>
      <c r="E466" s="184">
        <v>10000</v>
      </c>
      <c r="F466" s="146"/>
      <c r="G466" s="146"/>
    </row>
    <row r="467" spans="1:7" ht="15.75" thickBot="1" x14ac:dyDescent="0.3">
      <c r="A467" s="156" t="s">
        <v>28</v>
      </c>
      <c r="B467" s="184" t="e">
        <f>B466/B465</f>
        <v>#DIV/0!</v>
      </c>
      <c r="C467" s="184" t="e">
        <f>C466/C465</f>
        <v>#DIV/0!</v>
      </c>
      <c r="D467" s="184" t="e">
        <f>D466/D465</f>
        <v>#DIV/0!</v>
      </c>
      <c r="E467" s="184">
        <f>E466/E465</f>
        <v>10000</v>
      </c>
      <c r="F467" s="146"/>
      <c r="G467" s="146"/>
    </row>
    <row r="468" spans="1:7" ht="15.75" thickBot="1" x14ac:dyDescent="0.3">
      <c r="A468" s="156" t="s">
        <v>29</v>
      </c>
      <c r="B468" s="185" t="s">
        <v>30</v>
      </c>
      <c r="C468" s="186" t="e">
        <f t="shared" ref="C468:E470" si="27">C465/B465-1</f>
        <v>#DIV/0!</v>
      </c>
      <c r="D468" s="186" t="e">
        <f t="shared" si="27"/>
        <v>#DIV/0!</v>
      </c>
      <c r="E468" s="186" t="e">
        <f t="shared" si="27"/>
        <v>#DIV/0!</v>
      </c>
      <c r="F468" s="146"/>
      <c r="G468" s="146"/>
    </row>
    <row r="469" spans="1:7" ht="15.75" thickBot="1" x14ac:dyDescent="0.3">
      <c r="A469" s="156" t="s">
        <v>31</v>
      </c>
      <c r="B469" s="185" t="s">
        <v>30</v>
      </c>
      <c r="C469" s="186" t="e">
        <f t="shared" si="27"/>
        <v>#DIV/0!</v>
      </c>
      <c r="D469" s="186" t="e">
        <f t="shared" si="27"/>
        <v>#DIV/0!</v>
      </c>
      <c r="E469" s="186" t="e">
        <f t="shared" si="27"/>
        <v>#DIV/0!</v>
      </c>
      <c r="F469" s="146"/>
      <c r="G469" s="146"/>
    </row>
    <row r="470" spans="1:7" ht="15.75" thickBot="1" x14ac:dyDescent="0.3">
      <c r="A470" s="156" t="s">
        <v>32</v>
      </c>
      <c r="B470" s="185" t="s">
        <v>30</v>
      </c>
      <c r="C470" s="186" t="e">
        <f t="shared" si="27"/>
        <v>#DIV/0!</v>
      </c>
      <c r="D470" s="186" t="e">
        <f t="shared" si="27"/>
        <v>#DIV/0!</v>
      </c>
      <c r="E470" s="186" t="e">
        <f t="shared" si="27"/>
        <v>#DIV/0!</v>
      </c>
      <c r="F470" s="146"/>
      <c r="G470" s="146"/>
    </row>
    <row r="471" spans="1:7" ht="15.75" thickBot="1" x14ac:dyDescent="0.3">
      <c r="A471" s="825" t="s">
        <v>385</v>
      </c>
      <c r="B471" s="826"/>
      <c r="C471" s="826"/>
      <c r="D471" s="826"/>
      <c r="E471" s="827"/>
      <c r="F471" s="146"/>
      <c r="G471" s="146"/>
    </row>
    <row r="472" spans="1:7" x14ac:dyDescent="0.25">
      <c r="A472" s="823"/>
      <c r="B472" s="180">
        <v>2019</v>
      </c>
      <c r="C472" s="180">
        <v>2020</v>
      </c>
      <c r="D472" s="180">
        <v>2021</v>
      </c>
      <c r="E472" s="180">
        <v>2022</v>
      </c>
      <c r="F472" s="146"/>
      <c r="G472" s="146"/>
    </row>
    <row r="473" spans="1:7" ht="15.75" thickBot="1" x14ac:dyDescent="0.3">
      <c r="A473" s="824"/>
      <c r="B473" s="181" t="s">
        <v>9</v>
      </c>
      <c r="C473" s="181" t="s">
        <v>10</v>
      </c>
      <c r="D473" s="181" t="s">
        <v>10</v>
      </c>
      <c r="E473" s="181" t="s">
        <v>10</v>
      </c>
      <c r="F473" s="146"/>
      <c r="G473" s="146"/>
    </row>
    <row r="474" spans="1:7" ht="15.75" thickBot="1" x14ac:dyDescent="0.3">
      <c r="A474" s="187" t="s">
        <v>49</v>
      </c>
      <c r="B474" s="184"/>
      <c r="C474" s="184"/>
      <c r="D474" s="184"/>
      <c r="E474" s="184"/>
      <c r="F474" s="146"/>
      <c r="G474" s="146"/>
    </row>
    <row r="475" spans="1:7" ht="15.75" thickBot="1" x14ac:dyDescent="0.3">
      <c r="A475" s="187" t="s">
        <v>110</v>
      </c>
      <c r="B475" s="188"/>
      <c r="C475" s="188"/>
      <c r="D475" s="188"/>
      <c r="E475" s="188"/>
      <c r="F475" s="146"/>
      <c r="G475" s="146"/>
    </row>
    <row r="476" spans="1:7" ht="15.75" thickBot="1" x14ac:dyDescent="0.3">
      <c r="A476" s="187" t="s">
        <v>111</v>
      </c>
      <c r="B476" s="188"/>
      <c r="C476" s="188"/>
      <c r="D476" s="188"/>
      <c r="E476" s="188"/>
      <c r="F476" s="146"/>
      <c r="G476" s="146"/>
    </row>
    <row r="477" spans="1:7" ht="15.75" thickBot="1" x14ac:dyDescent="0.3">
      <c r="A477" s="187" t="s">
        <v>113</v>
      </c>
      <c r="B477" s="188"/>
      <c r="C477" s="188"/>
      <c r="D477" s="188"/>
      <c r="E477" s="188"/>
    </row>
    <row r="478" spans="1:7" ht="15.75" thickBot="1" x14ac:dyDescent="0.3">
      <c r="A478" s="187" t="s">
        <v>114</v>
      </c>
      <c r="B478" s="207"/>
      <c r="C478" s="207"/>
      <c r="D478" s="207"/>
      <c r="E478" s="207"/>
      <c r="F478" s="146"/>
      <c r="G478" s="146"/>
    </row>
    <row r="479" spans="1:7" ht="15.75" thickBot="1" x14ac:dyDescent="0.3">
      <c r="A479" s="187" t="s">
        <v>50</v>
      </c>
      <c r="B479" s="188"/>
      <c r="C479" s="188"/>
      <c r="D479" s="188">
        <v>0</v>
      </c>
      <c r="E479" s="188">
        <f>E480</f>
        <v>10000</v>
      </c>
      <c r="F479" s="146"/>
      <c r="G479" s="146"/>
    </row>
    <row r="480" spans="1:7" ht="15.75" thickBot="1" x14ac:dyDescent="0.3">
      <c r="A480" s="187" t="s">
        <v>110</v>
      </c>
      <c r="B480" s="188"/>
      <c r="C480" s="188"/>
      <c r="D480" s="188"/>
      <c r="E480" s="188">
        <v>10000</v>
      </c>
      <c r="F480" s="146"/>
      <c r="G480" s="146"/>
    </row>
    <row r="481" spans="1:7" ht="15.75" thickBot="1" x14ac:dyDescent="0.3">
      <c r="A481" s="187" t="s">
        <v>111</v>
      </c>
      <c r="B481" s="188"/>
      <c r="C481" s="188"/>
      <c r="D481" s="188"/>
      <c r="E481" s="188"/>
      <c r="F481" s="146"/>
      <c r="G481" s="146"/>
    </row>
    <row r="482" spans="1:7" ht="15.75" thickBot="1" x14ac:dyDescent="0.3">
      <c r="A482" s="187" t="s">
        <v>113</v>
      </c>
      <c r="B482" s="188"/>
      <c r="C482" s="188"/>
      <c r="D482" s="188"/>
      <c r="E482" s="188"/>
      <c r="F482" s="146"/>
      <c r="G482" s="146"/>
    </row>
    <row r="483" spans="1:7" ht="15.75" thickBot="1" x14ac:dyDescent="0.3">
      <c r="A483" s="187" t="s">
        <v>114</v>
      </c>
      <c r="B483" s="188"/>
      <c r="C483" s="188"/>
      <c r="D483" s="188"/>
      <c r="E483" s="188"/>
      <c r="F483" s="146"/>
      <c r="G483" s="146"/>
    </row>
    <row r="484" spans="1:7" ht="15.75" thickBot="1" x14ac:dyDescent="0.3">
      <c r="A484" s="200" t="s">
        <v>231</v>
      </c>
      <c r="B484" s="188">
        <f>B474+B479</f>
        <v>0</v>
      </c>
      <c r="C484" s="188">
        <f>C474+C479</f>
        <v>0</v>
      </c>
      <c r="D484" s="188">
        <f>D474+D479</f>
        <v>0</v>
      </c>
      <c r="E484" s="188">
        <f>E474+E479</f>
        <v>10000</v>
      </c>
      <c r="F484" s="146"/>
      <c r="G484" s="146"/>
    </row>
    <row r="485" spans="1:7" ht="15.75" thickBot="1" x14ac:dyDescent="0.3">
      <c r="A485" s="194" t="s">
        <v>321</v>
      </c>
      <c r="B485" s="850" t="s">
        <v>381</v>
      </c>
      <c r="C485" s="851"/>
      <c r="D485" s="851"/>
      <c r="E485" s="852"/>
      <c r="F485" s="146"/>
      <c r="G485" s="146"/>
    </row>
    <row r="486" spans="1:7" ht="15.75" thickBot="1" x14ac:dyDescent="0.3">
      <c r="A486" s="178" t="s">
        <v>232</v>
      </c>
      <c r="B486" s="835" t="s">
        <v>386</v>
      </c>
      <c r="C486" s="836"/>
      <c r="D486" s="836"/>
      <c r="E486" s="837"/>
      <c r="F486" s="146"/>
      <c r="G486" s="146"/>
    </row>
    <row r="487" spans="1:7" ht="15.75" thickBot="1" x14ac:dyDescent="0.3">
      <c r="A487" s="156" t="s">
        <v>22</v>
      </c>
      <c r="B487" s="835" t="s">
        <v>387</v>
      </c>
      <c r="C487" s="836"/>
      <c r="D487" s="836"/>
      <c r="E487" s="837"/>
      <c r="F487" s="146"/>
      <c r="G487" s="146"/>
    </row>
    <row r="488" spans="1:7" ht="15.75" thickBot="1" x14ac:dyDescent="0.3">
      <c r="A488" s="156" t="s">
        <v>24</v>
      </c>
      <c r="B488" s="820"/>
      <c r="C488" s="821"/>
      <c r="D488" s="821"/>
      <c r="E488" s="822"/>
      <c r="F488" s="146"/>
      <c r="G488" s="146"/>
    </row>
    <row r="489" spans="1:7" x14ac:dyDescent="0.25">
      <c r="A489" s="823"/>
      <c r="B489" s="180">
        <v>2019</v>
      </c>
      <c r="C489" s="180">
        <v>2020</v>
      </c>
      <c r="D489" s="180">
        <v>2021</v>
      </c>
      <c r="E489" s="180">
        <v>2022</v>
      </c>
      <c r="F489" s="146"/>
      <c r="G489" s="146"/>
    </row>
    <row r="490" spans="1:7" ht="15.75" thickBot="1" x14ac:dyDescent="0.3">
      <c r="A490" s="824"/>
      <c r="B490" s="181" t="s">
        <v>9</v>
      </c>
      <c r="C490" s="181" t="s">
        <v>10</v>
      </c>
      <c r="D490" s="181" t="s">
        <v>10</v>
      </c>
      <c r="E490" s="181" t="s">
        <v>10</v>
      </c>
      <c r="F490" s="146"/>
      <c r="G490" s="146"/>
    </row>
    <row r="491" spans="1:7" ht="15.75" thickBot="1" x14ac:dyDescent="0.3">
      <c r="A491" s="156" t="s">
        <v>26</v>
      </c>
      <c r="B491" s="184">
        <v>3</v>
      </c>
      <c r="C491" s="184">
        <v>1</v>
      </c>
      <c r="D491" s="184">
        <v>0</v>
      </c>
      <c r="E491" s="184"/>
      <c r="F491" s="146"/>
      <c r="G491" s="146"/>
    </row>
    <row r="492" spans="1:7" ht="15.75" thickBot="1" x14ac:dyDescent="0.3">
      <c r="A492" s="156" t="s">
        <v>27</v>
      </c>
      <c r="B492" s="184">
        <v>30576</v>
      </c>
      <c r="C492" s="184">
        <v>955</v>
      </c>
      <c r="D492" s="184">
        <v>0</v>
      </c>
      <c r="E492" s="184"/>
      <c r="F492" s="146"/>
      <c r="G492" s="146"/>
    </row>
    <row r="493" spans="1:7" ht="15.75" thickBot="1" x14ac:dyDescent="0.3">
      <c r="A493" s="156" t="s">
        <v>28</v>
      </c>
      <c r="B493" s="184">
        <f>B492/B491</f>
        <v>10192</v>
      </c>
      <c r="C493" s="184">
        <f>C492/C491</f>
        <v>955</v>
      </c>
      <c r="D493" s="184" t="e">
        <f>D492/D491</f>
        <v>#DIV/0!</v>
      </c>
      <c r="E493" s="184" t="e">
        <f>E492/E491</f>
        <v>#DIV/0!</v>
      </c>
      <c r="F493" s="146"/>
      <c r="G493" s="146"/>
    </row>
    <row r="494" spans="1:7" ht="15.75" thickBot="1" x14ac:dyDescent="0.3">
      <c r="A494" s="156" t="s">
        <v>29</v>
      </c>
      <c r="B494" s="185" t="s">
        <v>30</v>
      </c>
      <c r="C494" s="186">
        <f t="shared" ref="C494:E496" si="28">C491/B491-1</f>
        <v>-0.66666666666666674</v>
      </c>
      <c r="D494" s="186">
        <f t="shared" si="28"/>
        <v>-1</v>
      </c>
      <c r="E494" s="186" t="e">
        <f t="shared" si="28"/>
        <v>#DIV/0!</v>
      </c>
      <c r="F494" s="146"/>
      <c r="G494" s="146"/>
    </row>
    <row r="495" spans="1:7" ht="15.75" thickBot="1" x14ac:dyDescent="0.3">
      <c r="A495" s="156" t="s">
        <v>31</v>
      </c>
      <c r="B495" s="185" t="s">
        <v>30</v>
      </c>
      <c r="C495" s="186">
        <f t="shared" si="28"/>
        <v>-0.96876635269492417</v>
      </c>
      <c r="D495" s="186">
        <f t="shared" si="28"/>
        <v>-1</v>
      </c>
      <c r="E495" s="186" t="e">
        <f t="shared" si="28"/>
        <v>#DIV/0!</v>
      </c>
      <c r="F495" s="146"/>
      <c r="G495" s="146"/>
    </row>
    <row r="496" spans="1:7" ht="15.75" thickBot="1" x14ac:dyDescent="0.3">
      <c r="A496" s="156" t="s">
        <v>32</v>
      </c>
      <c r="B496" s="185" t="s">
        <v>30</v>
      </c>
      <c r="C496" s="186">
        <f t="shared" si="28"/>
        <v>-0.9062990580847724</v>
      </c>
      <c r="D496" s="186" t="e">
        <f t="shared" si="28"/>
        <v>#DIV/0!</v>
      </c>
      <c r="E496" s="186" t="e">
        <f t="shared" si="28"/>
        <v>#DIV/0!</v>
      </c>
      <c r="F496" s="146"/>
      <c r="G496" s="146"/>
    </row>
    <row r="497" spans="1:7" ht="15.75" thickBot="1" x14ac:dyDescent="0.3">
      <c r="A497" s="814" t="s">
        <v>388</v>
      </c>
      <c r="B497" s="815"/>
      <c r="C497" s="815"/>
      <c r="D497" s="815"/>
      <c r="E497" s="816"/>
      <c r="F497" s="146"/>
      <c r="G497" s="146"/>
    </row>
    <row r="498" spans="1:7" x14ac:dyDescent="0.25">
      <c r="A498" s="812"/>
      <c r="B498" s="163">
        <v>2019</v>
      </c>
      <c r="C498" s="163">
        <v>2020</v>
      </c>
      <c r="D498" s="163">
        <v>2021</v>
      </c>
      <c r="E498" s="163">
        <v>2022</v>
      </c>
      <c r="F498" s="146"/>
      <c r="G498" s="146"/>
    </row>
    <row r="499" spans="1:7" ht="15.75" thickBot="1" x14ac:dyDescent="0.3">
      <c r="A499" s="813"/>
      <c r="B499" s="164" t="s">
        <v>9</v>
      </c>
      <c r="C499" s="164" t="s">
        <v>10</v>
      </c>
      <c r="D499" s="164" t="s">
        <v>10</v>
      </c>
      <c r="E499" s="164" t="s">
        <v>10</v>
      </c>
      <c r="F499" s="146"/>
      <c r="G499" s="146"/>
    </row>
    <row r="500" spans="1:7" ht="15.75" thickBot="1" x14ac:dyDescent="0.3">
      <c r="A500" s="168" t="s">
        <v>49</v>
      </c>
      <c r="B500" s="165"/>
      <c r="C500" s="165"/>
      <c r="D500" s="165"/>
      <c r="E500" s="165"/>
      <c r="F500" s="146"/>
      <c r="G500" s="146"/>
    </row>
    <row r="501" spans="1:7" ht="15.75" thickBot="1" x14ac:dyDescent="0.3">
      <c r="A501" s="168" t="s">
        <v>110</v>
      </c>
      <c r="B501" s="217"/>
      <c r="C501" s="217"/>
      <c r="D501" s="217"/>
      <c r="E501" s="217"/>
      <c r="F501" s="146"/>
      <c r="G501" s="146"/>
    </row>
    <row r="502" spans="1:7" ht="15.75" thickBot="1" x14ac:dyDescent="0.3">
      <c r="A502" s="168" t="s">
        <v>111</v>
      </c>
      <c r="B502" s="217"/>
      <c r="C502" s="217"/>
      <c r="D502" s="217"/>
      <c r="E502" s="217"/>
      <c r="F502" s="146"/>
      <c r="G502" s="146"/>
    </row>
    <row r="503" spans="1:7" ht="15.75" thickBot="1" x14ac:dyDescent="0.3">
      <c r="A503" s="168" t="s">
        <v>113</v>
      </c>
      <c r="B503" s="217"/>
      <c r="C503" s="217"/>
      <c r="D503" s="217"/>
      <c r="E503" s="217"/>
      <c r="F503" s="146"/>
      <c r="G503" s="146"/>
    </row>
    <row r="504" spans="1:7" ht="15.75" thickBot="1" x14ac:dyDescent="0.3">
      <c r="A504" s="168" t="s">
        <v>114</v>
      </c>
      <c r="B504" s="217"/>
      <c r="C504" s="217"/>
      <c r="D504" s="217"/>
      <c r="E504" s="217"/>
      <c r="F504" s="146"/>
      <c r="G504" s="146"/>
    </row>
    <row r="505" spans="1:7" ht="15.75" thickBot="1" x14ac:dyDescent="0.3">
      <c r="A505" s="168" t="s">
        <v>50</v>
      </c>
      <c r="B505" s="171">
        <f>B506</f>
        <v>30576</v>
      </c>
      <c r="C505" s="171">
        <f>C506</f>
        <v>955</v>
      </c>
      <c r="D505" s="171">
        <v>0</v>
      </c>
      <c r="E505" s="171"/>
      <c r="F505" s="146"/>
      <c r="G505" s="146"/>
    </row>
    <row r="506" spans="1:7" ht="15.75" thickBot="1" x14ac:dyDescent="0.3">
      <c r="A506" s="168" t="s">
        <v>110</v>
      </c>
      <c r="B506" s="171">
        <v>30576</v>
      </c>
      <c r="C506" s="171">
        <v>955</v>
      </c>
      <c r="D506" s="171"/>
      <c r="E506" s="171"/>
      <c r="F506" s="146"/>
      <c r="G506" s="146"/>
    </row>
    <row r="507" spans="1:7" ht="15.75" thickBot="1" x14ac:dyDescent="0.3">
      <c r="A507" s="168" t="s">
        <v>111</v>
      </c>
      <c r="B507" s="171"/>
      <c r="C507" s="171"/>
      <c r="D507" s="171"/>
      <c r="E507" s="171"/>
      <c r="F507" s="146"/>
      <c r="G507" s="146"/>
    </row>
    <row r="508" spans="1:7" ht="15.75" thickBot="1" x14ac:dyDescent="0.3">
      <c r="A508" s="168" t="s">
        <v>113</v>
      </c>
      <c r="B508" s="171"/>
      <c r="C508" s="171"/>
      <c r="D508" s="171"/>
      <c r="E508" s="171"/>
      <c r="F508" s="146"/>
      <c r="G508" s="146"/>
    </row>
    <row r="509" spans="1:7" ht="15.75" thickBot="1" x14ac:dyDescent="0.3">
      <c r="A509" s="168" t="s">
        <v>114</v>
      </c>
      <c r="B509" s="171"/>
      <c r="C509" s="171"/>
      <c r="D509" s="171"/>
      <c r="E509" s="171"/>
      <c r="F509" s="146"/>
      <c r="G509" s="146"/>
    </row>
    <row r="510" spans="1:7" ht="15.75" thickBot="1" x14ac:dyDescent="0.3">
      <c r="A510" s="200" t="s">
        <v>236</v>
      </c>
      <c r="B510" s="188">
        <f>B500+B505</f>
        <v>30576</v>
      </c>
      <c r="C510" s="188">
        <f>C500+C505</f>
        <v>955</v>
      </c>
      <c r="D510" s="188">
        <f>D500+D505</f>
        <v>0</v>
      </c>
      <c r="E510" s="188"/>
      <c r="F510" s="146"/>
      <c r="G510" s="146"/>
    </row>
    <row r="511" spans="1:7" ht="15.75" thickBot="1" x14ac:dyDescent="0.3">
      <c r="A511" s="863" t="s">
        <v>389</v>
      </c>
      <c r="B511" s="864"/>
      <c r="C511" s="864"/>
      <c r="D511" s="864"/>
      <c r="E511" s="865"/>
      <c r="F511" s="146"/>
      <c r="G511" s="146"/>
    </row>
    <row r="512" spans="1:7" s="219" customFormat="1" ht="75.75" thickBot="1" x14ac:dyDescent="0.3">
      <c r="A512" s="241"/>
      <c r="B512" s="240" t="s">
        <v>390</v>
      </c>
      <c r="C512" s="218" t="s">
        <v>391</v>
      </c>
      <c r="D512" s="203"/>
      <c r="E512" s="195"/>
      <c r="F512" s="149"/>
      <c r="G512" s="149"/>
    </row>
    <row r="513" spans="1:7" s="219" customFormat="1" ht="116.25" customHeight="1" thickBot="1" x14ac:dyDescent="0.3">
      <c r="A513" s="156" t="s">
        <v>22</v>
      </c>
      <c r="B513" s="835" t="s">
        <v>392</v>
      </c>
      <c r="C513" s="836"/>
      <c r="D513" s="836"/>
      <c r="E513" s="837"/>
      <c r="F513" s="149"/>
      <c r="G513" s="149"/>
    </row>
    <row r="514" spans="1:7" s="219" customFormat="1" ht="15.75" thickBot="1" x14ac:dyDescent="0.3">
      <c r="A514" s="156" t="s">
        <v>24</v>
      </c>
      <c r="B514" s="820" t="s">
        <v>342</v>
      </c>
      <c r="C514" s="821"/>
      <c r="D514" s="821"/>
      <c r="E514" s="822"/>
      <c r="F514" s="149"/>
      <c r="G514" s="149"/>
    </row>
    <row r="515" spans="1:7" s="219" customFormat="1" x14ac:dyDescent="0.25">
      <c r="A515" s="823"/>
      <c r="B515" s="180">
        <v>2019</v>
      </c>
      <c r="C515" s="180">
        <v>2020</v>
      </c>
      <c r="D515" s="180">
        <v>2021</v>
      </c>
      <c r="E515" s="180">
        <v>2022</v>
      </c>
      <c r="F515" s="149"/>
      <c r="G515" s="149"/>
    </row>
    <row r="516" spans="1:7" s="219" customFormat="1" ht="15.75" thickBot="1" x14ac:dyDescent="0.3">
      <c r="A516" s="824"/>
      <c r="B516" s="181" t="s">
        <v>9</v>
      </c>
      <c r="C516" s="181" t="s">
        <v>10</v>
      </c>
      <c r="D516" s="181" t="s">
        <v>10</v>
      </c>
      <c r="E516" s="181" t="s">
        <v>10</v>
      </c>
      <c r="F516" s="149"/>
      <c r="G516" s="149"/>
    </row>
    <row r="517" spans="1:7" s="219" customFormat="1" ht="15.75" thickBot="1" x14ac:dyDescent="0.3">
      <c r="A517" s="156" t="s">
        <v>26</v>
      </c>
      <c r="B517" s="184">
        <v>0</v>
      </c>
      <c r="C517" s="860">
        <v>1</v>
      </c>
      <c r="D517" s="861"/>
      <c r="E517" s="862"/>
      <c r="F517" s="149"/>
      <c r="G517" s="149"/>
    </row>
    <row r="518" spans="1:7" s="219" customFormat="1" ht="15.75" thickBot="1" x14ac:dyDescent="0.3">
      <c r="A518" s="156" t="s">
        <v>27</v>
      </c>
      <c r="B518" s="184">
        <v>203130</v>
      </c>
      <c r="C518" s="184">
        <v>220000</v>
      </c>
      <c r="D518" s="184">
        <v>220000</v>
      </c>
      <c r="E518" s="184">
        <f>E536</f>
        <v>220000</v>
      </c>
      <c r="F518" s="149"/>
      <c r="G518" s="149"/>
    </row>
    <row r="519" spans="1:7" s="219" customFormat="1" ht="15.75" thickBot="1" x14ac:dyDescent="0.3">
      <c r="A519" s="156" t="s">
        <v>28</v>
      </c>
      <c r="B519" s="184" t="e">
        <f>B518/B517</f>
        <v>#DIV/0!</v>
      </c>
      <c r="C519" s="184">
        <f>C518/C517</f>
        <v>220000</v>
      </c>
      <c r="D519" s="184" t="e">
        <f>D518/D517</f>
        <v>#DIV/0!</v>
      </c>
      <c r="E519" s="184" t="e">
        <f>E518/E517</f>
        <v>#DIV/0!</v>
      </c>
      <c r="F519" s="149"/>
      <c r="G519" s="149"/>
    </row>
    <row r="520" spans="1:7" s="219" customFormat="1" ht="15.75" thickBot="1" x14ac:dyDescent="0.3">
      <c r="A520" s="156" t="s">
        <v>29</v>
      </c>
      <c r="B520" s="185" t="s">
        <v>30</v>
      </c>
      <c r="C520" s="186" t="e">
        <f t="shared" ref="C520:E522" si="29">C517/B517-1</f>
        <v>#DIV/0!</v>
      </c>
      <c r="D520" s="186">
        <f t="shared" si="29"/>
        <v>-1</v>
      </c>
      <c r="E520" s="186" t="e">
        <f t="shared" si="29"/>
        <v>#DIV/0!</v>
      </c>
      <c r="F520" s="149"/>
      <c r="G520" s="149"/>
    </row>
    <row r="521" spans="1:7" s="219" customFormat="1" ht="15.75" thickBot="1" x14ac:dyDescent="0.3">
      <c r="A521" s="156" t="s">
        <v>31</v>
      </c>
      <c r="B521" s="185" t="s">
        <v>30</v>
      </c>
      <c r="C521" s="186">
        <f t="shared" si="29"/>
        <v>8.3050263378132261E-2</v>
      </c>
      <c r="D521" s="186">
        <f t="shared" si="29"/>
        <v>0</v>
      </c>
      <c r="E521" s="186">
        <f t="shared" si="29"/>
        <v>0</v>
      </c>
      <c r="F521" s="149"/>
      <c r="G521" s="149"/>
    </row>
    <row r="522" spans="1:7" s="219" customFormat="1" ht="15.75" thickBot="1" x14ac:dyDescent="0.3">
      <c r="A522" s="156" t="s">
        <v>32</v>
      </c>
      <c r="B522" s="185" t="s">
        <v>30</v>
      </c>
      <c r="C522" s="186" t="e">
        <f t="shared" si="29"/>
        <v>#DIV/0!</v>
      </c>
      <c r="D522" s="186" t="e">
        <f t="shared" si="29"/>
        <v>#DIV/0!</v>
      </c>
      <c r="E522" s="186" t="e">
        <f t="shared" si="29"/>
        <v>#DIV/0!</v>
      </c>
      <c r="F522" s="149"/>
      <c r="G522" s="149"/>
    </row>
    <row r="523" spans="1:7" s="219" customFormat="1" ht="15.75" thickBot="1" x14ac:dyDescent="0.3">
      <c r="A523" s="825" t="s">
        <v>393</v>
      </c>
      <c r="B523" s="826"/>
      <c r="C523" s="826"/>
      <c r="D523" s="826"/>
      <c r="E523" s="827"/>
      <c r="F523" s="149"/>
      <c r="G523" s="149"/>
    </row>
    <row r="524" spans="1:7" s="219" customFormat="1" ht="15.75" thickBot="1" x14ac:dyDescent="0.3">
      <c r="A524" s="823"/>
      <c r="B524" s="180">
        <v>2019</v>
      </c>
      <c r="C524" s="180">
        <v>2020</v>
      </c>
      <c r="D524" s="180">
        <v>2021</v>
      </c>
      <c r="E524" s="220">
        <v>2022</v>
      </c>
      <c r="F524" s="149"/>
      <c r="G524" s="149"/>
    </row>
    <row r="525" spans="1:7" s="219" customFormat="1" ht="15.75" thickBot="1" x14ac:dyDescent="0.3">
      <c r="A525" s="824"/>
      <c r="B525" s="181" t="s">
        <v>9</v>
      </c>
      <c r="C525" s="181" t="s">
        <v>10</v>
      </c>
      <c r="D525" s="181" t="s">
        <v>10</v>
      </c>
      <c r="E525" s="181" t="s">
        <v>10</v>
      </c>
      <c r="F525" s="149"/>
      <c r="G525" s="149"/>
    </row>
    <row r="526" spans="1:7" s="219" customFormat="1" ht="15.75" thickBot="1" x14ac:dyDescent="0.3">
      <c r="A526" s="187" t="s">
        <v>49</v>
      </c>
      <c r="B526" s="182"/>
      <c r="C526" s="184"/>
      <c r="D526" s="184"/>
      <c r="E526" s="184"/>
      <c r="F526" s="149"/>
      <c r="G526" s="149"/>
    </row>
    <row r="527" spans="1:7" s="219" customFormat="1" ht="15.75" thickBot="1" x14ac:dyDescent="0.3">
      <c r="A527" s="156" t="s">
        <v>110</v>
      </c>
      <c r="B527" s="182"/>
      <c r="C527" s="207"/>
      <c r="D527" s="207"/>
      <c r="E527" s="207"/>
      <c r="F527" s="149"/>
      <c r="G527" s="149"/>
    </row>
    <row r="528" spans="1:7" s="219" customFormat="1" ht="15.75" thickBot="1" x14ac:dyDescent="0.3">
      <c r="A528" s="156" t="s">
        <v>111</v>
      </c>
      <c r="B528" s="182"/>
      <c r="C528" s="207"/>
      <c r="D528" s="207"/>
      <c r="E528" s="207"/>
      <c r="F528" s="149"/>
      <c r="G528" s="149"/>
    </row>
    <row r="529" spans="1:7" s="219" customFormat="1" ht="15.75" thickBot="1" x14ac:dyDescent="0.3">
      <c r="A529" s="156" t="s">
        <v>113</v>
      </c>
      <c r="B529" s="182"/>
      <c r="C529" s="207"/>
      <c r="D529" s="207"/>
      <c r="E529" s="207"/>
      <c r="F529" s="149"/>
      <c r="G529" s="149"/>
    </row>
    <row r="530" spans="1:7" s="219" customFormat="1" ht="15.75" thickBot="1" x14ac:dyDescent="0.3">
      <c r="A530" s="156" t="s">
        <v>114</v>
      </c>
      <c r="B530" s="182"/>
      <c r="C530" s="207"/>
      <c r="D530" s="207"/>
      <c r="E530" s="207"/>
      <c r="F530" s="149"/>
      <c r="G530" s="149"/>
    </row>
    <row r="531" spans="1:7" s="219" customFormat="1" ht="15.75" thickBot="1" x14ac:dyDescent="0.3">
      <c r="A531" s="156" t="s">
        <v>50</v>
      </c>
      <c r="B531" s="188">
        <f>B532</f>
        <v>203130</v>
      </c>
      <c r="C531" s="188">
        <f t="shared" ref="C531:E531" si="30">C532</f>
        <v>220000</v>
      </c>
      <c r="D531" s="188">
        <f t="shared" si="30"/>
        <v>220000</v>
      </c>
      <c r="E531" s="188">
        <f t="shared" si="30"/>
        <v>220000</v>
      </c>
      <c r="F531" s="149"/>
      <c r="G531" s="149"/>
    </row>
    <row r="532" spans="1:7" s="219" customFormat="1" ht="15.75" thickBot="1" x14ac:dyDescent="0.3">
      <c r="A532" s="156" t="s">
        <v>110</v>
      </c>
      <c r="B532" s="188">
        <v>203130</v>
      </c>
      <c r="C532" s="188">
        <v>220000</v>
      </c>
      <c r="D532" s="188">
        <v>220000</v>
      </c>
      <c r="E532" s="188">
        <v>220000</v>
      </c>
      <c r="F532" s="149"/>
      <c r="G532" s="149"/>
    </row>
    <row r="533" spans="1:7" s="219" customFormat="1" ht="15.75" thickBot="1" x14ac:dyDescent="0.3">
      <c r="A533" s="156" t="s">
        <v>111</v>
      </c>
      <c r="B533" s="188"/>
      <c r="C533" s="188"/>
      <c r="D533" s="188"/>
      <c r="E533" s="188"/>
      <c r="F533" s="149"/>
      <c r="G533" s="149"/>
    </row>
    <row r="534" spans="1:7" s="219" customFormat="1" ht="15.75" thickBot="1" x14ac:dyDescent="0.3">
      <c r="A534" s="156" t="s">
        <v>113</v>
      </c>
      <c r="B534" s="188"/>
      <c r="C534" s="188"/>
      <c r="D534" s="188"/>
      <c r="E534" s="188"/>
      <c r="F534" s="149"/>
      <c r="G534" s="149"/>
    </row>
    <row r="535" spans="1:7" s="219" customFormat="1" ht="15.75" thickBot="1" x14ac:dyDescent="0.3">
      <c r="A535" s="156" t="s">
        <v>114</v>
      </c>
      <c r="B535" s="188"/>
      <c r="C535" s="188"/>
      <c r="D535" s="188"/>
      <c r="E535" s="188"/>
      <c r="F535" s="149"/>
      <c r="G535" s="149"/>
    </row>
    <row r="536" spans="1:7" s="219" customFormat="1" ht="15.75" thickBot="1" x14ac:dyDescent="0.3">
      <c r="A536" s="200" t="s">
        <v>394</v>
      </c>
      <c r="B536" s="188">
        <f>B526+B531</f>
        <v>203130</v>
      </c>
      <c r="C536" s="188">
        <f>C526+C531</f>
        <v>220000</v>
      </c>
      <c r="D536" s="188">
        <f>D526+D531</f>
        <v>220000</v>
      </c>
      <c r="E536" s="188">
        <f>E526+E531</f>
        <v>220000</v>
      </c>
      <c r="F536" s="149"/>
      <c r="G536" s="149"/>
    </row>
    <row r="537" spans="1:7" ht="15.75" thickBot="1" x14ac:dyDescent="0.3">
      <c r="A537" s="221"/>
      <c r="B537" s="222"/>
      <c r="C537" s="222"/>
      <c r="D537" s="222"/>
      <c r="E537" s="222"/>
    </row>
    <row r="538" spans="1:7" ht="45.75" thickBot="1" x14ac:dyDescent="0.3">
      <c r="A538" s="223" t="s">
        <v>71</v>
      </c>
      <c r="B538" s="224">
        <f>B536+B484+B458+B432+B406+B380+B354+B328+B302+B276+B250+B172+B146+B118+B92+B63+B510</f>
        <v>482269.76400000002</v>
      </c>
      <c r="C538" s="224">
        <f>C536+C484+C458+C432+C406+C380+C354+C328+C302+C276+C250+C172+C146+C92+C63+C510+C118+C224+C198</f>
        <v>329100</v>
      </c>
      <c r="D538" s="224">
        <f>D536+D484+D458+D432+D406+D380+D354+D328+D302+D276+D250+D172+D146+D92+D63+D510+D118+D224+D198</f>
        <v>355100</v>
      </c>
      <c r="E538" s="224">
        <f>E536+E484+E458+E432+E406+E380+E354+E328+E302+E276+E250+E172+E146+E92+E63+E510+E118+E224+E198</f>
        <v>356100</v>
      </c>
    </row>
    <row r="539" spans="1:7" ht="30.75" thickBot="1" x14ac:dyDescent="0.3">
      <c r="A539" s="223" t="s">
        <v>72</v>
      </c>
      <c r="B539" s="224">
        <f>B541+B543+B545+B555+B557+B549+B553</f>
        <v>482269.76400000002</v>
      </c>
      <c r="C539" s="224">
        <f>C541+C543+C545+C555+C557</f>
        <v>329100</v>
      </c>
      <c r="D539" s="224">
        <f>D541+D543+D545+D555+D557</f>
        <v>355100</v>
      </c>
      <c r="E539" s="224">
        <f>E541+E543+E545+E555+E557</f>
        <v>356100</v>
      </c>
    </row>
    <row r="540" spans="1:7" ht="30.75" thickBot="1" x14ac:dyDescent="0.3">
      <c r="A540" s="225" t="s">
        <v>395</v>
      </c>
      <c r="B540" s="173"/>
      <c r="C540" s="226">
        <f>C539/B539-1</f>
        <v>-0.31760183912338324</v>
      </c>
      <c r="D540" s="226">
        <f t="shared" ref="D540:E540" si="31">D539/C539-1</f>
        <v>7.9003342449103675E-2</v>
      </c>
      <c r="E540" s="226">
        <f t="shared" si="31"/>
        <v>2.8161081385524867E-3</v>
      </c>
    </row>
    <row r="541" spans="1:7" ht="15.75" thickBot="1" x14ac:dyDescent="0.3">
      <c r="A541" s="227" t="s">
        <v>33</v>
      </c>
      <c r="B541" s="228">
        <f>B43</f>
        <v>18600</v>
      </c>
      <c r="C541" s="228">
        <f>C43</f>
        <v>17300</v>
      </c>
      <c r="D541" s="228">
        <f>D43</f>
        <v>17300</v>
      </c>
      <c r="E541" s="228">
        <f>E43</f>
        <v>17300</v>
      </c>
    </row>
    <row r="542" spans="1:7" ht="15.75" thickBot="1" x14ac:dyDescent="0.3">
      <c r="A542" s="229" t="s">
        <v>396</v>
      </c>
      <c r="B542" s="230"/>
      <c r="C542" s="231">
        <f>C541/B541-1</f>
        <v>-6.9892473118279619E-2</v>
      </c>
      <c r="D542" s="231">
        <f t="shared" ref="D542:E542" si="32">D541/C541-1</f>
        <v>0</v>
      </c>
      <c r="E542" s="231">
        <f t="shared" si="32"/>
        <v>0</v>
      </c>
      <c r="F542" s="146"/>
      <c r="G542" s="146"/>
    </row>
    <row r="543" spans="1:7" ht="30.75" thickBot="1" x14ac:dyDescent="0.3">
      <c r="A543" s="227" t="s">
        <v>34</v>
      </c>
      <c r="B543" s="228">
        <f>B46</f>
        <v>2900</v>
      </c>
      <c r="C543" s="228">
        <f>C46</f>
        <v>2900</v>
      </c>
      <c r="D543" s="228">
        <f>D46</f>
        <v>2900</v>
      </c>
      <c r="E543" s="228">
        <f>E46</f>
        <v>2900</v>
      </c>
      <c r="F543" s="146"/>
      <c r="G543" s="146"/>
    </row>
    <row r="544" spans="1:7" ht="30.75" thickBot="1" x14ac:dyDescent="0.3">
      <c r="A544" s="229" t="s">
        <v>397</v>
      </c>
      <c r="B544" s="230"/>
      <c r="C544" s="231">
        <f>C543/B543-1</f>
        <v>0</v>
      </c>
      <c r="D544" s="231">
        <f t="shared" ref="D544:E544" si="33">D543/C543-1</f>
        <v>0</v>
      </c>
      <c r="E544" s="231">
        <f t="shared" si="33"/>
        <v>0</v>
      </c>
      <c r="F544" s="146"/>
      <c r="G544" s="146"/>
    </row>
    <row r="545" spans="1:13" ht="15.75" thickBot="1" x14ac:dyDescent="0.3">
      <c r="A545" s="227" t="s">
        <v>35</v>
      </c>
      <c r="B545" s="228">
        <f>B49</f>
        <v>8100</v>
      </c>
      <c r="C545" s="228">
        <f>C49</f>
        <v>10900</v>
      </c>
      <c r="D545" s="228">
        <f>D49</f>
        <v>10900</v>
      </c>
      <c r="E545" s="228">
        <f>E49</f>
        <v>11900</v>
      </c>
      <c r="F545" s="146"/>
      <c r="G545" s="146"/>
    </row>
    <row r="546" spans="1:13" ht="30.75" thickBot="1" x14ac:dyDescent="0.3">
      <c r="A546" s="229" t="s">
        <v>398</v>
      </c>
      <c r="B546" s="230"/>
      <c r="C546" s="231">
        <f>C545/B545-1</f>
        <v>0.34567901234567899</v>
      </c>
      <c r="D546" s="231">
        <f t="shared" ref="D546:E546" si="34">D545/C545-1</f>
        <v>0</v>
      </c>
      <c r="E546" s="231">
        <f t="shared" si="34"/>
        <v>9.174311926605494E-2</v>
      </c>
      <c r="F546" s="146"/>
      <c r="G546" s="146"/>
    </row>
    <row r="547" spans="1:13" ht="15.75" thickBot="1" x14ac:dyDescent="0.3">
      <c r="A547" s="227" t="s">
        <v>36</v>
      </c>
      <c r="B547" s="228"/>
      <c r="C547" s="228"/>
      <c r="D547" s="228"/>
      <c r="E547" s="228"/>
      <c r="F547" s="146"/>
      <c r="G547" s="146"/>
    </row>
    <row r="548" spans="1:13" ht="15.75" thickBot="1" x14ac:dyDescent="0.3">
      <c r="A548" s="229" t="s">
        <v>399</v>
      </c>
      <c r="B548" s="230"/>
      <c r="C548" s="231"/>
      <c r="D548" s="231"/>
      <c r="E548" s="231"/>
      <c r="F548" s="146"/>
      <c r="G548" s="146"/>
    </row>
    <row r="549" spans="1:13" ht="15.75" thickBot="1" x14ac:dyDescent="0.3">
      <c r="A549" s="227" t="s">
        <v>37</v>
      </c>
      <c r="B549" s="228">
        <f>B54</f>
        <v>70000</v>
      </c>
      <c r="C549" s="228"/>
      <c r="D549" s="228"/>
      <c r="E549" s="228"/>
      <c r="F549" s="146"/>
      <c r="G549" s="146"/>
    </row>
    <row r="550" spans="1:13" ht="30.75" thickBot="1" x14ac:dyDescent="0.3">
      <c r="A550" s="229" t="s">
        <v>400</v>
      </c>
      <c r="B550" s="230"/>
      <c r="C550" s="231"/>
      <c r="D550" s="231"/>
      <c r="E550" s="231"/>
      <c r="F550" s="146"/>
      <c r="G550" s="146"/>
    </row>
    <row r="551" spans="1:13" ht="15.75" thickBot="1" x14ac:dyDescent="0.3">
      <c r="A551" s="227" t="s">
        <v>38</v>
      </c>
      <c r="B551" s="228"/>
      <c r="C551" s="228"/>
      <c r="D551" s="228"/>
      <c r="E551" s="228"/>
      <c r="F551" s="146"/>
      <c r="G551" s="146"/>
    </row>
    <row r="552" spans="1:13" ht="30.75" thickBot="1" x14ac:dyDescent="0.3">
      <c r="A552" s="229" t="s">
        <v>401</v>
      </c>
      <c r="B552" s="230"/>
      <c r="C552" s="231"/>
      <c r="D552" s="231"/>
      <c r="E552" s="231"/>
      <c r="F552" s="146"/>
      <c r="G552" s="146"/>
    </row>
    <row r="553" spans="1:13" ht="30.75" thickBot="1" x14ac:dyDescent="0.3">
      <c r="A553" s="227" t="s">
        <v>39</v>
      </c>
      <c r="B553" s="228">
        <f>B60</f>
        <v>120</v>
      </c>
      <c r="C553" s="228"/>
      <c r="D553" s="228"/>
      <c r="E553" s="228"/>
      <c r="F553" s="146"/>
      <c r="G553" s="146"/>
    </row>
    <row r="554" spans="1:13" ht="30.75" thickBot="1" x14ac:dyDescent="0.3">
      <c r="A554" s="229" t="s">
        <v>402</v>
      </c>
      <c r="B554" s="230"/>
      <c r="C554" s="231"/>
      <c r="D554" s="231"/>
      <c r="E554" s="231"/>
      <c r="F554" s="146"/>
      <c r="G554" s="146"/>
    </row>
    <row r="555" spans="1:13" ht="15.75" thickBot="1" x14ac:dyDescent="0.3">
      <c r="A555" s="227" t="s">
        <v>74</v>
      </c>
      <c r="B555" s="232">
        <f>B82+B108+B136+B162+B240+B266+B292+B318+B344+B370+B396+B422+B448+B474+B526+B188+B214</f>
        <v>103843.76400000001</v>
      </c>
      <c r="C555" s="232">
        <f t="shared" ref="C555:E555" si="35">C82+C108+C136+C162+C240+C266+C292+C318+C344+C370+C396+C422+C448+C474+C526+C188+C214</f>
        <v>44000</v>
      </c>
      <c r="D555" s="232">
        <f t="shared" si="35"/>
        <v>62000</v>
      </c>
      <c r="E555" s="232">
        <f t="shared" si="35"/>
        <v>61000</v>
      </c>
      <c r="F555" s="233"/>
      <c r="G555" s="146"/>
    </row>
    <row r="556" spans="1:13" ht="30.75" thickBot="1" x14ac:dyDescent="0.3">
      <c r="A556" s="234" t="s">
        <v>403</v>
      </c>
      <c r="B556" s="235"/>
      <c r="C556" s="228"/>
      <c r="D556" s="228"/>
      <c r="E556" s="228"/>
      <c r="F556" s="146"/>
      <c r="G556" s="233"/>
      <c r="H556" s="233"/>
      <c r="I556" s="233"/>
      <c r="J556" s="233"/>
      <c r="K556" s="233"/>
      <c r="L556" s="233"/>
      <c r="M556" s="233"/>
    </row>
    <row r="557" spans="1:13" ht="15.75" thickBot="1" x14ac:dyDescent="0.3">
      <c r="A557" s="236" t="s">
        <v>75</v>
      </c>
      <c r="B557" s="228">
        <f>B531+B479+B453+B427+B401+B375+B349+B323+B297+B271+B245+B167+B141+B113+B87+B505+B193+B219</f>
        <v>278706</v>
      </c>
      <c r="C557" s="228">
        <f t="shared" ref="C557:E557" si="36">C531+C479+C453+C427+C401+C375+C349+C323+C297+C271+C245+C167+C141+C113+C87+C505+C193+C219</f>
        <v>254000</v>
      </c>
      <c r="D557" s="228">
        <f t="shared" si="36"/>
        <v>262000</v>
      </c>
      <c r="E557" s="228">
        <f t="shared" si="36"/>
        <v>263000</v>
      </c>
      <c r="F557" s="233"/>
      <c r="G557" s="146"/>
    </row>
    <row r="558" spans="1:13" ht="30.75" thickBot="1" x14ac:dyDescent="0.3">
      <c r="A558" s="229" t="s">
        <v>404</v>
      </c>
      <c r="B558" s="230"/>
      <c r="C558" s="231">
        <f>C555/B555-1</f>
        <v>-0.57628654523732403</v>
      </c>
      <c r="D558" s="231">
        <f>D555/C555-1</f>
        <v>0.40909090909090917</v>
      </c>
      <c r="E558" s="231">
        <f>E555/D555-1</f>
        <v>-1.6129032258064502E-2</v>
      </c>
      <c r="G558" s="146"/>
    </row>
    <row r="559" spans="1:13" ht="15.75" thickBot="1" x14ac:dyDescent="0.3">
      <c r="A559" s="237" t="s">
        <v>41</v>
      </c>
      <c r="B559" s="238">
        <f>IF(B539-B538=0,0,"Error")</f>
        <v>0</v>
      </c>
      <c r="C559" s="238">
        <f t="shared" ref="C559:E559" si="37">IF(C539-C538=0,0,"Error")</f>
        <v>0</v>
      </c>
      <c r="D559" s="238">
        <f t="shared" si="37"/>
        <v>0</v>
      </c>
      <c r="E559" s="238">
        <f t="shared" si="37"/>
        <v>0</v>
      </c>
      <c r="G559" s="146"/>
    </row>
    <row r="560" spans="1:13" x14ac:dyDescent="0.25">
      <c r="A560" s="239"/>
      <c r="B560" s="239"/>
      <c r="C560" s="239"/>
      <c r="D560" s="239"/>
    </row>
    <row r="561" spans="1:4" x14ac:dyDescent="0.25">
      <c r="A561" s="239"/>
      <c r="B561" s="239"/>
      <c r="C561" s="239"/>
      <c r="D561" s="239"/>
    </row>
  </sheetData>
  <mergeCells count="146">
    <mergeCell ref="A2:E2"/>
    <mergeCell ref="A1:E1"/>
    <mergeCell ref="B488:E488"/>
    <mergeCell ref="A489:A490"/>
    <mergeCell ref="A497:E497"/>
    <mergeCell ref="A498:A499"/>
    <mergeCell ref="A3:E3"/>
    <mergeCell ref="B460:E460"/>
    <mergeCell ref="B461:E461"/>
    <mergeCell ref="B462:E462"/>
    <mergeCell ref="A463:A464"/>
    <mergeCell ref="A471:E471"/>
    <mergeCell ref="A472:A473"/>
    <mergeCell ref="B485:E485"/>
    <mergeCell ref="B486:E486"/>
    <mergeCell ref="B487:E487"/>
    <mergeCell ref="A368:A369"/>
    <mergeCell ref="B382:E382"/>
    <mergeCell ref="B383:E383"/>
    <mergeCell ref="B384:E384"/>
    <mergeCell ref="A385:A386"/>
    <mergeCell ref="A393:E393"/>
    <mergeCell ref="B381:E381"/>
    <mergeCell ref="A342:A343"/>
    <mergeCell ref="B356:E356"/>
    <mergeCell ref="B357:E357"/>
    <mergeCell ref="A524:A525"/>
    <mergeCell ref="B513:E513"/>
    <mergeCell ref="B514:E514"/>
    <mergeCell ref="A515:A516"/>
    <mergeCell ref="A523:E523"/>
    <mergeCell ref="A394:A395"/>
    <mergeCell ref="B408:E408"/>
    <mergeCell ref="B409:E409"/>
    <mergeCell ref="B410:E410"/>
    <mergeCell ref="A411:A412"/>
    <mergeCell ref="A419:E419"/>
    <mergeCell ref="A420:A421"/>
    <mergeCell ref="B435:E435"/>
    <mergeCell ref="B436:E436"/>
    <mergeCell ref="A437:A438"/>
    <mergeCell ref="A445:E445"/>
    <mergeCell ref="A446:A447"/>
    <mergeCell ref="B433:E433"/>
    <mergeCell ref="B434:E434"/>
    <mergeCell ref="B459:E459"/>
    <mergeCell ref="C517:E517"/>
    <mergeCell ref="A511:E511"/>
    <mergeCell ref="B407:E407"/>
    <mergeCell ref="B358:E358"/>
    <mergeCell ref="A359:A360"/>
    <mergeCell ref="A367:E367"/>
    <mergeCell ref="A316:A317"/>
    <mergeCell ref="B330:E330"/>
    <mergeCell ref="B331:E331"/>
    <mergeCell ref="B332:E332"/>
    <mergeCell ref="A333:A334"/>
    <mergeCell ref="A341:E341"/>
    <mergeCell ref="B329:E329"/>
    <mergeCell ref="B355:E355"/>
    <mergeCell ref="A289:E289"/>
    <mergeCell ref="A290:A291"/>
    <mergeCell ref="B305:E305"/>
    <mergeCell ref="B306:E306"/>
    <mergeCell ref="A307:A308"/>
    <mergeCell ref="A315:E315"/>
    <mergeCell ref="B303:C303"/>
    <mergeCell ref="B279:E279"/>
    <mergeCell ref="B280:E280"/>
    <mergeCell ref="A281:A282"/>
    <mergeCell ref="B304:E304"/>
    <mergeCell ref="B277:E277"/>
    <mergeCell ref="B278:E278"/>
    <mergeCell ref="A263:E263"/>
    <mergeCell ref="A264:A265"/>
    <mergeCell ref="A237:E237"/>
    <mergeCell ref="A238:A239"/>
    <mergeCell ref="B252:E252"/>
    <mergeCell ref="B253:E253"/>
    <mergeCell ref="B254:E254"/>
    <mergeCell ref="A255:A256"/>
    <mergeCell ref="A159:E159"/>
    <mergeCell ref="A160:A161"/>
    <mergeCell ref="B226:E226"/>
    <mergeCell ref="B227:E227"/>
    <mergeCell ref="B228:E228"/>
    <mergeCell ref="A229:A230"/>
    <mergeCell ref="B251:D251"/>
    <mergeCell ref="B148:E148"/>
    <mergeCell ref="B149:E149"/>
    <mergeCell ref="B150:E150"/>
    <mergeCell ref="A151:A152"/>
    <mergeCell ref="B174:E174"/>
    <mergeCell ref="B175:E175"/>
    <mergeCell ref="B176:E176"/>
    <mergeCell ref="A177:A178"/>
    <mergeCell ref="A185:E185"/>
    <mergeCell ref="A186:A187"/>
    <mergeCell ref="B200:E200"/>
    <mergeCell ref="B201:E201"/>
    <mergeCell ref="B202:E202"/>
    <mergeCell ref="A203:A204"/>
    <mergeCell ref="A211:E211"/>
    <mergeCell ref="A212:A213"/>
    <mergeCell ref="A65:E65"/>
    <mergeCell ref="A66:E66"/>
    <mergeCell ref="B69:E69"/>
    <mergeCell ref="B67:D67"/>
    <mergeCell ref="B68:E68"/>
    <mergeCell ref="A133:E133"/>
    <mergeCell ref="A134:A135"/>
    <mergeCell ref="B121:E121"/>
    <mergeCell ref="B123:E123"/>
    <mergeCell ref="B124:E124"/>
    <mergeCell ref="A125:A126"/>
    <mergeCell ref="B122:D122"/>
    <mergeCell ref="B95:E95"/>
    <mergeCell ref="B96:E96"/>
    <mergeCell ref="A97:A98"/>
    <mergeCell ref="A105:E105"/>
    <mergeCell ref="A106:A107"/>
    <mergeCell ref="A119:E119"/>
    <mergeCell ref="B4:E4"/>
    <mergeCell ref="B5:E5"/>
    <mergeCell ref="B6:E6"/>
    <mergeCell ref="A7:E7"/>
    <mergeCell ref="A8:E10"/>
    <mergeCell ref="A120:E120"/>
    <mergeCell ref="B28:E28"/>
    <mergeCell ref="B29:E29"/>
    <mergeCell ref="B30:E30"/>
    <mergeCell ref="A31:A32"/>
    <mergeCell ref="A39:E39"/>
    <mergeCell ref="A40:A41"/>
    <mergeCell ref="B11:E11"/>
    <mergeCell ref="A12:A13"/>
    <mergeCell ref="B19:E19"/>
    <mergeCell ref="A20:E20"/>
    <mergeCell ref="A26:E26"/>
    <mergeCell ref="A27:E27"/>
    <mergeCell ref="B70:E70"/>
    <mergeCell ref="A71:A72"/>
    <mergeCell ref="A79:E79"/>
    <mergeCell ref="A80:A81"/>
    <mergeCell ref="D93:E93"/>
    <mergeCell ref="B94:D9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52"/>
  <sheetViews>
    <sheetView zoomScale="124" zoomScaleNormal="124" workbookViewId="0">
      <selection sqref="A1:E1"/>
    </sheetView>
  </sheetViews>
  <sheetFormatPr defaultRowHeight="15" x14ac:dyDescent="0.2"/>
  <cols>
    <col min="1" max="1" width="39.140625" style="286" customWidth="1"/>
    <col min="2" max="2" width="16.5703125" style="1270" customWidth="1"/>
    <col min="3" max="3" width="13.5703125" style="1270" customWidth="1"/>
    <col min="4" max="4" width="13.85546875" style="1270" customWidth="1"/>
    <col min="5" max="5" width="13.28515625" style="1270" customWidth="1"/>
    <col min="6" max="6" width="13" style="245" customWidth="1"/>
    <col min="7" max="7" width="9.5703125" style="245" bestFit="1" customWidth="1"/>
    <col min="8" max="8" width="11.85546875" style="245" customWidth="1"/>
    <col min="9" max="9" width="11.140625" style="245" customWidth="1"/>
    <col min="10" max="10" width="10.7109375" style="245" customWidth="1"/>
    <col min="11" max="256" width="9.140625" style="245"/>
    <col min="257" max="257" width="39.140625" style="245" customWidth="1"/>
    <col min="258" max="258" width="16.5703125" style="245" customWidth="1"/>
    <col min="259" max="259" width="13.5703125" style="245" customWidth="1"/>
    <col min="260" max="260" width="13.85546875" style="245" customWidth="1"/>
    <col min="261" max="261" width="13.28515625" style="245" customWidth="1"/>
    <col min="262" max="262" width="13" style="245" customWidth="1"/>
    <col min="263" max="263" width="9.5703125" style="245" bestFit="1" customWidth="1"/>
    <col min="264" max="264" width="11.85546875" style="245" customWidth="1"/>
    <col min="265" max="265" width="11.140625" style="245" customWidth="1"/>
    <col min="266" max="266" width="10.7109375" style="245" customWidth="1"/>
    <col min="267" max="512" width="9.140625" style="245"/>
    <col min="513" max="513" width="39.140625" style="245" customWidth="1"/>
    <col min="514" max="514" width="16.5703125" style="245" customWidth="1"/>
    <col min="515" max="515" width="13.5703125" style="245" customWidth="1"/>
    <col min="516" max="516" width="13.85546875" style="245" customWidth="1"/>
    <col min="517" max="517" width="13.28515625" style="245" customWidth="1"/>
    <col min="518" max="518" width="13" style="245" customWidth="1"/>
    <col min="519" max="519" width="9.5703125" style="245" bestFit="1" customWidth="1"/>
    <col min="520" max="520" width="11.85546875" style="245" customWidth="1"/>
    <col min="521" max="521" width="11.140625" style="245" customWidth="1"/>
    <col min="522" max="522" width="10.7109375" style="245" customWidth="1"/>
    <col min="523" max="768" width="9.140625" style="245"/>
    <col min="769" max="769" width="39.140625" style="245" customWidth="1"/>
    <col min="770" max="770" width="16.5703125" style="245" customWidth="1"/>
    <col min="771" max="771" width="13.5703125" style="245" customWidth="1"/>
    <col min="772" max="772" width="13.85546875" style="245" customWidth="1"/>
    <col min="773" max="773" width="13.28515625" style="245" customWidth="1"/>
    <col min="774" max="774" width="13" style="245" customWidth="1"/>
    <col min="775" max="775" width="9.5703125" style="245" bestFit="1" customWidth="1"/>
    <col min="776" max="776" width="11.85546875" style="245" customWidth="1"/>
    <col min="777" max="777" width="11.140625" style="245" customWidth="1"/>
    <col min="778" max="778" width="10.7109375" style="245" customWidth="1"/>
    <col min="779" max="1024" width="9.140625" style="245"/>
    <col min="1025" max="1025" width="39.140625" style="245" customWidth="1"/>
    <col min="1026" max="1026" width="16.5703125" style="245" customWidth="1"/>
    <col min="1027" max="1027" width="13.5703125" style="245" customWidth="1"/>
    <col min="1028" max="1028" width="13.85546875" style="245" customWidth="1"/>
    <col min="1029" max="1029" width="13.28515625" style="245" customWidth="1"/>
    <col min="1030" max="1030" width="13" style="245" customWidth="1"/>
    <col min="1031" max="1031" width="9.5703125" style="245" bestFit="1" customWidth="1"/>
    <col min="1032" max="1032" width="11.85546875" style="245" customWidth="1"/>
    <col min="1033" max="1033" width="11.140625" style="245" customWidth="1"/>
    <col min="1034" max="1034" width="10.7109375" style="245" customWidth="1"/>
    <col min="1035" max="1280" width="9.140625" style="245"/>
    <col min="1281" max="1281" width="39.140625" style="245" customWidth="1"/>
    <col min="1282" max="1282" width="16.5703125" style="245" customWidth="1"/>
    <col min="1283" max="1283" width="13.5703125" style="245" customWidth="1"/>
    <col min="1284" max="1284" width="13.85546875" style="245" customWidth="1"/>
    <col min="1285" max="1285" width="13.28515625" style="245" customWidth="1"/>
    <col min="1286" max="1286" width="13" style="245" customWidth="1"/>
    <col min="1287" max="1287" width="9.5703125" style="245" bestFit="1" customWidth="1"/>
    <col min="1288" max="1288" width="11.85546875" style="245" customWidth="1"/>
    <col min="1289" max="1289" width="11.140625" style="245" customWidth="1"/>
    <col min="1290" max="1290" width="10.7109375" style="245" customWidth="1"/>
    <col min="1291" max="1536" width="9.140625" style="245"/>
    <col min="1537" max="1537" width="39.140625" style="245" customWidth="1"/>
    <col min="1538" max="1538" width="16.5703125" style="245" customWidth="1"/>
    <col min="1539" max="1539" width="13.5703125" style="245" customWidth="1"/>
    <col min="1540" max="1540" width="13.85546875" style="245" customWidth="1"/>
    <col min="1541" max="1541" width="13.28515625" style="245" customWidth="1"/>
    <col min="1542" max="1542" width="13" style="245" customWidth="1"/>
    <col min="1543" max="1543" width="9.5703125" style="245" bestFit="1" customWidth="1"/>
    <col min="1544" max="1544" width="11.85546875" style="245" customWidth="1"/>
    <col min="1545" max="1545" width="11.140625" style="245" customWidth="1"/>
    <col min="1546" max="1546" width="10.7109375" style="245" customWidth="1"/>
    <col min="1547" max="1792" width="9.140625" style="245"/>
    <col min="1793" max="1793" width="39.140625" style="245" customWidth="1"/>
    <col min="1794" max="1794" width="16.5703125" style="245" customWidth="1"/>
    <col min="1795" max="1795" width="13.5703125" style="245" customWidth="1"/>
    <col min="1796" max="1796" width="13.85546875" style="245" customWidth="1"/>
    <col min="1797" max="1797" width="13.28515625" style="245" customWidth="1"/>
    <col min="1798" max="1798" width="13" style="245" customWidth="1"/>
    <col min="1799" max="1799" width="9.5703125" style="245" bestFit="1" customWidth="1"/>
    <col min="1800" max="1800" width="11.85546875" style="245" customWidth="1"/>
    <col min="1801" max="1801" width="11.140625" style="245" customWidth="1"/>
    <col min="1802" max="1802" width="10.7109375" style="245" customWidth="1"/>
    <col min="1803" max="2048" width="9.140625" style="245"/>
    <col min="2049" max="2049" width="39.140625" style="245" customWidth="1"/>
    <col min="2050" max="2050" width="16.5703125" style="245" customWidth="1"/>
    <col min="2051" max="2051" width="13.5703125" style="245" customWidth="1"/>
    <col min="2052" max="2052" width="13.85546875" style="245" customWidth="1"/>
    <col min="2053" max="2053" width="13.28515625" style="245" customWidth="1"/>
    <col min="2054" max="2054" width="13" style="245" customWidth="1"/>
    <col min="2055" max="2055" width="9.5703125" style="245" bestFit="1" customWidth="1"/>
    <col min="2056" max="2056" width="11.85546875" style="245" customWidth="1"/>
    <col min="2057" max="2057" width="11.140625" style="245" customWidth="1"/>
    <col min="2058" max="2058" width="10.7109375" style="245" customWidth="1"/>
    <col min="2059" max="2304" width="9.140625" style="245"/>
    <col min="2305" max="2305" width="39.140625" style="245" customWidth="1"/>
    <col min="2306" max="2306" width="16.5703125" style="245" customWidth="1"/>
    <col min="2307" max="2307" width="13.5703125" style="245" customWidth="1"/>
    <col min="2308" max="2308" width="13.85546875" style="245" customWidth="1"/>
    <col min="2309" max="2309" width="13.28515625" style="245" customWidth="1"/>
    <col min="2310" max="2310" width="13" style="245" customWidth="1"/>
    <col min="2311" max="2311" width="9.5703125" style="245" bestFit="1" customWidth="1"/>
    <col min="2312" max="2312" width="11.85546875" style="245" customWidth="1"/>
    <col min="2313" max="2313" width="11.140625" style="245" customWidth="1"/>
    <col min="2314" max="2314" width="10.7109375" style="245" customWidth="1"/>
    <col min="2315" max="2560" width="9.140625" style="245"/>
    <col min="2561" max="2561" width="39.140625" style="245" customWidth="1"/>
    <col min="2562" max="2562" width="16.5703125" style="245" customWidth="1"/>
    <col min="2563" max="2563" width="13.5703125" style="245" customWidth="1"/>
    <col min="2564" max="2564" width="13.85546875" style="245" customWidth="1"/>
    <col min="2565" max="2565" width="13.28515625" style="245" customWidth="1"/>
    <col min="2566" max="2566" width="13" style="245" customWidth="1"/>
    <col min="2567" max="2567" width="9.5703125" style="245" bestFit="1" customWidth="1"/>
    <col min="2568" max="2568" width="11.85546875" style="245" customWidth="1"/>
    <col min="2569" max="2569" width="11.140625" style="245" customWidth="1"/>
    <col min="2570" max="2570" width="10.7109375" style="245" customWidth="1"/>
    <col min="2571" max="2816" width="9.140625" style="245"/>
    <col min="2817" max="2817" width="39.140625" style="245" customWidth="1"/>
    <col min="2818" max="2818" width="16.5703125" style="245" customWidth="1"/>
    <col min="2819" max="2819" width="13.5703125" style="245" customWidth="1"/>
    <col min="2820" max="2820" width="13.85546875" style="245" customWidth="1"/>
    <col min="2821" max="2821" width="13.28515625" style="245" customWidth="1"/>
    <col min="2822" max="2822" width="13" style="245" customWidth="1"/>
    <col min="2823" max="2823" width="9.5703125" style="245" bestFit="1" customWidth="1"/>
    <col min="2824" max="2824" width="11.85546875" style="245" customWidth="1"/>
    <col min="2825" max="2825" width="11.140625" style="245" customWidth="1"/>
    <col min="2826" max="2826" width="10.7109375" style="245" customWidth="1"/>
    <col min="2827" max="3072" width="9.140625" style="245"/>
    <col min="3073" max="3073" width="39.140625" style="245" customWidth="1"/>
    <col min="3074" max="3074" width="16.5703125" style="245" customWidth="1"/>
    <col min="3075" max="3075" width="13.5703125" style="245" customWidth="1"/>
    <col min="3076" max="3076" width="13.85546875" style="245" customWidth="1"/>
    <col min="3077" max="3077" width="13.28515625" style="245" customWidth="1"/>
    <col min="3078" max="3078" width="13" style="245" customWidth="1"/>
    <col min="3079" max="3079" width="9.5703125" style="245" bestFit="1" customWidth="1"/>
    <col min="3080" max="3080" width="11.85546875" style="245" customWidth="1"/>
    <col min="3081" max="3081" width="11.140625" style="245" customWidth="1"/>
    <col min="3082" max="3082" width="10.7109375" style="245" customWidth="1"/>
    <col min="3083" max="3328" width="9.140625" style="245"/>
    <col min="3329" max="3329" width="39.140625" style="245" customWidth="1"/>
    <col min="3330" max="3330" width="16.5703125" style="245" customWidth="1"/>
    <col min="3331" max="3331" width="13.5703125" style="245" customWidth="1"/>
    <col min="3332" max="3332" width="13.85546875" style="245" customWidth="1"/>
    <col min="3333" max="3333" width="13.28515625" style="245" customWidth="1"/>
    <col min="3334" max="3334" width="13" style="245" customWidth="1"/>
    <col min="3335" max="3335" width="9.5703125" style="245" bestFit="1" customWidth="1"/>
    <col min="3336" max="3336" width="11.85546875" style="245" customWidth="1"/>
    <col min="3337" max="3337" width="11.140625" style="245" customWidth="1"/>
    <col min="3338" max="3338" width="10.7109375" style="245" customWidth="1"/>
    <col min="3339" max="3584" width="9.140625" style="245"/>
    <col min="3585" max="3585" width="39.140625" style="245" customWidth="1"/>
    <col min="3586" max="3586" width="16.5703125" style="245" customWidth="1"/>
    <col min="3587" max="3587" width="13.5703125" style="245" customWidth="1"/>
    <col min="3588" max="3588" width="13.85546875" style="245" customWidth="1"/>
    <col min="3589" max="3589" width="13.28515625" style="245" customWidth="1"/>
    <col min="3590" max="3590" width="13" style="245" customWidth="1"/>
    <col min="3591" max="3591" width="9.5703125" style="245" bestFit="1" customWidth="1"/>
    <col min="3592" max="3592" width="11.85546875" style="245" customWidth="1"/>
    <col min="3593" max="3593" width="11.140625" style="245" customWidth="1"/>
    <col min="3594" max="3594" width="10.7109375" style="245" customWidth="1"/>
    <col min="3595" max="3840" width="9.140625" style="245"/>
    <col min="3841" max="3841" width="39.140625" style="245" customWidth="1"/>
    <col min="3842" max="3842" width="16.5703125" style="245" customWidth="1"/>
    <col min="3843" max="3843" width="13.5703125" style="245" customWidth="1"/>
    <col min="3844" max="3844" width="13.85546875" style="245" customWidth="1"/>
    <col min="3845" max="3845" width="13.28515625" style="245" customWidth="1"/>
    <col min="3846" max="3846" width="13" style="245" customWidth="1"/>
    <col min="3847" max="3847" width="9.5703125" style="245" bestFit="1" customWidth="1"/>
    <col min="3848" max="3848" width="11.85546875" style="245" customWidth="1"/>
    <col min="3849" max="3849" width="11.140625" style="245" customWidth="1"/>
    <col min="3850" max="3850" width="10.7109375" style="245" customWidth="1"/>
    <col min="3851" max="4096" width="9.140625" style="245"/>
    <col min="4097" max="4097" width="39.140625" style="245" customWidth="1"/>
    <col min="4098" max="4098" width="16.5703125" style="245" customWidth="1"/>
    <col min="4099" max="4099" width="13.5703125" style="245" customWidth="1"/>
    <col min="4100" max="4100" width="13.85546875" style="245" customWidth="1"/>
    <col min="4101" max="4101" width="13.28515625" style="245" customWidth="1"/>
    <col min="4102" max="4102" width="13" style="245" customWidth="1"/>
    <col min="4103" max="4103" width="9.5703125" style="245" bestFit="1" customWidth="1"/>
    <col min="4104" max="4104" width="11.85546875" style="245" customWidth="1"/>
    <col min="4105" max="4105" width="11.140625" style="245" customWidth="1"/>
    <col min="4106" max="4106" width="10.7109375" style="245" customWidth="1"/>
    <col min="4107" max="4352" width="9.140625" style="245"/>
    <col min="4353" max="4353" width="39.140625" style="245" customWidth="1"/>
    <col min="4354" max="4354" width="16.5703125" style="245" customWidth="1"/>
    <col min="4355" max="4355" width="13.5703125" style="245" customWidth="1"/>
    <col min="4356" max="4356" width="13.85546875" style="245" customWidth="1"/>
    <col min="4357" max="4357" width="13.28515625" style="245" customWidth="1"/>
    <col min="4358" max="4358" width="13" style="245" customWidth="1"/>
    <col min="4359" max="4359" width="9.5703125" style="245" bestFit="1" customWidth="1"/>
    <col min="4360" max="4360" width="11.85546875" style="245" customWidth="1"/>
    <col min="4361" max="4361" width="11.140625" style="245" customWidth="1"/>
    <col min="4362" max="4362" width="10.7109375" style="245" customWidth="1"/>
    <col min="4363" max="4608" width="9.140625" style="245"/>
    <col min="4609" max="4609" width="39.140625" style="245" customWidth="1"/>
    <col min="4610" max="4610" width="16.5703125" style="245" customWidth="1"/>
    <col min="4611" max="4611" width="13.5703125" style="245" customWidth="1"/>
    <col min="4612" max="4612" width="13.85546875" style="245" customWidth="1"/>
    <col min="4613" max="4613" width="13.28515625" style="245" customWidth="1"/>
    <col min="4614" max="4614" width="13" style="245" customWidth="1"/>
    <col min="4615" max="4615" width="9.5703125" style="245" bestFit="1" customWidth="1"/>
    <col min="4616" max="4616" width="11.85546875" style="245" customWidth="1"/>
    <col min="4617" max="4617" width="11.140625" style="245" customWidth="1"/>
    <col min="4618" max="4618" width="10.7109375" style="245" customWidth="1"/>
    <col min="4619" max="4864" width="9.140625" style="245"/>
    <col min="4865" max="4865" width="39.140625" style="245" customWidth="1"/>
    <col min="4866" max="4866" width="16.5703125" style="245" customWidth="1"/>
    <col min="4867" max="4867" width="13.5703125" style="245" customWidth="1"/>
    <col min="4868" max="4868" width="13.85546875" style="245" customWidth="1"/>
    <col min="4869" max="4869" width="13.28515625" style="245" customWidth="1"/>
    <col min="4870" max="4870" width="13" style="245" customWidth="1"/>
    <col min="4871" max="4871" width="9.5703125" style="245" bestFit="1" customWidth="1"/>
    <col min="4872" max="4872" width="11.85546875" style="245" customWidth="1"/>
    <col min="4873" max="4873" width="11.140625" style="245" customWidth="1"/>
    <col min="4874" max="4874" width="10.7109375" style="245" customWidth="1"/>
    <col min="4875" max="5120" width="9.140625" style="245"/>
    <col min="5121" max="5121" width="39.140625" style="245" customWidth="1"/>
    <col min="5122" max="5122" width="16.5703125" style="245" customWidth="1"/>
    <col min="5123" max="5123" width="13.5703125" style="245" customWidth="1"/>
    <col min="5124" max="5124" width="13.85546875" style="245" customWidth="1"/>
    <col min="5125" max="5125" width="13.28515625" style="245" customWidth="1"/>
    <col min="5126" max="5126" width="13" style="245" customWidth="1"/>
    <col min="5127" max="5127" width="9.5703125" style="245" bestFit="1" customWidth="1"/>
    <col min="5128" max="5128" width="11.85546875" style="245" customWidth="1"/>
    <col min="5129" max="5129" width="11.140625" style="245" customWidth="1"/>
    <col min="5130" max="5130" width="10.7109375" style="245" customWidth="1"/>
    <col min="5131" max="5376" width="9.140625" style="245"/>
    <col min="5377" max="5377" width="39.140625" style="245" customWidth="1"/>
    <col min="5378" max="5378" width="16.5703125" style="245" customWidth="1"/>
    <col min="5379" max="5379" width="13.5703125" style="245" customWidth="1"/>
    <col min="5380" max="5380" width="13.85546875" style="245" customWidth="1"/>
    <col min="5381" max="5381" width="13.28515625" style="245" customWidth="1"/>
    <col min="5382" max="5382" width="13" style="245" customWidth="1"/>
    <col min="5383" max="5383" width="9.5703125" style="245" bestFit="1" customWidth="1"/>
    <col min="5384" max="5384" width="11.85546875" style="245" customWidth="1"/>
    <col min="5385" max="5385" width="11.140625" style="245" customWidth="1"/>
    <col min="5386" max="5386" width="10.7109375" style="245" customWidth="1"/>
    <col min="5387" max="5632" width="9.140625" style="245"/>
    <col min="5633" max="5633" width="39.140625" style="245" customWidth="1"/>
    <col min="5634" max="5634" width="16.5703125" style="245" customWidth="1"/>
    <col min="5635" max="5635" width="13.5703125" style="245" customWidth="1"/>
    <col min="5636" max="5636" width="13.85546875" style="245" customWidth="1"/>
    <col min="5637" max="5637" width="13.28515625" style="245" customWidth="1"/>
    <col min="5638" max="5638" width="13" style="245" customWidth="1"/>
    <col min="5639" max="5639" width="9.5703125" style="245" bestFit="1" customWidth="1"/>
    <col min="5640" max="5640" width="11.85546875" style="245" customWidth="1"/>
    <col min="5641" max="5641" width="11.140625" style="245" customWidth="1"/>
    <col min="5642" max="5642" width="10.7109375" style="245" customWidth="1"/>
    <col min="5643" max="5888" width="9.140625" style="245"/>
    <col min="5889" max="5889" width="39.140625" style="245" customWidth="1"/>
    <col min="5890" max="5890" width="16.5703125" style="245" customWidth="1"/>
    <col min="5891" max="5891" width="13.5703125" style="245" customWidth="1"/>
    <col min="5892" max="5892" width="13.85546875" style="245" customWidth="1"/>
    <col min="5893" max="5893" width="13.28515625" style="245" customWidth="1"/>
    <col min="5894" max="5894" width="13" style="245" customWidth="1"/>
    <col min="5895" max="5895" width="9.5703125" style="245" bestFit="1" customWidth="1"/>
    <col min="5896" max="5896" width="11.85546875" style="245" customWidth="1"/>
    <col min="5897" max="5897" width="11.140625" style="245" customWidth="1"/>
    <col min="5898" max="5898" width="10.7109375" style="245" customWidth="1"/>
    <col min="5899" max="6144" width="9.140625" style="245"/>
    <col min="6145" max="6145" width="39.140625" style="245" customWidth="1"/>
    <col min="6146" max="6146" width="16.5703125" style="245" customWidth="1"/>
    <col min="6147" max="6147" width="13.5703125" style="245" customWidth="1"/>
    <col min="6148" max="6148" width="13.85546875" style="245" customWidth="1"/>
    <col min="6149" max="6149" width="13.28515625" style="245" customWidth="1"/>
    <col min="6150" max="6150" width="13" style="245" customWidth="1"/>
    <col min="6151" max="6151" width="9.5703125" style="245" bestFit="1" customWidth="1"/>
    <col min="6152" max="6152" width="11.85546875" style="245" customWidth="1"/>
    <col min="6153" max="6153" width="11.140625" style="245" customWidth="1"/>
    <col min="6154" max="6154" width="10.7109375" style="245" customWidth="1"/>
    <col min="6155" max="6400" width="9.140625" style="245"/>
    <col min="6401" max="6401" width="39.140625" style="245" customWidth="1"/>
    <col min="6402" max="6402" width="16.5703125" style="245" customWidth="1"/>
    <col min="6403" max="6403" width="13.5703125" style="245" customWidth="1"/>
    <col min="6404" max="6404" width="13.85546875" style="245" customWidth="1"/>
    <col min="6405" max="6405" width="13.28515625" style="245" customWidth="1"/>
    <col min="6406" max="6406" width="13" style="245" customWidth="1"/>
    <col min="6407" max="6407" width="9.5703125" style="245" bestFit="1" customWidth="1"/>
    <col min="6408" max="6408" width="11.85546875" style="245" customWidth="1"/>
    <col min="6409" max="6409" width="11.140625" style="245" customWidth="1"/>
    <col min="6410" max="6410" width="10.7109375" style="245" customWidth="1"/>
    <col min="6411" max="6656" width="9.140625" style="245"/>
    <col min="6657" max="6657" width="39.140625" style="245" customWidth="1"/>
    <col min="6658" max="6658" width="16.5703125" style="245" customWidth="1"/>
    <col min="6659" max="6659" width="13.5703125" style="245" customWidth="1"/>
    <col min="6660" max="6660" width="13.85546875" style="245" customWidth="1"/>
    <col min="6661" max="6661" width="13.28515625" style="245" customWidth="1"/>
    <col min="6662" max="6662" width="13" style="245" customWidth="1"/>
    <col min="6663" max="6663" width="9.5703125" style="245" bestFit="1" customWidth="1"/>
    <col min="6664" max="6664" width="11.85546875" style="245" customWidth="1"/>
    <col min="6665" max="6665" width="11.140625" style="245" customWidth="1"/>
    <col min="6666" max="6666" width="10.7109375" style="245" customWidth="1"/>
    <col min="6667" max="6912" width="9.140625" style="245"/>
    <col min="6913" max="6913" width="39.140625" style="245" customWidth="1"/>
    <col min="6914" max="6914" width="16.5703125" style="245" customWidth="1"/>
    <col min="6915" max="6915" width="13.5703125" style="245" customWidth="1"/>
    <col min="6916" max="6916" width="13.85546875" style="245" customWidth="1"/>
    <col min="6917" max="6917" width="13.28515625" style="245" customWidth="1"/>
    <col min="6918" max="6918" width="13" style="245" customWidth="1"/>
    <col min="6919" max="6919" width="9.5703125" style="245" bestFit="1" customWidth="1"/>
    <col min="6920" max="6920" width="11.85546875" style="245" customWidth="1"/>
    <col min="6921" max="6921" width="11.140625" style="245" customWidth="1"/>
    <col min="6922" max="6922" width="10.7109375" style="245" customWidth="1"/>
    <col min="6923" max="7168" width="9.140625" style="245"/>
    <col min="7169" max="7169" width="39.140625" style="245" customWidth="1"/>
    <col min="7170" max="7170" width="16.5703125" style="245" customWidth="1"/>
    <col min="7171" max="7171" width="13.5703125" style="245" customWidth="1"/>
    <col min="7172" max="7172" width="13.85546875" style="245" customWidth="1"/>
    <col min="7173" max="7173" width="13.28515625" style="245" customWidth="1"/>
    <col min="7174" max="7174" width="13" style="245" customWidth="1"/>
    <col min="7175" max="7175" width="9.5703125" style="245" bestFit="1" customWidth="1"/>
    <col min="7176" max="7176" width="11.85546875" style="245" customWidth="1"/>
    <col min="7177" max="7177" width="11.140625" style="245" customWidth="1"/>
    <col min="7178" max="7178" width="10.7109375" style="245" customWidth="1"/>
    <col min="7179" max="7424" width="9.140625" style="245"/>
    <col min="7425" max="7425" width="39.140625" style="245" customWidth="1"/>
    <col min="7426" max="7426" width="16.5703125" style="245" customWidth="1"/>
    <col min="7427" max="7427" width="13.5703125" style="245" customWidth="1"/>
    <col min="7428" max="7428" width="13.85546875" style="245" customWidth="1"/>
    <col min="7429" max="7429" width="13.28515625" style="245" customWidth="1"/>
    <col min="7430" max="7430" width="13" style="245" customWidth="1"/>
    <col min="7431" max="7431" width="9.5703125" style="245" bestFit="1" customWidth="1"/>
    <col min="7432" max="7432" width="11.85546875" style="245" customWidth="1"/>
    <col min="7433" max="7433" width="11.140625" style="245" customWidth="1"/>
    <col min="7434" max="7434" width="10.7109375" style="245" customWidth="1"/>
    <col min="7435" max="7680" width="9.140625" style="245"/>
    <col min="7681" max="7681" width="39.140625" style="245" customWidth="1"/>
    <col min="7682" max="7682" width="16.5703125" style="245" customWidth="1"/>
    <col min="7683" max="7683" width="13.5703125" style="245" customWidth="1"/>
    <col min="7684" max="7684" width="13.85546875" style="245" customWidth="1"/>
    <col min="7685" max="7685" width="13.28515625" style="245" customWidth="1"/>
    <col min="7686" max="7686" width="13" style="245" customWidth="1"/>
    <col min="7687" max="7687" width="9.5703125" style="245" bestFit="1" customWidth="1"/>
    <col min="7688" max="7688" width="11.85546875" style="245" customWidth="1"/>
    <col min="7689" max="7689" width="11.140625" style="245" customWidth="1"/>
    <col min="7690" max="7690" width="10.7109375" style="245" customWidth="1"/>
    <col min="7691" max="7936" width="9.140625" style="245"/>
    <col min="7937" max="7937" width="39.140625" style="245" customWidth="1"/>
    <col min="7938" max="7938" width="16.5703125" style="245" customWidth="1"/>
    <col min="7939" max="7939" width="13.5703125" style="245" customWidth="1"/>
    <col min="7940" max="7940" width="13.85546875" style="245" customWidth="1"/>
    <col min="7941" max="7941" width="13.28515625" style="245" customWidth="1"/>
    <col min="7942" max="7942" width="13" style="245" customWidth="1"/>
    <col min="7943" max="7943" width="9.5703125" style="245" bestFit="1" customWidth="1"/>
    <col min="7944" max="7944" width="11.85546875" style="245" customWidth="1"/>
    <col min="7945" max="7945" width="11.140625" style="245" customWidth="1"/>
    <col min="7946" max="7946" width="10.7109375" style="245" customWidth="1"/>
    <col min="7947" max="8192" width="9.140625" style="245"/>
    <col min="8193" max="8193" width="39.140625" style="245" customWidth="1"/>
    <col min="8194" max="8194" width="16.5703125" style="245" customWidth="1"/>
    <col min="8195" max="8195" width="13.5703125" style="245" customWidth="1"/>
    <col min="8196" max="8196" width="13.85546875" style="245" customWidth="1"/>
    <col min="8197" max="8197" width="13.28515625" style="245" customWidth="1"/>
    <col min="8198" max="8198" width="13" style="245" customWidth="1"/>
    <col min="8199" max="8199" width="9.5703125" style="245" bestFit="1" customWidth="1"/>
    <col min="8200" max="8200" width="11.85546875" style="245" customWidth="1"/>
    <col min="8201" max="8201" width="11.140625" style="245" customWidth="1"/>
    <col min="8202" max="8202" width="10.7109375" style="245" customWidth="1"/>
    <col min="8203" max="8448" width="9.140625" style="245"/>
    <col min="8449" max="8449" width="39.140625" style="245" customWidth="1"/>
    <col min="8450" max="8450" width="16.5703125" style="245" customWidth="1"/>
    <col min="8451" max="8451" width="13.5703125" style="245" customWidth="1"/>
    <col min="8452" max="8452" width="13.85546875" style="245" customWidth="1"/>
    <col min="8453" max="8453" width="13.28515625" style="245" customWidth="1"/>
    <col min="8454" max="8454" width="13" style="245" customWidth="1"/>
    <col min="8455" max="8455" width="9.5703125" style="245" bestFit="1" customWidth="1"/>
    <col min="8456" max="8456" width="11.85546875" style="245" customWidth="1"/>
    <col min="8457" max="8457" width="11.140625" style="245" customWidth="1"/>
    <col min="8458" max="8458" width="10.7109375" style="245" customWidth="1"/>
    <col min="8459" max="8704" width="9.140625" style="245"/>
    <col min="8705" max="8705" width="39.140625" style="245" customWidth="1"/>
    <col min="8706" max="8706" width="16.5703125" style="245" customWidth="1"/>
    <col min="8707" max="8707" width="13.5703125" style="245" customWidth="1"/>
    <col min="8708" max="8708" width="13.85546875" style="245" customWidth="1"/>
    <col min="8709" max="8709" width="13.28515625" style="245" customWidth="1"/>
    <col min="8710" max="8710" width="13" style="245" customWidth="1"/>
    <col min="8711" max="8711" width="9.5703125" style="245" bestFit="1" customWidth="1"/>
    <col min="8712" max="8712" width="11.85546875" style="245" customWidth="1"/>
    <col min="8713" max="8713" width="11.140625" style="245" customWidth="1"/>
    <col min="8714" max="8714" width="10.7109375" style="245" customWidth="1"/>
    <col min="8715" max="8960" width="9.140625" style="245"/>
    <col min="8961" max="8961" width="39.140625" style="245" customWidth="1"/>
    <col min="8962" max="8962" width="16.5703125" style="245" customWidth="1"/>
    <col min="8963" max="8963" width="13.5703125" style="245" customWidth="1"/>
    <col min="8964" max="8964" width="13.85546875" style="245" customWidth="1"/>
    <col min="8965" max="8965" width="13.28515625" style="245" customWidth="1"/>
    <col min="8966" max="8966" width="13" style="245" customWidth="1"/>
    <col min="8967" max="8967" width="9.5703125" style="245" bestFit="1" customWidth="1"/>
    <col min="8968" max="8968" width="11.85546875" style="245" customWidth="1"/>
    <col min="8969" max="8969" width="11.140625" style="245" customWidth="1"/>
    <col min="8970" max="8970" width="10.7109375" style="245" customWidth="1"/>
    <col min="8971" max="9216" width="9.140625" style="245"/>
    <col min="9217" max="9217" width="39.140625" style="245" customWidth="1"/>
    <col min="9218" max="9218" width="16.5703125" style="245" customWidth="1"/>
    <col min="9219" max="9219" width="13.5703125" style="245" customWidth="1"/>
    <col min="9220" max="9220" width="13.85546875" style="245" customWidth="1"/>
    <col min="9221" max="9221" width="13.28515625" style="245" customWidth="1"/>
    <col min="9222" max="9222" width="13" style="245" customWidth="1"/>
    <col min="9223" max="9223" width="9.5703125" style="245" bestFit="1" customWidth="1"/>
    <col min="9224" max="9224" width="11.85546875" style="245" customWidth="1"/>
    <col min="9225" max="9225" width="11.140625" style="245" customWidth="1"/>
    <col min="9226" max="9226" width="10.7109375" style="245" customWidth="1"/>
    <col min="9227" max="9472" width="9.140625" style="245"/>
    <col min="9473" max="9473" width="39.140625" style="245" customWidth="1"/>
    <col min="9474" max="9474" width="16.5703125" style="245" customWidth="1"/>
    <col min="9475" max="9475" width="13.5703125" style="245" customWidth="1"/>
    <col min="9476" max="9476" width="13.85546875" style="245" customWidth="1"/>
    <col min="9477" max="9477" width="13.28515625" style="245" customWidth="1"/>
    <col min="9478" max="9478" width="13" style="245" customWidth="1"/>
    <col min="9479" max="9479" width="9.5703125" style="245" bestFit="1" customWidth="1"/>
    <col min="9480" max="9480" width="11.85546875" style="245" customWidth="1"/>
    <col min="9481" max="9481" width="11.140625" style="245" customWidth="1"/>
    <col min="9482" max="9482" width="10.7109375" style="245" customWidth="1"/>
    <col min="9483" max="9728" width="9.140625" style="245"/>
    <col min="9729" max="9729" width="39.140625" style="245" customWidth="1"/>
    <col min="9730" max="9730" width="16.5703125" style="245" customWidth="1"/>
    <col min="9731" max="9731" width="13.5703125" style="245" customWidth="1"/>
    <col min="9732" max="9732" width="13.85546875" style="245" customWidth="1"/>
    <col min="9733" max="9733" width="13.28515625" style="245" customWidth="1"/>
    <col min="9734" max="9734" width="13" style="245" customWidth="1"/>
    <col min="9735" max="9735" width="9.5703125" style="245" bestFit="1" customWidth="1"/>
    <col min="9736" max="9736" width="11.85546875" style="245" customWidth="1"/>
    <col min="9737" max="9737" width="11.140625" style="245" customWidth="1"/>
    <col min="9738" max="9738" width="10.7109375" style="245" customWidth="1"/>
    <col min="9739" max="9984" width="9.140625" style="245"/>
    <col min="9985" max="9985" width="39.140625" style="245" customWidth="1"/>
    <col min="9986" max="9986" width="16.5703125" style="245" customWidth="1"/>
    <col min="9987" max="9987" width="13.5703125" style="245" customWidth="1"/>
    <col min="9988" max="9988" width="13.85546875" style="245" customWidth="1"/>
    <col min="9989" max="9989" width="13.28515625" style="245" customWidth="1"/>
    <col min="9990" max="9990" width="13" style="245" customWidth="1"/>
    <col min="9991" max="9991" width="9.5703125" style="245" bestFit="1" customWidth="1"/>
    <col min="9992" max="9992" width="11.85546875" style="245" customWidth="1"/>
    <col min="9993" max="9993" width="11.140625" style="245" customWidth="1"/>
    <col min="9994" max="9994" width="10.7109375" style="245" customWidth="1"/>
    <col min="9995" max="10240" width="9.140625" style="245"/>
    <col min="10241" max="10241" width="39.140625" style="245" customWidth="1"/>
    <col min="10242" max="10242" width="16.5703125" style="245" customWidth="1"/>
    <col min="10243" max="10243" width="13.5703125" style="245" customWidth="1"/>
    <col min="10244" max="10244" width="13.85546875" style="245" customWidth="1"/>
    <col min="10245" max="10245" width="13.28515625" style="245" customWidth="1"/>
    <col min="10246" max="10246" width="13" style="245" customWidth="1"/>
    <col min="10247" max="10247" width="9.5703125" style="245" bestFit="1" customWidth="1"/>
    <col min="10248" max="10248" width="11.85546875" style="245" customWidth="1"/>
    <col min="10249" max="10249" width="11.140625" style="245" customWidth="1"/>
    <col min="10250" max="10250" width="10.7109375" style="245" customWidth="1"/>
    <col min="10251" max="10496" width="9.140625" style="245"/>
    <col min="10497" max="10497" width="39.140625" style="245" customWidth="1"/>
    <col min="10498" max="10498" width="16.5703125" style="245" customWidth="1"/>
    <col min="10499" max="10499" width="13.5703125" style="245" customWidth="1"/>
    <col min="10500" max="10500" width="13.85546875" style="245" customWidth="1"/>
    <col min="10501" max="10501" width="13.28515625" style="245" customWidth="1"/>
    <col min="10502" max="10502" width="13" style="245" customWidth="1"/>
    <col min="10503" max="10503" width="9.5703125" style="245" bestFit="1" customWidth="1"/>
    <col min="10504" max="10504" width="11.85546875" style="245" customWidth="1"/>
    <col min="10505" max="10505" width="11.140625" style="245" customWidth="1"/>
    <col min="10506" max="10506" width="10.7109375" style="245" customWidth="1"/>
    <col min="10507" max="10752" width="9.140625" style="245"/>
    <col min="10753" max="10753" width="39.140625" style="245" customWidth="1"/>
    <col min="10754" max="10754" width="16.5703125" style="245" customWidth="1"/>
    <col min="10755" max="10755" width="13.5703125" style="245" customWidth="1"/>
    <col min="10756" max="10756" width="13.85546875" style="245" customWidth="1"/>
    <col min="10757" max="10757" width="13.28515625" style="245" customWidth="1"/>
    <col min="10758" max="10758" width="13" style="245" customWidth="1"/>
    <col min="10759" max="10759" width="9.5703125" style="245" bestFit="1" customWidth="1"/>
    <col min="10760" max="10760" width="11.85546875" style="245" customWidth="1"/>
    <col min="10761" max="10761" width="11.140625" style="245" customWidth="1"/>
    <col min="10762" max="10762" width="10.7109375" style="245" customWidth="1"/>
    <col min="10763" max="11008" width="9.140625" style="245"/>
    <col min="11009" max="11009" width="39.140625" style="245" customWidth="1"/>
    <col min="11010" max="11010" width="16.5703125" style="245" customWidth="1"/>
    <col min="11011" max="11011" width="13.5703125" style="245" customWidth="1"/>
    <col min="11012" max="11012" width="13.85546875" style="245" customWidth="1"/>
    <col min="11013" max="11013" width="13.28515625" style="245" customWidth="1"/>
    <col min="11014" max="11014" width="13" style="245" customWidth="1"/>
    <col min="11015" max="11015" width="9.5703125" style="245" bestFit="1" customWidth="1"/>
    <col min="11016" max="11016" width="11.85546875" style="245" customWidth="1"/>
    <col min="11017" max="11017" width="11.140625" style="245" customWidth="1"/>
    <col min="11018" max="11018" width="10.7109375" style="245" customWidth="1"/>
    <col min="11019" max="11264" width="9.140625" style="245"/>
    <col min="11265" max="11265" width="39.140625" style="245" customWidth="1"/>
    <col min="11266" max="11266" width="16.5703125" style="245" customWidth="1"/>
    <col min="11267" max="11267" width="13.5703125" style="245" customWidth="1"/>
    <col min="11268" max="11268" width="13.85546875" style="245" customWidth="1"/>
    <col min="11269" max="11269" width="13.28515625" style="245" customWidth="1"/>
    <col min="11270" max="11270" width="13" style="245" customWidth="1"/>
    <col min="11271" max="11271" width="9.5703125" style="245" bestFit="1" customWidth="1"/>
    <col min="11272" max="11272" width="11.85546875" style="245" customWidth="1"/>
    <col min="11273" max="11273" width="11.140625" style="245" customWidth="1"/>
    <col min="11274" max="11274" width="10.7109375" style="245" customWidth="1"/>
    <col min="11275" max="11520" width="9.140625" style="245"/>
    <col min="11521" max="11521" width="39.140625" style="245" customWidth="1"/>
    <col min="11522" max="11522" width="16.5703125" style="245" customWidth="1"/>
    <col min="11523" max="11523" width="13.5703125" style="245" customWidth="1"/>
    <col min="11524" max="11524" width="13.85546875" style="245" customWidth="1"/>
    <col min="11525" max="11525" width="13.28515625" style="245" customWidth="1"/>
    <col min="11526" max="11526" width="13" style="245" customWidth="1"/>
    <col min="11527" max="11527" width="9.5703125" style="245" bestFit="1" customWidth="1"/>
    <col min="11528" max="11528" width="11.85546875" style="245" customWidth="1"/>
    <col min="11529" max="11529" width="11.140625" style="245" customWidth="1"/>
    <col min="11530" max="11530" width="10.7109375" style="245" customWidth="1"/>
    <col min="11531" max="11776" width="9.140625" style="245"/>
    <col min="11777" max="11777" width="39.140625" style="245" customWidth="1"/>
    <col min="11778" max="11778" width="16.5703125" style="245" customWidth="1"/>
    <col min="11779" max="11779" width="13.5703125" style="245" customWidth="1"/>
    <col min="11780" max="11780" width="13.85546875" style="245" customWidth="1"/>
    <col min="11781" max="11781" width="13.28515625" style="245" customWidth="1"/>
    <col min="11782" max="11782" width="13" style="245" customWidth="1"/>
    <col min="11783" max="11783" width="9.5703125" style="245" bestFit="1" customWidth="1"/>
    <col min="11784" max="11784" width="11.85546875" style="245" customWidth="1"/>
    <col min="11785" max="11785" width="11.140625" style="245" customWidth="1"/>
    <col min="11786" max="11786" width="10.7109375" style="245" customWidth="1"/>
    <col min="11787" max="12032" width="9.140625" style="245"/>
    <col min="12033" max="12033" width="39.140625" style="245" customWidth="1"/>
    <col min="12034" max="12034" width="16.5703125" style="245" customWidth="1"/>
    <col min="12035" max="12035" width="13.5703125" style="245" customWidth="1"/>
    <col min="12036" max="12036" width="13.85546875" style="245" customWidth="1"/>
    <col min="12037" max="12037" width="13.28515625" style="245" customWidth="1"/>
    <col min="12038" max="12038" width="13" style="245" customWidth="1"/>
    <col min="12039" max="12039" width="9.5703125" style="245" bestFit="1" customWidth="1"/>
    <col min="12040" max="12040" width="11.85546875" style="245" customWidth="1"/>
    <col min="12041" max="12041" width="11.140625" style="245" customWidth="1"/>
    <col min="12042" max="12042" width="10.7109375" style="245" customWidth="1"/>
    <col min="12043" max="12288" width="9.140625" style="245"/>
    <col min="12289" max="12289" width="39.140625" style="245" customWidth="1"/>
    <col min="12290" max="12290" width="16.5703125" style="245" customWidth="1"/>
    <col min="12291" max="12291" width="13.5703125" style="245" customWidth="1"/>
    <col min="12292" max="12292" width="13.85546875" style="245" customWidth="1"/>
    <col min="12293" max="12293" width="13.28515625" style="245" customWidth="1"/>
    <col min="12294" max="12294" width="13" style="245" customWidth="1"/>
    <col min="12295" max="12295" width="9.5703125" style="245" bestFit="1" customWidth="1"/>
    <col min="12296" max="12296" width="11.85546875" style="245" customWidth="1"/>
    <col min="12297" max="12297" width="11.140625" style="245" customWidth="1"/>
    <col min="12298" max="12298" width="10.7109375" style="245" customWidth="1"/>
    <col min="12299" max="12544" width="9.140625" style="245"/>
    <col min="12545" max="12545" width="39.140625" style="245" customWidth="1"/>
    <col min="12546" max="12546" width="16.5703125" style="245" customWidth="1"/>
    <col min="12547" max="12547" width="13.5703125" style="245" customWidth="1"/>
    <col min="12548" max="12548" width="13.85546875" style="245" customWidth="1"/>
    <col min="12549" max="12549" width="13.28515625" style="245" customWidth="1"/>
    <col min="12550" max="12550" width="13" style="245" customWidth="1"/>
    <col min="12551" max="12551" width="9.5703125" style="245" bestFit="1" customWidth="1"/>
    <col min="12552" max="12552" width="11.85546875" style="245" customWidth="1"/>
    <col min="12553" max="12553" width="11.140625" style="245" customWidth="1"/>
    <col min="12554" max="12554" width="10.7109375" style="245" customWidth="1"/>
    <col min="12555" max="12800" width="9.140625" style="245"/>
    <col min="12801" max="12801" width="39.140625" style="245" customWidth="1"/>
    <col min="12802" max="12802" width="16.5703125" style="245" customWidth="1"/>
    <col min="12803" max="12803" width="13.5703125" style="245" customWidth="1"/>
    <col min="12804" max="12804" width="13.85546875" style="245" customWidth="1"/>
    <col min="12805" max="12805" width="13.28515625" style="245" customWidth="1"/>
    <col min="12806" max="12806" width="13" style="245" customWidth="1"/>
    <col min="12807" max="12807" width="9.5703125" style="245" bestFit="1" customWidth="1"/>
    <col min="12808" max="12808" width="11.85546875" style="245" customWidth="1"/>
    <col min="12809" max="12809" width="11.140625" style="245" customWidth="1"/>
    <col min="12810" max="12810" width="10.7109375" style="245" customWidth="1"/>
    <col min="12811" max="13056" width="9.140625" style="245"/>
    <col min="13057" max="13057" width="39.140625" style="245" customWidth="1"/>
    <col min="13058" max="13058" width="16.5703125" style="245" customWidth="1"/>
    <col min="13059" max="13059" width="13.5703125" style="245" customWidth="1"/>
    <col min="13060" max="13060" width="13.85546875" style="245" customWidth="1"/>
    <col min="13061" max="13061" width="13.28515625" style="245" customWidth="1"/>
    <col min="13062" max="13062" width="13" style="245" customWidth="1"/>
    <col min="13063" max="13063" width="9.5703125" style="245" bestFit="1" customWidth="1"/>
    <col min="13064" max="13064" width="11.85546875" style="245" customWidth="1"/>
    <col min="13065" max="13065" width="11.140625" style="245" customWidth="1"/>
    <col min="13066" max="13066" width="10.7109375" style="245" customWidth="1"/>
    <col min="13067" max="13312" width="9.140625" style="245"/>
    <col min="13313" max="13313" width="39.140625" style="245" customWidth="1"/>
    <col min="13314" max="13314" width="16.5703125" style="245" customWidth="1"/>
    <col min="13315" max="13315" width="13.5703125" style="245" customWidth="1"/>
    <col min="13316" max="13316" width="13.85546875" style="245" customWidth="1"/>
    <col min="13317" max="13317" width="13.28515625" style="245" customWidth="1"/>
    <col min="13318" max="13318" width="13" style="245" customWidth="1"/>
    <col min="13319" max="13319" width="9.5703125" style="245" bestFit="1" customWidth="1"/>
    <col min="13320" max="13320" width="11.85546875" style="245" customWidth="1"/>
    <col min="13321" max="13321" width="11.140625" style="245" customWidth="1"/>
    <col min="13322" max="13322" width="10.7109375" style="245" customWidth="1"/>
    <col min="13323" max="13568" width="9.140625" style="245"/>
    <col min="13569" max="13569" width="39.140625" style="245" customWidth="1"/>
    <col min="13570" max="13570" width="16.5703125" style="245" customWidth="1"/>
    <col min="13571" max="13571" width="13.5703125" style="245" customWidth="1"/>
    <col min="13572" max="13572" width="13.85546875" style="245" customWidth="1"/>
    <col min="13573" max="13573" width="13.28515625" style="245" customWidth="1"/>
    <col min="13574" max="13574" width="13" style="245" customWidth="1"/>
    <col min="13575" max="13575" width="9.5703125" style="245" bestFit="1" customWidth="1"/>
    <col min="13576" max="13576" width="11.85546875" style="245" customWidth="1"/>
    <col min="13577" max="13577" width="11.140625" style="245" customWidth="1"/>
    <col min="13578" max="13578" width="10.7109375" style="245" customWidth="1"/>
    <col min="13579" max="13824" width="9.140625" style="245"/>
    <col min="13825" max="13825" width="39.140625" style="245" customWidth="1"/>
    <col min="13826" max="13826" width="16.5703125" style="245" customWidth="1"/>
    <col min="13827" max="13827" width="13.5703125" style="245" customWidth="1"/>
    <col min="13828" max="13828" width="13.85546875" style="245" customWidth="1"/>
    <col min="13829" max="13829" width="13.28515625" style="245" customWidth="1"/>
    <col min="13830" max="13830" width="13" style="245" customWidth="1"/>
    <col min="13831" max="13831" width="9.5703125" style="245" bestFit="1" customWidth="1"/>
    <col min="13832" max="13832" width="11.85546875" style="245" customWidth="1"/>
    <col min="13833" max="13833" width="11.140625" style="245" customWidth="1"/>
    <col min="13834" max="13834" width="10.7109375" style="245" customWidth="1"/>
    <col min="13835" max="14080" width="9.140625" style="245"/>
    <col min="14081" max="14081" width="39.140625" style="245" customWidth="1"/>
    <col min="14082" max="14082" width="16.5703125" style="245" customWidth="1"/>
    <col min="14083" max="14083" width="13.5703125" style="245" customWidth="1"/>
    <col min="14084" max="14084" width="13.85546875" style="245" customWidth="1"/>
    <col min="14085" max="14085" width="13.28515625" style="245" customWidth="1"/>
    <col min="14086" max="14086" width="13" style="245" customWidth="1"/>
    <col min="14087" max="14087" width="9.5703125" style="245" bestFit="1" customWidth="1"/>
    <col min="14088" max="14088" width="11.85546875" style="245" customWidth="1"/>
    <col min="14089" max="14089" width="11.140625" style="245" customWidth="1"/>
    <col min="14090" max="14090" width="10.7109375" style="245" customWidth="1"/>
    <col min="14091" max="14336" width="9.140625" style="245"/>
    <col min="14337" max="14337" width="39.140625" style="245" customWidth="1"/>
    <col min="14338" max="14338" width="16.5703125" style="245" customWidth="1"/>
    <col min="14339" max="14339" width="13.5703125" style="245" customWidth="1"/>
    <col min="14340" max="14340" width="13.85546875" style="245" customWidth="1"/>
    <col min="14341" max="14341" width="13.28515625" style="245" customWidth="1"/>
    <col min="14342" max="14342" width="13" style="245" customWidth="1"/>
    <col min="14343" max="14343" width="9.5703125" style="245" bestFit="1" customWidth="1"/>
    <col min="14344" max="14344" width="11.85546875" style="245" customWidth="1"/>
    <col min="14345" max="14345" width="11.140625" style="245" customWidth="1"/>
    <col min="14346" max="14346" width="10.7109375" style="245" customWidth="1"/>
    <col min="14347" max="14592" width="9.140625" style="245"/>
    <col min="14593" max="14593" width="39.140625" style="245" customWidth="1"/>
    <col min="14594" max="14594" width="16.5703125" style="245" customWidth="1"/>
    <col min="14595" max="14595" width="13.5703125" style="245" customWidth="1"/>
    <col min="14596" max="14596" width="13.85546875" style="245" customWidth="1"/>
    <col min="14597" max="14597" width="13.28515625" style="245" customWidth="1"/>
    <col min="14598" max="14598" width="13" style="245" customWidth="1"/>
    <col min="14599" max="14599" width="9.5703125" style="245" bestFit="1" customWidth="1"/>
    <col min="14600" max="14600" width="11.85546875" style="245" customWidth="1"/>
    <col min="14601" max="14601" width="11.140625" style="245" customWidth="1"/>
    <col min="14602" max="14602" width="10.7109375" style="245" customWidth="1"/>
    <col min="14603" max="14848" width="9.140625" style="245"/>
    <col min="14849" max="14849" width="39.140625" style="245" customWidth="1"/>
    <col min="14850" max="14850" width="16.5703125" style="245" customWidth="1"/>
    <col min="14851" max="14851" width="13.5703125" style="245" customWidth="1"/>
    <col min="14852" max="14852" width="13.85546875" style="245" customWidth="1"/>
    <col min="14853" max="14853" width="13.28515625" style="245" customWidth="1"/>
    <col min="14854" max="14854" width="13" style="245" customWidth="1"/>
    <col min="14855" max="14855" width="9.5703125" style="245" bestFit="1" customWidth="1"/>
    <col min="14856" max="14856" width="11.85546875" style="245" customWidth="1"/>
    <col min="14857" max="14857" width="11.140625" style="245" customWidth="1"/>
    <col min="14858" max="14858" width="10.7109375" style="245" customWidth="1"/>
    <col min="14859" max="15104" width="9.140625" style="245"/>
    <col min="15105" max="15105" width="39.140625" style="245" customWidth="1"/>
    <col min="15106" max="15106" width="16.5703125" style="245" customWidth="1"/>
    <col min="15107" max="15107" width="13.5703125" style="245" customWidth="1"/>
    <col min="15108" max="15108" width="13.85546875" style="245" customWidth="1"/>
    <col min="15109" max="15109" width="13.28515625" style="245" customWidth="1"/>
    <col min="15110" max="15110" width="13" style="245" customWidth="1"/>
    <col min="15111" max="15111" width="9.5703125" style="245" bestFit="1" customWidth="1"/>
    <col min="15112" max="15112" width="11.85546875" style="245" customWidth="1"/>
    <col min="15113" max="15113" width="11.140625" style="245" customWidth="1"/>
    <col min="15114" max="15114" width="10.7109375" style="245" customWidth="1"/>
    <col min="15115" max="15360" width="9.140625" style="245"/>
    <col min="15361" max="15361" width="39.140625" style="245" customWidth="1"/>
    <col min="15362" max="15362" width="16.5703125" style="245" customWidth="1"/>
    <col min="15363" max="15363" width="13.5703125" style="245" customWidth="1"/>
    <col min="15364" max="15364" width="13.85546875" style="245" customWidth="1"/>
    <col min="15365" max="15365" width="13.28515625" style="245" customWidth="1"/>
    <col min="15366" max="15366" width="13" style="245" customWidth="1"/>
    <col min="15367" max="15367" width="9.5703125" style="245" bestFit="1" customWidth="1"/>
    <col min="15368" max="15368" width="11.85546875" style="245" customWidth="1"/>
    <col min="15369" max="15369" width="11.140625" style="245" customWidth="1"/>
    <col min="15370" max="15370" width="10.7109375" style="245" customWidth="1"/>
    <col min="15371" max="15616" width="9.140625" style="245"/>
    <col min="15617" max="15617" width="39.140625" style="245" customWidth="1"/>
    <col min="15618" max="15618" width="16.5703125" style="245" customWidth="1"/>
    <col min="15619" max="15619" width="13.5703125" style="245" customWidth="1"/>
    <col min="15620" max="15620" width="13.85546875" style="245" customWidth="1"/>
    <col min="15621" max="15621" width="13.28515625" style="245" customWidth="1"/>
    <col min="15622" max="15622" width="13" style="245" customWidth="1"/>
    <col min="15623" max="15623" width="9.5703125" style="245" bestFit="1" customWidth="1"/>
    <col min="15624" max="15624" width="11.85546875" style="245" customWidth="1"/>
    <col min="15625" max="15625" width="11.140625" style="245" customWidth="1"/>
    <col min="15626" max="15626" width="10.7109375" style="245" customWidth="1"/>
    <col min="15627" max="15872" width="9.140625" style="245"/>
    <col min="15873" max="15873" width="39.140625" style="245" customWidth="1"/>
    <col min="15874" max="15874" width="16.5703125" style="245" customWidth="1"/>
    <col min="15875" max="15875" width="13.5703125" style="245" customWidth="1"/>
    <col min="15876" max="15876" width="13.85546875" style="245" customWidth="1"/>
    <col min="15877" max="15877" width="13.28515625" style="245" customWidth="1"/>
    <col min="15878" max="15878" width="13" style="245" customWidth="1"/>
    <col min="15879" max="15879" width="9.5703125" style="245" bestFit="1" customWidth="1"/>
    <col min="15880" max="15880" width="11.85546875" style="245" customWidth="1"/>
    <col min="15881" max="15881" width="11.140625" style="245" customWidth="1"/>
    <col min="15882" max="15882" width="10.7109375" style="245" customWidth="1"/>
    <col min="15883" max="16128" width="9.140625" style="245"/>
    <col min="16129" max="16129" width="39.140625" style="245" customWidth="1"/>
    <col min="16130" max="16130" width="16.5703125" style="245" customWidth="1"/>
    <col min="16131" max="16131" width="13.5703125" style="245" customWidth="1"/>
    <col min="16132" max="16132" width="13.85546875" style="245" customWidth="1"/>
    <col min="16133" max="16133" width="13.28515625" style="245" customWidth="1"/>
    <col min="16134" max="16134" width="13" style="245" customWidth="1"/>
    <col min="16135" max="16135" width="9.5703125" style="245" bestFit="1" customWidth="1"/>
    <col min="16136" max="16136" width="11.85546875" style="245" customWidth="1"/>
    <col min="16137" max="16137" width="11.140625" style="245" customWidth="1"/>
    <col min="16138" max="16138" width="10.7109375" style="245" customWidth="1"/>
    <col min="16139" max="16384" width="9.140625" style="245"/>
  </cols>
  <sheetData>
    <row r="1" spans="1:9" x14ac:dyDescent="0.2">
      <c r="A1" s="1167" t="s">
        <v>1533</v>
      </c>
      <c r="B1" s="1167"/>
      <c r="C1" s="1167"/>
      <c r="D1" s="1167"/>
      <c r="E1" s="1167"/>
    </row>
    <row r="2" spans="1:9" ht="15.75" customHeight="1" x14ac:dyDescent="0.25">
      <c r="A2" s="866" t="s">
        <v>405</v>
      </c>
      <c r="B2" s="866"/>
      <c r="C2" s="866"/>
      <c r="D2" s="866"/>
      <c r="E2" s="866"/>
      <c r="F2" s="243"/>
      <c r="G2" s="243"/>
      <c r="H2" s="243"/>
      <c r="I2" s="243"/>
    </row>
    <row r="3" spans="1:9" ht="15.75" x14ac:dyDescent="0.25">
      <c r="A3" s="867" t="s">
        <v>116</v>
      </c>
      <c r="B3" s="867"/>
      <c r="C3" s="867"/>
      <c r="D3" s="867"/>
      <c r="E3" s="867"/>
      <c r="F3" s="243"/>
      <c r="G3" s="243"/>
      <c r="H3" s="243"/>
      <c r="I3" s="243"/>
    </row>
    <row r="4" spans="1:9" ht="15.75" thickBot="1" x14ac:dyDescent="0.25">
      <c r="A4" s="244"/>
      <c r="B4" s="1193"/>
      <c r="C4" s="1193"/>
      <c r="D4" s="1193"/>
      <c r="E4" s="1193"/>
      <c r="F4" s="243"/>
      <c r="G4" s="243"/>
      <c r="H4" s="243"/>
      <c r="I4" s="243"/>
    </row>
    <row r="5" spans="1:9" ht="15.75" thickBot="1" x14ac:dyDescent="0.25">
      <c r="A5" s="150" t="s">
        <v>0</v>
      </c>
      <c r="B5" s="868" t="s">
        <v>406</v>
      </c>
      <c r="C5" s="868"/>
      <c r="D5" s="868"/>
      <c r="E5" s="868"/>
      <c r="F5" s="243"/>
      <c r="G5" s="243"/>
      <c r="H5" s="243"/>
      <c r="I5" s="243"/>
    </row>
    <row r="6" spans="1:9" ht="15.75" thickBot="1" x14ac:dyDescent="0.25">
      <c r="A6" s="150" t="s">
        <v>2</v>
      </c>
      <c r="B6" s="869" t="s">
        <v>407</v>
      </c>
      <c r="C6" s="870"/>
      <c r="D6" s="870"/>
      <c r="E6" s="871"/>
      <c r="F6" s="243"/>
      <c r="G6" s="243"/>
      <c r="H6" s="243"/>
      <c r="I6" s="243"/>
    </row>
    <row r="7" spans="1:9" ht="15.75" thickBot="1" x14ac:dyDescent="0.25">
      <c r="A7" s="150" t="s">
        <v>4</v>
      </c>
      <c r="B7" s="797" t="s">
        <v>5</v>
      </c>
      <c r="C7" s="798"/>
      <c r="D7" s="798"/>
      <c r="E7" s="799"/>
      <c r="F7" s="243"/>
      <c r="G7" s="243"/>
      <c r="H7" s="243"/>
      <c r="I7" s="243"/>
    </row>
    <row r="8" spans="1:9" ht="16.5" thickBot="1" x14ac:dyDescent="0.3">
      <c r="A8" s="872" t="s">
        <v>6</v>
      </c>
      <c r="B8" s="873"/>
      <c r="C8" s="873"/>
      <c r="D8" s="873"/>
      <c r="E8" s="874"/>
      <c r="F8" s="243"/>
      <c r="G8" s="243"/>
      <c r="H8" s="243"/>
      <c r="I8" s="243"/>
    </row>
    <row r="9" spans="1:9" ht="15.75" thickBot="1" x14ac:dyDescent="0.25">
      <c r="A9" s="803" t="s">
        <v>408</v>
      </c>
      <c r="B9" s="804"/>
      <c r="C9" s="804"/>
      <c r="D9" s="804"/>
      <c r="E9" s="805"/>
      <c r="F9" s="243"/>
      <c r="G9" s="243"/>
      <c r="H9" s="243"/>
      <c r="I9" s="243"/>
    </row>
    <row r="10" spans="1:9" ht="90.75" customHeight="1" thickBot="1" x14ac:dyDescent="0.25">
      <c r="A10" s="803"/>
      <c r="B10" s="804"/>
      <c r="C10" s="804"/>
      <c r="D10" s="804"/>
      <c r="E10" s="805"/>
      <c r="F10" s="243"/>
      <c r="G10" s="243"/>
      <c r="H10" s="243"/>
      <c r="I10" s="243"/>
    </row>
    <row r="11" spans="1:9" ht="41.25" customHeight="1" thickBot="1" x14ac:dyDescent="0.25">
      <c r="A11" s="247" t="s">
        <v>7</v>
      </c>
      <c r="B11" s="895" t="s">
        <v>409</v>
      </c>
      <c r="C11" s="896"/>
      <c r="D11" s="896"/>
      <c r="E11" s="897"/>
      <c r="F11" s="246"/>
      <c r="G11" s="246"/>
      <c r="H11" s="246"/>
      <c r="I11" s="246"/>
    </row>
    <row r="12" spans="1:9" x14ac:dyDescent="0.2">
      <c r="A12" s="812" t="s">
        <v>8</v>
      </c>
      <c r="B12" s="248">
        <v>2019</v>
      </c>
      <c r="C12" s="248">
        <v>2020</v>
      </c>
      <c r="D12" s="248">
        <v>2021</v>
      </c>
      <c r="E12" s="248">
        <v>2022</v>
      </c>
      <c r="F12" s="243"/>
      <c r="G12" s="243"/>
      <c r="H12" s="243"/>
      <c r="I12" s="243"/>
    </row>
    <row r="13" spans="1:9" ht="15.75" thickBot="1" x14ac:dyDescent="0.25">
      <c r="A13" s="813"/>
      <c r="B13" s="642" t="s">
        <v>9</v>
      </c>
      <c r="C13" s="642" t="s">
        <v>10</v>
      </c>
      <c r="D13" s="642" t="s">
        <v>10</v>
      </c>
      <c r="E13" s="642" t="s">
        <v>10</v>
      </c>
      <c r="F13" s="243"/>
      <c r="G13" s="243"/>
      <c r="H13" s="243"/>
      <c r="I13" s="243"/>
    </row>
    <row r="14" spans="1:9" ht="30.75" thickBot="1" x14ac:dyDescent="0.25">
      <c r="A14" s="159" t="s">
        <v>410</v>
      </c>
      <c r="B14" s="1194">
        <v>655</v>
      </c>
      <c r="C14" s="1194">
        <v>705</v>
      </c>
      <c r="D14" s="1194">
        <v>725</v>
      </c>
      <c r="E14" s="1194">
        <v>770</v>
      </c>
      <c r="F14" s="243"/>
      <c r="G14" s="243"/>
      <c r="H14" s="243"/>
      <c r="I14" s="243"/>
    </row>
    <row r="15" spans="1:9" ht="60.75" thickBot="1" x14ac:dyDescent="0.25">
      <c r="A15" s="160" t="s">
        <v>411</v>
      </c>
      <c r="B15" s="249">
        <v>24</v>
      </c>
      <c r="C15" s="249">
        <v>24</v>
      </c>
      <c r="D15" s="249">
        <v>24</v>
      </c>
      <c r="E15" s="249">
        <v>24</v>
      </c>
      <c r="F15" s="243"/>
      <c r="G15" s="243"/>
      <c r="H15" s="243"/>
      <c r="I15" s="243"/>
    </row>
    <row r="16" spans="1:9" ht="30.75" thickBot="1" x14ac:dyDescent="0.25">
      <c r="A16" s="160" t="s">
        <v>412</v>
      </c>
      <c r="B16" s="249">
        <v>1</v>
      </c>
      <c r="C16" s="249">
        <v>1</v>
      </c>
      <c r="D16" s="249">
        <v>1</v>
      </c>
      <c r="E16" s="249">
        <v>1</v>
      </c>
      <c r="F16" s="243"/>
      <c r="G16" s="243"/>
      <c r="H16" s="243"/>
      <c r="I16" s="243"/>
    </row>
    <row r="17" spans="1:9" ht="40.5" customHeight="1" thickBot="1" x14ac:dyDescent="0.25">
      <c r="A17" s="251" t="s">
        <v>15</v>
      </c>
      <c r="B17" s="1195" t="s">
        <v>413</v>
      </c>
      <c r="C17" s="1195"/>
      <c r="D17" s="1195"/>
      <c r="E17" s="1196"/>
      <c r="F17" s="250"/>
      <c r="G17" s="250"/>
      <c r="H17" s="250"/>
      <c r="I17" s="250"/>
    </row>
    <row r="18" spans="1:9" ht="15.75" thickBot="1" x14ac:dyDescent="0.25">
      <c r="A18" s="879" t="s">
        <v>16</v>
      </c>
      <c r="B18" s="880"/>
      <c r="C18" s="880"/>
      <c r="D18" s="880"/>
      <c r="E18" s="881"/>
      <c r="F18" s="250"/>
      <c r="G18" s="250"/>
      <c r="H18" s="250"/>
      <c r="I18" s="250"/>
    </row>
    <row r="19" spans="1:9" ht="66.75" customHeight="1" thickBot="1" x14ac:dyDescent="0.25">
      <c r="A19" s="252" t="s">
        <v>414</v>
      </c>
      <c r="B19" s="1197">
        <v>25</v>
      </c>
      <c r="C19" s="1198">
        <v>24</v>
      </c>
      <c r="D19" s="1198">
        <v>24</v>
      </c>
      <c r="E19" s="1198">
        <v>24</v>
      </c>
      <c r="F19" s="250"/>
      <c r="G19" s="250"/>
      <c r="H19" s="250"/>
      <c r="I19" s="250"/>
    </row>
    <row r="20" spans="1:9" ht="15.75" thickBot="1" x14ac:dyDescent="0.25">
      <c r="A20" s="825" t="s">
        <v>18</v>
      </c>
      <c r="B20" s="826"/>
      <c r="C20" s="826"/>
      <c r="D20" s="826"/>
      <c r="E20" s="827"/>
      <c r="F20" s="250"/>
      <c r="G20" s="250"/>
      <c r="H20" s="250"/>
      <c r="I20" s="250"/>
    </row>
    <row r="21" spans="1:9" ht="15.75" thickBot="1" x14ac:dyDescent="0.25">
      <c r="A21" s="825" t="s">
        <v>19</v>
      </c>
      <c r="B21" s="826"/>
      <c r="C21" s="826"/>
      <c r="D21" s="826"/>
      <c r="E21" s="827"/>
      <c r="F21" s="250"/>
      <c r="G21" s="250"/>
      <c r="H21" s="250"/>
      <c r="I21" s="250"/>
    </row>
    <row r="22" spans="1:9" ht="15.75" thickBot="1" x14ac:dyDescent="0.25">
      <c r="A22" s="178" t="s">
        <v>20</v>
      </c>
      <c r="B22" s="797" t="s">
        <v>415</v>
      </c>
      <c r="C22" s="798"/>
      <c r="D22" s="798"/>
      <c r="E22" s="799"/>
      <c r="F22" s="250"/>
      <c r="G22" s="250"/>
      <c r="H22" s="250"/>
      <c r="I22" s="250"/>
    </row>
    <row r="23" spans="1:9" ht="117.75" customHeight="1" thickBot="1" x14ac:dyDescent="0.25">
      <c r="A23" s="156" t="s">
        <v>22</v>
      </c>
      <c r="B23" s="1199" t="s">
        <v>416</v>
      </c>
      <c r="C23" s="1200"/>
      <c r="D23" s="1200"/>
      <c r="E23" s="1201"/>
      <c r="F23" s="250"/>
      <c r="G23" s="250"/>
      <c r="H23" s="250"/>
      <c r="I23" s="250"/>
    </row>
    <row r="24" spans="1:9" ht="15.75" thickBot="1" x14ac:dyDescent="0.25">
      <c r="A24" s="160" t="s">
        <v>24</v>
      </c>
      <c r="B24" s="797" t="s">
        <v>417</v>
      </c>
      <c r="C24" s="798"/>
      <c r="D24" s="798"/>
      <c r="E24" s="799"/>
      <c r="F24" s="243"/>
      <c r="G24" s="243"/>
      <c r="H24" s="243"/>
      <c r="I24" s="243"/>
    </row>
    <row r="25" spans="1:9" x14ac:dyDescent="0.2">
      <c r="A25" s="812"/>
      <c r="B25" s="163">
        <v>2019</v>
      </c>
      <c r="C25" s="163">
        <v>2020</v>
      </c>
      <c r="D25" s="163">
        <v>2021</v>
      </c>
      <c r="E25" s="163">
        <v>2022</v>
      </c>
      <c r="F25" s="243"/>
      <c r="G25" s="243"/>
      <c r="H25" s="243"/>
      <c r="I25" s="243"/>
    </row>
    <row r="26" spans="1:9" x14ac:dyDescent="0.2">
      <c r="A26" s="875"/>
      <c r="B26" s="163" t="s">
        <v>9</v>
      </c>
      <c r="C26" s="163" t="s">
        <v>10</v>
      </c>
      <c r="D26" s="163" t="s">
        <v>10</v>
      </c>
      <c r="E26" s="163" t="s">
        <v>10</v>
      </c>
      <c r="F26" s="243"/>
      <c r="G26" s="243"/>
      <c r="H26" s="243"/>
      <c r="I26" s="243"/>
    </row>
    <row r="27" spans="1:9" x14ac:dyDescent="0.2">
      <c r="A27" s="253" t="s">
        <v>26</v>
      </c>
      <c r="B27" s="1202">
        <v>133</v>
      </c>
      <c r="C27" s="1202">
        <v>133</v>
      </c>
      <c r="D27" s="1202">
        <v>133</v>
      </c>
      <c r="E27" s="1202">
        <v>133</v>
      </c>
      <c r="F27" s="243"/>
      <c r="G27" s="243"/>
      <c r="H27" s="243"/>
      <c r="I27" s="243"/>
    </row>
    <row r="28" spans="1:9" ht="15.75" x14ac:dyDescent="0.25">
      <c r="A28" s="253" t="s">
        <v>27</v>
      </c>
      <c r="B28" s="1203">
        <f>B57</f>
        <v>160561</v>
      </c>
      <c r="C28" s="1203">
        <f>C57</f>
        <v>147000</v>
      </c>
      <c r="D28" s="1203">
        <f>D57</f>
        <v>162000</v>
      </c>
      <c r="E28" s="1203">
        <f>E57</f>
        <v>180000</v>
      </c>
      <c r="F28" s="243"/>
      <c r="G28" s="243"/>
      <c r="H28" s="243"/>
      <c r="I28" s="243"/>
    </row>
    <row r="29" spans="1:9" x14ac:dyDescent="0.2">
      <c r="A29" s="253" t="s">
        <v>28</v>
      </c>
      <c r="B29" s="254">
        <v>1204.624060150376</v>
      </c>
      <c r="C29" s="254">
        <v>1105.2631578947369</v>
      </c>
      <c r="D29" s="254">
        <v>1218.0451127819549</v>
      </c>
      <c r="E29" s="254">
        <v>1353.3834586466166</v>
      </c>
      <c r="F29" s="243"/>
      <c r="G29" s="243"/>
      <c r="H29" s="243"/>
      <c r="I29" s="243"/>
    </row>
    <row r="30" spans="1:9" x14ac:dyDescent="0.2">
      <c r="A30" s="253" t="s">
        <v>29</v>
      </c>
      <c r="B30" s="255" t="s">
        <v>30</v>
      </c>
      <c r="C30" s="256">
        <f t="shared" ref="C30:E32" si="0">C27/B27-1</f>
        <v>0</v>
      </c>
      <c r="D30" s="256">
        <f t="shared" si="0"/>
        <v>0</v>
      </c>
      <c r="E30" s="256">
        <f t="shared" si="0"/>
        <v>0</v>
      </c>
      <c r="F30" s="243"/>
      <c r="G30" s="243"/>
      <c r="H30" s="243"/>
      <c r="I30" s="243"/>
    </row>
    <row r="31" spans="1:9" x14ac:dyDescent="0.2">
      <c r="A31" s="253" t="s">
        <v>31</v>
      </c>
      <c r="B31" s="255" t="s">
        <v>30</v>
      </c>
      <c r="C31" s="256">
        <f t="shared" si="0"/>
        <v>-8.446011173323531E-2</v>
      </c>
      <c r="D31" s="256">
        <f t="shared" si="0"/>
        <v>0.1020408163265305</v>
      </c>
      <c r="E31" s="256">
        <f t="shared" si="0"/>
        <v>0.11111111111111116</v>
      </c>
      <c r="F31" s="243"/>
      <c r="G31" s="243"/>
      <c r="H31" s="243"/>
      <c r="I31" s="243"/>
    </row>
    <row r="32" spans="1:9" x14ac:dyDescent="0.2">
      <c r="A32" s="253" t="s">
        <v>32</v>
      </c>
      <c r="B32" s="255" t="s">
        <v>30</v>
      </c>
      <c r="C32" s="256">
        <f t="shared" si="0"/>
        <v>-8.2482913584870365E-2</v>
      </c>
      <c r="D32" s="256">
        <f t="shared" si="0"/>
        <v>0.1020408163265305</v>
      </c>
      <c r="E32" s="256">
        <f t="shared" si="0"/>
        <v>0.11111111111111116</v>
      </c>
      <c r="F32" s="243"/>
      <c r="G32" s="243"/>
      <c r="H32" s="243"/>
      <c r="I32" s="243"/>
    </row>
    <row r="33" spans="1:9" ht="25.5" customHeight="1" thickBot="1" x14ac:dyDescent="0.25">
      <c r="A33" s="876" t="s">
        <v>418</v>
      </c>
      <c r="B33" s="877"/>
      <c r="C33" s="877"/>
      <c r="D33" s="877"/>
      <c r="E33" s="878"/>
      <c r="F33" s="243"/>
      <c r="G33" s="243"/>
      <c r="H33" s="243"/>
      <c r="I33" s="243"/>
    </row>
    <row r="34" spans="1:9" x14ac:dyDescent="0.2">
      <c r="A34" s="812"/>
      <c r="B34" s="163">
        <v>2019</v>
      </c>
      <c r="C34" s="163">
        <v>2020</v>
      </c>
      <c r="D34" s="163">
        <v>2021</v>
      </c>
      <c r="E34" s="163">
        <v>2022</v>
      </c>
      <c r="F34" s="243"/>
      <c r="G34" s="243"/>
      <c r="H34" s="243"/>
      <c r="I34" s="243"/>
    </row>
    <row r="35" spans="1:9" ht="15.75" thickBot="1" x14ac:dyDescent="0.25">
      <c r="A35" s="813"/>
      <c r="B35" s="163" t="s">
        <v>9</v>
      </c>
      <c r="C35" s="163" t="s">
        <v>10</v>
      </c>
      <c r="D35" s="163" t="s">
        <v>10</v>
      </c>
      <c r="E35" s="163" t="s">
        <v>10</v>
      </c>
      <c r="F35" s="243"/>
      <c r="G35" s="243"/>
      <c r="H35" s="243"/>
      <c r="I35" s="243"/>
    </row>
    <row r="36" spans="1:9" ht="27.75" customHeight="1" thickBot="1" x14ac:dyDescent="0.25">
      <c r="A36" s="257" t="s">
        <v>33</v>
      </c>
      <c r="B36" s="1204">
        <f>SUM(B37:B38)</f>
        <v>110000</v>
      </c>
      <c r="C36" s="1205">
        <f>SUM(C37:C38)</f>
        <v>104820</v>
      </c>
      <c r="D36" s="1204">
        <f>SUM(D37:D38)</f>
        <v>104820</v>
      </c>
      <c r="E36" s="1204">
        <f>SUM(E37:E38)</f>
        <v>104820</v>
      </c>
      <c r="F36" s="243"/>
      <c r="G36" s="243"/>
      <c r="H36" s="243"/>
      <c r="I36" s="243"/>
    </row>
    <row r="37" spans="1:9" ht="18" customHeight="1" thickBot="1" x14ac:dyDescent="0.25">
      <c r="A37" s="258" t="s">
        <v>110</v>
      </c>
      <c r="B37" s="260">
        <v>104815</v>
      </c>
      <c r="C37" s="259">
        <v>102870</v>
      </c>
      <c r="D37" s="260">
        <v>102870</v>
      </c>
      <c r="E37" s="260">
        <v>102870</v>
      </c>
      <c r="F37" s="243"/>
      <c r="G37" s="243"/>
      <c r="H37" s="243"/>
      <c r="I37" s="243"/>
    </row>
    <row r="38" spans="1:9" ht="25.5" customHeight="1" thickBot="1" x14ac:dyDescent="0.25">
      <c r="A38" s="258" t="s">
        <v>142</v>
      </c>
      <c r="B38" s="260">
        <v>5185</v>
      </c>
      <c r="C38" s="259">
        <v>1950</v>
      </c>
      <c r="D38" s="260">
        <v>1950</v>
      </c>
      <c r="E38" s="260">
        <v>1950</v>
      </c>
      <c r="F38" s="243"/>
      <c r="G38" s="243"/>
      <c r="H38" s="243" t="s">
        <v>79</v>
      </c>
      <c r="I38" s="243"/>
    </row>
    <row r="39" spans="1:9" ht="33.75" customHeight="1" thickBot="1" x14ac:dyDescent="0.25">
      <c r="A39" s="257" t="s">
        <v>34</v>
      </c>
      <c r="B39" s="1204">
        <f>SUM(B40:B41)</f>
        <v>21500</v>
      </c>
      <c r="C39" s="1205">
        <f>SUM(C40:C41)</f>
        <v>14180</v>
      </c>
      <c r="D39" s="1204">
        <f>SUM(D40:D41)</f>
        <v>14180</v>
      </c>
      <c r="E39" s="1204">
        <f>SUM(E40:E41)</f>
        <v>14180</v>
      </c>
      <c r="F39" s="243"/>
      <c r="G39" s="243"/>
      <c r="H39" s="243"/>
      <c r="I39" s="243"/>
    </row>
    <row r="40" spans="1:9" ht="16.5" customHeight="1" thickBot="1" x14ac:dyDescent="0.25">
      <c r="A40" s="258" t="s">
        <v>110</v>
      </c>
      <c r="B40" s="260">
        <v>20634</v>
      </c>
      <c r="C40" s="259">
        <v>13850</v>
      </c>
      <c r="D40" s="260">
        <v>13850</v>
      </c>
      <c r="E40" s="260">
        <v>13850</v>
      </c>
      <c r="F40" s="243"/>
      <c r="G40" s="243"/>
      <c r="H40" s="243" t="s">
        <v>79</v>
      </c>
      <c r="I40" s="243"/>
    </row>
    <row r="41" spans="1:9" ht="16.5" customHeight="1" thickBot="1" x14ac:dyDescent="0.25">
      <c r="A41" s="258" t="s">
        <v>142</v>
      </c>
      <c r="B41" s="260">
        <v>866</v>
      </c>
      <c r="C41" s="259">
        <v>330</v>
      </c>
      <c r="D41" s="260">
        <v>330</v>
      </c>
      <c r="E41" s="260">
        <v>330</v>
      </c>
      <c r="F41" s="243"/>
      <c r="G41" s="243"/>
      <c r="H41" s="243"/>
      <c r="I41" s="243"/>
    </row>
    <row r="42" spans="1:9" ht="23.25" customHeight="1" thickBot="1" x14ac:dyDescent="0.25">
      <c r="A42" s="257" t="s">
        <v>35</v>
      </c>
      <c r="B42" s="1206">
        <f>SUM(B43:B44)</f>
        <v>28000</v>
      </c>
      <c r="C42" s="1205">
        <f>SUM(C43:C44)</f>
        <v>28000</v>
      </c>
      <c r="D42" s="1206">
        <f>SUM(D43:D44)</f>
        <v>43000</v>
      </c>
      <c r="E42" s="1206">
        <f>SUM(E43:E44)</f>
        <v>61000</v>
      </c>
      <c r="F42" s="243"/>
      <c r="G42" s="243"/>
      <c r="H42" s="243"/>
      <c r="I42" s="243"/>
    </row>
    <row r="43" spans="1:9" ht="23.25" customHeight="1" thickBot="1" x14ac:dyDescent="0.3">
      <c r="A43" s="258" t="s">
        <v>110</v>
      </c>
      <c r="B43" s="1207">
        <v>26000</v>
      </c>
      <c r="C43" s="1208">
        <v>26000</v>
      </c>
      <c r="D43" s="1207">
        <v>41000</v>
      </c>
      <c r="E43" s="1207">
        <v>59000</v>
      </c>
      <c r="F43" s="243"/>
      <c r="G43" s="243"/>
      <c r="H43" s="243"/>
      <c r="I43" s="243"/>
    </row>
    <row r="44" spans="1:9" ht="21.75" customHeight="1" thickBot="1" x14ac:dyDescent="0.3">
      <c r="A44" s="258" t="s">
        <v>142</v>
      </c>
      <c r="B44" s="1207">
        <v>2000</v>
      </c>
      <c r="C44" s="1208">
        <v>2000</v>
      </c>
      <c r="D44" s="1207">
        <v>2000</v>
      </c>
      <c r="E44" s="1207">
        <v>2000</v>
      </c>
      <c r="F44" s="243"/>
      <c r="G44" s="243"/>
      <c r="H44" s="243"/>
      <c r="I44" s="243"/>
    </row>
    <row r="45" spans="1:9" ht="27.75" customHeight="1" thickBot="1" x14ac:dyDescent="0.25">
      <c r="A45" s="257" t="s">
        <v>36</v>
      </c>
      <c r="B45" s="1209">
        <v>0</v>
      </c>
      <c r="C45" s="1209">
        <v>0</v>
      </c>
      <c r="D45" s="1209">
        <v>0</v>
      </c>
      <c r="E45" s="1209">
        <v>0</v>
      </c>
      <c r="F45" s="243"/>
      <c r="G45" s="243"/>
      <c r="H45" s="243"/>
      <c r="I45" s="243"/>
    </row>
    <row r="46" spans="1:9" ht="27.75" customHeight="1" thickBot="1" x14ac:dyDescent="0.25">
      <c r="A46" s="258" t="s">
        <v>110</v>
      </c>
      <c r="B46" s="1209">
        <v>0</v>
      </c>
      <c r="C46" s="1209">
        <v>0</v>
      </c>
      <c r="D46" s="1209">
        <v>0</v>
      </c>
      <c r="E46" s="1209">
        <v>0</v>
      </c>
      <c r="F46" s="243"/>
      <c r="G46" s="243"/>
      <c r="H46" s="243"/>
      <c r="I46" s="243"/>
    </row>
    <row r="47" spans="1:9" ht="27.75" customHeight="1" thickBot="1" x14ac:dyDescent="0.25">
      <c r="A47" s="258" t="s">
        <v>142</v>
      </c>
      <c r="B47" s="1209">
        <v>0</v>
      </c>
      <c r="C47" s="1209">
        <v>0</v>
      </c>
      <c r="D47" s="1209">
        <v>0</v>
      </c>
      <c r="E47" s="1209">
        <v>0</v>
      </c>
      <c r="F47" s="243"/>
      <c r="G47" s="243"/>
      <c r="H47" s="243"/>
      <c r="I47" s="243"/>
    </row>
    <row r="48" spans="1:9" ht="23.25" customHeight="1" thickBot="1" x14ac:dyDescent="0.25">
      <c r="A48" s="257" t="s">
        <v>37</v>
      </c>
      <c r="B48" s="1209">
        <v>0</v>
      </c>
      <c r="C48" s="1209">
        <v>0</v>
      </c>
      <c r="D48" s="1209">
        <v>0</v>
      </c>
      <c r="E48" s="1209">
        <v>0</v>
      </c>
      <c r="F48" s="243"/>
      <c r="G48" s="243"/>
      <c r="H48" s="243"/>
      <c r="I48" s="243"/>
    </row>
    <row r="49" spans="1:9" ht="23.25" customHeight="1" thickBot="1" x14ac:dyDescent="0.25">
      <c r="A49" s="258" t="s">
        <v>110</v>
      </c>
      <c r="B49" s="1209">
        <v>0</v>
      </c>
      <c r="C49" s="1209">
        <v>0</v>
      </c>
      <c r="D49" s="1209">
        <v>0</v>
      </c>
      <c r="E49" s="1209">
        <v>0</v>
      </c>
      <c r="F49" s="243"/>
      <c r="G49" s="243"/>
      <c r="H49" s="243"/>
      <c r="I49" s="243"/>
    </row>
    <row r="50" spans="1:9" ht="23.25" customHeight="1" thickBot="1" x14ac:dyDescent="0.25">
      <c r="A50" s="258" t="s">
        <v>142</v>
      </c>
      <c r="B50" s="1209">
        <v>0</v>
      </c>
      <c r="C50" s="1209">
        <v>0</v>
      </c>
      <c r="D50" s="1209">
        <v>0</v>
      </c>
      <c r="E50" s="1209">
        <v>0</v>
      </c>
      <c r="F50" s="243"/>
      <c r="G50" s="243"/>
      <c r="H50" s="243"/>
      <c r="I50" s="243"/>
    </row>
    <row r="51" spans="1:9" ht="23.25" customHeight="1" thickBot="1" x14ac:dyDescent="0.25">
      <c r="A51" s="257" t="s">
        <v>38</v>
      </c>
      <c r="B51" s="1209">
        <v>0</v>
      </c>
      <c r="C51" s="1209">
        <v>0</v>
      </c>
      <c r="D51" s="1209">
        <v>0</v>
      </c>
      <c r="E51" s="1209">
        <v>0</v>
      </c>
      <c r="F51" s="243"/>
      <c r="G51" s="243"/>
      <c r="H51" s="243"/>
      <c r="I51" s="243"/>
    </row>
    <row r="52" spans="1:9" ht="23.25" customHeight="1" thickBot="1" x14ac:dyDescent="0.25">
      <c r="A52" s="258" t="s">
        <v>110</v>
      </c>
      <c r="B52" s="1209">
        <v>0</v>
      </c>
      <c r="C52" s="1209">
        <v>0</v>
      </c>
      <c r="D52" s="1209">
        <v>0</v>
      </c>
      <c r="E52" s="1209">
        <v>0</v>
      </c>
      <c r="F52" s="243"/>
      <c r="G52" s="243"/>
      <c r="H52" s="243"/>
      <c r="I52" s="243"/>
    </row>
    <row r="53" spans="1:9" ht="23.25" customHeight="1" thickBot="1" x14ac:dyDescent="0.25">
      <c r="A53" s="258" t="s">
        <v>142</v>
      </c>
      <c r="B53" s="1209">
        <v>0</v>
      </c>
      <c r="C53" s="1209">
        <v>0</v>
      </c>
      <c r="D53" s="1209">
        <v>0</v>
      </c>
      <c r="E53" s="1209">
        <v>0</v>
      </c>
      <c r="F53" s="243"/>
      <c r="G53" s="243"/>
      <c r="H53" s="243"/>
      <c r="I53" s="243"/>
    </row>
    <row r="54" spans="1:9" ht="23.25" customHeight="1" thickBot="1" x14ac:dyDescent="0.25">
      <c r="A54" s="257" t="s">
        <v>39</v>
      </c>
      <c r="B54" s="1210">
        <f>B55+B56</f>
        <v>1061</v>
      </c>
      <c r="C54" s="1210">
        <f>C55+C56</f>
        <v>0</v>
      </c>
      <c r="D54" s="1210">
        <f>D55+D56</f>
        <v>0</v>
      </c>
      <c r="E54" s="1210">
        <f>E55+E56</f>
        <v>0</v>
      </c>
      <c r="F54" s="243"/>
      <c r="G54" s="243"/>
      <c r="H54" s="243"/>
      <c r="I54" s="243"/>
    </row>
    <row r="55" spans="1:9" ht="23.25" customHeight="1" thickBot="1" x14ac:dyDescent="0.25">
      <c r="A55" s="258" t="s">
        <v>110</v>
      </c>
      <c r="B55" s="1209">
        <v>1061</v>
      </c>
      <c r="C55" s="1209">
        <v>0</v>
      </c>
      <c r="D55" s="1209">
        <v>0</v>
      </c>
      <c r="E55" s="1209">
        <v>0</v>
      </c>
      <c r="F55" s="243"/>
      <c r="G55" s="243"/>
      <c r="H55" s="243"/>
      <c r="I55" s="243"/>
    </row>
    <row r="56" spans="1:9" ht="23.25" customHeight="1" x14ac:dyDescent="0.2">
      <c r="A56" s="261" t="s">
        <v>142</v>
      </c>
      <c r="B56" s="1209">
        <v>0</v>
      </c>
      <c r="C56" s="1209">
        <v>0</v>
      </c>
      <c r="D56" s="1209">
        <v>0</v>
      </c>
      <c r="E56" s="1209">
        <v>0</v>
      </c>
      <c r="F56" s="243"/>
      <c r="G56" s="243"/>
      <c r="H56" s="243"/>
      <c r="I56" s="243"/>
    </row>
    <row r="57" spans="1:9" ht="15.75" thickBot="1" x14ac:dyDescent="0.25">
      <c r="A57" s="262" t="s">
        <v>40</v>
      </c>
      <c r="B57" s="1211">
        <f>B36+B39+B42+B54</f>
        <v>160561</v>
      </c>
      <c r="C57" s="1211">
        <f>C36+C39+C42</f>
        <v>147000</v>
      </c>
      <c r="D57" s="1211">
        <f>D36+D39+D42</f>
        <v>162000</v>
      </c>
      <c r="E57" s="1211">
        <f>E36+E39+E42</f>
        <v>180000</v>
      </c>
      <c r="F57" s="243"/>
      <c r="G57" s="243"/>
      <c r="H57" s="243"/>
      <c r="I57" s="243"/>
    </row>
    <row r="58" spans="1:9" ht="24.75" customHeight="1" thickBot="1" x14ac:dyDescent="0.25">
      <c r="A58" s="237" t="s">
        <v>41</v>
      </c>
      <c r="B58" s="1212">
        <f>B57-B28</f>
        <v>0</v>
      </c>
      <c r="C58" s="1212">
        <f>C57-C28</f>
        <v>0</v>
      </c>
      <c r="D58" s="1212">
        <f>D57-D28</f>
        <v>0</v>
      </c>
      <c r="E58" s="1212">
        <f>E57-E28</f>
        <v>0</v>
      </c>
      <c r="F58" s="243"/>
      <c r="G58" s="243"/>
      <c r="H58" s="243"/>
      <c r="I58" s="243"/>
    </row>
    <row r="59" spans="1:9" ht="15.75" thickBot="1" x14ac:dyDescent="0.25">
      <c r="A59" s="888" t="s">
        <v>42</v>
      </c>
      <c r="B59" s="889"/>
      <c r="C59" s="889"/>
      <c r="D59" s="889"/>
      <c r="E59" s="890"/>
      <c r="F59" s="243"/>
      <c r="G59" s="243"/>
      <c r="H59" s="243"/>
      <c r="I59" s="243"/>
    </row>
    <row r="60" spans="1:9" ht="15.75" thickBot="1" x14ac:dyDescent="0.25">
      <c r="A60" s="888" t="s">
        <v>153</v>
      </c>
      <c r="B60" s="889"/>
      <c r="C60" s="889"/>
      <c r="D60" s="889"/>
      <c r="E60" s="890"/>
      <c r="F60" s="243"/>
      <c r="G60" s="243"/>
      <c r="H60" s="243"/>
      <c r="I60" s="243"/>
    </row>
    <row r="61" spans="1:9" ht="41.25" customHeight="1" thickBot="1" x14ac:dyDescent="0.25">
      <c r="A61" s="263" t="s">
        <v>154</v>
      </c>
      <c r="B61" s="1213" t="s">
        <v>419</v>
      </c>
      <c r="C61" s="1214"/>
      <c r="D61" s="1215"/>
      <c r="E61" s="1216"/>
      <c r="F61" s="243"/>
      <c r="G61" s="243"/>
      <c r="H61" s="243"/>
      <c r="I61" s="243"/>
    </row>
    <row r="62" spans="1:9" ht="60.75" thickBot="1" x14ac:dyDescent="0.25">
      <c r="A62" s="263" t="s">
        <v>20</v>
      </c>
      <c r="B62" s="1217" t="s">
        <v>420</v>
      </c>
      <c r="C62" s="1218" t="s">
        <v>158</v>
      </c>
      <c r="D62" s="891" t="s">
        <v>421</v>
      </c>
      <c r="E62" s="892"/>
      <c r="F62" s="243"/>
      <c r="G62" s="243"/>
      <c r="H62" s="243"/>
      <c r="I62" s="243"/>
    </row>
    <row r="63" spans="1:9" ht="15.75" thickBot="1" x14ac:dyDescent="0.25">
      <c r="A63" s="263"/>
      <c r="B63" s="1219"/>
      <c r="C63" s="1220"/>
      <c r="D63" s="1220"/>
      <c r="E63" s="1220"/>
      <c r="F63" s="243"/>
      <c r="G63" s="243"/>
      <c r="H63" s="243"/>
      <c r="I63" s="243"/>
    </row>
    <row r="64" spans="1:9" ht="15.75" thickBot="1" x14ac:dyDescent="0.25">
      <c r="A64" s="264" t="s">
        <v>22</v>
      </c>
      <c r="B64" s="882" t="s">
        <v>422</v>
      </c>
      <c r="C64" s="883"/>
      <c r="D64" s="883"/>
      <c r="E64" s="884"/>
      <c r="F64" s="243"/>
      <c r="G64" s="243"/>
      <c r="H64" s="243"/>
      <c r="I64" s="243"/>
    </row>
    <row r="65" spans="1:9" ht="15.75" thickBot="1" x14ac:dyDescent="0.25">
      <c r="A65" s="160" t="s">
        <v>24</v>
      </c>
      <c r="B65" s="885" t="s">
        <v>423</v>
      </c>
      <c r="C65" s="886"/>
      <c r="D65" s="886"/>
      <c r="E65" s="887"/>
      <c r="F65" s="243"/>
      <c r="G65" s="243"/>
      <c r="H65" s="243"/>
      <c r="I65" s="243"/>
    </row>
    <row r="66" spans="1:9" x14ac:dyDescent="0.2">
      <c r="A66" s="812"/>
      <c r="B66" s="163">
        <v>2019</v>
      </c>
      <c r="C66" s="163">
        <v>2020</v>
      </c>
      <c r="D66" s="163">
        <v>2021</v>
      </c>
      <c r="E66" s="163">
        <v>2022</v>
      </c>
      <c r="F66" s="243"/>
      <c r="G66" s="243"/>
      <c r="H66" s="243"/>
      <c r="I66" s="243"/>
    </row>
    <row r="67" spans="1:9" ht="15.75" thickBot="1" x14ac:dyDescent="0.25">
      <c r="A67" s="813"/>
      <c r="B67" s="164" t="s">
        <v>9</v>
      </c>
      <c r="C67" s="164" t="s">
        <v>10</v>
      </c>
      <c r="D67" s="164" t="s">
        <v>10</v>
      </c>
      <c r="E67" s="164" t="s">
        <v>10</v>
      </c>
      <c r="F67" s="243"/>
      <c r="G67" s="243"/>
      <c r="H67" s="243"/>
      <c r="I67" s="243"/>
    </row>
    <row r="68" spans="1:9" ht="15.75" thickBot="1" x14ac:dyDescent="0.25">
      <c r="A68" s="160" t="s">
        <v>26</v>
      </c>
      <c r="B68" s="165">
        <v>705</v>
      </c>
      <c r="C68" s="165">
        <v>725</v>
      </c>
      <c r="D68" s="165">
        <v>770</v>
      </c>
      <c r="E68" s="165">
        <v>805</v>
      </c>
      <c r="F68" s="243"/>
      <c r="G68" s="243"/>
      <c r="H68" s="243"/>
      <c r="I68" s="243"/>
    </row>
    <row r="69" spans="1:9" ht="15.75" thickBot="1" x14ac:dyDescent="0.25">
      <c r="A69" s="160" t="s">
        <v>27</v>
      </c>
      <c r="B69" s="165">
        <v>4000</v>
      </c>
      <c r="C69" s="165">
        <v>4000</v>
      </c>
      <c r="D69" s="165">
        <v>5000</v>
      </c>
      <c r="E69" s="165">
        <v>5000</v>
      </c>
      <c r="F69" s="243"/>
      <c r="G69" s="243"/>
      <c r="H69" s="243"/>
      <c r="I69" s="243"/>
    </row>
    <row r="70" spans="1:9" ht="15.75" thickBot="1" x14ac:dyDescent="0.25">
      <c r="A70" s="160" t="s">
        <v>28</v>
      </c>
      <c r="B70" s="165">
        <f>B69/B68</f>
        <v>5.6737588652482271</v>
      </c>
      <c r="C70" s="165">
        <f>C69/C68</f>
        <v>5.5172413793103452</v>
      </c>
      <c r="D70" s="165">
        <f>D69/D68</f>
        <v>6.4935064935064934</v>
      </c>
      <c r="E70" s="165">
        <f>E69/E68</f>
        <v>6.2111801242236027</v>
      </c>
      <c r="F70" s="243"/>
      <c r="G70" s="243"/>
      <c r="H70" s="243"/>
      <c r="I70" s="243"/>
    </row>
    <row r="71" spans="1:9" ht="15.75" thickBot="1" x14ac:dyDescent="0.25">
      <c r="A71" s="160" t="s">
        <v>29</v>
      </c>
      <c r="B71" s="640" t="s">
        <v>30</v>
      </c>
      <c r="C71" s="265">
        <f>C68/B68-1</f>
        <v>2.8368794326241176E-2</v>
      </c>
      <c r="D71" s="265">
        <f t="shared" ref="D71:E73" si="1">D68/C68-1</f>
        <v>6.2068965517241281E-2</v>
      </c>
      <c r="E71" s="265">
        <f t="shared" si="1"/>
        <v>4.5454545454545414E-2</v>
      </c>
      <c r="F71" s="243"/>
      <c r="G71" s="243"/>
      <c r="H71" s="243"/>
      <c r="I71" s="243"/>
    </row>
    <row r="72" spans="1:9" ht="15.75" thickBot="1" x14ac:dyDescent="0.25">
      <c r="A72" s="160" t="s">
        <v>31</v>
      </c>
      <c r="B72" s="640" t="s">
        <v>30</v>
      </c>
      <c r="C72" s="265">
        <f>C69/B69-1</f>
        <v>0</v>
      </c>
      <c r="D72" s="265">
        <f t="shared" si="1"/>
        <v>0.25</v>
      </c>
      <c r="E72" s="265">
        <f t="shared" si="1"/>
        <v>0</v>
      </c>
      <c r="F72" s="243"/>
      <c r="G72" s="243"/>
      <c r="H72" s="243"/>
      <c r="I72" s="243"/>
    </row>
    <row r="73" spans="1:9" ht="15.75" thickBot="1" x14ac:dyDescent="0.25">
      <c r="A73" s="160" t="s">
        <v>32</v>
      </c>
      <c r="B73" s="640" t="s">
        <v>30</v>
      </c>
      <c r="C73" s="265">
        <f>C70/B70-1</f>
        <v>-2.7586206896551668E-2</v>
      </c>
      <c r="D73" s="265">
        <f t="shared" si="1"/>
        <v>0.17694805194805197</v>
      </c>
      <c r="E73" s="265">
        <f t="shared" si="1"/>
        <v>-4.3478260869565188E-2</v>
      </c>
      <c r="F73" s="243"/>
      <c r="G73" s="243"/>
      <c r="H73" s="243"/>
      <c r="I73" s="243"/>
    </row>
    <row r="74" spans="1:9" ht="15.75" thickBot="1" x14ac:dyDescent="0.25">
      <c r="A74" s="888" t="s">
        <v>424</v>
      </c>
      <c r="B74" s="889"/>
      <c r="C74" s="889"/>
      <c r="D74" s="889"/>
      <c r="E74" s="890"/>
      <c r="F74" s="243"/>
      <c r="G74" s="243"/>
      <c r="H74" s="243"/>
      <c r="I74" s="243"/>
    </row>
    <row r="75" spans="1:9" x14ac:dyDescent="0.2">
      <c r="A75" s="812"/>
      <c r="B75" s="163">
        <v>2019</v>
      </c>
      <c r="C75" s="163">
        <v>2020</v>
      </c>
      <c r="D75" s="163">
        <v>2021</v>
      </c>
      <c r="E75" s="163">
        <v>2022</v>
      </c>
      <c r="F75" s="243"/>
      <c r="G75" s="243"/>
      <c r="H75" s="243"/>
      <c r="I75" s="243"/>
    </row>
    <row r="76" spans="1:9" ht="15.75" thickBot="1" x14ac:dyDescent="0.25">
      <c r="A76" s="813"/>
      <c r="B76" s="164" t="s">
        <v>9</v>
      </c>
      <c r="C76" s="164" t="s">
        <v>10</v>
      </c>
      <c r="D76" s="164" t="s">
        <v>10</v>
      </c>
      <c r="E76" s="164" t="s">
        <v>10</v>
      </c>
      <c r="F76" s="243"/>
      <c r="G76" s="243"/>
      <c r="H76" s="243"/>
      <c r="I76" s="243"/>
    </row>
    <row r="77" spans="1:9" ht="15.75" thickBot="1" x14ac:dyDescent="0.25">
      <c r="A77" s="266" t="s">
        <v>49</v>
      </c>
      <c r="B77" s="217">
        <f>B78+B79+B80+B81</f>
        <v>4000</v>
      </c>
      <c r="C77" s="217">
        <f>C78+C79+C80+C81</f>
        <v>4000</v>
      </c>
      <c r="D77" s="217">
        <f>D78+D79+D80+D81</f>
        <v>5000</v>
      </c>
      <c r="E77" s="217">
        <f>E78+E79+E80+E81</f>
        <v>5000</v>
      </c>
      <c r="F77" s="243"/>
      <c r="G77" s="243"/>
      <c r="H77" s="243"/>
      <c r="I77" s="243"/>
    </row>
    <row r="78" spans="1:9" ht="15.75" thickBot="1" x14ac:dyDescent="0.25">
      <c r="A78" s="267" t="s">
        <v>110</v>
      </c>
      <c r="B78" s="165">
        <v>4000</v>
      </c>
      <c r="C78" s="165">
        <v>4000</v>
      </c>
      <c r="D78" s="165">
        <v>5000</v>
      </c>
      <c r="E78" s="165">
        <v>5000</v>
      </c>
      <c r="F78" s="243"/>
      <c r="G78" s="243"/>
      <c r="H78" s="243"/>
      <c r="I78" s="243"/>
    </row>
    <row r="79" spans="1:9" ht="15.75" thickBot="1" x14ac:dyDescent="0.25">
      <c r="A79" s="267" t="s">
        <v>111</v>
      </c>
      <c r="B79" s="217"/>
      <c r="C79" s="217"/>
      <c r="D79" s="217"/>
      <c r="E79" s="217"/>
      <c r="F79" s="243"/>
      <c r="G79" s="243"/>
      <c r="H79" s="243"/>
      <c r="I79" s="243"/>
    </row>
    <row r="80" spans="1:9" ht="15.75" thickBot="1" x14ac:dyDescent="0.25">
      <c r="A80" s="267" t="s">
        <v>113</v>
      </c>
      <c r="B80" s="217"/>
      <c r="C80" s="217"/>
      <c r="D80" s="217"/>
      <c r="E80" s="217"/>
      <c r="F80" s="243"/>
      <c r="G80" s="243"/>
      <c r="H80" s="243"/>
      <c r="I80" s="243"/>
    </row>
    <row r="81" spans="1:9" ht="15.75" thickBot="1" x14ac:dyDescent="0.25">
      <c r="A81" s="267" t="s">
        <v>114</v>
      </c>
      <c r="B81" s="217"/>
      <c r="C81" s="217"/>
      <c r="D81" s="217"/>
      <c r="E81" s="217"/>
      <c r="F81" s="243"/>
      <c r="G81" s="243"/>
      <c r="H81" s="243"/>
      <c r="I81" s="243"/>
    </row>
    <row r="82" spans="1:9" ht="15.75" thickBot="1" x14ac:dyDescent="0.25">
      <c r="A82" s="266" t="s">
        <v>50</v>
      </c>
      <c r="B82" s="1212">
        <f>B83+B84+B85+B86</f>
        <v>0</v>
      </c>
      <c r="C82" s="1212">
        <f>C83+C84+C85+C86</f>
        <v>0</v>
      </c>
      <c r="D82" s="1212">
        <f>D83+D84+D85+D86</f>
        <v>0</v>
      </c>
      <c r="E82" s="1212">
        <f>E83+E84+E85+E86</f>
        <v>0</v>
      </c>
      <c r="F82" s="243"/>
      <c r="G82" s="243"/>
      <c r="H82" s="243"/>
      <c r="I82" s="243"/>
    </row>
    <row r="83" spans="1:9" ht="15.75" thickBot="1" x14ac:dyDescent="0.25">
      <c r="A83" s="267" t="s">
        <v>110</v>
      </c>
      <c r="B83" s="1212">
        <v>0</v>
      </c>
      <c r="C83" s="217">
        <v>0</v>
      </c>
      <c r="D83" s="217">
        <v>0</v>
      </c>
      <c r="E83" s="217"/>
      <c r="F83" s="243"/>
      <c r="G83" s="243"/>
      <c r="H83" s="243"/>
      <c r="I83" s="243"/>
    </row>
    <row r="84" spans="1:9" ht="15.75" thickBot="1" x14ac:dyDescent="0.25">
      <c r="A84" s="267" t="s">
        <v>111</v>
      </c>
      <c r="B84" s="1212"/>
      <c r="C84" s="217"/>
      <c r="D84" s="217"/>
      <c r="E84" s="217"/>
      <c r="F84" s="243"/>
      <c r="G84" s="243"/>
      <c r="H84" s="243"/>
      <c r="I84" s="243"/>
    </row>
    <row r="85" spans="1:9" ht="15.75" thickBot="1" x14ac:dyDescent="0.25">
      <c r="A85" s="267" t="s">
        <v>113</v>
      </c>
      <c r="B85" s="1212"/>
      <c r="C85" s="217"/>
      <c r="D85" s="217"/>
      <c r="E85" s="217"/>
      <c r="F85" s="243"/>
      <c r="G85" s="243"/>
      <c r="H85" s="243"/>
      <c r="I85" s="243"/>
    </row>
    <row r="86" spans="1:9" ht="15.75" thickBot="1" x14ac:dyDescent="0.25">
      <c r="A86" s="267" t="s">
        <v>114</v>
      </c>
      <c r="B86" s="1212"/>
      <c r="C86" s="217"/>
      <c r="D86" s="217"/>
      <c r="E86" s="217"/>
      <c r="F86" s="243"/>
      <c r="G86" s="243"/>
      <c r="H86" s="243"/>
      <c r="I86" s="243"/>
    </row>
    <row r="87" spans="1:9" ht="15.75" thickBot="1" x14ac:dyDescent="0.25">
      <c r="A87" s="268" t="s">
        <v>40</v>
      </c>
      <c r="B87" s="1221">
        <f>B77+B82</f>
        <v>4000</v>
      </c>
      <c r="C87" s="1221">
        <f>C77+C82</f>
        <v>4000</v>
      </c>
      <c r="D87" s="1221">
        <f>D77+D82</f>
        <v>5000</v>
      </c>
      <c r="E87" s="1221">
        <f>E77+E82</f>
        <v>5000</v>
      </c>
      <c r="F87" s="243"/>
      <c r="G87" s="243"/>
      <c r="H87" s="243"/>
      <c r="I87" s="243"/>
    </row>
    <row r="88" spans="1:9" ht="15.75" thickBot="1" x14ac:dyDescent="0.25">
      <c r="A88" s="269" t="s">
        <v>41</v>
      </c>
      <c r="B88" s="1212">
        <f>B87-B69</f>
        <v>0</v>
      </c>
      <c r="C88" s="1212">
        <f>C87-C69</f>
        <v>0</v>
      </c>
      <c r="D88" s="1212">
        <f>D87-D69</f>
        <v>0</v>
      </c>
      <c r="E88" s="1212">
        <f>E87-E69</f>
        <v>0</v>
      </c>
      <c r="F88" s="243"/>
      <c r="G88" s="243"/>
      <c r="H88" s="243"/>
      <c r="I88" s="243"/>
    </row>
    <row r="89" spans="1:9" ht="105.75" thickBot="1" x14ac:dyDescent="0.25">
      <c r="A89" s="263" t="s">
        <v>53</v>
      </c>
      <c r="B89" s="1217" t="s">
        <v>425</v>
      </c>
      <c r="C89" s="1222" t="s">
        <v>158</v>
      </c>
      <c r="D89" s="1223" t="s">
        <v>426</v>
      </c>
      <c r="E89" s="1224"/>
      <c r="F89" s="243"/>
      <c r="G89" s="243"/>
      <c r="H89" s="243"/>
      <c r="I89" s="243"/>
    </row>
    <row r="90" spans="1:9" ht="37.5" customHeight="1" thickBot="1" x14ac:dyDescent="0.25">
      <c r="A90" s="263"/>
      <c r="B90" s="1225" t="s">
        <v>427</v>
      </c>
      <c r="C90" s="1226"/>
      <c r="D90" s="1226"/>
      <c r="E90" s="1227"/>
      <c r="F90" s="243"/>
      <c r="G90" s="243"/>
      <c r="H90" s="243"/>
      <c r="I90" s="243"/>
    </row>
    <row r="91" spans="1:9" ht="132.75" customHeight="1" thickBot="1" x14ac:dyDescent="0.25">
      <c r="A91" s="160" t="s">
        <v>22</v>
      </c>
      <c r="B91" s="797" t="s">
        <v>428</v>
      </c>
      <c r="C91" s="798"/>
      <c r="D91" s="798"/>
      <c r="E91" s="799"/>
      <c r="F91" s="243"/>
      <c r="G91" s="243"/>
      <c r="H91" s="243"/>
      <c r="I91" s="243"/>
    </row>
    <row r="92" spans="1:9" ht="15.75" thickBot="1" x14ac:dyDescent="0.25">
      <c r="A92" s="160" t="s">
        <v>24</v>
      </c>
      <c r="B92" s="797" t="s">
        <v>423</v>
      </c>
      <c r="C92" s="798"/>
      <c r="D92" s="798"/>
      <c r="E92" s="799"/>
      <c r="F92" s="243"/>
      <c r="G92" s="243"/>
      <c r="H92" s="243"/>
      <c r="I92" s="243"/>
    </row>
    <row r="93" spans="1:9" x14ac:dyDescent="0.2">
      <c r="A93" s="812"/>
      <c r="B93" s="163">
        <v>2019</v>
      </c>
      <c r="C93" s="163">
        <v>2020</v>
      </c>
      <c r="D93" s="163">
        <v>2021</v>
      </c>
      <c r="E93" s="163">
        <v>2022</v>
      </c>
      <c r="F93" s="243"/>
      <c r="G93" s="243"/>
      <c r="H93" s="243"/>
      <c r="I93" s="243"/>
    </row>
    <row r="94" spans="1:9" ht="15.75" thickBot="1" x14ac:dyDescent="0.25">
      <c r="A94" s="813"/>
      <c r="B94" s="164" t="s">
        <v>9</v>
      </c>
      <c r="C94" s="164" t="s">
        <v>10</v>
      </c>
      <c r="D94" s="164" t="s">
        <v>10</v>
      </c>
      <c r="E94" s="164" t="s">
        <v>10</v>
      </c>
      <c r="F94" s="243"/>
      <c r="G94" s="243"/>
      <c r="H94" s="243"/>
      <c r="I94" s="243"/>
    </row>
    <row r="95" spans="1:9" ht="15.75" thickBot="1" x14ac:dyDescent="0.25">
      <c r="A95" s="160" t="s">
        <v>26</v>
      </c>
      <c r="B95" s="165">
        <v>340</v>
      </c>
      <c r="C95" s="165">
        <v>360</v>
      </c>
      <c r="D95" s="165">
        <v>390</v>
      </c>
      <c r="E95" s="640">
        <v>405</v>
      </c>
      <c r="F95" s="243"/>
      <c r="G95" s="243"/>
      <c r="H95" s="243"/>
      <c r="I95" s="243"/>
    </row>
    <row r="96" spans="1:9" ht="15.75" thickBot="1" x14ac:dyDescent="0.25">
      <c r="A96" s="160" t="s">
        <v>27</v>
      </c>
      <c r="B96" s="165">
        <v>15035</v>
      </c>
      <c r="C96" s="165">
        <v>15200</v>
      </c>
      <c r="D96" s="165">
        <v>22000</v>
      </c>
      <c r="E96" s="165">
        <v>26000</v>
      </c>
      <c r="F96" s="243"/>
      <c r="G96" s="243"/>
      <c r="H96" s="243"/>
      <c r="I96" s="243"/>
    </row>
    <row r="97" spans="1:9" ht="15.75" thickBot="1" x14ac:dyDescent="0.25">
      <c r="A97" s="160" t="s">
        <v>28</v>
      </c>
      <c r="B97" s="165">
        <f>B96/B95</f>
        <v>44.220588235294116</v>
      </c>
      <c r="C97" s="165">
        <f>C96/C95</f>
        <v>42.222222222222221</v>
      </c>
      <c r="D97" s="165">
        <f>D96/D95</f>
        <v>56.410256410256409</v>
      </c>
      <c r="E97" s="165">
        <f>E96/E95</f>
        <v>64.197530864197532</v>
      </c>
      <c r="F97" s="243"/>
      <c r="G97" s="243"/>
      <c r="H97" s="243"/>
      <c r="I97" s="243"/>
    </row>
    <row r="98" spans="1:9" ht="15.75" thickBot="1" x14ac:dyDescent="0.25">
      <c r="A98" s="160" t="s">
        <v>29</v>
      </c>
      <c r="B98" s="640" t="s">
        <v>30</v>
      </c>
      <c r="C98" s="265">
        <f>C95/B95-1</f>
        <v>5.8823529411764719E-2</v>
      </c>
      <c r="D98" s="265">
        <f t="shared" ref="D98:E100" si="2">D95/C95-1</f>
        <v>8.3333333333333259E-2</v>
      </c>
      <c r="E98" s="265">
        <f t="shared" si="2"/>
        <v>3.8461538461538547E-2</v>
      </c>
      <c r="F98" s="243"/>
      <c r="G98" s="243"/>
      <c r="H98" s="243"/>
      <c r="I98" s="243"/>
    </row>
    <row r="99" spans="1:9" ht="15.75" thickBot="1" x14ac:dyDescent="0.25">
      <c r="A99" s="160" t="s">
        <v>31</v>
      </c>
      <c r="B99" s="640" t="s">
        <v>30</v>
      </c>
      <c r="C99" s="265">
        <f>C96/B96-1</f>
        <v>1.0974393082806788E-2</v>
      </c>
      <c r="D99" s="265">
        <f t="shared" si="2"/>
        <v>0.44736842105263164</v>
      </c>
      <c r="E99" s="265">
        <f t="shared" si="2"/>
        <v>0.18181818181818188</v>
      </c>
      <c r="F99" s="243"/>
      <c r="G99" s="243"/>
      <c r="H99" s="243"/>
      <c r="I99" s="243"/>
    </row>
    <row r="100" spans="1:9" ht="15.75" thickBot="1" x14ac:dyDescent="0.25">
      <c r="A100" s="160" t="s">
        <v>32</v>
      </c>
      <c r="B100" s="640" t="s">
        <v>30</v>
      </c>
      <c r="C100" s="265">
        <f>C97/B97-1</f>
        <v>-4.5190850977349095E-2</v>
      </c>
      <c r="D100" s="265">
        <f t="shared" si="2"/>
        <v>0.33603238866396756</v>
      </c>
      <c r="E100" s="265">
        <f t="shared" si="2"/>
        <v>0.1380471380471382</v>
      </c>
      <c r="F100" s="243"/>
      <c r="G100" s="243"/>
      <c r="H100" s="243"/>
      <c r="I100" s="243"/>
    </row>
    <row r="101" spans="1:9" ht="15.75" thickBot="1" x14ac:dyDescent="0.25">
      <c r="A101" s="888" t="s">
        <v>429</v>
      </c>
      <c r="B101" s="889"/>
      <c r="C101" s="889"/>
      <c r="D101" s="889"/>
      <c r="E101" s="890"/>
      <c r="F101" s="243"/>
      <c r="G101" s="243"/>
      <c r="H101" s="243"/>
      <c r="I101" s="243"/>
    </row>
    <row r="102" spans="1:9" x14ac:dyDescent="0.2">
      <c r="A102" s="812"/>
      <c r="B102" s="163">
        <v>2019</v>
      </c>
      <c r="C102" s="163">
        <v>2020</v>
      </c>
      <c r="D102" s="163">
        <v>2021</v>
      </c>
      <c r="E102" s="163">
        <v>2022</v>
      </c>
      <c r="F102" s="243"/>
      <c r="G102" s="243"/>
      <c r="H102" s="243"/>
      <c r="I102" s="243"/>
    </row>
    <row r="103" spans="1:9" ht="15.75" thickBot="1" x14ac:dyDescent="0.25">
      <c r="A103" s="813"/>
      <c r="B103" s="164" t="s">
        <v>9</v>
      </c>
      <c r="C103" s="164" t="s">
        <v>10</v>
      </c>
      <c r="D103" s="164" t="s">
        <v>10</v>
      </c>
      <c r="E103" s="164" t="s">
        <v>10</v>
      </c>
      <c r="F103" s="243"/>
      <c r="G103" s="243"/>
      <c r="H103" s="243"/>
      <c r="I103" s="243"/>
    </row>
    <row r="104" spans="1:9" ht="15.75" thickBot="1" x14ac:dyDescent="0.25">
      <c r="A104" s="266" t="s">
        <v>49</v>
      </c>
      <c r="B104" s="217">
        <f>B105+B106+B107+B108</f>
        <v>15035</v>
      </c>
      <c r="C104" s="217">
        <f>C105+C106+C107+C108</f>
        <v>15200</v>
      </c>
      <c r="D104" s="217">
        <f>D105+D106+D107+D108</f>
        <v>22000</v>
      </c>
      <c r="E104" s="217">
        <f>E105+E106+E107+E108</f>
        <v>26000</v>
      </c>
      <c r="F104" s="243"/>
      <c r="G104" s="243"/>
      <c r="H104" s="243"/>
      <c r="I104" s="243"/>
    </row>
    <row r="105" spans="1:9" ht="15.75" thickBot="1" x14ac:dyDescent="0.25">
      <c r="A105" s="267" t="s">
        <v>110</v>
      </c>
      <c r="B105" s="165">
        <v>15035</v>
      </c>
      <c r="C105" s="165">
        <v>15200</v>
      </c>
      <c r="D105" s="165">
        <v>22000</v>
      </c>
      <c r="E105" s="165">
        <v>26000</v>
      </c>
      <c r="F105" s="243"/>
      <c r="G105" s="243"/>
      <c r="H105" s="243"/>
      <c r="I105" s="243"/>
    </row>
    <row r="106" spans="1:9" ht="15.75" thickBot="1" x14ac:dyDescent="0.25">
      <c r="A106" s="267" t="s">
        <v>111</v>
      </c>
      <c r="B106" s="217"/>
      <c r="C106" s="217"/>
      <c r="D106" s="217"/>
      <c r="E106" s="217"/>
      <c r="F106" s="243"/>
      <c r="G106" s="243"/>
      <c r="H106" s="243"/>
      <c r="I106" s="243"/>
    </row>
    <row r="107" spans="1:9" ht="15.75" thickBot="1" x14ac:dyDescent="0.25">
      <c r="A107" s="267" t="s">
        <v>113</v>
      </c>
      <c r="B107" s="217"/>
      <c r="C107" s="217"/>
      <c r="D107" s="217"/>
      <c r="E107" s="217"/>
      <c r="F107" s="243"/>
      <c r="G107" s="243"/>
      <c r="H107" s="243"/>
      <c r="I107" s="243"/>
    </row>
    <row r="108" spans="1:9" ht="15.75" thickBot="1" x14ac:dyDescent="0.25">
      <c r="A108" s="267" t="s">
        <v>114</v>
      </c>
      <c r="B108" s="217"/>
      <c r="C108" s="217"/>
      <c r="D108" s="217"/>
      <c r="E108" s="217"/>
      <c r="F108" s="243"/>
      <c r="G108" s="243"/>
      <c r="H108" s="243"/>
      <c r="I108" s="243"/>
    </row>
    <row r="109" spans="1:9" ht="15.75" thickBot="1" x14ac:dyDescent="0.25">
      <c r="A109" s="266" t="s">
        <v>50</v>
      </c>
      <c r="B109" s="1212">
        <f>B110+B111+B112+B113</f>
        <v>0</v>
      </c>
      <c r="C109" s="1212">
        <f>C110+C111+C112+C113</f>
        <v>0</v>
      </c>
      <c r="D109" s="1212">
        <f>D110+D111+D112+D113</f>
        <v>0</v>
      </c>
      <c r="E109" s="1212">
        <f>E110+E111+E112+E113</f>
        <v>0</v>
      </c>
      <c r="F109" s="243"/>
      <c r="G109" s="243"/>
      <c r="H109" s="243"/>
      <c r="I109" s="243"/>
    </row>
    <row r="110" spans="1:9" ht="15.75" thickBot="1" x14ac:dyDescent="0.25">
      <c r="A110" s="267" t="s">
        <v>110</v>
      </c>
      <c r="B110" s="1212"/>
      <c r="C110" s="217">
        <v>0</v>
      </c>
      <c r="D110" s="217"/>
      <c r="E110" s="217"/>
      <c r="F110" s="243"/>
      <c r="G110" s="243"/>
      <c r="H110" s="243"/>
      <c r="I110" s="243"/>
    </row>
    <row r="111" spans="1:9" ht="15.75" thickBot="1" x14ac:dyDescent="0.25">
      <c r="A111" s="267" t="s">
        <v>111</v>
      </c>
      <c r="B111" s="1212"/>
      <c r="C111" s="217"/>
      <c r="D111" s="217"/>
      <c r="E111" s="217"/>
      <c r="F111" s="243"/>
      <c r="G111" s="243"/>
      <c r="H111" s="243"/>
      <c r="I111" s="243"/>
    </row>
    <row r="112" spans="1:9" ht="15.75" thickBot="1" x14ac:dyDescent="0.25">
      <c r="A112" s="267" t="s">
        <v>113</v>
      </c>
      <c r="B112" s="1212"/>
      <c r="C112" s="217"/>
      <c r="D112" s="217"/>
      <c r="E112" s="217"/>
      <c r="F112" s="243"/>
      <c r="G112" s="243"/>
      <c r="H112" s="243"/>
      <c r="I112" s="243"/>
    </row>
    <row r="113" spans="1:9" ht="15.75" thickBot="1" x14ac:dyDescent="0.25">
      <c r="A113" s="267" t="s">
        <v>114</v>
      </c>
      <c r="B113" s="1212"/>
      <c r="C113" s="217"/>
      <c r="D113" s="217"/>
      <c r="E113" s="217"/>
      <c r="F113" s="243"/>
      <c r="G113" s="243"/>
      <c r="H113" s="243"/>
      <c r="I113" s="243"/>
    </row>
    <row r="114" spans="1:9" ht="15.75" thickBot="1" x14ac:dyDescent="0.25">
      <c r="A114" s="268" t="s">
        <v>319</v>
      </c>
      <c r="B114" s="1221">
        <f>B104+B109</f>
        <v>15035</v>
      </c>
      <c r="C114" s="1221">
        <f>C104+C109</f>
        <v>15200</v>
      </c>
      <c r="D114" s="1221">
        <f>D104+D109</f>
        <v>22000</v>
      </c>
      <c r="E114" s="1221">
        <f>E104+E109</f>
        <v>26000</v>
      </c>
      <c r="F114" s="243"/>
      <c r="G114" s="243"/>
      <c r="H114" s="243"/>
      <c r="I114" s="243"/>
    </row>
    <row r="115" spans="1:9" ht="15.75" thickBot="1" x14ac:dyDescent="0.25">
      <c r="A115" s="269" t="s">
        <v>41</v>
      </c>
      <c r="B115" s="1212">
        <f>B114-B96</f>
        <v>0</v>
      </c>
      <c r="C115" s="1212">
        <f>C114-C96</f>
        <v>0</v>
      </c>
      <c r="D115" s="1212">
        <f>D114-D96</f>
        <v>0</v>
      </c>
      <c r="E115" s="1212">
        <f>E114-E96</f>
        <v>0</v>
      </c>
      <c r="F115" s="243"/>
      <c r="G115" s="243"/>
      <c r="H115" s="243"/>
      <c r="I115" s="243"/>
    </row>
    <row r="116" spans="1:9" ht="60.75" thickBot="1" x14ac:dyDescent="0.25">
      <c r="A116" s="263" t="s">
        <v>102</v>
      </c>
      <c r="B116" s="1217" t="s">
        <v>430</v>
      </c>
      <c r="C116" s="1228" t="s">
        <v>158</v>
      </c>
      <c r="D116" s="893" t="s">
        <v>431</v>
      </c>
      <c r="E116" s="894"/>
      <c r="F116" s="243"/>
      <c r="G116" s="243"/>
      <c r="H116" s="243"/>
      <c r="I116" s="243"/>
    </row>
    <row r="117" spans="1:9" ht="39.75" customHeight="1" thickBot="1" x14ac:dyDescent="0.25">
      <c r="A117" s="263"/>
      <c r="B117" s="1229" t="s">
        <v>432</v>
      </c>
      <c r="C117" s="893"/>
      <c r="D117" s="1223"/>
      <c r="E117" s="1224"/>
      <c r="F117" s="243"/>
      <c r="G117" s="243"/>
      <c r="H117" s="243"/>
      <c r="I117" s="243"/>
    </row>
    <row r="118" spans="1:9" ht="174.75" customHeight="1" thickBot="1" x14ac:dyDescent="0.25">
      <c r="A118" s="160" t="s">
        <v>22</v>
      </c>
      <c r="B118" s="797" t="s">
        <v>433</v>
      </c>
      <c r="C118" s="798"/>
      <c r="D118" s="798"/>
      <c r="E118" s="799"/>
      <c r="F118" s="243"/>
      <c r="G118" s="243"/>
      <c r="H118" s="243"/>
      <c r="I118" s="243"/>
    </row>
    <row r="119" spans="1:9" ht="21" customHeight="1" thickBot="1" x14ac:dyDescent="0.25">
      <c r="A119" s="160" t="s">
        <v>24</v>
      </c>
      <c r="B119" s="797" t="s">
        <v>434</v>
      </c>
      <c r="C119" s="798"/>
      <c r="D119" s="798"/>
      <c r="E119" s="799"/>
      <c r="F119" s="243"/>
      <c r="G119" s="243"/>
      <c r="H119" s="243"/>
      <c r="I119" s="243"/>
    </row>
    <row r="120" spans="1:9" x14ac:dyDescent="0.2">
      <c r="A120" s="812"/>
      <c r="B120" s="163">
        <v>2019</v>
      </c>
      <c r="C120" s="163">
        <v>2020</v>
      </c>
      <c r="D120" s="163">
        <v>2021</v>
      </c>
      <c r="E120" s="163">
        <v>2022</v>
      </c>
      <c r="F120" s="243"/>
      <c r="G120" s="243"/>
      <c r="H120" s="243"/>
      <c r="I120" s="243"/>
    </row>
    <row r="121" spans="1:9" ht="15.75" thickBot="1" x14ac:dyDescent="0.25">
      <c r="A121" s="813"/>
      <c r="B121" s="164" t="s">
        <v>9</v>
      </c>
      <c r="C121" s="164" t="s">
        <v>10</v>
      </c>
      <c r="D121" s="164" t="s">
        <v>10</v>
      </c>
      <c r="E121" s="164" t="s">
        <v>10</v>
      </c>
      <c r="F121" s="243"/>
      <c r="G121" s="243"/>
      <c r="H121" s="243"/>
      <c r="I121" s="243"/>
    </row>
    <row r="122" spans="1:9" ht="15.75" thickBot="1" x14ac:dyDescent="0.25">
      <c r="A122" s="160" t="s">
        <v>26</v>
      </c>
      <c r="B122" s="165">
        <v>1</v>
      </c>
      <c r="C122" s="165">
        <v>1</v>
      </c>
      <c r="D122" s="165">
        <v>1</v>
      </c>
      <c r="E122" s="165">
        <v>1</v>
      </c>
      <c r="F122" s="243"/>
      <c r="G122" s="243"/>
      <c r="H122" s="243"/>
      <c r="I122" s="243"/>
    </row>
    <row r="123" spans="1:9" ht="15.75" thickBot="1" x14ac:dyDescent="0.25">
      <c r="A123" s="160" t="s">
        <v>27</v>
      </c>
      <c r="B123" s="165">
        <v>3500</v>
      </c>
      <c r="C123" s="165">
        <v>3500</v>
      </c>
      <c r="D123" s="165">
        <v>5000</v>
      </c>
      <c r="E123" s="165">
        <v>5000</v>
      </c>
      <c r="F123" s="243"/>
      <c r="G123" s="243"/>
      <c r="H123" s="243"/>
      <c r="I123" s="243"/>
    </row>
    <row r="124" spans="1:9" ht="15.75" thickBot="1" x14ac:dyDescent="0.25">
      <c r="A124" s="160" t="s">
        <v>28</v>
      </c>
      <c r="B124" s="165">
        <f>B123/B122</f>
        <v>3500</v>
      </c>
      <c r="C124" s="165">
        <f>C123/C122</f>
        <v>3500</v>
      </c>
      <c r="D124" s="165">
        <f>D123/D122</f>
        <v>5000</v>
      </c>
      <c r="E124" s="165">
        <f>E123/E122</f>
        <v>5000</v>
      </c>
      <c r="F124" s="243"/>
      <c r="G124" s="243"/>
      <c r="H124" s="243"/>
      <c r="I124" s="243"/>
    </row>
    <row r="125" spans="1:9" ht="15.75" thickBot="1" x14ac:dyDescent="0.25">
      <c r="A125" s="160" t="s">
        <v>29</v>
      </c>
      <c r="B125" s="640" t="s">
        <v>30</v>
      </c>
      <c r="C125" s="265">
        <f>C122/B122-1</f>
        <v>0</v>
      </c>
      <c r="D125" s="265">
        <f t="shared" ref="D125:E127" si="3">D122/C122-1</f>
        <v>0</v>
      </c>
      <c r="E125" s="265">
        <f t="shared" si="3"/>
        <v>0</v>
      </c>
      <c r="F125" s="243"/>
      <c r="G125" s="243"/>
      <c r="H125" s="243"/>
      <c r="I125" s="243"/>
    </row>
    <row r="126" spans="1:9" ht="15.75" thickBot="1" x14ac:dyDescent="0.25">
      <c r="A126" s="160" t="s">
        <v>31</v>
      </c>
      <c r="B126" s="640" t="s">
        <v>30</v>
      </c>
      <c r="C126" s="265">
        <f>C123/B123-1</f>
        <v>0</v>
      </c>
      <c r="D126" s="265">
        <f t="shared" si="3"/>
        <v>0.4285714285714286</v>
      </c>
      <c r="E126" s="265">
        <f t="shared" si="3"/>
        <v>0</v>
      </c>
      <c r="F126" s="243"/>
      <c r="G126" s="243"/>
      <c r="H126" s="243"/>
      <c r="I126" s="243"/>
    </row>
    <row r="127" spans="1:9" ht="15.75" thickBot="1" x14ac:dyDescent="0.25">
      <c r="A127" s="160" t="s">
        <v>32</v>
      </c>
      <c r="B127" s="640" t="s">
        <v>30</v>
      </c>
      <c r="C127" s="265">
        <f>C124/B124-1</f>
        <v>0</v>
      </c>
      <c r="D127" s="265">
        <f t="shared" si="3"/>
        <v>0.4285714285714286</v>
      </c>
      <c r="E127" s="265">
        <f t="shared" si="3"/>
        <v>0</v>
      </c>
      <c r="F127" s="243"/>
      <c r="G127" s="243"/>
      <c r="H127" s="243"/>
      <c r="I127" s="243"/>
    </row>
    <row r="128" spans="1:9" ht="15.75" thickBot="1" x14ac:dyDescent="0.25">
      <c r="A128" s="888" t="s">
        <v>435</v>
      </c>
      <c r="B128" s="889"/>
      <c r="C128" s="889"/>
      <c r="D128" s="889"/>
      <c r="E128" s="890"/>
      <c r="F128" s="243"/>
      <c r="G128" s="243"/>
      <c r="H128" s="243"/>
      <c r="I128" s="243"/>
    </row>
    <row r="129" spans="1:9" x14ac:dyDescent="0.2">
      <c r="A129" s="812"/>
      <c r="B129" s="163">
        <v>2019</v>
      </c>
      <c r="C129" s="163">
        <v>2020</v>
      </c>
      <c r="D129" s="163">
        <v>2021</v>
      </c>
      <c r="E129" s="163">
        <v>2022</v>
      </c>
      <c r="F129" s="243"/>
      <c r="G129" s="243"/>
      <c r="H129" s="243"/>
      <c r="I129" s="243"/>
    </row>
    <row r="130" spans="1:9" ht="15.75" thickBot="1" x14ac:dyDescent="0.25">
      <c r="A130" s="813"/>
      <c r="B130" s="164" t="s">
        <v>9</v>
      </c>
      <c r="C130" s="164" t="s">
        <v>10</v>
      </c>
      <c r="D130" s="164" t="s">
        <v>10</v>
      </c>
      <c r="E130" s="164" t="s">
        <v>10</v>
      </c>
      <c r="F130" s="243"/>
      <c r="G130" s="243"/>
      <c r="H130" s="243"/>
      <c r="I130" s="243"/>
    </row>
    <row r="131" spans="1:9" ht="15.75" thickBot="1" x14ac:dyDescent="0.25">
      <c r="A131" s="266" t="s">
        <v>49</v>
      </c>
      <c r="B131" s="217">
        <f>B132+B133+B134+B135</f>
        <v>3500</v>
      </c>
      <c r="C131" s="217">
        <f>C132+C133+C134+C135</f>
        <v>3500</v>
      </c>
      <c r="D131" s="217">
        <f>D132+D133+D134+D135</f>
        <v>5000</v>
      </c>
      <c r="E131" s="217">
        <f>E132+E133+E134+E135</f>
        <v>5000</v>
      </c>
      <c r="F131" s="243"/>
      <c r="G131" s="243"/>
      <c r="H131" s="243"/>
      <c r="I131" s="243"/>
    </row>
    <row r="132" spans="1:9" ht="15.75" thickBot="1" x14ac:dyDescent="0.25">
      <c r="A132" s="267" t="s">
        <v>110</v>
      </c>
      <c r="B132" s="165">
        <v>3500</v>
      </c>
      <c r="C132" s="165">
        <v>3500</v>
      </c>
      <c r="D132" s="165">
        <v>5000</v>
      </c>
      <c r="E132" s="165">
        <v>5000</v>
      </c>
      <c r="F132" s="243"/>
      <c r="G132" s="243"/>
      <c r="H132" s="243"/>
      <c r="I132" s="243"/>
    </row>
    <row r="133" spans="1:9" ht="15.75" thickBot="1" x14ac:dyDescent="0.25">
      <c r="A133" s="267" t="s">
        <v>111</v>
      </c>
      <c r="B133" s="217"/>
      <c r="C133" s="217"/>
      <c r="D133" s="217"/>
      <c r="E133" s="217"/>
      <c r="F133" s="243"/>
      <c r="G133" s="243"/>
      <c r="H133" s="243"/>
      <c r="I133" s="243"/>
    </row>
    <row r="134" spans="1:9" ht="15.75" thickBot="1" x14ac:dyDescent="0.25">
      <c r="A134" s="267" t="s">
        <v>113</v>
      </c>
      <c r="B134" s="217"/>
      <c r="C134" s="217"/>
      <c r="D134" s="217"/>
      <c r="E134" s="217"/>
      <c r="F134" s="243"/>
      <c r="G134" s="243"/>
      <c r="H134" s="243"/>
      <c r="I134" s="243"/>
    </row>
    <row r="135" spans="1:9" ht="15.75" thickBot="1" x14ac:dyDescent="0.25">
      <c r="A135" s="267" t="s">
        <v>114</v>
      </c>
      <c r="B135" s="217"/>
      <c r="C135" s="217"/>
      <c r="D135" s="217"/>
      <c r="E135" s="217"/>
      <c r="F135" s="243"/>
      <c r="G135" s="243"/>
      <c r="H135" s="243"/>
      <c r="I135" s="243"/>
    </row>
    <row r="136" spans="1:9" ht="15.75" thickBot="1" x14ac:dyDescent="0.25">
      <c r="A136" s="266" t="s">
        <v>50</v>
      </c>
      <c r="B136" s="1212">
        <f>B137+B138+B139+B140</f>
        <v>0</v>
      </c>
      <c r="C136" s="1212">
        <f>C137+C138+C139+C140</f>
        <v>0</v>
      </c>
      <c r="D136" s="1212">
        <f>D137+D138+D139+D140</f>
        <v>0</v>
      </c>
      <c r="E136" s="1212">
        <f>E137+E138+E139+E140</f>
        <v>0</v>
      </c>
      <c r="F136" s="243"/>
      <c r="G136" s="243"/>
      <c r="H136" s="243"/>
      <c r="I136" s="243"/>
    </row>
    <row r="137" spans="1:9" ht="15.75" thickBot="1" x14ac:dyDescent="0.25">
      <c r="A137" s="267" t="s">
        <v>110</v>
      </c>
      <c r="B137" s="1212">
        <v>0</v>
      </c>
      <c r="C137" s="217">
        <v>0</v>
      </c>
      <c r="D137" s="217">
        <v>0</v>
      </c>
      <c r="E137" s="217"/>
      <c r="F137" s="243"/>
      <c r="G137" s="243"/>
      <c r="H137" s="243"/>
      <c r="I137" s="243"/>
    </row>
    <row r="138" spans="1:9" ht="15.75" thickBot="1" x14ac:dyDescent="0.25">
      <c r="A138" s="267" t="s">
        <v>111</v>
      </c>
      <c r="B138" s="1212"/>
      <c r="C138" s="217"/>
      <c r="D138" s="217"/>
      <c r="E138" s="217"/>
      <c r="F138" s="243"/>
      <c r="G138" s="243"/>
      <c r="H138" s="243"/>
      <c r="I138" s="243"/>
    </row>
    <row r="139" spans="1:9" ht="15.75" thickBot="1" x14ac:dyDescent="0.25">
      <c r="A139" s="267" t="s">
        <v>113</v>
      </c>
      <c r="B139" s="1212"/>
      <c r="C139" s="217"/>
      <c r="D139" s="217"/>
      <c r="E139" s="217"/>
      <c r="F139" s="243"/>
      <c r="G139" s="243"/>
      <c r="H139" s="243"/>
      <c r="I139" s="243"/>
    </row>
    <row r="140" spans="1:9" ht="15.75" thickBot="1" x14ac:dyDescent="0.25">
      <c r="A140" s="267" t="s">
        <v>114</v>
      </c>
      <c r="B140" s="1212"/>
      <c r="C140" s="217"/>
      <c r="D140" s="217"/>
      <c r="E140" s="217"/>
      <c r="F140" s="243"/>
      <c r="G140" s="243"/>
      <c r="H140" s="243"/>
      <c r="I140" s="243"/>
    </row>
    <row r="141" spans="1:9" x14ac:dyDescent="0.2">
      <c r="A141" s="268" t="s">
        <v>104</v>
      </c>
      <c r="B141" s="1230">
        <f>B131+B136</f>
        <v>3500</v>
      </c>
      <c r="C141" s="1230">
        <f>C131+C136</f>
        <v>3500</v>
      </c>
      <c r="D141" s="1230">
        <f>D131+D136</f>
        <v>5000</v>
      </c>
      <c r="E141" s="1230">
        <f>E131+E136</f>
        <v>5000</v>
      </c>
      <c r="F141" s="243"/>
      <c r="G141" s="243"/>
      <c r="H141" s="243"/>
      <c r="I141" s="243"/>
    </row>
    <row r="142" spans="1:9" ht="18.75" customHeight="1" x14ac:dyDescent="0.2">
      <c r="A142" s="269" t="s">
        <v>41</v>
      </c>
      <c r="B142" s="1231">
        <f>B141-B123</f>
        <v>0</v>
      </c>
      <c r="C142" s="1231">
        <f>C141-C123</f>
        <v>0</v>
      </c>
      <c r="D142" s="1231">
        <f>D141-D123</f>
        <v>0</v>
      </c>
      <c r="E142" s="1231">
        <f>E141-E123</f>
        <v>0</v>
      </c>
      <c r="F142" s="243"/>
      <c r="G142" s="243"/>
      <c r="H142" s="243"/>
      <c r="I142" s="243"/>
    </row>
    <row r="143" spans="1:9" ht="93.75" customHeight="1" thickBot="1" x14ac:dyDescent="0.25">
      <c r="A143" s="263" t="s">
        <v>105</v>
      </c>
      <c r="B143" s="641" t="s">
        <v>436</v>
      </c>
      <c r="C143" s="1232" t="s">
        <v>158</v>
      </c>
      <c r="D143" s="1233" t="s">
        <v>437</v>
      </c>
      <c r="E143" s="1234"/>
      <c r="F143" s="243"/>
      <c r="G143" s="243"/>
      <c r="H143" s="243"/>
      <c r="I143" s="243"/>
    </row>
    <row r="144" spans="1:9" ht="42.75" customHeight="1" thickBot="1" x14ac:dyDescent="0.25">
      <c r="A144" s="263"/>
      <c r="B144" s="814" t="s">
        <v>438</v>
      </c>
      <c r="C144" s="815"/>
      <c r="D144" s="815"/>
      <c r="E144" s="816"/>
      <c r="F144" s="243"/>
      <c r="G144" s="243"/>
      <c r="H144" s="243"/>
      <c r="I144" s="243"/>
    </row>
    <row r="145" spans="1:9" ht="301.5" customHeight="1" thickBot="1" x14ac:dyDescent="0.25">
      <c r="A145" s="160" t="s">
        <v>22</v>
      </c>
      <c r="B145" s="797" t="s">
        <v>439</v>
      </c>
      <c r="C145" s="798"/>
      <c r="D145" s="798"/>
      <c r="E145" s="799"/>
      <c r="F145" s="243"/>
      <c r="G145" s="243"/>
      <c r="H145" s="243"/>
      <c r="I145" s="243"/>
    </row>
    <row r="146" spans="1:9" ht="15.75" thickBot="1" x14ac:dyDescent="0.25">
      <c r="A146" s="160" t="s">
        <v>24</v>
      </c>
      <c r="B146" s="797" t="s">
        <v>440</v>
      </c>
      <c r="C146" s="798"/>
      <c r="D146" s="798"/>
      <c r="E146" s="799"/>
      <c r="F146" s="243"/>
      <c r="G146" s="243"/>
      <c r="H146" s="243"/>
      <c r="I146" s="243"/>
    </row>
    <row r="147" spans="1:9" x14ac:dyDescent="0.2">
      <c r="A147" s="812"/>
      <c r="B147" s="163">
        <v>2019</v>
      </c>
      <c r="C147" s="163">
        <v>2020</v>
      </c>
      <c r="D147" s="163">
        <v>2021</v>
      </c>
      <c r="E147" s="163">
        <v>2022</v>
      </c>
      <c r="F147" s="243"/>
      <c r="G147" s="243"/>
      <c r="H147" s="243"/>
      <c r="I147" s="243"/>
    </row>
    <row r="148" spans="1:9" ht="15.75" thickBot="1" x14ac:dyDescent="0.25">
      <c r="A148" s="813"/>
      <c r="B148" s="164" t="s">
        <v>9</v>
      </c>
      <c r="C148" s="164" t="s">
        <v>10</v>
      </c>
      <c r="D148" s="164" t="s">
        <v>10</v>
      </c>
      <c r="E148" s="164" t="s">
        <v>10</v>
      </c>
      <c r="F148" s="243"/>
      <c r="G148" s="243"/>
      <c r="H148" s="243"/>
      <c r="I148" s="243"/>
    </row>
    <row r="149" spans="1:9" ht="15.75" thickBot="1" x14ac:dyDescent="0.25">
      <c r="A149" s="160" t="s">
        <v>26</v>
      </c>
      <c r="B149" s="640">
        <v>1</v>
      </c>
      <c r="C149" s="640">
        <v>1</v>
      </c>
      <c r="D149" s="640">
        <v>1</v>
      </c>
      <c r="E149" s="640">
        <v>1</v>
      </c>
      <c r="F149" s="243"/>
      <c r="G149" s="243"/>
      <c r="H149" s="243"/>
      <c r="I149" s="243"/>
    </row>
    <row r="150" spans="1:9" ht="15.75" thickBot="1" x14ac:dyDescent="0.25">
      <c r="A150" s="160" t="s">
        <v>27</v>
      </c>
      <c r="B150" s="165">
        <v>3000</v>
      </c>
      <c r="C150" s="165">
        <v>3000</v>
      </c>
      <c r="D150" s="165">
        <v>5000</v>
      </c>
      <c r="E150" s="165">
        <v>5000</v>
      </c>
      <c r="F150" s="243"/>
      <c r="G150" s="243"/>
      <c r="H150" s="243"/>
      <c r="I150" s="243"/>
    </row>
    <row r="151" spans="1:9" ht="15.75" thickBot="1" x14ac:dyDescent="0.25">
      <c r="A151" s="160" t="s">
        <v>28</v>
      </c>
      <c r="B151" s="165">
        <f>B150/B149</f>
        <v>3000</v>
      </c>
      <c r="C151" s="165">
        <f>C150/C149</f>
        <v>3000</v>
      </c>
      <c r="D151" s="165">
        <f>D150/D149</f>
        <v>5000</v>
      </c>
      <c r="E151" s="165">
        <f>E150/E149</f>
        <v>5000</v>
      </c>
      <c r="F151" s="243"/>
      <c r="G151" s="243"/>
      <c r="H151" s="243"/>
      <c r="I151" s="243"/>
    </row>
    <row r="152" spans="1:9" ht="15.75" thickBot="1" x14ac:dyDescent="0.25">
      <c r="A152" s="160" t="s">
        <v>29</v>
      </c>
      <c r="B152" s="640" t="s">
        <v>30</v>
      </c>
      <c r="C152" s="265">
        <f t="shared" ref="C152:E154" si="4">C149/B149-1</f>
        <v>0</v>
      </c>
      <c r="D152" s="265">
        <f t="shared" si="4"/>
        <v>0</v>
      </c>
      <c r="E152" s="265">
        <f t="shared" si="4"/>
        <v>0</v>
      </c>
      <c r="F152" s="243"/>
      <c r="G152" s="243"/>
      <c r="H152" s="243"/>
      <c r="I152" s="243"/>
    </row>
    <row r="153" spans="1:9" ht="15.75" thickBot="1" x14ac:dyDescent="0.25">
      <c r="A153" s="160" t="s">
        <v>31</v>
      </c>
      <c r="B153" s="640" t="s">
        <v>30</v>
      </c>
      <c r="C153" s="265">
        <f t="shared" si="4"/>
        <v>0</v>
      </c>
      <c r="D153" s="265">
        <f t="shared" si="4"/>
        <v>0.66666666666666674</v>
      </c>
      <c r="E153" s="265">
        <f t="shared" si="4"/>
        <v>0</v>
      </c>
      <c r="F153" s="243"/>
      <c r="G153" s="243"/>
      <c r="H153" s="243"/>
      <c r="I153" s="243"/>
    </row>
    <row r="154" spans="1:9" ht="15.75" thickBot="1" x14ac:dyDescent="0.25">
      <c r="A154" s="160" t="s">
        <v>32</v>
      </c>
      <c r="B154" s="640" t="s">
        <v>30</v>
      </c>
      <c r="C154" s="265">
        <f t="shared" si="4"/>
        <v>0</v>
      </c>
      <c r="D154" s="265">
        <f t="shared" si="4"/>
        <v>0.66666666666666674</v>
      </c>
      <c r="E154" s="265">
        <f t="shared" si="4"/>
        <v>0</v>
      </c>
      <c r="F154" s="243"/>
      <c r="G154" s="243"/>
      <c r="H154" s="243"/>
      <c r="I154" s="243"/>
    </row>
    <row r="155" spans="1:9" ht="28.5" customHeight="1" thickBot="1" x14ac:dyDescent="0.25">
      <c r="A155" s="888" t="s">
        <v>441</v>
      </c>
      <c r="B155" s="889"/>
      <c r="C155" s="889"/>
      <c r="D155" s="889"/>
      <c r="E155" s="890"/>
      <c r="F155" s="243"/>
      <c r="G155" s="243"/>
      <c r="H155" s="243"/>
      <c r="I155" s="243"/>
    </row>
    <row r="156" spans="1:9" x14ac:dyDescent="0.2">
      <c r="A156" s="812"/>
      <c r="B156" s="163">
        <v>2019</v>
      </c>
      <c r="C156" s="163">
        <v>2020</v>
      </c>
      <c r="D156" s="163">
        <v>2021</v>
      </c>
      <c r="E156" s="163">
        <v>2022</v>
      </c>
      <c r="F156" s="243"/>
      <c r="G156" s="243"/>
      <c r="H156" s="243"/>
      <c r="I156" s="243"/>
    </row>
    <row r="157" spans="1:9" ht="15.75" thickBot="1" x14ac:dyDescent="0.25">
      <c r="A157" s="813"/>
      <c r="B157" s="164" t="s">
        <v>9</v>
      </c>
      <c r="C157" s="164" t="s">
        <v>10</v>
      </c>
      <c r="D157" s="164" t="s">
        <v>10</v>
      </c>
      <c r="E157" s="164" t="s">
        <v>10</v>
      </c>
      <c r="F157" s="243"/>
      <c r="G157" s="243"/>
      <c r="H157" s="243"/>
      <c r="I157" s="243"/>
    </row>
    <row r="158" spans="1:9" ht="15.75" thickBot="1" x14ac:dyDescent="0.25">
      <c r="A158" s="266" t="s">
        <v>49</v>
      </c>
      <c r="B158" s="217">
        <f>B159+B160+B161+B162</f>
        <v>3000</v>
      </c>
      <c r="C158" s="217">
        <f>C159+C160+C161+C162</f>
        <v>3000</v>
      </c>
      <c r="D158" s="217">
        <f>D159+D160+D161+D162</f>
        <v>5000</v>
      </c>
      <c r="E158" s="217">
        <f>E159+E160+E161+E162</f>
        <v>5000</v>
      </c>
      <c r="F158" s="243"/>
      <c r="G158" s="243"/>
      <c r="H158" s="243"/>
      <c r="I158" s="243"/>
    </row>
    <row r="159" spans="1:9" ht="15.75" thickBot="1" x14ac:dyDescent="0.25">
      <c r="A159" s="267" t="s">
        <v>110</v>
      </c>
      <c r="B159" s="165">
        <v>3000</v>
      </c>
      <c r="C159" s="165">
        <v>3000</v>
      </c>
      <c r="D159" s="165">
        <v>5000</v>
      </c>
      <c r="E159" s="165">
        <v>5000</v>
      </c>
      <c r="F159" s="243"/>
      <c r="G159" s="243"/>
      <c r="H159" s="243"/>
      <c r="I159" s="243"/>
    </row>
    <row r="160" spans="1:9" ht="15.75" thickBot="1" x14ac:dyDescent="0.25">
      <c r="A160" s="267" t="s">
        <v>111</v>
      </c>
      <c r="B160" s="217"/>
      <c r="C160" s="217"/>
      <c r="D160" s="217"/>
      <c r="E160" s="217"/>
      <c r="F160" s="243"/>
      <c r="G160" s="243"/>
      <c r="H160" s="243"/>
      <c r="I160" s="243"/>
    </row>
    <row r="161" spans="1:9" ht="15.75" thickBot="1" x14ac:dyDescent="0.25">
      <c r="A161" s="267" t="s">
        <v>113</v>
      </c>
      <c r="B161" s="217"/>
      <c r="C161" s="217"/>
      <c r="D161" s="217"/>
      <c r="E161" s="217"/>
      <c r="F161" s="243"/>
      <c r="G161" s="243"/>
      <c r="H161" s="243"/>
      <c r="I161" s="243"/>
    </row>
    <row r="162" spans="1:9" ht="15.75" thickBot="1" x14ac:dyDescent="0.25">
      <c r="A162" s="267" t="s">
        <v>114</v>
      </c>
      <c r="B162" s="217"/>
      <c r="C162" s="217"/>
      <c r="D162" s="217"/>
      <c r="E162" s="217"/>
      <c r="F162" s="243"/>
      <c r="G162" s="243"/>
      <c r="H162" s="243"/>
      <c r="I162" s="243"/>
    </row>
    <row r="163" spans="1:9" ht="15.75" thickBot="1" x14ac:dyDescent="0.25">
      <c r="A163" s="266" t="s">
        <v>50</v>
      </c>
      <c r="B163" s="1212">
        <f>B164+B165+B166+B167</f>
        <v>0</v>
      </c>
      <c r="C163" s="1212">
        <f>C164+C165+C166+C167</f>
        <v>0</v>
      </c>
      <c r="D163" s="1212">
        <f>D164+D165+D166+D167</f>
        <v>0</v>
      </c>
      <c r="E163" s="1212">
        <f>E164+E165+E166+E167</f>
        <v>0</v>
      </c>
      <c r="F163" s="243"/>
      <c r="G163" s="243"/>
      <c r="H163" s="243"/>
      <c r="I163" s="243"/>
    </row>
    <row r="164" spans="1:9" ht="15.75" thickBot="1" x14ac:dyDescent="0.25">
      <c r="A164" s="267" t="s">
        <v>110</v>
      </c>
      <c r="B164" s="1212"/>
      <c r="C164" s="217"/>
      <c r="D164" s="217"/>
      <c r="E164" s="217"/>
      <c r="F164" s="243"/>
      <c r="G164" s="243"/>
      <c r="H164" s="243"/>
      <c r="I164" s="243"/>
    </row>
    <row r="165" spans="1:9" ht="15.75" thickBot="1" x14ac:dyDescent="0.25">
      <c r="A165" s="267" t="s">
        <v>111</v>
      </c>
      <c r="B165" s="1212"/>
      <c r="C165" s="217"/>
      <c r="D165" s="217"/>
      <c r="E165" s="217"/>
      <c r="F165" s="243"/>
      <c r="G165" s="243"/>
      <c r="H165" s="243"/>
      <c r="I165" s="243"/>
    </row>
    <row r="166" spans="1:9" ht="15.75" thickBot="1" x14ac:dyDescent="0.25">
      <c r="A166" s="267" t="s">
        <v>113</v>
      </c>
      <c r="B166" s="1212"/>
      <c r="C166" s="217"/>
      <c r="D166" s="217"/>
      <c r="E166" s="217"/>
      <c r="F166" s="243"/>
      <c r="G166" s="243"/>
      <c r="H166" s="243"/>
      <c r="I166" s="243"/>
    </row>
    <row r="167" spans="1:9" ht="15.75" thickBot="1" x14ac:dyDescent="0.25">
      <c r="A167" s="267" t="s">
        <v>114</v>
      </c>
      <c r="B167" s="1212"/>
      <c r="C167" s="217"/>
      <c r="D167" s="217"/>
      <c r="E167" s="217"/>
      <c r="F167" s="243"/>
      <c r="G167" s="243"/>
      <c r="H167" s="243"/>
      <c r="I167" s="243"/>
    </row>
    <row r="168" spans="1:9" x14ac:dyDescent="0.2">
      <c r="A168" s="270" t="s">
        <v>442</v>
      </c>
      <c r="B168" s="1235">
        <f>B158+B163</f>
        <v>3000</v>
      </c>
      <c r="C168" s="1235">
        <f>C158+C163</f>
        <v>3000</v>
      </c>
      <c r="D168" s="1235">
        <f>D158+D163</f>
        <v>5000</v>
      </c>
      <c r="E168" s="1235">
        <f>E158+E163</f>
        <v>5000</v>
      </c>
      <c r="F168" s="243"/>
      <c r="G168" s="243"/>
      <c r="H168" s="243"/>
      <c r="I168" s="243"/>
    </row>
    <row r="169" spans="1:9" x14ac:dyDescent="0.2">
      <c r="A169" s="269" t="s">
        <v>41</v>
      </c>
      <c r="B169" s="1231">
        <f>B168-B150</f>
        <v>0</v>
      </c>
      <c r="C169" s="1231">
        <f>C168-C150</f>
        <v>0</v>
      </c>
      <c r="D169" s="1231">
        <f>D168-D150</f>
        <v>0</v>
      </c>
      <c r="E169" s="1231">
        <f>E168-E150</f>
        <v>0</v>
      </c>
      <c r="F169" s="243"/>
      <c r="G169" s="243"/>
      <c r="H169" s="243"/>
      <c r="I169" s="243"/>
    </row>
    <row r="170" spans="1:9" ht="75.75" thickBot="1" x14ac:dyDescent="0.25">
      <c r="A170" s="263" t="s">
        <v>57</v>
      </c>
      <c r="B170" s="1236" t="s">
        <v>443</v>
      </c>
      <c r="C170" s="1237" t="s">
        <v>158</v>
      </c>
      <c r="D170" s="893" t="s">
        <v>444</v>
      </c>
      <c r="E170" s="894"/>
      <c r="F170" s="243"/>
      <c r="G170" s="243"/>
      <c r="H170" s="243"/>
      <c r="I170" s="243"/>
    </row>
    <row r="171" spans="1:9" ht="36" customHeight="1" thickBot="1" x14ac:dyDescent="0.25">
      <c r="A171" s="263"/>
      <c r="B171" s="1238" t="s">
        <v>445</v>
      </c>
      <c r="C171" s="1239"/>
      <c r="D171" s="1239"/>
      <c r="E171" s="1240"/>
      <c r="F171" s="243"/>
      <c r="G171" s="243"/>
      <c r="H171" s="243"/>
      <c r="I171" s="243"/>
    </row>
    <row r="172" spans="1:9" s="272" customFormat="1" ht="149.25" customHeight="1" thickBot="1" x14ac:dyDescent="0.3">
      <c r="A172" s="160" t="s">
        <v>22</v>
      </c>
      <c r="B172" s="895" t="s">
        <v>446</v>
      </c>
      <c r="C172" s="896"/>
      <c r="D172" s="896"/>
      <c r="E172" s="897"/>
      <c r="F172" s="271"/>
      <c r="G172" s="271"/>
      <c r="H172" s="271"/>
      <c r="I172" s="271"/>
    </row>
    <row r="173" spans="1:9" ht="15.75" thickBot="1" x14ac:dyDescent="0.25">
      <c r="A173" s="160" t="s">
        <v>24</v>
      </c>
      <c r="B173" s="797" t="s">
        <v>447</v>
      </c>
      <c r="C173" s="798"/>
      <c r="D173" s="798"/>
      <c r="E173" s="799"/>
      <c r="F173" s="243"/>
      <c r="G173" s="243"/>
      <c r="H173" s="243"/>
      <c r="I173" s="243"/>
    </row>
    <row r="174" spans="1:9" x14ac:dyDescent="0.2">
      <c r="A174" s="812"/>
      <c r="B174" s="163">
        <v>2019</v>
      </c>
      <c r="C174" s="163">
        <v>2020</v>
      </c>
      <c r="D174" s="163">
        <v>2021</v>
      </c>
      <c r="E174" s="163">
        <v>2022</v>
      </c>
      <c r="F174" s="243"/>
      <c r="G174" s="243"/>
      <c r="H174" s="243"/>
      <c r="I174" s="243"/>
    </row>
    <row r="175" spans="1:9" ht="15.75" thickBot="1" x14ac:dyDescent="0.25">
      <c r="A175" s="813"/>
      <c r="B175" s="164" t="s">
        <v>9</v>
      </c>
      <c r="C175" s="164" t="s">
        <v>10</v>
      </c>
      <c r="D175" s="164" t="s">
        <v>10</v>
      </c>
      <c r="E175" s="164" t="s">
        <v>10</v>
      </c>
      <c r="F175" s="243"/>
      <c r="G175" s="243"/>
      <c r="H175" s="243"/>
      <c r="I175" s="243"/>
    </row>
    <row r="176" spans="1:9" ht="15.75" thickBot="1" x14ac:dyDescent="0.25">
      <c r="A176" s="160" t="s">
        <v>26</v>
      </c>
      <c r="B176" s="640">
        <v>1</v>
      </c>
      <c r="C176" s="640">
        <v>1</v>
      </c>
      <c r="D176" s="640">
        <v>1</v>
      </c>
      <c r="E176" s="640">
        <v>1</v>
      </c>
      <c r="F176" s="243"/>
      <c r="G176" s="243"/>
      <c r="H176" s="243"/>
      <c r="I176" s="243"/>
    </row>
    <row r="177" spans="1:9" ht="15.75" thickBot="1" x14ac:dyDescent="0.25">
      <c r="A177" s="160" t="s">
        <v>27</v>
      </c>
      <c r="B177" s="165">
        <v>4000</v>
      </c>
      <c r="C177" s="165">
        <v>4000</v>
      </c>
      <c r="D177" s="165">
        <v>3000</v>
      </c>
      <c r="E177" s="165">
        <v>4000</v>
      </c>
      <c r="F177" s="243"/>
      <c r="G177" s="243"/>
      <c r="H177" s="243"/>
      <c r="I177" s="243"/>
    </row>
    <row r="178" spans="1:9" ht="15.75" thickBot="1" x14ac:dyDescent="0.25">
      <c r="A178" s="160" t="s">
        <v>28</v>
      </c>
      <c r="B178" s="165">
        <f>B177/B176</f>
        <v>4000</v>
      </c>
      <c r="C178" s="165">
        <f>C177/C176</f>
        <v>4000</v>
      </c>
      <c r="D178" s="165">
        <f>D177/D176</f>
        <v>3000</v>
      </c>
      <c r="E178" s="165">
        <f>E177/E176</f>
        <v>4000</v>
      </c>
      <c r="F178" s="243"/>
      <c r="G178" s="243"/>
      <c r="H178" s="243"/>
      <c r="I178" s="243"/>
    </row>
    <row r="179" spans="1:9" ht="15.75" thickBot="1" x14ac:dyDescent="0.25">
      <c r="A179" s="160" t="s">
        <v>29</v>
      </c>
      <c r="B179" s="640" t="s">
        <v>30</v>
      </c>
      <c r="C179" s="265">
        <f>C176/B176-1</f>
        <v>0</v>
      </c>
      <c r="D179" s="265">
        <f t="shared" ref="D179:E181" si="5">D176/C176-1</f>
        <v>0</v>
      </c>
      <c r="E179" s="265">
        <f t="shared" si="5"/>
        <v>0</v>
      </c>
      <c r="F179" s="243"/>
      <c r="G179" s="243"/>
      <c r="H179" s="243"/>
      <c r="I179" s="243"/>
    </row>
    <row r="180" spans="1:9" ht="15.75" thickBot="1" x14ac:dyDescent="0.25">
      <c r="A180" s="160" t="s">
        <v>31</v>
      </c>
      <c r="B180" s="640" t="s">
        <v>30</v>
      </c>
      <c r="C180" s="265">
        <f>C177/B177-1</f>
        <v>0</v>
      </c>
      <c r="D180" s="265">
        <f t="shared" si="5"/>
        <v>-0.25</v>
      </c>
      <c r="E180" s="265">
        <f t="shared" si="5"/>
        <v>0.33333333333333326</v>
      </c>
      <c r="F180" s="243"/>
      <c r="G180" s="243"/>
      <c r="H180" s="243"/>
      <c r="I180" s="243"/>
    </row>
    <row r="181" spans="1:9" ht="15.75" thickBot="1" x14ac:dyDescent="0.25">
      <c r="A181" s="160" t="s">
        <v>32</v>
      </c>
      <c r="B181" s="640" t="s">
        <v>30</v>
      </c>
      <c r="C181" s="265">
        <f>C178/B178-1</f>
        <v>0</v>
      </c>
      <c r="D181" s="265">
        <f t="shared" si="5"/>
        <v>-0.25</v>
      </c>
      <c r="E181" s="265">
        <f t="shared" si="5"/>
        <v>0.33333333333333326</v>
      </c>
      <c r="F181" s="243"/>
      <c r="G181" s="243"/>
      <c r="H181" s="243"/>
      <c r="I181" s="243"/>
    </row>
    <row r="182" spans="1:9" ht="15.75" thickBot="1" x14ac:dyDescent="0.25">
      <c r="A182" s="888" t="s">
        <v>448</v>
      </c>
      <c r="B182" s="889"/>
      <c r="C182" s="889"/>
      <c r="D182" s="889"/>
      <c r="E182" s="890"/>
      <c r="F182" s="243"/>
      <c r="G182" s="243"/>
      <c r="H182" s="243"/>
      <c r="I182" s="243"/>
    </row>
    <row r="183" spans="1:9" x14ac:dyDescent="0.2">
      <c r="A183" s="812"/>
      <c r="B183" s="163">
        <v>2019</v>
      </c>
      <c r="C183" s="163">
        <v>2020</v>
      </c>
      <c r="D183" s="163">
        <v>2021</v>
      </c>
      <c r="E183" s="163">
        <v>2022</v>
      </c>
      <c r="F183" s="243"/>
      <c r="G183" s="243"/>
      <c r="H183" s="243"/>
      <c r="I183" s="243"/>
    </row>
    <row r="184" spans="1:9" ht="15.75" thickBot="1" x14ac:dyDescent="0.25">
      <c r="A184" s="813"/>
      <c r="B184" s="164" t="s">
        <v>9</v>
      </c>
      <c r="C184" s="164" t="s">
        <v>10</v>
      </c>
      <c r="D184" s="164" t="s">
        <v>10</v>
      </c>
      <c r="E184" s="164" t="s">
        <v>10</v>
      </c>
      <c r="F184" s="243"/>
      <c r="G184" s="243"/>
      <c r="H184" s="243"/>
      <c r="I184" s="243"/>
    </row>
    <row r="185" spans="1:9" ht="15.75" thickBot="1" x14ac:dyDescent="0.25">
      <c r="A185" s="266" t="s">
        <v>49</v>
      </c>
      <c r="B185" s="217">
        <f>B186+B187+B188+B189</f>
        <v>4000</v>
      </c>
      <c r="C185" s="217">
        <f>C186+C187+C188+C189</f>
        <v>4000</v>
      </c>
      <c r="D185" s="217">
        <f>D186+D187+D188+D189</f>
        <v>3000</v>
      </c>
      <c r="E185" s="217">
        <f>E186+E187+E188+E189</f>
        <v>4000</v>
      </c>
      <c r="F185" s="243"/>
      <c r="G185" s="243"/>
      <c r="H185" s="243"/>
      <c r="I185" s="243"/>
    </row>
    <row r="186" spans="1:9" ht="15.75" thickBot="1" x14ac:dyDescent="0.25">
      <c r="A186" s="267" t="s">
        <v>110</v>
      </c>
      <c r="B186" s="165">
        <v>4000</v>
      </c>
      <c r="C186" s="165">
        <v>4000</v>
      </c>
      <c r="D186" s="165">
        <v>3000</v>
      </c>
      <c r="E186" s="165">
        <v>4000</v>
      </c>
      <c r="F186" s="243"/>
      <c r="G186" s="243"/>
      <c r="H186" s="243"/>
      <c r="I186" s="243"/>
    </row>
    <row r="187" spans="1:9" ht="15.75" thickBot="1" x14ac:dyDescent="0.25">
      <c r="A187" s="267" t="s">
        <v>111</v>
      </c>
      <c r="B187" s="217"/>
      <c r="C187" s="217"/>
      <c r="D187" s="217"/>
      <c r="E187" s="217"/>
      <c r="F187" s="243"/>
      <c r="G187" s="243"/>
      <c r="H187" s="243"/>
      <c r="I187" s="243"/>
    </row>
    <row r="188" spans="1:9" ht="15.75" thickBot="1" x14ac:dyDescent="0.25">
      <c r="A188" s="267" t="s">
        <v>113</v>
      </c>
      <c r="B188" s="217"/>
      <c r="C188" s="217"/>
      <c r="D188" s="217"/>
      <c r="E188" s="217"/>
      <c r="F188" s="243"/>
      <c r="G188" s="243"/>
      <c r="H188" s="243"/>
      <c r="I188" s="243"/>
    </row>
    <row r="189" spans="1:9" ht="15.75" thickBot="1" x14ac:dyDescent="0.25">
      <c r="A189" s="267" t="s">
        <v>114</v>
      </c>
      <c r="B189" s="217"/>
      <c r="C189" s="217"/>
      <c r="D189" s="217"/>
      <c r="E189" s="217"/>
      <c r="F189" s="243"/>
      <c r="G189" s="243"/>
      <c r="H189" s="243"/>
      <c r="I189" s="243"/>
    </row>
    <row r="190" spans="1:9" ht="15.75" thickBot="1" x14ac:dyDescent="0.25">
      <c r="A190" s="266" t="s">
        <v>50</v>
      </c>
      <c r="B190" s="1212">
        <f>B191+B192+B193+B194</f>
        <v>0</v>
      </c>
      <c r="C190" s="1212">
        <f>C191+C192+C193+C194</f>
        <v>0</v>
      </c>
      <c r="D190" s="1212">
        <f>D191+D192+D193+D194</f>
        <v>0</v>
      </c>
      <c r="E190" s="1212">
        <f>E191+E192+E193+E194</f>
        <v>0</v>
      </c>
      <c r="F190" s="243"/>
      <c r="G190" s="243"/>
      <c r="H190" s="243"/>
      <c r="I190" s="243"/>
    </row>
    <row r="191" spans="1:9" ht="15.75" thickBot="1" x14ac:dyDescent="0.25">
      <c r="A191" s="267" t="s">
        <v>110</v>
      </c>
      <c r="B191" s="1212"/>
      <c r="C191" s="217">
        <v>0</v>
      </c>
      <c r="D191" s="217"/>
      <c r="E191" s="217"/>
      <c r="F191" s="243"/>
      <c r="G191" s="243"/>
      <c r="H191" s="243"/>
      <c r="I191" s="243"/>
    </row>
    <row r="192" spans="1:9" ht="15.75" thickBot="1" x14ac:dyDescent="0.25">
      <c r="A192" s="267" t="s">
        <v>111</v>
      </c>
      <c r="B192" s="1212"/>
      <c r="C192" s="217"/>
      <c r="D192" s="217"/>
      <c r="E192" s="217"/>
      <c r="F192" s="243"/>
      <c r="G192" s="243"/>
      <c r="H192" s="243"/>
      <c r="I192" s="243"/>
    </row>
    <row r="193" spans="1:9" ht="15.75" thickBot="1" x14ac:dyDescent="0.25">
      <c r="A193" s="267" t="s">
        <v>113</v>
      </c>
      <c r="B193" s="1212"/>
      <c r="C193" s="217"/>
      <c r="D193" s="217"/>
      <c r="E193" s="217"/>
      <c r="F193" s="243"/>
      <c r="G193" s="243"/>
      <c r="H193" s="243"/>
      <c r="I193" s="243"/>
    </row>
    <row r="194" spans="1:9" ht="15.75" thickBot="1" x14ac:dyDescent="0.25">
      <c r="A194" s="267" t="s">
        <v>114</v>
      </c>
      <c r="B194" s="1212"/>
      <c r="C194" s="217"/>
      <c r="D194" s="217"/>
      <c r="E194" s="217"/>
      <c r="F194" s="243"/>
      <c r="G194" s="243"/>
      <c r="H194" s="243"/>
      <c r="I194" s="243"/>
    </row>
    <row r="195" spans="1:9" x14ac:dyDescent="0.2">
      <c r="A195" s="270" t="s">
        <v>449</v>
      </c>
      <c r="B195" s="1235">
        <f>B185+B190</f>
        <v>4000</v>
      </c>
      <c r="C195" s="1235">
        <f>C185+C190</f>
        <v>4000</v>
      </c>
      <c r="D195" s="1235">
        <f>D185+D190</f>
        <v>3000</v>
      </c>
      <c r="E195" s="1235">
        <f>E185+E190</f>
        <v>4000</v>
      </c>
      <c r="F195" s="243"/>
      <c r="G195" s="243"/>
      <c r="H195" s="243"/>
      <c r="I195" s="243"/>
    </row>
    <row r="196" spans="1:9" x14ac:dyDescent="0.2">
      <c r="A196" s="269" t="s">
        <v>41</v>
      </c>
      <c r="B196" s="1231">
        <f>B195-B177</f>
        <v>0</v>
      </c>
      <c r="C196" s="1231">
        <f>C195-C177</f>
        <v>0</v>
      </c>
      <c r="D196" s="1231">
        <f>D195-D177</f>
        <v>0</v>
      </c>
      <c r="E196" s="1231">
        <f>E195-E177</f>
        <v>0</v>
      </c>
      <c r="F196" s="243"/>
      <c r="G196" s="243"/>
      <c r="H196" s="243"/>
      <c r="I196" s="243"/>
    </row>
    <row r="197" spans="1:9" ht="119.25" customHeight="1" thickBot="1" x14ac:dyDescent="0.25">
      <c r="A197" s="263" t="s">
        <v>450</v>
      </c>
      <c r="B197" s="641" t="s">
        <v>451</v>
      </c>
      <c r="C197" s="1232" t="s">
        <v>158</v>
      </c>
      <c r="D197" s="285" t="s">
        <v>452</v>
      </c>
      <c r="E197" s="164"/>
      <c r="F197" s="243"/>
      <c r="G197" s="243"/>
      <c r="H197" s="243"/>
      <c r="I197" s="243"/>
    </row>
    <row r="198" spans="1:9" ht="35.25" customHeight="1" thickBot="1" x14ac:dyDescent="0.25">
      <c r="A198" s="263"/>
      <c r="B198" s="797" t="s">
        <v>453</v>
      </c>
      <c r="C198" s="798"/>
      <c r="D198" s="798"/>
      <c r="E198" s="799"/>
      <c r="F198" s="243"/>
      <c r="G198" s="243"/>
      <c r="H198" s="243"/>
      <c r="I198" s="243"/>
    </row>
    <row r="199" spans="1:9" ht="136.5" customHeight="1" thickBot="1" x14ac:dyDescent="0.25">
      <c r="A199" s="160" t="s">
        <v>22</v>
      </c>
      <c r="B199" s="797" t="s">
        <v>454</v>
      </c>
      <c r="C199" s="798"/>
      <c r="D199" s="798"/>
      <c r="E199" s="799"/>
      <c r="F199" s="243"/>
      <c r="G199" s="243"/>
      <c r="H199" s="243"/>
      <c r="I199" s="243"/>
    </row>
    <row r="200" spans="1:9" ht="18.75" customHeight="1" thickBot="1" x14ac:dyDescent="0.25">
      <c r="A200" s="160" t="s">
        <v>24</v>
      </c>
      <c r="B200" s="814" t="s">
        <v>434</v>
      </c>
      <c r="C200" s="798"/>
      <c r="D200" s="798"/>
      <c r="E200" s="799"/>
      <c r="F200" s="243"/>
      <c r="G200" s="243"/>
      <c r="H200" s="243"/>
      <c r="I200" s="243"/>
    </row>
    <row r="201" spans="1:9" x14ac:dyDescent="0.2">
      <c r="A201" s="812"/>
      <c r="B201" s="163">
        <v>2019</v>
      </c>
      <c r="C201" s="163">
        <v>2020</v>
      </c>
      <c r="D201" s="163">
        <v>2021</v>
      </c>
      <c r="E201" s="163">
        <v>2022</v>
      </c>
      <c r="F201" s="243"/>
      <c r="G201" s="243"/>
      <c r="H201" s="243"/>
      <c r="I201" s="243"/>
    </row>
    <row r="202" spans="1:9" ht="15.75" thickBot="1" x14ac:dyDescent="0.25">
      <c r="A202" s="813"/>
      <c r="B202" s="164" t="s">
        <v>9</v>
      </c>
      <c r="C202" s="164" t="s">
        <v>10</v>
      </c>
      <c r="D202" s="164" t="s">
        <v>10</v>
      </c>
      <c r="E202" s="164" t="s">
        <v>10</v>
      </c>
      <c r="F202" s="243"/>
      <c r="G202" s="243"/>
      <c r="H202" s="243"/>
      <c r="I202" s="243"/>
    </row>
    <row r="203" spans="1:9" ht="15.75" thickBot="1" x14ac:dyDescent="0.25">
      <c r="A203" s="160" t="s">
        <v>26</v>
      </c>
      <c r="B203" s="165">
        <v>1</v>
      </c>
      <c r="C203" s="165">
        <v>1</v>
      </c>
      <c r="D203" s="165">
        <v>1</v>
      </c>
      <c r="E203" s="640">
        <v>1</v>
      </c>
      <c r="F203" s="243"/>
      <c r="G203" s="243"/>
      <c r="H203" s="243"/>
      <c r="I203" s="243"/>
    </row>
    <row r="204" spans="1:9" ht="15.75" thickBot="1" x14ac:dyDescent="0.25">
      <c r="A204" s="160" t="s">
        <v>27</v>
      </c>
      <c r="B204" s="165">
        <v>5400</v>
      </c>
      <c r="C204" s="165">
        <v>6400</v>
      </c>
      <c r="D204" s="165">
        <v>10000</v>
      </c>
      <c r="E204" s="165">
        <v>10000</v>
      </c>
      <c r="F204" s="243"/>
      <c r="G204" s="243"/>
      <c r="H204" s="243"/>
      <c r="I204" s="243"/>
    </row>
    <row r="205" spans="1:9" ht="15.75" thickBot="1" x14ac:dyDescent="0.25">
      <c r="A205" s="160" t="s">
        <v>28</v>
      </c>
      <c r="B205" s="165">
        <f>B204/B203</f>
        <v>5400</v>
      </c>
      <c r="C205" s="165">
        <f>C204/C203</f>
        <v>6400</v>
      </c>
      <c r="D205" s="165">
        <f>D204/D203</f>
        <v>10000</v>
      </c>
      <c r="E205" s="165">
        <f>E204/E203</f>
        <v>10000</v>
      </c>
      <c r="F205" s="243"/>
      <c r="G205" s="243"/>
      <c r="H205" s="243"/>
      <c r="I205" s="243"/>
    </row>
    <row r="206" spans="1:9" ht="15.75" thickBot="1" x14ac:dyDescent="0.25">
      <c r="A206" s="160" t="s">
        <v>29</v>
      </c>
      <c r="B206" s="640" t="s">
        <v>30</v>
      </c>
      <c r="C206" s="265">
        <f>C203/B203-1</f>
        <v>0</v>
      </c>
      <c r="D206" s="265">
        <f t="shared" ref="D206:E208" si="6">D203/C203-1</f>
        <v>0</v>
      </c>
      <c r="E206" s="265">
        <f t="shared" si="6"/>
        <v>0</v>
      </c>
      <c r="F206" s="243"/>
      <c r="G206" s="243"/>
      <c r="H206" s="243"/>
      <c r="I206" s="243"/>
    </row>
    <row r="207" spans="1:9" ht="15.75" thickBot="1" x14ac:dyDescent="0.25">
      <c r="A207" s="160" t="s">
        <v>31</v>
      </c>
      <c r="B207" s="640" t="s">
        <v>30</v>
      </c>
      <c r="C207" s="265">
        <f>C204/B204-1</f>
        <v>0.18518518518518512</v>
      </c>
      <c r="D207" s="265">
        <f t="shared" si="6"/>
        <v>0.5625</v>
      </c>
      <c r="E207" s="265">
        <f t="shared" si="6"/>
        <v>0</v>
      </c>
      <c r="F207" s="243"/>
      <c r="G207" s="243"/>
      <c r="H207" s="243"/>
      <c r="I207" s="243"/>
    </row>
    <row r="208" spans="1:9" ht="15.75" thickBot="1" x14ac:dyDescent="0.25">
      <c r="A208" s="160" t="s">
        <v>32</v>
      </c>
      <c r="B208" s="640" t="s">
        <v>30</v>
      </c>
      <c r="C208" s="265">
        <f>C205/B205-1</f>
        <v>0.18518518518518512</v>
      </c>
      <c r="D208" s="265">
        <f t="shared" si="6"/>
        <v>0.5625</v>
      </c>
      <c r="E208" s="265">
        <f t="shared" si="6"/>
        <v>0</v>
      </c>
      <c r="F208" s="243"/>
      <c r="G208" s="243"/>
      <c r="H208" s="243"/>
      <c r="I208" s="243"/>
    </row>
    <row r="209" spans="1:9" ht="15.75" thickBot="1" x14ac:dyDescent="0.25">
      <c r="A209" s="888" t="s">
        <v>455</v>
      </c>
      <c r="B209" s="889"/>
      <c r="C209" s="889"/>
      <c r="D209" s="889"/>
      <c r="E209" s="890"/>
      <c r="F209" s="243"/>
      <c r="G209" s="243"/>
      <c r="H209" s="243"/>
      <c r="I209" s="243"/>
    </row>
    <row r="210" spans="1:9" x14ac:dyDescent="0.2">
      <c r="A210" s="812"/>
      <c r="B210" s="163">
        <v>2019</v>
      </c>
      <c r="C210" s="163">
        <v>2020</v>
      </c>
      <c r="D210" s="163">
        <v>2021</v>
      </c>
      <c r="E210" s="163">
        <v>2022</v>
      </c>
      <c r="F210" s="243"/>
      <c r="G210" s="243"/>
      <c r="H210" s="243"/>
      <c r="I210" s="243"/>
    </row>
    <row r="211" spans="1:9" ht="15.75" thickBot="1" x14ac:dyDescent="0.25">
      <c r="A211" s="813"/>
      <c r="B211" s="164" t="s">
        <v>9</v>
      </c>
      <c r="C211" s="164" t="s">
        <v>10</v>
      </c>
      <c r="D211" s="164" t="s">
        <v>10</v>
      </c>
      <c r="E211" s="164" t="s">
        <v>10</v>
      </c>
      <c r="F211" s="243"/>
      <c r="G211" s="243"/>
      <c r="H211" s="243"/>
      <c r="I211" s="243"/>
    </row>
    <row r="212" spans="1:9" ht="15.75" thickBot="1" x14ac:dyDescent="0.25">
      <c r="A212" s="266" t="s">
        <v>49</v>
      </c>
      <c r="B212" s="217">
        <f>B213+B214+B215+B216</f>
        <v>5400</v>
      </c>
      <c r="C212" s="217">
        <f>C213+C214+C215+C216</f>
        <v>6400</v>
      </c>
      <c r="D212" s="217">
        <f>D213+D214+D215+D216</f>
        <v>10000</v>
      </c>
      <c r="E212" s="217">
        <f>E213+E214+E215+E216</f>
        <v>10000</v>
      </c>
      <c r="F212" s="243"/>
      <c r="G212" s="243"/>
      <c r="H212" s="243"/>
      <c r="I212" s="243"/>
    </row>
    <row r="213" spans="1:9" ht="15.75" thickBot="1" x14ac:dyDescent="0.25">
      <c r="A213" s="267" t="s">
        <v>110</v>
      </c>
      <c r="B213" s="165">
        <v>5400</v>
      </c>
      <c r="C213" s="165">
        <v>6400</v>
      </c>
      <c r="D213" s="165">
        <v>10000</v>
      </c>
      <c r="E213" s="165">
        <v>10000</v>
      </c>
      <c r="F213" s="243"/>
      <c r="G213" s="243"/>
      <c r="H213" s="243"/>
      <c r="I213" s="243"/>
    </row>
    <row r="214" spans="1:9" ht="15.75" thickBot="1" x14ac:dyDescent="0.25">
      <c r="A214" s="267" t="s">
        <v>111</v>
      </c>
      <c r="B214" s="217"/>
      <c r="C214" s="217"/>
      <c r="D214" s="217"/>
      <c r="E214" s="217"/>
      <c r="F214" s="243"/>
      <c r="G214" s="243"/>
      <c r="H214" s="243"/>
      <c r="I214" s="243"/>
    </row>
    <row r="215" spans="1:9" ht="15.75" thickBot="1" x14ac:dyDescent="0.25">
      <c r="A215" s="267" t="s">
        <v>113</v>
      </c>
      <c r="B215" s="217"/>
      <c r="C215" s="217"/>
      <c r="D215" s="217"/>
      <c r="E215" s="217"/>
      <c r="F215" s="243"/>
      <c r="G215" s="243"/>
      <c r="H215" s="243"/>
      <c r="I215" s="243"/>
    </row>
    <row r="216" spans="1:9" ht="15.75" thickBot="1" x14ac:dyDescent="0.25">
      <c r="A216" s="267" t="s">
        <v>114</v>
      </c>
      <c r="B216" s="217"/>
      <c r="C216" s="217"/>
      <c r="D216" s="217"/>
      <c r="E216" s="217"/>
      <c r="F216" s="243"/>
      <c r="G216" s="243"/>
      <c r="H216" s="243"/>
      <c r="I216" s="243"/>
    </row>
    <row r="217" spans="1:9" ht="15.75" thickBot="1" x14ac:dyDescent="0.25">
      <c r="A217" s="266" t="s">
        <v>50</v>
      </c>
      <c r="B217" s="1212">
        <f>B218+B219+B220+B221</f>
        <v>0</v>
      </c>
      <c r="C217" s="1212">
        <f>C218+C219+C220+C221</f>
        <v>0</v>
      </c>
      <c r="D217" s="1212">
        <f>D218+D219+D220+D221</f>
        <v>0</v>
      </c>
      <c r="E217" s="1212">
        <f>E218+E219+E220+E221</f>
        <v>0</v>
      </c>
      <c r="F217" s="243"/>
      <c r="G217" s="243"/>
      <c r="H217" s="243"/>
      <c r="I217" s="243"/>
    </row>
    <row r="218" spans="1:9" ht="15.75" thickBot="1" x14ac:dyDescent="0.25">
      <c r="A218" s="267" t="s">
        <v>110</v>
      </c>
      <c r="B218" s="1212"/>
      <c r="C218" s="1212">
        <v>0</v>
      </c>
      <c r="D218" s="1212">
        <v>0</v>
      </c>
      <c r="E218" s="1212"/>
      <c r="F218" s="243"/>
      <c r="G218" s="243"/>
      <c r="H218" s="243"/>
      <c r="I218" s="243"/>
    </row>
    <row r="219" spans="1:9" ht="15.75" thickBot="1" x14ac:dyDescent="0.25">
      <c r="A219" s="267" t="s">
        <v>111</v>
      </c>
      <c r="B219" s="1212"/>
      <c r="C219" s="1212"/>
      <c r="D219" s="1212"/>
      <c r="E219" s="1212"/>
      <c r="F219" s="243"/>
      <c r="G219" s="243"/>
      <c r="H219" s="243"/>
      <c r="I219" s="243"/>
    </row>
    <row r="220" spans="1:9" ht="15.75" thickBot="1" x14ac:dyDescent="0.25">
      <c r="A220" s="267" t="s">
        <v>113</v>
      </c>
      <c r="B220" s="1212"/>
      <c r="C220" s="1212"/>
      <c r="D220" s="1212"/>
      <c r="E220" s="1212"/>
      <c r="F220" s="243"/>
      <c r="G220" s="243"/>
      <c r="H220" s="243"/>
      <c r="I220" s="243"/>
    </row>
    <row r="221" spans="1:9" ht="15.75" thickBot="1" x14ac:dyDescent="0.25">
      <c r="A221" s="273" t="s">
        <v>114</v>
      </c>
      <c r="B221" s="1212"/>
      <c r="C221" s="1212"/>
      <c r="D221" s="1212"/>
      <c r="E221" s="1212"/>
      <c r="F221" s="243"/>
      <c r="G221" s="243"/>
      <c r="H221" s="243"/>
      <c r="I221" s="243"/>
    </row>
    <row r="222" spans="1:9" x14ac:dyDescent="0.2">
      <c r="A222" s="274" t="s">
        <v>66</v>
      </c>
      <c r="B222" s="1235">
        <f>B212+B217</f>
        <v>5400</v>
      </c>
      <c r="C222" s="1235">
        <f>C212+C217</f>
        <v>6400</v>
      </c>
      <c r="D222" s="1235">
        <f>D212+D217</f>
        <v>10000</v>
      </c>
      <c r="E222" s="1235">
        <f>E212+E217</f>
        <v>10000</v>
      </c>
      <c r="F222" s="243"/>
      <c r="G222" s="243"/>
      <c r="H222" s="243"/>
      <c r="I222" s="243"/>
    </row>
    <row r="223" spans="1:9" x14ac:dyDescent="0.2">
      <c r="A223" s="275" t="s">
        <v>41</v>
      </c>
      <c r="B223" s="1241">
        <f>B222-B204</f>
        <v>0</v>
      </c>
      <c r="C223" s="1241">
        <f>C222-C204</f>
        <v>0</v>
      </c>
      <c r="D223" s="1241">
        <f>D222-D204</f>
        <v>0</v>
      </c>
      <c r="E223" s="1241">
        <f>E222-E204</f>
        <v>0</v>
      </c>
      <c r="F223" s="243"/>
      <c r="G223" s="243"/>
      <c r="H223" s="243"/>
      <c r="I223" s="243"/>
    </row>
    <row r="224" spans="1:9" ht="32.25" customHeight="1" thickBot="1" x14ac:dyDescent="0.25">
      <c r="A224" s="263" t="s">
        <v>154</v>
      </c>
      <c r="B224" s="1242" t="s">
        <v>456</v>
      </c>
      <c r="C224" s="1242"/>
      <c r="D224" s="1242"/>
      <c r="E224" s="1243"/>
      <c r="F224" s="243"/>
      <c r="G224" s="243"/>
      <c r="H224" s="243"/>
      <c r="I224" s="243"/>
    </row>
    <row r="225" spans="1:9" ht="70.5" customHeight="1" thickBot="1" x14ac:dyDescent="0.25">
      <c r="A225" s="263" t="s">
        <v>179</v>
      </c>
      <c r="B225" s="1244" t="s">
        <v>457</v>
      </c>
      <c r="C225" s="1222" t="s">
        <v>158</v>
      </c>
      <c r="D225" s="1223" t="s">
        <v>458</v>
      </c>
      <c r="E225" s="1224"/>
      <c r="F225" s="243"/>
      <c r="G225" s="243"/>
      <c r="H225" s="243"/>
      <c r="I225" s="243"/>
    </row>
    <row r="226" spans="1:9" ht="15.75" thickBot="1" x14ac:dyDescent="0.25">
      <c r="A226" s="263"/>
      <c r="B226" s="1245" t="s">
        <v>79</v>
      </c>
      <c r="C226" s="1246"/>
      <c r="D226" s="1247"/>
      <c r="E226" s="1248"/>
      <c r="F226" s="243"/>
      <c r="G226" s="243"/>
      <c r="H226" s="243"/>
      <c r="I226" s="243"/>
    </row>
    <row r="227" spans="1:9" ht="45.75" customHeight="1" thickBot="1" x14ac:dyDescent="0.25">
      <c r="A227" s="160" t="s">
        <v>22</v>
      </c>
      <c r="B227" s="797" t="s">
        <v>459</v>
      </c>
      <c r="C227" s="798"/>
      <c r="D227" s="798"/>
      <c r="E227" s="799"/>
      <c r="F227" s="243"/>
      <c r="G227" s="243"/>
      <c r="H227" s="243"/>
      <c r="I227" s="243"/>
    </row>
    <row r="228" spans="1:9" ht="15.75" thickBot="1" x14ac:dyDescent="0.25">
      <c r="A228" s="160" t="s">
        <v>24</v>
      </c>
      <c r="B228" s="797" t="s">
        <v>177</v>
      </c>
      <c r="C228" s="798"/>
      <c r="D228" s="798"/>
      <c r="E228" s="799"/>
      <c r="F228" s="243"/>
      <c r="G228" s="243"/>
      <c r="H228" s="243"/>
      <c r="I228" s="243"/>
    </row>
    <row r="229" spans="1:9" x14ac:dyDescent="0.2">
      <c r="A229" s="812"/>
      <c r="B229" s="163">
        <v>2019</v>
      </c>
      <c r="C229" s="163">
        <v>2020</v>
      </c>
      <c r="D229" s="163">
        <v>2021</v>
      </c>
      <c r="E229" s="163">
        <v>2022</v>
      </c>
      <c r="F229" s="243"/>
      <c r="G229" s="243"/>
      <c r="H229" s="243"/>
      <c r="I229" s="243"/>
    </row>
    <row r="230" spans="1:9" ht="15.75" thickBot="1" x14ac:dyDescent="0.25">
      <c r="A230" s="813"/>
      <c r="B230" s="164" t="s">
        <v>9</v>
      </c>
      <c r="C230" s="164" t="s">
        <v>10</v>
      </c>
      <c r="D230" s="164" t="s">
        <v>10</v>
      </c>
      <c r="E230" s="164" t="s">
        <v>10</v>
      </c>
      <c r="F230" s="243"/>
      <c r="G230" s="243"/>
      <c r="H230" s="243"/>
      <c r="I230" s="243"/>
    </row>
    <row r="231" spans="1:9" ht="15.75" thickBot="1" x14ac:dyDescent="0.25">
      <c r="A231" s="160" t="s">
        <v>26</v>
      </c>
      <c r="B231" s="165">
        <v>1</v>
      </c>
      <c r="C231" s="165">
        <v>1</v>
      </c>
      <c r="D231" s="165">
        <v>1</v>
      </c>
      <c r="E231" s="165">
        <v>1</v>
      </c>
      <c r="F231" s="243"/>
      <c r="G231" s="243"/>
      <c r="H231" s="243"/>
      <c r="I231" s="243"/>
    </row>
    <row r="232" spans="1:9" ht="15.75" thickBot="1" x14ac:dyDescent="0.25">
      <c r="A232" s="160" t="s">
        <v>27</v>
      </c>
      <c r="B232" s="165">
        <f>B240</f>
        <v>10900</v>
      </c>
      <c r="C232" s="165">
        <f>C240</f>
        <v>14900</v>
      </c>
      <c r="D232" s="165">
        <f>D240</f>
        <v>15000</v>
      </c>
      <c r="E232" s="165">
        <f>E240</f>
        <v>15000</v>
      </c>
      <c r="F232" s="243"/>
      <c r="G232" s="243"/>
      <c r="H232" s="243"/>
      <c r="I232" s="243"/>
    </row>
    <row r="233" spans="1:9" ht="15.75" thickBot="1" x14ac:dyDescent="0.25">
      <c r="A233" s="160" t="s">
        <v>28</v>
      </c>
      <c r="B233" s="165">
        <f>B232/B231</f>
        <v>10900</v>
      </c>
      <c r="C233" s="165">
        <f>C232/C231</f>
        <v>14900</v>
      </c>
      <c r="D233" s="165">
        <f>D232/D231</f>
        <v>15000</v>
      </c>
      <c r="E233" s="165">
        <f>E232/E231</f>
        <v>15000</v>
      </c>
      <c r="F233" s="243"/>
      <c r="G233" s="243"/>
      <c r="H233" s="243"/>
      <c r="I233" s="243"/>
    </row>
    <row r="234" spans="1:9" ht="15.75" thickBot="1" x14ac:dyDescent="0.25">
      <c r="A234" s="160" t="s">
        <v>29</v>
      </c>
      <c r="B234" s="640" t="s">
        <v>30</v>
      </c>
      <c r="C234" s="265">
        <f>C231/B231-1</f>
        <v>0</v>
      </c>
      <c r="D234" s="265">
        <f t="shared" ref="D234:E236" si="7">D231/C231-1</f>
        <v>0</v>
      </c>
      <c r="E234" s="265">
        <f t="shared" si="7"/>
        <v>0</v>
      </c>
      <c r="F234" s="243"/>
      <c r="G234" s="243"/>
      <c r="H234" s="243"/>
      <c r="I234" s="243"/>
    </row>
    <row r="235" spans="1:9" ht="15.75" thickBot="1" x14ac:dyDescent="0.25">
      <c r="A235" s="160" t="s">
        <v>31</v>
      </c>
      <c r="B235" s="640" t="s">
        <v>30</v>
      </c>
      <c r="C235" s="265">
        <f>C232/B232-1</f>
        <v>0.3669724770642202</v>
      </c>
      <c r="D235" s="265">
        <f t="shared" si="7"/>
        <v>6.7114093959732557E-3</v>
      </c>
      <c r="E235" s="265">
        <f t="shared" si="7"/>
        <v>0</v>
      </c>
      <c r="F235" s="243"/>
      <c r="G235" s="243"/>
      <c r="H235" s="243"/>
      <c r="I235" s="243"/>
    </row>
    <row r="236" spans="1:9" ht="15.75" thickBot="1" x14ac:dyDescent="0.25">
      <c r="A236" s="160" t="s">
        <v>32</v>
      </c>
      <c r="B236" s="640" t="s">
        <v>30</v>
      </c>
      <c r="C236" s="265">
        <f>C233/B233-1</f>
        <v>0.3669724770642202</v>
      </c>
      <c r="D236" s="265">
        <f t="shared" si="7"/>
        <v>6.7114093959732557E-3</v>
      </c>
      <c r="E236" s="265">
        <f t="shared" si="7"/>
        <v>0</v>
      </c>
      <c r="F236" s="243"/>
      <c r="G236" s="243"/>
      <c r="H236" s="243"/>
      <c r="I236" s="243"/>
    </row>
    <row r="237" spans="1:9" ht="15.75" thickBot="1" x14ac:dyDescent="0.25">
      <c r="A237" s="888" t="s">
        <v>460</v>
      </c>
      <c r="B237" s="889"/>
      <c r="C237" s="889"/>
      <c r="D237" s="889"/>
      <c r="E237" s="890"/>
      <c r="F237" s="243"/>
      <c r="G237" s="243"/>
      <c r="H237" s="243"/>
      <c r="I237" s="243"/>
    </row>
    <row r="238" spans="1:9" x14ac:dyDescent="0.2">
      <c r="A238" s="812"/>
      <c r="B238" s="163">
        <v>2019</v>
      </c>
      <c r="C238" s="163">
        <v>2020</v>
      </c>
      <c r="D238" s="163">
        <v>2021</v>
      </c>
      <c r="E238" s="163">
        <v>2022</v>
      </c>
      <c r="F238" s="243"/>
      <c r="G238" s="243"/>
      <c r="H238" s="243"/>
      <c r="I238" s="243"/>
    </row>
    <row r="239" spans="1:9" ht="15.75" thickBot="1" x14ac:dyDescent="0.25">
      <c r="A239" s="813"/>
      <c r="B239" s="164" t="s">
        <v>9</v>
      </c>
      <c r="C239" s="164" t="s">
        <v>10</v>
      </c>
      <c r="D239" s="164" t="s">
        <v>10</v>
      </c>
      <c r="E239" s="164" t="s">
        <v>10</v>
      </c>
      <c r="F239" s="243"/>
      <c r="G239" s="243"/>
      <c r="H239" s="243"/>
      <c r="I239" s="243"/>
    </row>
    <row r="240" spans="1:9" ht="15.75" thickBot="1" x14ac:dyDescent="0.25">
      <c r="A240" s="266" t="s">
        <v>49</v>
      </c>
      <c r="B240" s="217">
        <f>B241+B242+B243+B244</f>
        <v>10900</v>
      </c>
      <c r="C240" s="217">
        <f>C241+C242+C243+C244</f>
        <v>14900</v>
      </c>
      <c r="D240" s="217">
        <f>D241+D242+D243+D244</f>
        <v>15000</v>
      </c>
      <c r="E240" s="217">
        <f>E241+E242+E243+E244</f>
        <v>15000</v>
      </c>
      <c r="F240" s="243"/>
      <c r="G240" s="243"/>
      <c r="H240" s="243"/>
      <c r="I240" s="243"/>
    </row>
    <row r="241" spans="1:9" ht="15.75" thickBot="1" x14ac:dyDescent="0.25">
      <c r="A241" s="267" t="s">
        <v>110</v>
      </c>
      <c r="B241" s="165">
        <v>10900</v>
      </c>
      <c r="C241" s="165">
        <v>14900</v>
      </c>
      <c r="D241" s="165">
        <v>15000</v>
      </c>
      <c r="E241" s="165">
        <v>15000</v>
      </c>
      <c r="F241" s="243"/>
      <c r="G241" s="243"/>
      <c r="H241" s="243"/>
      <c r="I241" s="243"/>
    </row>
    <row r="242" spans="1:9" ht="15.75" thickBot="1" x14ac:dyDescent="0.25">
      <c r="A242" s="267" t="s">
        <v>111</v>
      </c>
      <c r="B242" s="217"/>
      <c r="C242" s="217"/>
      <c r="D242" s="217"/>
      <c r="E242" s="217"/>
      <c r="F242" s="243"/>
      <c r="G242" s="243"/>
      <c r="H242" s="243"/>
      <c r="I242" s="243"/>
    </row>
    <row r="243" spans="1:9" ht="15.75" thickBot="1" x14ac:dyDescent="0.25">
      <c r="A243" s="267" t="s">
        <v>113</v>
      </c>
      <c r="B243" s="217"/>
      <c r="C243" s="217"/>
      <c r="D243" s="217"/>
      <c r="E243" s="217"/>
      <c r="F243" s="243"/>
      <c r="G243" s="243"/>
      <c r="H243" s="243"/>
      <c r="I243" s="243"/>
    </row>
    <row r="244" spans="1:9" ht="15.75" thickBot="1" x14ac:dyDescent="0.25">
      <c r="A244" s="267" t="s">
        <v>114</v>
      </c>
      <c r="B244" s="217"/>
      <c r="C244" s="217"/>
      <c r="D244" s="217"/>
      <c r="E244" s="217"/>
      <c r="F244" s="243"/>
      <c r="G244" s="243"/>
      <c r="H244" s="243"/>
      <c r="I244" s="243"/>
    </row>
    <row r="245" spans="1:9" ht="15.75" thickBot="1" x14ac:dyDescent="0.25">
      <c r="A245" s="266" t="s">
        <v>50</v>
      </c>
      <c r="B245" s="1212">
        <f>B246+B247+B248+B249</f>
        <v>0</v>
      </c>
      <c r="C245" s="1212">
        <f>C246+C247+C248+C249</f>
        <v>0</v>
      </c>
      <c r="D245" s="1212">
        <f>D246+D247+D248+D249</f>
        <v>0</v>
      </c>
      <c r="E245" s="1212">
        <f>E246+E247+E248+E249</f>
        <v>0</v>
      </c>
      <c r="F245" s="243"/>
      <c r="G245" s="243"/>
      <c r="H245" s="243"/>
      <c r="I245" s="243"/>
    </row>
    <row r="246" spans="1:9" ht="15.75" thickBot="1" x14ac:dyDescent="0.25">
      <c r="A246" s="267" t="s">
        <v>110</v>
      </c>
      <c r="B246" s="1212"/>
      <c r="C246" s="217"/>
      <c r="D246" s="217"/>
      <c r="E246" s="217"/>
      <c r="F246" s="243"/>
      <c r="G246" s="243"/>
      <c r="H246" s="243"/>
      <c r="I246" s="243"/>
    </row>
    <row r="247" spans="1:9" ht="15.75" thickBot="1" x14ac:dyDescent="0.25">
      <c r="A247" s="267" t="s">
        <v>111</v>
      </c>
      <c r="B247" s="1212"/>
      <c r="C247" s="217"/>
      <c r="D247" s="217"/>
      <c r="E247" s="217"/>
      <c r="F247" s="243"/>
      <c r="G247" s="243"/>
      <c r="H247" s="243"/>
      <c r="I247" s="243"/>
    </row>
    <row r="248" spans="1:9" ht="15.75" thickBot="1" x14ac:dyDescent="0.25">
      <c r="A248" s="267" t="s">
        <v>113</v>
      </c>
      <c r="B248" s="1212"/>
      <c r="C248" s="217"/>
      <c r="D248" s="217"/>
      <c r="E248" s="217"/>
      <c r="F248" s="243"/>
      <c r="G248" s="243"/>
      <c r="H248" s="243"/>
      <c r="I248" s="243"/>
    </row>
    <row r="249" spans="1:9" ht="15.75" thickBot="1" x14ac:dyDescent="0.25">
      <c r="A249" s="267" t="s">
        <v>114</v>
      </c>
      <c r="B249" s="1212"/>
      <c r="C249" s="217"/>
      <c r="D249" s="217"/>
      <c r="E249" s="217"/>
      <c r="F249" s="243"/>
      <c r="G249" s="243"/>
      <c r="H249" s="243"/>
      <c r="I249" s="243"/>
    </row>
    <row r="250" spans="1:9" x14ac:dyDescent="0.2">
      <c r="A250" s="270" t="s">
        <v>183</v>
      </c>
      <c r="B250" s="1235">
        <f>B240+B245</f>
        <v>10900</v>
      </c>
      <c r="C250" s="1235">
        <f>C240+C245</f>
        <v>14900</v>
      </c>
      <c r="D250" s="1235">
        <f>D240+D245</f>
        <v>15000</v>
      </c>
      <c r="E250" s="1235">
        <f>E240+E245</f>
        <v>15000</v>
      </c>
      <c r="F250" s="243"/>
      <c r="G250" s="243"/>
      <c r="H250" s="243"/>
      <c r="I250" s="243"/>
    </row>
    <row r="251" spans="1:9" ht="15.75" thickBot="1" x14ac:dyDescent="0.25">
      <c r="A251" s="276" t="s">
        <v>41</v>
      </c>
      <c r="B251" s="1249">
        <f>B250-B232</f>
        <v>0</v>
      </c>
      <c r="C251" s="1249">
        <f>C250-C232</f>
        <v>0</v>
      </c>
      <c r="D251" s="1249">
        <f>D250-D232</f>
        <v>0</v>
      </c>
      <c r="E251" s="1249">
        <f>E250-E232</f>
        <v>0</v>
      </c>
      <c r="F251" s="243"/>
      <c r="G251" s="243"/>
      <c r="H251" s="243"/>
      <c r="I251" s="243"/>
    </row>
    <row r="252" spans="1:9" ht="33" customHeight="1" thickBot="1" x14ac:dyDescent="0.25">
      <c r="A252" s="277" t="s">
        <v>321</v>
      </c>
      <c r="B252" s="814" t="s">
        <v>461</v>
      </c>
      <c r="C252" s="815"/>
      <c r="D252" s="815"/>
      <c r="E252" s="816"/>
      <c r="F252" s="243"/>
      <c r="G252" s="243"/>
      <c r="H252" s="243"/>
      <c r="I252" s="243"/>
    </row>
    <row r="253" spans="1:9" ht="93" customHeight="1" thickBot="1" x14ac:dyDescent="0.25">
      <c r="A253" s="263" t="s">
        <v>184</v>
      </c>
      <c r="B253" s="1250" t="s">
        <v>462</v>
      </c>
      <c r="C253" s="1251" t="s">
        <v>158</v>
      </c>
      <c r="D253" s="284" t="s">
        <v>245</v>
      </c>
      <c r="E253" s="1252"/>
      <c r="F253" s="243"/>
      <c r="G253" s="243"/>
      <c r="H253" s="243"/>
      <c r="I253" s="243"/>
    </row>
    <row r="254" spans="1:9" ht="38.25" customHeight="1" thickBot="1" x14ac:dyDescent="0.3">
      <c r="A254" s="277"/>
      <c r="B254" s="1253" t="s">
        <v>463</v>
      </c>
      <c r="C254" s="1253"/>
      <c r="D254" s="1253"/>
      <c r="E254" s="1253"/>
      <c r="F254" s="243"/>
      <c r="G254" s="243"/>
      <c r="H254" s="243"/>
      <c r="I254" s="243"/>
    </row>
    <row r="255" spans="1:9" ht="223.5" customHeight="1" thickBot="1" x14ac:dyDescent="0.25">
      <c r="A255" s="160" t="s">
        <v>22</v>
      </c>
      <c r="B255" s="885" t="s">
        <v>464</v>
      </c>
      <c r="C255" s="886"/>
      <c r="D255" s="886"/>
      <c r="E255" s="887"/>
      <c r="F255" s="243"/>
      <c r="G255" s="243"/>
      <c r="H255" s="243"/>
      <c r="I255" s="243"/>
    </row>
    <row r="256" spans="1:9" ht="15.75" thickBot="1" x14ac:dyDescent="0.25">
      <c r="A256" s="160" t="s">
        <v>24</v>
      </c>
      <c r="B256" s="797" t="s">
        <v>434</v>
      </c>
      <c r="C256" s="798"/>
      <c r="D256" s="798"/>
      <c r="E256" s="799"/>
      <c r="F256" s="243"/>
      <c r="G256" s="243"/>
      <c r="H256" s="243"/>
      <c r="I256" s="243"/>
    </row>
    <row r="257" spans="1:9" x14ac:dyDescent="0.2">
      <c r="A257" s="812"/>
      <c r="B257" s="163">
        <v>2019</v>
      </c>
      <c r="C257" s="163">
        <v>2020</v>
      </c>
      <c r="D257" s="163">
        <v>2021</v>
      </c>
      <c r="E257" s="163">
        <v>2022</v>
      </c>
      <c r="F257" s="243"/>
      <c r="G257" s="243"/>
      <c r="H257" s="243"/>
      <c r="I257" s="243"/>
    </row>
    <row r="258" spans="1:9" ht="15.75" thickBot="1" x14ac:dyDescent="0.25">
      <c r="A258" s="813"/>
      <c r="B258" s="164" t="s">
        <v>9</v>
      </c>
      <c r="C258" s="164" t="s">
        <v>10</v>
      </c>
      <c r="D258" s="164" t="s">
        <v>10</v>
      </c>
      <c r="E258" s="164" t="s">
        <v>10</v>
      </c>
      <c r="F258" s="243"/>
      <c r="G258" s="243"/>
      <c r="H258" s="243"/>
      <c r="I258" s="243"/>
    </row>
    <row r="259" spans="1:9" ht="15.75" thickBot="1" x14ac:dyDescent="0.25">
      <c r="A259" s="160" t="s">
        <v>26</v>
      </c>
      <c r="B259" s="640">
        <v>65</v>
      </c>
      <c r="C259" s="165">
        <v>65</v>
      </c>
      <c r="D259" s="165">
        <v>65</v>
      </c>
      <c r="E259" s="165">
        <v>65</v>
      </c>
      <c r="F259" s="243"/>
      <c r="G259" s="243"/>
      <c r="H259" s="243"/>
      <c r="I259" s="243"/>
    </row>
    <row r="260" spans="1:9" ht="15.75" thickBot="1" x14ac:dyDescent="0.25">
      <c r="A260" s="160" t="s">
        <v>27</v>
      </c>
      <c r="B260" s="165">
        <f>B273</f>
        <v>16130</v>
      </c>
      <c r="C260" s="165">
        <f>C273</f>
        <v>1600</v>
      </c>
      <c r="D260" s="165">
        <f>D273</f>
        <v>10000</v>
      </c>
      <c r="E260" s="165">
        <f>E273</f>
        <v>10000</v>
      </c>
      <c r="F260" s="243"/>
      <c r="G260" s="243"/>
      <c r="H260" s="243"/>
      <c r="I260" s="243"/>
    </row>
    <row r="261" spans="1:9" ht="15.75" thickBot="1" x14ac:dyDescent="0.25">
      <c r="A261" s="160" t="s">
        <v>28</v>
      </c>
      <c r="B261" s="165">
        <f>B260/B259</f>
        <v>248.15384615384616</v>
      </c>
      <c r="C261" s="165">
        <f>C260/C259</f>
        <v>24.615384615384617</v>
      </c>
      <c r="D261" s="165">
        <f>D260/D259</f>
        <v>153.84615384615384</v>
      </c>
      <c r="E261" s="165">
        <f>E260/E259</f>
        <v>153.84615384615384</v>
      </c>
      <c r="F261" s="243"/>
      <c r="G261" s="243"/>
      <c r="H261" s="243"/>
      <c r="I261" s="243"/>
    </row>
    <row r="262" spans="1:9" ht="15.75" thickBot="1" x14ac:dyDescent="0.25">
      <c r="A262" s="160" t="s">
        <v>29</v>
      </c>
      <c r="B262" s="640" t="s">
        <v>30</v>
      </c>
      <c r="C262" s="265">
        <f>C259/B259-1</f>
        <v>0</v>
      </c>
      <c r="D262" s="265">
        <f t="shared" ref="D262:E264" si="8">D259/C259-1</f>
        <v>0</v>
      </c>
      <c r="E262" s="265">
        <f t="shared" si="8"/>
        <v>0</v>
      </c>
      <c r="F262" s="243"/>
      <c r="G262" s="243"/>
      <c r="H262" s="243"/>
      <c r="I262" s="243"/>
    </row>
    <row r="263" spans="1:9" ht="15.75" thickBot="1" x14ac:dyDescent="0.25">
      <c r="A263" s="160" t="s">
        <v>31</v>
      </c>
      <c r="B263" s="640" t="s">
        <v>30</v>
      </c>
      <c r="C263" s="265">
        <f>C260/B260-1</f>
        <v>-0.90080595164290145</v>
      </c>
      <c r="D263" s="265">
        <f t="shared" si="8"/>
        <v>5.25</v>
      </c>
      <c r="E263" s="265">
        <f t="shared" si="8"/>
        <v>0</v>
      </c>
      <c r="F263" s="243"/>
      <c r="G263" s="243"/>
      <c r="H263" s="243"/>
      <c r="I263" s="243"/>
    </row>
    <row r="264" spans="1:9" ht="15.75" thickBot="1" x14ac:dyDescent="0.25">
      <c r="A264" s="160" t="s">
        <v>32</v>
      </c>
      <c r="B264" s="640" t="s">
        <v>30</v>
      </c>
      <c r="C264" s="265">
        <f>C261/B261-1</f>
        <v>-0.90080595164290145</v>
      </c>
      <c r="D264" s="265">
        <f t="shared" si="8"/>
        <v>5.2499999999999991</v>
      </c>
      <c r="E264" s="265">
        <f t="shared" si="8"/>
        <v>0</v>
      </c>
      <c r="F264" s="243"/>
      <c r="G264" s="243"/>
      <c r="H264" s="243"/>
      <c r="I264" s="243"/>
    </row>
    <row r="265" spans="1:9" ht="15.75" thickBot="1" x14ac:dyDescent="0.25">
      <c r="A265" s="888" t="s">
        <v>465</v>
      </c>
      <c r="B265" s="889"/>
      <c r="C265" s="889"/>
      <c r="D265" s="889"/>
      <c r="E265" s="890"/>
      <c r="F265" s="243"/>
      <c r="G265" s="243"/>
      <c r="H265" s="243"/>
      <c r="I265" s="243"/>
    </row>
    <row r="266" spans="1:9" x14ac:dyDescent="0.2">
      <c r="A266" s="812"/>
      <c r="B266" s="163">
        <v>2019</v>
      </c>
      <c r="C266" s="163">
        <v>2020</v>
      </c>
      <c r="D266" s="163">
        <v>2021</v>
      </c>
      <c r="E266" s="163">
        <v>2022</v>
      </c>
      <c r="F266" s="243"/>
      <c r="G266" s="243"/>
      <c r="H266" s="243"/>
      <c r="I266" s="243"/>
    </row>
    <row r="267" spans="1:9" ht="15.75" thickBot="1" x14ac:dyDescent="0.25">
      <c r="A267" s="813"/>
      <c r="B267" s="164" t="s">
        <v>9</v>
      </c>
      <c r="C267" s="164" t="s">
        <v>10</v>
      </c>
      <c r="D267" s="164" t="s">
        <v>10</v>
      </c>
      <c r="E267" s="164" t="s">
        <v>10</v>
      </c>
      <c r="F267" s="243"/>
      <c r="G267" s="243"/>
      <c r="H267" s="243"/>
      <c r="I267" s="243"/>
    </row>
    <row r="268" spans="1:9" ht="15.75" thickBot="1" x14ac:dyDescent="0.25">
      <c r="A268" s="266" t="s">
        <v>49</v>
      </c>
      <c r="B268" s="217">
        <f>B269+B270+B271+B272</f>
        <v>0</v>
      </c>
      <c r="C268" s="217">
        <f>C269+C270+C271+C272</f>
        <v>0</v>
      </c>
      <c r="D268" s="217">
        <f>D269+D270+D271+D272</f>
        <v>0</v>
      </c>
      <c r="E268" s="217">
        <f>E269+E270+E271+E272</f>
        <v>0</v>
      </c>
      <c r="F268" s="243"/>
      <c r="G268" s="243"/>
      <c r="H268" s="243"/>
      <c r="I268" s="243"/>
    </row>
    <row r="269" spans="1:9" ht="15.75" thickBot="1" x14ac:dyDescent="0.25">
      <c r="A269" s="267" t="s">
        <v>110</v>
      </c>
      <c r="B269" s="217">
        <v>0</v>
      </c>
      <c r="C269" s="217">
        <v>0</v>
      </c>
      <c r="D269" s="217">
        <v>0</v>
      </c>
      <c r="E269" s="217">
        <v>0</v>
      </c>
      <c r="F269" s="243"/>
      <c r="G269" s="243"/>
      <c r="H269" s="243"/>
      <c r="I269" s="243"/>
    </row>
    <row r="270" spans="1:9" ht="15.75" thickBot="1" x14ac:dyDescent="0.25">
      <c r="A270" s="267" t="s">
        <v>111</v>
      </c>
      <c r="B270" s="217"/>
      <c r="C270" s="217"/>
      <c r="D270" s="217"/>
      <c r="E270" s="217"/>
      <c r="F270" s="243"/>
      <c r="G270" s="243"/>
      <c r="H270" s="243"/>
      <c r="I270" s="243"/>
    </row>
    <row r="271" spans="1:9" ht="15.75" thickBot="1" x14ac:dyDescent="0.25">
      <c r="A271" s="267" t="s">
        <v>113</v>
      </c>
      <c r="B271" s="217"/>
      <c r="C271" s="217"/>
      <c r="D271" s="217"/>
      <c r="E271" s="217"/>
      <c r="F271" s="243"/>
      <c r="G271" s="243"/>
      <c r="H271" s="243"/>
      <c r="I271" s="243"/>
    </row>
    <row r="272" spans="1:9" ht="15.75" thickBot="1" x14ac:dyDescent="0.25">
      <c r="A272" s="267" t="s">
        <v>114</v>
      </c>
      <c r="B272" s="217"/>
      <c r="C272" s="217"/>
      <c r="D272" s="217"/>
      <c r="E272" s="217"/>
      <c r="F272" s="243"/>
      <c r="G272" s="243"/>
      <c r="H272" s="243"/>
      <c r="I272" s="243"/>
    </row>
    <row r="273" spans="1:9" ht="15.75" thickBot="1" x14ac:dyDescent="0.25">
      <c r="A273" s="266" t="s">
        <v>50</v>
      </c>
      <c r="B273" s="1212">
        <f>B274+B275+B276+B277</f>
        <v>16130</v>
      </c>
      <c r="C273" s="1212">
        <f>C274+C275+C276+C277</f>
        <v>1600</v>
      </c>
      <c r="D273" s="1212">
        <f>D274+D275+D276+D277</f>
        <v>10000</v>
      </c>
      <c r="E273" s="1212">
        <f>E274+E275+E276+E277</f>
        <v>10000</v>
      </c>
      <c r="F273" s="243"/>
      <c r="G273" s="243"/>
      <c r="H273" s="243"/>
      <c r="I273" s="243"/>
    </row>
    <row r="274" spans="1:9" ht="15.75" thickBot="1" x14ac:dyDescent="0.25">
      <c r="A274" s="267" t="s">
        <v>110</v>
      </c>
      <c r="B274" s="165">
        <v>16130</v>
      </c>
      <c r="C274" s="165">
        <v>1600</v>
      </c>
      <c r="D274" s="165">
        <v>10000</v>
      </c>
      <c r="E274" s="165">
        <v>10000</v>
      </c>
      <c r="F274" s="243"/>
      <c r="G274" s="243"/>
      <c r="H274" s="243"/>
      <c r="I274" s="243"/>
    </row>
    <row r="275" spans="1:9" ht="15.75" thickBot="1" x14ac:dyDescent="0.25">
      <c r="A275" s="267" t="s">
        <v>111</v>
      </c>
      <c r="B275" s="1212"/>
      <c r="C275" s="217"/>
      <c r="D275" s="217"/>
      <c r="E275" s="217"/>
      <c r="F275" s="243"/>
      <c r="G275" s="243"/>
      <c r="H275" s="243"/>
      <c r="I275" s="243"/>
    </row>
    <row r="276" spans="1:9" ht="15.75" thickBot="1" x14ac:dyDescent="0.25">
      <c r="A276" s="267" t="s">
        <v>113</v>
      </c>
      <c r="B276" s="1212"/>
      <c r="C276" s="217"/>
      <c r="D276" s="217"/>
      <c r="E276" s="217"/>
      <c r="F276" s="243"/>
      <c r="G276" s="243"/>
      <c r="H276" s="243"/>
      <c r="I276" s="243"/>
    </row>
    <row r="277" spans="1:9" ht="15.75" thickBot="1" x14ac:dyDescent="0.25">
      <c r="A277" s="267" t="s">
        <v>114</v>
      </c>
      <c r="B277" s="1212"/>
      <c r="C277" s="217"/>
      <c r="D277" s="217"/>
      <c r="E277" s="217"/>
      <c r="F277" s="243"/>
      <c r="G277" s="243"/>
      <c r="H277" s="243"/>
      <c r="I277" s="243"/>
    </row>
    <row r="278" spans="1:9" x14ac:dyDescent="0.2">
      <c r="A278" s="278" t="s">
        <v>349</v>
      </c>
      <c r="B278" s="1235">
        <f>B268+B273</f>
        <v>16130</v>
      </c>
      <c r="C278" s="1235">
        <f>C268+C273</f>
        <v>1600</v>
      </c>
      <c r="D278" s="1235">
        <f>D268+D273</f>
        <v>10000</v>
      </c>
      <c r="E278" s="1235">
        <f>E268+E273</f>
        <v>10000</v>
      </c>
      <c r="F278" s="243"/>
      <c r="G278" s="243"/>
      <c r="H278" s="243"/>
      <c r="I278" s="243"/>
    </row>
    <row r="279" spans="1:9" ht="15.75" thickBot="1" x14ac:dyDescent="0.25">
      <c r="A279" s="269" t="s">
        <v>41</v>
      </c>
      <c r="B279" s="1254">
        <f>B278-B260</f>
        <v>0</v>
      </c>
      <c r="C279" s="1254">
        <f>C278-C260</f>
        <v>0</v>
      </c>
      <c r="D279" s="1254">
        <f>D278-D260</f>
        <v>0</v>
      </c>
      <c r="E279" s="1254">
        <f>E278-E260</f>
        <v>0</v>
      </c>
      <c r="F279" s="243"/>
      <c r="G279" s="243"/>
      <c r="H279" s="243"/>
      <c r="I279" s="243"/>
    </row>
    <row r="280" spans="1:9" ht="60.75" thickBot="1" x14ac:dyDescent="0.25">
      <c r="A280" s="263" t="s">
        <v>466</v>
      </c>
      <c r="B280" s="1250" t="s">
        <v>467</v>
      </c>
      <c r="C280" s="1251" t="s">
        <v>158</v>
      </c>
      <c r="D280" s="1255" t="s">
        <v>468</v>
      </c>
      <c r="E280" s="1256"/>
      <c r="F280" s="243"/>
      <c r="G280" s="243"/>
      <c r="H280" s="243"/>
      <c r="I280" s="243"/>
    </row>
    <row r="281" spans="1:9" s="272" customFormat="1" ht="40.5" customHeight="1" thickBot="1" x14ac:dyDescent="0.3">
      <c r="A281" s="277"/>
      <c r="B281" s="1257" t="s">
        <v>469</v>
      </c>
      <c r="C281" s="1258"/>
      <c r="D281" s="1258"/>
      <c r="E281" s="1259"/>
      <c r="F281" s="271"/>
      <c r="G281" s="271"/>
      <c r="H281" s="271"/>
      <c r="I281" s="271"/>
    </row>
    <row r="282" spans="1:9" ht="228" customHeight="1" thickBot="1" x14ac:dyDescent="0.25">
      <c r="A282" s="160" t="s">
        <v>22</v>
      </c>
      <c r="B282" s="885" t="s">
        <v>464</v>
      </c>
      <c r="C282" s="886"/>
      <c r="D282" s="886"/>
      <c r="E282" s="887"/>
      <c r="F282" s="243"/>
      <c r="G282" s="243"/>
      <c r="H282" s="243"/>
      <c r="I282" s="243"/>
    </row>
    <row r="283" spans="1:9" ht="15.75" thickBot="1" x14ac:dyDescent="0.25">
      <c r="A283" s="160" t="s">
        <v>24</v>
      </c>
      <c r="B283" s="797" t="s">
        <v>417</v>
      </c>
      <c r="C283" s="798"/>
      <c r="D283" s="798"/>
      <c r="E283" s="799"/>
      <c r="F283" s="243"/>
      <c r="G283" s="243"/>
      <c r="H283" s="243"/>
      <c r="I283" s="243"/>
    </row>
    <row r="284" spans="1:9" x14ac:dyDescent="0.2">
      <c r="A284" s="812"/>
      <c r="B284" s="163">
        <v>2019</v>
      </c>
      <c r="C284" s="163">
        <v>2020</v>
      </c>
      <c r="D284" s="163">
        <v>2021</v>
      </c>
      <c r="E284" s="163">
        <v>2022</v>
      </c>
      <c r="F284" s="243"/>
      <c r="G284" s="243"/>
      <c r="H284" s="243"/>
      <c r="I284" s="243"/>
    </row>
    <row r="285" spans="1:9" ht="15.75" thickBot="1" x14ac:dyDescent="0.25">
      <c r="A285" s="813"/>
      <c r="B285" s="164" t="s">
        <v>9</v>
      </c>
      <c r="C285" s="164" t="s">
        <v>10</v>
      </c>
      <c r="D285" s="164" t="s">
        <v>10</v>
      </c>
      <c r="E285" s="164" t="s">
        <v>10</v>
      </c>
      <c r="F285" s="243"/>
      <c r="G285" s="243"/>
      <c r="H285" s="243"/>
      <c r="I285" s="243"/>
    </row>
    <row r="286" spans="1:9" ht="15.75" thickBot="1" x14ac:dyDescent="0.25">
      <c r="A286" s="160" t="s">
        <v>26</v>
      </c>
      <c r="B286" s="640">
        <v>22</v>
      </c>
      <c r="C286" s="165">
        <v>22</v>
      </c>
      <c r="D286" s="165">
        <v>22</v>
      </c>
      <c r="E286" s="165">
        <v>22</v>
      </c>
      <c r="F286" s="243"/>
      <c r="G286" s="243"/>
      <c r="H286" s="243"/>
      <c r="I286" s="243"/>
    </row>
    <row r="287" spans="1:9" ht="15.75" thickBot="1" x14ac:dyDescent="0.25">
      <c r="A287" s="160" t="s">
        <v>27</v>
      </c>
      <c r="B287" s="165">
        <f>B305</f>
        <v>8165</v>
      </c>
      <c r="C287" s="165">
        <f>C305</f>
        <v>1840</v>
      </c>
      <c r="D287" s="165">
        <f>D305</f>
        <v>5000</v>
      </c>
      <c r="E287" s="165">
        <f>E305</f>
        <v>5000</v>
      </c>
      <c r="F287" s="243"/>
      <c r="G287" s="243"/>
      <c r="H287" s="243"/>
      <c r="I287" s="243"/>
    </row>
    <row r="288" spans="1:9" ht="15.75" thickBot="1" x14ac:dyDescent="0.25">
      <c r="A288" s="160" t="s">
        <v>28</v>
      </c>
      <c r="B288" s="165">
        <f>B287/B286</f>
        <v>371.13636363636363</v>
      </c>
      <c r="C288" s="165">
        <f>C287/C286</f>
        <v>83.63636363636364</v>
      </c>
      <c r="D288" s="165">
        <f>D287/D286</f>
        <v>227.27272727272728</v>
      </c>
      <c r="E288" s="165">
        <f>E287/E286</f>
        <v>227.27272727272728</v>
      </c>
      <c r="F288" s="243"/>
      <c r="G288" s="243"/>
      <c r="H288" s="243"/>
      <c r="I288" s="243"/>
    </row>
    <row r="289" spans="1:9" ht="15.75" thickBot="1" x14ac:dyDescent="0.25">
      <c r="A289" s="160" t="s">
        <v>29</v>
      </c>
      <c r="B289" s="640" t="s">
        <v>30</v>
      </c>
      <c r="C289" s="265">
        <f>C286/B286-1</f>
        <v>0</v>
      </c>
      <c r="D289" s="265">
        <f t="shared" ref="D289:E291" si="9">D286/C286-1</f>
        <v>0</v>
      </c>
      <c r="E289" s="265">
        <f t="shared" si="9"/>
        <v>0</v>
      </c>
      <c r="F289" s="243"/>
      <c r="G289" s="243"/>
      <c r="H289" s="243"/>
      <c r="I289" s="243"/>
    </row>
    <row r="290" spans="1:9" ht="15.75" thickBot="1" x14ac:dyDescent="0.25">
      <c r="A290" s="160" t="s">
        <v>31</v>
      </c>
      <c r="B290" s="640" t="s">
        <v>30</v>
      </c>
      <c r="C290" s="265">
        <f>C287/B287-1</f>
        <v>-0.77464788732394363</v>
      </c>
      <c r="D290" s="265">
        <f t="shared" si="9"/>
        <v>1.7173913043478262</v>
      </c>
      <c r="E290" s="265">
        <f t="shared" si="9"/>
        <v>0</v>
      </c>
      <c r="F290" s="243"/>
      <c r="G290" s="243"/>
      <c r="H290" s="243"/>
      <c r="I290" s="243"/>
    </row>
    <row r="291" spans="1:9" ht="15.75" thickBot="1" x14ac:dyDescent="0.25">
      <c r="A291" s="160" t="s">
        <v>32</v>
      </c>
      <c r="B291" s="640" t="s">
        <v>30</v>
      </c>
      <c r="C291" s="265">
        <f>C288/B288-1</f>
        <v>-0.77464788732394363</v>
      </c>
      <c r="D291" s="265">
        <f t="shared" si="9"/>
        <v>1.7173913043478262</v>
      </c>
      <c r="E291" s="265">
        <f t="shared" si="9"/>
        <v>0</v>
      </c>
      <c r="F291" s="243"/>
      <c r="G291" s="243"/>
      <c r="H291" s="243"/>
      <c r="I291" s="243"/>
    </row>
    <row r="292" spans="1:9" ht="15.75" thickBot="1" x14ac:dyDescent="0.25">
      <c r="A292" s="888" t="s">
        <v>470</v>
      </c>
      <c r="B292" s="889"/>
      <c r="C292" s="889"/>
      <c r="D292" s="889"/>
      <c r="E292" s="890"/>
      <c r="F292" s="243"/>
      <c r="G292" s="243"/>
      <c r="H292" s="243"/>
      <c r="I292" s="243"/>
    </row>
    <row r="293" spans="1:9" x14ac:dyDescent="0.2">
      <c r="A293" s="812"/>
      <c r="B293" s="163">
        <v>2019</v>
      </c>
      <c r="C293" s="163">
        <v>2020</v>
      </c>
      <c r="D293" s="163">
        <v>2021</v>
      </c>
      <c r="E293" s="163">
        <v>2022</v>
      </c>
      <c r="F293" s="243"/>
      <c r="G293" s="243"/>
      <c r="H293" s="243"/>
      <c r="I293" s="243"/>
    </row>
    <row r="294" spans="1:9" ht="15.75" thickBot="1" x14ac:dyDescent="0.25">
      <c r="A294" s="813"/>
      <c r="B294" s="164" t="s">
        <v>9</v>
      </c>
      <c r="C294" s="164" t="s">
        <v>10</v>
      </c>
      <c r="D294" s="164" t="s">
        <v>10</v>
      </c>
      <c r="E294" s="164" t="s">
        <v>10</v>
      </c>
      <c r="F294" s="243"/>
      <c r="G294" s="243"/>
      <c r="H294" s="243"/>
      <c r="I294" s="243"/>
    </row>
    <row r="295" spans="1:9" ht="15.75" thickBot="1" x14ac:dyDescent="0.25">
      <c r="A295" s="266" t="s">
        <v>49</v>
      </c>
      <c r="B295" s="217">
        <f>B296+B297+B298+B299</f>
        <v>0</v>
      </c>
      <c r="C295" s="217">
        <f>C296+C297+C298+C299</f>
        <v>0</v>
      </c>
      <c r="D295" s="217">
        <f>D296+D297+D298+D299</f>
        <v>0</v>
      </c>
      <c r="E295" s="217">
        <f>E296+E297+E298+E299</f>
        <v>0</v>
      </c>
      <c r="F295" s="243"/>
      <c r="G295" s="243"/>
      <c r="H295" s="243"/>
      <c r="I295" s="243"/>
    </row>
    <row r="296" spans="1:9" ht="15.75" thickBot="1" x14ac:dyDescent="0.25">
      <c r="A296" s="267" t="s">
        <v>110</v>
      </c>
      <c r="B296" s="217">
        <v>0</v>
      </c>
      <c r="C296" s="217">
        <v>0</v>
      </c>
      <c r="D296" s="217">
        <v>0</v>
      </c>
      <c r="E296" s="217">
        <v>0</v>
      </c>
      <c r="F296" s="243"/>
      <c r="G296" s="243"/>
      <c r="H296" s="243"/>
      <c r="I296" s="243"/>
    </row>
    <row r="297" spans="1:9" ht="15.75" thickBot="1" x14ac:dyDescent="0.25">
      <c r="A297" s="267" t="s">
        <v>111</v>
      </c>
      <c r="B297" s="217"/>
      <c r="C297" s="217"/>
      <c r="D297" s="217"/>
      <c r="E297" s="217"/>
      <c r="F297" s="243"/>
      <c r="G297" s="243"/>
      <c r="H297" s="243"/>
      <c r="I297" s="243"/>
    </row>
    <row r="298" spans="1:9" ht="15.75" thickBot="1" x14ac:dyDescent="0.25">
      <c r="A298" s="267" t="s">
        <v>113</v>
      </c>
      <c r="B298" s="217"/>
      <c r="C298" s="217"/>
      <c r="D298" s="217"/>
      <c r="E298" s="217"/>
      <c r="F298" s="243"/>
      <c r="G298" s="243"/>
      <c r="H298" s="243"/>
      <c r="I298" s="243"/>
    </row>
    <row r="299" spans="1:9" ht="15.75" thickBot="1" x14ac:dyDescent="0.25">
      <c r="A299" s="267" t="s">
        <v>114</v>
      </c>
      <c r="B299" s="217"/>
      <c r="C299" s="217"/>
      <c r="D299" s="217"/>
      <c r="E299" s="217"/>
      <c r="F299" s="243"/>
      <c r="G299" s="243"/>
      <c r="H299" s="243"/>
      <c r="I299" s="243"/>
    </row>
    <row r="300" spans="1:9" ht="15.75" thickBot="1" x14ac:dyDescent="0.25">
      <c r="A300" s="266" t="s">
        <v>50</v>
      </c>
      <c r="B300" s="1212">
        <f>B301+B302+B303+B304</f>
        <v>8165</v>
      </c>
      <c r="C300" s="1212">
        <f>C301+C302+C303+C304</f>
        <v>1840</v>
      </c>
      <c r="D300" s="1212">
        <f>D301+D302+D303+D304</f>
        <v>5000</v>
      </c>
      <c r="E300" s="1212">
        <f>E301+E302+E303+E304</f>
        <v>5000</v>
      </c>
      <c r="F300" s="243"/>
      <c r="G300" s="243"/>
      <c r="H300" s="243"/>
      <c r="I300" s="243"/>
    </row>
    <row r="301" spans="1:9" ht="15.75" thickBot="1" x14ac:dyDescent="0.25">
      <c r="A301" s="267" t="s">
        <v>110</v>
      </c>
      <c r="B301" s="165">
        <v>8165</v>
      </c>
      <c r="C301" s="165">
        <v>1840</v>
      </c>
      <c r="D301" s="165">
        <v>5000</v>
      </c>
      <c r="E301" s="165">
        <v>5000</v>
      </c>
      <c r="F301" s="243"/>
      <c r="G301" s="243"/>
      <c r="H301" s="243"/>
      <c r="I301" s="243"/>
    </row>
    <row r="302" spans="1:9" ht="15.75" thickBot="1" x14ac:dyDescent="0.25">
      <c r="A302" s="267" t="s">
        <v>111</v>
      </c>
      <c r="B302" s="1212"/>
      <c r="C302" s="217"/>
      <c r="D302" s="217"/>
      <c r="E302" s="217"/>
      <c r="F302" s="243"/>
      <c r="G302" s="243"/>
      <c r="H302" s="243"/>
      <c r="I302" s="243"/>
    </row>
    <row r="303" spans="1:9" ht="16.5" customHeight="1" thickBot="1" x14ac:dyDescent="0.25">
      <c r="A303" s="267" t="s">
        <v>113</v>
      </c>
      <c r="B303" s="1212"/>
      <c r="C303" s="217"/>
      <c r="D303" s="217"/>
      <c r="E303" s="217"/>
      <c r="F303" s="243"/>
      <c r="G303" s="243"/>
      <c r="H303" s="243"/>
      <c r="I303" s="243"/>
    </row>
    <row r="304" spans="1:9" ht="21.75" customHeight="1" thickBot="1" x14ac:dyDescent="0.25">
      <c r="A304" s="267" t="s">
        <v>114</v>
      </c>
      <c r="B304" s="1212"/>
      <c r="C304" s="217"/>
      <c r="D304" s="217"/>
      <c r="E304" s="217"/>
      <c r="F304" s="243"/>
      <c r="G304" s="243"/>
      <c r="H304" s="243"/>
      <c r="I304" s="243"/>
    </row>
    <row r="305" spans="1:9" x14ac:dyDescent="0.2">
      <c r="A305" s="278" t="s">
        <v>196</v>
      </c>
      <c r="B305" s="1235">
        <f>B295+B300</f>
        <v>8165</v>
      </c>
      <c r="C305" s="1235">
        <f>C295+C300</f>
        <v>1840</v>
      </c>
      <c r="D305" s="1235">
        <f>D295+D300</f>
        <v>5000</v>
      </c>
      <c r="E305" s="1235">
        <f>E295+E300</f>
        <v>5000</v>
      </c>
      <c r="F305" s="243"/>
      <c r="G305" s="243"/>
      <c r="H305" s="243"/>
      <c r="I305" s="243"/>
    </row>
    <row r="306" spans="1:9" ht="16.5" customHeight="1" thickBot="1" x14ac:dyDescent="0.25">
      <c r="A306" s="269" t="s">
        <v>41</v>
      </c>
      <c r="B306" s="1231">
        <f>B305-B287</f>
        <v>0</v>
      </c>
      <c r="C306" s="1231">
        <f>C305-C287</f>
        <v>0</v>
      </c>
      <c r="D306" s="1231">
        <f>D305-D287</f>
        <v>0</v>
      </c>
      <c r="E306" s="1231">
        <f>E305-E287</f>
        <v>0</v>
      </c>
      <c r="F306" s="243"/>
      <c r="G306" s="243"/>
      <c r="H306" s="243"/>
      <c r="I306" s="243"/>
    </row>
    <row r="307" spans="1:9" ht="60.75" thickBot="1" x14ac:dyDescent="0.25">
      <c r="A307" s="263" t="s">
        <v>197</v>
      </c>
      <c r="B307" s="1250" t="s">
        <v>471</v>
      </c>
      <c r="C307" s="1251" t="s">
        <v>158</v>
      </c>
      <c r="D307" s="1260" t="s">
        <v>472</v>
      </c>
      <c r="E307" s="1261"/>
      <c r="F307" s="243"/>
      <c r="G307" s="243"/>
      <c r="H307" s="243"/>
      <c r="I307" s="243"/>
    </row>
    <row r="308" spans="1:9" s="272" customFormat="1" ht="39" customHeight="1" thickBot="1" x14ac:dyDescent="0.3">
      <c r="A308" s="277"/>
      <c r="B308" s="1257" t="s">
        <v>473</v>
      </c>
      <c r="C308" s="1258"/>
      <c r="D308" s="1258"/>
      <c r="E308" s="1259"/>
      <c r="F308" s="271"/>
      <c r="G308" s="271"/>
      <c r="H308" s="271"/>
      <c r="I308" s="271"/>
    </row>
    <row r="309" spans="1:9" ht="222" customHeight="1" thickBot="1" x14ac:dyDescent="0.25">
      <c r="A309" s="160" t="s">
        <v>22</v>
      </c>
      <c r="B309" s="885" t="s">
        <v>464</v>
      </c>
      <c r="C309" s="886"/>
      <c r="D309" s="886"/>
      <c r="E309" s="887"/>
      <c r="F309" s="243"/>
      <c r="G309" s="243"/>
      <c r="H309" s="243"/>
      <c r="I309" s="243"/>
    </row>
    <row r="310" spans="1:9" ht="26.25" customHeight="1" thickBot="1" x14ac:dyDescent="0.25">
      <c r="A310" s="160" t="s">
        <v>24</v>
      </c>
      <c r="B310" s="797" t="s">
        <v>417</v>
      </c>
      <c r="C310" s="798"/>
      <c r="D310" s="798"/>
      <c r="E310" s="799"/>
      <c r="F310" s="243"/>
      <c r="G310" s="243"/>
      <c r="H310" s="243"/>
      <c r="I310" s="243"/>
    </row>
    <row r="311" spans="1:9" x14ac:dyDescent="0.2">
      <c r="A311" s="812"/>
      <c r="B311" s="163">
        <v>2019</v>
      </c>
      <c r="C311" s="163">
        <v>2020</v>
      </c>
      <c r="D311" s="163">
        <v>2021</v>
      </c>
      <c r="E311" s="163">
        <v>2022</v>
      </c>
      <c r="F311" s="243"/>
      <c r="G311" s="243"/>
      <c r="H311" s="243"/>
      <c r="I311" s="243"/>
    </row>
    <row r="312" spans="1:9" ht="15.75" thickBot="1" x14ac:dyDescent="0.25">
      <c r="A312" s="813"/>
      <c r="B312" s="164" t="s">
        <v>9</v>
      </c>
      <c r="C312" s="164" t="s">
        <v>10</v>
      </c>
      <c r="D312" s="164" t="s">
        <v>10</v>
      </c>
      <c r="E312" s="164" t="s">
        <v>10</v>
      </c>
      <c r="F312" s="243"/>
      <c r="G312" s="243"/>
      <c r="H312" s="243"/>
      <c r="I312" s="243"/>
    </row>
    <row r="313" spans="1:9" ht="15.75" thickBot="1" x14ac:dyDescent="0.25">
      <c r="A313" s="160" t="s">
        <v>26</v>
      </c>
      <c r="B313" s="640">
        <v>22</v>
      </c>
      <c r="C313" s="165">
        <v>19</v>
      </c>
      <c r="D313" s="165">
        <v>19</v>
      </c>
      <c r="E313" s="165">
        <v>19</v>
      </c>
      <c r="F313" s="243"/>
      <c r="G313" s="243"/>
      <c r="H313" s="243"/>
      <c r="I313" s="243"/>
    </row>
    <row r="314" spans="1:9" ht="15.75" thickBot="1" x14ac:dyDescent="0.25">
      <c r="A314" s="160" t="s">
        <v>27</v>
      </c>
      <c r="B314" s="165">
        <f>B327</f>
        <v>8690</v>
      </c>
      <c r="C314" s="165">
        <v>1600</v>
      </c>
      <c r="D314" s="165">
        <v>5000</v>
      </c>
      <c r="E314" s="165">
        <v>5000</v>
      </c>
      <c r="F314" s="243"/>
      <c r="G314" s="243"/>
      <c r="H314" s="243"/>
      <c r="I314" s="243"/>
    </row>
    <row r="315" spans="1:9" ht="16.5" customHeight="1" thickBot="1" x14ac:dyDescent="0.25">
      <c r="A315" s="160" t="s">
        <v>28</v>
      </c>
      <c r="B315" s="165">
        <f>B314/B313</f>
        <v>395</v>
      </c>
      <c r="C315" s="165">
        <f>C314/C313</f>
        <v>84.21052631578948</v>
      </c>
      <c r="D315" s="165">
        <f>D314/D313</f>
        <v>263.15789473684208</v>
      </c>
      <c r="E315" s="165">
        <f>E314/E313</f>
        <v>263.15789473684208</v>
      </c>
      <c r="F315" s="243"/>
      <c r="G315" s="243"/>
      <c r="H315" s="243"/>
      <c r="I315" s="243"/>
    </row>
    <row r="316" spans="1:9" ht="15.75" thickBot="1" x14ac:dyDescent="0.25">
      <c r="A316" s="160" t="s">
        <v>29</v>
      </c>
      <c r="B316" s="640" t="s">
        <v>30</v>
      </c>
      <c r="C316" s="265">
        <f>C313/B313-1</f>
        <v>-0.13636363636363635</v>
      </c>
      <c r="D316" s="265">
        <f t="shared" ref="D316:E318" si="10">D313/C313-1</f>
        <v>0</v>
      </c>
      <c r="E316" s="265">
        <f t="shared" si="10"/>
        <v>0</v>
      </c>
      <c r="F316" s="243"/>
      <c r="G316" s="243"/>
      <c r="H316" s="243"/>
      <c r="I316" s="243"/>
    </row>
    <row r="317" spans="1:9" ht="32.25" customHeight="1" thickBot="1" x14ac:dyDescent="0.25">
      <c r="A317" s="160" t="s">
        <v>31</v>
      </c>
      <c r="B317" s="640" t="s">
        <v>30</v>
      </c>
      <c r="C317" s="265">
        <f>C314/B314-1</f>
        <v>-0.81588032220943618</v>
      </c>
      <c r="D317" s="265">
        <f t="shared" si="10"/>
        <v>2.125</v>
      </c>
      <c r="E317" s="265">
        <f t="shared" si="10"/>
        <v>0</v>
      </c>
      <c r="F317" s="243"/>
      <c r="G317" s="243"/>
      <c r="H317" s="243"/>
      <c r="I317" s="243"/>
    </row>
    <row r="318" spans="1:9" ht="15.75" thickBot="1" x14ac:dyDescent="0.25">
      <c r="A318" s="160" t="s">
        <v>32</v>
      </c>
      <c r="B318" s="640" t="s">
        <v>30</v>
      </c>
      <c r="C318" s="265">
        <f>C315/B315-1</f>
        <v>-0.78680879413724181</v>
      </c>
      <c r="D318" s="265">
        <f t="shared" si="10"/>
        <v>2.1249999999999996</v>
      </c>
      <c r="E318" s="265">
        <f t="shared" si="10"/>
        <v>0</v>
      </c>
      <c r="F318" s="243"/>
      <c r="G318" s="243"/>
      <c r="H318" s="243"/>
      <c r="I318" s="243"/>
    </row>
    <row r="319" spans="1:9" ht="15.75" thickBot="1" x14ac:dyDescent="0.25">
      <c r="A319" s="888" t="s">
        <v>474</v>
      </c>
      <c r="B319" s="889"/>
      <c r="C319" s="889"/>
      <c r="D319" s="889"/>
      <c r="E319" s="890"/>
      <c r="F319" s="243"/>
      <c r="G319" s="243"/>
      <c r="H319" s="243"/>
      <c r="I319" s="243"/>
    </row>
    <row r="320" spans="1:9" x14ac:dyDescent="0.2">
      <c r="A320" s="812"/>
      <c r="B320" s="163">
        <v>2019</v>
      </c>
      <c r="C320" s="163">
        <v>2020</v>
      </c>
      <c r="D320" s="163">
        <v>2021</v>
      </c>
      <c r="E320" s="163">
        <v>2022</v>
      </c>
      <c r="F320" s="243"/>
      <c r="G320" s="243"/>
      <c r="H320" s="243"/>
      <c r="I320" s="243"/>
    </row>
    <row r="321" spans="1:9" ht="15.75" thickBot="1" x14ac:dyDescent="0.25">
      <c r="A321" s="813"/>
      <c r="B321" s="164" t="s">
        <v>9</v>
      </c>
      <c r="C321" s="164" t="s">
        <v>10</v>
      </c>
      <c r="D321" s="164" t="s">
        <v>10</v>
      </c>
      <c r="E321" s="164" t="s">
        <v>10</v>
      </c>
      <c r="F321" s="243"/>
      <c r="G321" s="243"/>
      <c r="H321" s="243"/>
      <c r="I321" s="243"/>
    </row>
    <row r="322" spans="1:9" ht="15.75" thickBot="1" x14ac:dyDescent="0.25">
      <c r="A322" s="266" t="s">
        <v>49</v>
      </c>
      <c r="B322" s="217">
        <f>B323+B324+B325+B326</f>
        <v>0</v>
      </c>
      <c r="C322" s="217">
        <f>C323+C324+C325+C326</f>
        <v>0</v>
      </c>
      <c r="D322" s="217">
        <f>D323+D324+D325+D326</f>
        <v>0</v>
      </c>
      <c r="E322" s="217">
        <f>E323+E324+E325+E326</f>
        <v>0</v>
      </c>
      <c r="F322" s="243"/>
      <c r="G322" s="243"/>
      <c r="H322" s="243"/>
      <c r="I322" s="243"/>
    </row>
    <row r="323" spans="1:9" ht="15.75" thickBot="1" x14ac:dyDescent="0.25">
      <c r="A323" s="267" t="s">
        <v>110</v>
      </c>
      <c r="B323" s="217">
        <v>0</v>
      </c>
      <c r="C323" s="217">
        <v>0</v>
      </c>
      <c r="D323" s="217">
        <v>0</v>
      </c>
      <c r="E323" s="217">
        <v>0</v>
      </c>
      <c r="F323" s="243"/>
      <c r="G323" s="243"/>
      <c r="H323" s="243"/>
      <c r="I323" s="243"/>
    </row>
    <row r="324" spans="1:9" ht="15.75" thickBot="1" x14ac:dyDescent="0.25">
      <c r="A324" s="267" t="s">
        <v>111</v>
      </c>
      <c r="B324" s="217"/>
      <c r="C324" s="217"/>
      <c r="D324" s="217"/>
      <c r="E324" s="217"/>
      <c r="F324" s="243"/>
      <c r="G324" s="243"/>
      <c r="H324" s="243"/>
      <c r="I324" s="243"/>
    </row>
    <row r="325" spans="1:9" ht="15.75" thickBot="1" x14ac:dyDescent="0.25">
      <c r="A325" s="267" t="s">
        <v>113</v>
      </c>
      <c r="B325" s="217"/>
      <c r="C325" s="217"/>
      <c r="D325" s="217"/>
      <c r="E325" s="217"/>
      <c r="F325" s="243"/>
      <c r="G325" s="243"/>
      <c r="H325" s="243"/>
      <c r="I325" s="243"/>
    </row>
    <row r="326" spans="1:9" ht="15.75" thickBot="1" x14ac:dyDescent="0.25">
      <c r="A326" s="267" t="s">
        <v>114</v>
      </c>
      <c r="B326" s="217"/>
      <c r="C326" s="217"/>
      <c r="D326" s="217"/>
      <c r="E326" s="217"/>
      <c r="F326" s="243"/>
      <c r="G326" s="243"/>
      <c r="H326" s="243"/>
      <c r="I326" s="243"/>
    </row>
    <row r="327" spans="1:9" ht="15.75" thickBot="1" x14ac:dyDescent="0.25">
      <c r="A327" s="266" t="s">
        <v>50</v>
      </c>
      <c r="B327" s="1212">
        <f>B328+B329+B330+B331</f>
        <v>8690</v>
      </c>
      <c r="C327" s="1212">
        <f>C328+C329+C330+C331</f>
        <v>1600</v>
      </c>
      <c r="D327" s="1212">
        <f>D328+D329+D330+D331</f>
        <v>5000</v>
      </c>
      <c r="E327" s="1212">
        <f>E328+E329+E330+E331</f>
        <v>5000</v>
      </c>
      <c r="F327" s="243"/>
      <c r="G327" s="243"/>
      <c r="H327" s="243"/>
      <c r="I327" s="243"/>
    </row>
    <row r="328" spans="1:9" ht="15.75" thickBot="1" x14ac:dyDescent="0.25">
      <c r="A328" s="267" t="s">
        <v>110</v>
      </c>
      <c r="B328" s="165">
        <v>8690</v>
      </c>
      <c r="C328" s="165">
        <v>1600</v>
      </c>
      <c r="D328" s="165">
        <v>5000</v>
      </c>
      <c r="E328" s="165">
        <v>5000</v>
      </c>
      <c r="F328" s="243"/>
      <c r="G328" s="243"/>
      <c r="H328" s="243"/>
      <c r="I328" s="243"/>
    </row>
    <row r="329" spans="1:9" ht="15.75" thickBot="1" x14ac:dyDescent="0.25">
      <c r="A329" s="267" t="s">
        <v>111</v>
      </c>
      <c r="B329" s="1212"/>
      <c r="C329" s="217"/>
      <c r="D329" s="217"/>
      <c r="E329" s="217"/>
      <c r="F329" s="243"/>
      <c r="G329" s="243"/>
      <c r="H329" s="243"/>
      <c r="I329" s="243"/>
    </row>
    <row r="330" spans="1:9" ht="15" customHeight="1" thickBot="1" x14ac:dyDescent="0.25">
      <c r="A330" s="267" t="s">
        <v>113</v>
      </c>
      <c r="B330" s="1212"/>
      <c r="C330" s="217"/>
      <c r="D330" s="217"/>
      <c r="E330" s="217"/>
      <c r="F330" s="243"/>
      <c r="G330" s="243"/>
      <c r="H330" s="243"/>
      <c r="I330" s="243"/>
    </row>
    <row r="331" spans="1:9" ht="15.75" customHeight="1" thickBot="1" x14ac:dyDescent="0.25">
      <c r="A331" s="267" t="s">
        <v>114</v>
      </c>
      <c r="B331" s="1212"/>
      <c r="C331" s="217"/>
      <c r="D331" s="217"/>
      <c r="E331" s="217"/>
      <c r="F331" s="243"/>
      <c r="G331" s="243"/>
      <c r="H331" s="243"/>
      <c r="I331" s="243"/>
    </row>
    <row r="332" spans="1:9" ht="24" customHeight="1" x14ac:dyDescent="0.2">
      <c r="A332" s="278" t="s">
        <v>201</v>
      </c>
      <c r="B332" s="1235">
        <f>B322+B327</f>
        <v>8690</v>
      </c>
      <c r="C332" s="1235">
        <f>C322+C327</f>
        <v>1600</v>
      </c>
      <c r="D332" s="1235">
        <f>D322+D327</f>
        <v>5000</v>
      </c>
      <c r="E332" s="1235">
        <f>E322+E327</f>
        <v>5000</v>
      </c>
      <c r="F332" s="243"/>
      <c r="G332" s="243"/>
      <c r="H332" s="243"/>
      <c r="I332" s="243"/>
    </row>
    <row r="333" spans="1:9" ht="16.5" customHeight="1" thickBot="1" x14ac:dyDescent="0.25">
      <c r="A333" s="274" t="s">
        <v>41</v>
      </c>
      <c r="B333" s="1254">
        <f>B332-B314</f>
        <v>0</v>
      </c>
      <c r="C333" s="1254">
        <f>C332-C314</f>
        <v>0</v>
      </c>
      <c r="D333" s="1254">
        <f>D332-D314</f>
        <v>0</v>
      </c>
      <c r="E333" s="1254">
        <f>E332-E314</f>
        <v>0</v>
      </c>
      <c r="F333" s="243"/>
      <c r="G333" s="243"/>
      <c r="H333" s="243"/>
      <c r="I333" s="243"/>
    </row>
    <row r="334" spans="1:9" ht="84" customHeight="1" thickBot="1" x14ac:dyDescent="0.25">
      <c r="A334" s="279" t="s">
        <v>202</v>
      </c>
      <c r="B334" s="1262" t="s">
        <v>475</v>
      </c>
      <c r="C334" s="1263" t="s">
        <v>158</v>
      </c>
      <c r="D334" s="1264" t="s">
        <v>476</v>
      </c>
      <c r="E334" s="884"/>
      <c r="F334" s="243"/>
      <c r="G334" s="243"/>
      <c r="H334" s="243"/>
      <c r="I334" s="243"/>
    </row>
    <row r="335" spans="1:9" ht="27.75" customHeight="1" thickBot="1" x14ac:dyDescent="0.25">
      <c r="A335" s="160" t="s">
        <v>22</v>
      </c>
      <c r="B335" s="885" t="s">
        <v>475</v>
      </c>
      <c r="C335" s="886"/>
      <c r="D335" s="886"/>
      <c r="E335" s="887"/>
      <c r="F335" s="243"/>
      <c r="G335" s="243"/>
      <c r="H335" s="243"/>
      <c r="I335" s="243"/>
    </row>
    <row r="336" spans="1:9" ht="16.5" customHeight="1" thickBot="1" x14ac:dyDescent="0.25">
      <c r="A336" s="160" t="s">
        <v>24</v>
      </c>
      <c r="B336" s="797" t="s">
        <v>177</v>
      </c>
      <c r="C336" s="798"/>
      <c r="D336" s="798"/>
      <c r="E336" s="799"/>
      <c r="F336" s="243"/>
      <c r="G336" s="243"/>
      <c r="H336" s="243"/>
      <c r="I336" s="243"/>
    </row>
    <row r="337" spans="1:9" ht="16.5" customHeight="1" x14ac:dyDescent="0.2">
      <c r="A337" s="812"/>
      <c r="B337" s="163">
        <v>2019</v>
      </c>
      <c r="C337" s="163">
        <v>2020</v>
      </c>
      <c r="D337" s="163">
        <v>2021</v>
      </c>
      <c r="E337" s="163">
        <v>2022</v>
      </c>
      <c r="F337" s="243"/>
      <c r="G337" s="243"/>
      <c r="H337" s="243"/>
      <c r="I337" s="243"/>
    </row>
    <row r="338" spans="1:9" ht="15.75" thickBot="1" x14ac:dyDescent="0.25">
      <c r="A338" s="813"/>
      <c r="B338" s="164" t="s">
        <v>9</v>
      </c>
      <c r="C338" s="164" t="s">
        <v>10</v>
      </c>
      <c r="D338" s="164" t="s">
        <v>10</v>
      </c>
      <c r="E338" s="164" t="s">
        <v>10</v>
      </c>
      <c r="F338" s="243"/>
      <c r="G338" s="243"/>
      <c r="H338" s="243"/>
      <c r="I338" s="243"/>
    </row>
    <row r="339" spans="1:9" ht="15.75" thickBot="1" x14ac:dyDescent="0.25">
      <c r="A339" s="160" t="s">
        <v>26</v>
      </c>
      <c r="B339" s="640">
        <v>1</v>
      </c>
      <c r="C339" s="640">
        <v>1</v>
      </c>
      <c r="D339" s="640">
        <v>0</v>
      </c>
      <c r="E339" s="640">
        <v>0</v>
      </c>
      <c r="F339" s="243"/>
      <c r="G339" s="243"/>
      <c r="H339" s="243"/>
      <c r="I339" s="243"/>
    </row>
    <row r="340" spans="1:9" ht="19.5" customHeight="1" thickBot="1" x14ac:dyDescent="0.25">
      <c r="A340" s="160" t="s">
        <v>27</v>
      </c>
      <c r="B340" s="165">
        <f>B353</f>
        <v>960</v>
      </c>
      <c r="C340" s="165">
        <v>960</v>
      </c>
      <c r="D340" s="165">
        <f>D358</f>
        <v>0</v>
      </c>
      <c r="E340" s="165">
        <f>E358</f>
        <v>0</v>
      </c>
      <c r="F340" s="243"/>
      <c r="G340" s="243"/>
      <c r="H340" s="243"/>
      <c r="I340" s="243"/>
    </row>
    <row r="341" spans="1:9" ht="16.5" thickBot="1" x14ac:dyDescent="0.25">
      <c r="A341" s="160" t="s">
        <v>28</v>
      </c>
      <c r="B341" s="165">
        <f>B340/B339</f>
        <v>960</v>
      </c>
      <c r="C341" s="165">
        <f>C340/C339</f>
        <v>960</v>
      </c>
      <c r="D341" s="165" t="e">
        <f>D340/D339</f>
        <v>#DIV/0!</v>
      </c>
      <c r="E341" s="165" t="e">
        <f>E340/E339</f>
        <v>#DIV/0!</v>
      </c>
      <c r="F341" s="280"/>
      <c r="G341" s="280"/>
      <c r="H341" s="280"/>
      <c r="I341" s="280"/>
    </row>
    <row r="342" spans="1:9" ht="16.5" thickBot="1" x14ac:dyDescent="0.25">
      <c r="A342" s="160" t="s">
        <v>29</v>
      </c>
      <c r="B342" s="640" t="s">
        <v>30</v>
      </c>
      <c r="C342" s="265">
        <f>C339/B339-1</f>
        <v>0</v>
      </c>
      <c r="D342" s="265">
        <f t="shared" ref="D342:E344" si="11">D339/C339-1</f>
        <v>-1</v>
      </c>
      <c r="E342" s="265" t="e">
        <f t="shared" si="11"/>
        <v>#DIV/0!</v>
      </c>
      <c r="F342" s="280"/>
      <c r="G342" s="280"/>
      <c r="H342" s="280"/>
      <c r="I342" s="280"/>
    </row>
    <row r="343" spans="1:9" ht="42.75" customHeight="1" thickBot="1" x14ac:dyDescent="0.25">
      <c r="A343" s="160" t="s">
        <v>31</v>
      </c>
      <c r="B343" s="640" t="s">
        <v>30</v>
      </c>
      <c r="C343" s="265">
        <f>C340/B340-1</f>
        <v>0</v>
      </c>
      <c r="D343" s="265">
        <f t="shared" si="11"/>
        <v>-1</v>
      </c>
      <c r="E343" s="265" t="e">
        <f t="shared" si="11"/>
        <v>#DIV/0!</v>
      </c>
      <c r="F343" s="280"/>
      <c r="G343" s="280"/>
      <c r="H343" s="280"/>
      <c r="I343" s="280"/>
    </row>
    <row r="344" spans="1:9" ht="30.75" customHeight="1" thickBot="1" x14ac:dyDescent="0.25">
      <c r="A344" s="160" t="s">
        <v>32</v>
      </c>
      <c r="B344" s="640" t="s">
        <v>30</v>
      </c>
      <c r="C344" s="265">
        <f>C341/B341-1</f>
        <v>0</v>
      </c>
      <c r="D344" s="265" t="e">
        <f t="shared" si="11"/>
        <v>#DIV/0!</v>
      </c>
      <c r="E344" s="265" t="e">
        <f t="shared" si="11"/>
        <v>#DIV/0!</v>
      </c>
      <c r="F344" s="243"/>
      <c r="G344" s="243"/>
      <c r="H344" s="243"/>
      <c r="I344" s="243"/>
    </row>
    <row r="345" spans="1:9" ht="15.75" thickBot="1" x14ac:dyDescent="0.25">
      <c r="A345" s="888" t="s">
        <v>477</v>
      </c>
      <c r="B345" s="889"/>
      <c r="C345" s="889"/>
      <c r="D345" s="889"/>
      <c r="E345" s="890"/>
      <c r="F345" s="243"/>
      <c r="G345" s="243"/>
      <c r="H345" s="243"/>
      <c r="I345" s="243"/>
    </row>
    <row r="346" spans="1:9" x14ac:dyDescent="0.2">
      <c r="A346" s="812"/>
      <c r="B346" s="163">
        <v>2019</v>
      </c>
      <c r="C346" s="163">
        <v>2020</v>
      </c>
      <c r="D346" s="163">
        <v>2021</v>
      </c>
      <c r="E346" s="163">
        <v>2022</v>
      </c>
      <c r="F346" s="243"/>
      <c r="G346" s="243"/>
      <c r="H346" s="243"/>
      <c r="I346" s="243"/>
    </row>
    <row r="347" spans="1:9" ht="15.75" thickBot="1" x14ac:dyDescent="0.25">
      <c r="A347" s="813"/>
      <c r="B347" s="164" t="s">
        <v>9</v>
      </c>
      <c r="C347" s="164" t="s">
        <v>10</v>
      </c>
      <c r="D347" s="164" t="s">
        <v>10</v>
      </c>
      <c r="E347" s="164" t="s">
        <v>10</v>
      </c>
      <c r="F347" s="243"/>
      <c r="G347" s="243"/>
      <c r="H347" s="243"/>
      <c r="I347" s="243"/>
    </row>
    <row r="348" spans="1:9" ht="15.75" thickBot="1" x14ac:dyDescent="0.25">
      <c r="A348" s="266" t="s">
        <v>49</v>
      </c>
      <c r="B348" s="217">
        <f>B349+B350+B351+B352</f>
        <v>0</v>
      </c>
      <c r="C348" s="217">
        <f>C349+C350+C351+C352</f>
        <v>0</v>
      </c>
      <c r="D348" s="217">
        <f>D349+D350+D351+D352</f>
        <v>0</v>
      </c>
      <c r="E348" s="217">
        <f>E349+E350+E351+E352</f>
        <v>0</v>
      </c>
      <c r="F348" s="243"/>
      <c r="G348" s="243"/>
      <c r="H348" s="243"/>
      <c r="I348" s="243"/>
    </row>
    <row r="349" spans="1:9" ht="15.75" thickBot="1" x14ac:dyDescent="0.25">
      <c r="A349" s="267" t="s">
        <v>110</v>
      </c>
      <c r="B349" s="217">
        <v>0</v>
      </c>
      <c r="C349" s="217"/>
      <c r="D349" s="217"/>
      <c r="E349" s="217"/>
      <c r="F349" s="243"/>
      <c r="G349" s="243"/>
      <c r="H349" s="243"/>
      <c r="I349" s="243"/>
    </row>
    <row r="350" spans="1:9" ht="15.75" thickBot="1" x14ac:dyDescent="0.25">
      <c r="A350" s="267" t="s">
        <v>111</v>
      </c>
      <c r="B350" s="217"/>
      <c r="C350" s="217"/>
      <c r="D350" s="217"/>
      <c r="E350" s="217"/>
      <c r="F350" s="281"/>
      <c r="G350" s="281"/>
      <c r="H350" s="281"/>
      <c r="I350" s="281"/>
    </row>
    <row r="351" spans="1:9" ht="15.75" thickBot="1" x14ac:dyDescent="0.25">
      <c r="A351" s="267" t="s">
        <v>113</v>
      </c>
      <c r="B351" s="217"/>
      <c r="C351" s="217"/>
      <c r="D351" s="217"/>
      <c r="E351" s="217"/>
      <c r="F351" s="243"/>
      <c r="G351" s="243"/>
      <c r="H351" s="243"/>
      <c r="I351" s="243"/>
    </row>
    <row r="352" spans="1:9" ht="15.75" thickBot="1" x14ac:dyDescent="0.25">
      <c r="A352" s="267" t="s">
        <v>114</v>
      </c>
      <c r="B352" s="217"/>
      <c r="C352" s="217"/>
      <c r="D352" s="217"/>
      <c r="E352" s="217"/>
      <c r="F352" s="243"/>
      <c r="G352" s="243"/>
      <c r="H352" s="243"/>
      <c r="I352" s="243"/>
    </row>
    <row r="353" spans="1:9" ht="22.5" customHeight="1" thickBot="1" x14ac:dyDescent="0.25">
      <c r="A353" s="266" t="s">
        <v>50</v>
      </c>
      <c r="B353" s="1212">
        <f>B354+B355+B356+B357</f>
        <v>960</v>
      </c>
      <c r="C353" s="1212">
        <f>C354+C355+C356+C357</f>
        <v>960</v>
      </c>
      <c r="D353" s="1212">
        <f>D354+D355+D356+D357</f>
        <v>0</v>
      </c>
      <c r="E353" s="1212">
        <f>E354+E355+E356+E357</f>
        <v>0</v>
      </c>
      <c r="F353" s="243"/>
      <c r="G353" s="243"/>
      <c r="H353" s="243"/>
      <c r="I353" s="243"/>
    </row>
    <row r="354" spans="1:9" ht="15.75" thickBot="1" x14ac:dyDescent="0.25">
      <c r="A354" s="267" t="s">
        <v>110</v>
      </c>
      <c r="B354" s="165">
        <v>960</v>
      </c>
      <c r="C354" s="165">
        <v>960</v>
      </c>
      <c r="D354" s="165">
        <v>0</v>
      </c>
      <c r="E354" s="165">
        <v>0</v>
      </c>
      <c r="F354" s="243"/>
      <c r="G354" s="243"/>
      <c r="H354" s="243"/>
      <c r="I354" s="243"/>
    </row>
    <row r="355" spans="1:9" ht="15.75" thickBot="1" x14ac:dyDescent="0.25">
      <c r="A355" s="267" t="s">
        <v>111</v>
      </c>
      <c r="B355" s="1212"/>
      <c r="C355" s="1212"/>
      <c r="D355" s="1212"/>
      <c r="E355" s="1212"/>
      <c r="F355" s="243"/>
      <c r="G355" s="243"/>
      <c r="H355" s="243"/>
      <c r="I355" s="243"/>
    </row>
    <row r="356" spans="1:9" ht="15.75" thickBot="1" x14ac:dyDescent="0.25">
      <c r="A356" s="267" t="s">
        <v>113</v>
      </c>
      <c r="B356" s="1212"/>
      <c r="C356" s="1212"/>
      <c r="D356" s="1212"/>
      <c r="E356" s="1212"/>
      <c r="F356" s="243"/>
      <c r="G356" s="243"/>
      <c r="H356" s="243"/>
      <c r="I356" s="243"/>
    </row>
    <row r="357" spans="1:9" x14ac:dyDescent="0.2">
      <c r="A357" s="273" t="s">
        <v>114</v>
      </c>
      <c r="B357" s="1265"/>
      <c r="C357" s="1265"/>
      <c r="D357" s="1265"/>
      <c r="E357" s="1265"/>
      <c r="F357" s="243"/>
      <c r="G357" s="243"/>
      <c r="H357" s="243"/>
      <c r="I357" s="243"/>
    </row>
    <row r="358" spans="1:9" x14ac:dyDescent="0.2">
      <c r="A358" s="269" t="s">
        <v>363</v>
      </c>
      <c r="B358" s="1266">
        <f>B348+B353</f>
        <v>960</v>
      </c>
      <c r="C358" s="1266">
        <f>C348+C353</f>
        <v>960</v>
      </c>
      <c r="D358" s="1266">
        <f>D348+D353</f>
        <v>0</v>
      </c>
      <c r="E358" s="1266">
        <f>E348+E353</f>
        <v>0</v>
      </c>
      <c r="F358" s="243"/>
      <c r="G358" s="243"/>
      <c r="H358" s="243"/>
      <c r="I358" s="243"/>
    </row>
    <row r="359" spans="1:9" ht="16.5" customHeight="1" thickBot="1" x14ac:dyDescent="0.25">
      <c r="A359" s="269" t="s">
        <v>41</v>
      </c>
      <c r="B359" s="1231">
        <f>B358-B340</f>
        <v>0</v>
      </c>
      <c r="C359" s="1231"/>
      <c r="D359" s="1231"/>
      <c r="E359" s="1231"/>
      <c r="F359" s="243"/>
      <c r="G359" s="243"/>
      <c r="H359" s="243"/>
      <c r="I359" s="243"/>
    </row>
    <row r="360" spans="1:9" ht="23.25" customHeight="1" thickBot="1" x14ac:dyDescent="0.25">
      <c r="A360" s="282" t="s">
        <v>321</v>
      </c>
      <c r="B360" s="797" t="s">
        <v>478</v>
      </c>
      <c r="C360" s="798"/>
      <c r="D360" s="798"/>
      <c r="E360" s="799"/>
      <c r="F360" s="243"/>
      <c r="G360" s="243"/>
      <c r="H360" s="243"/>
      <c r="I360" s="243"/>
    </row>
    <row r="361" spans="1:9" ht="144.75" customHeight="1" thickBot="1" x14ac:dyDescent="0.25">
      <c r="A361" s="263" t="s">
        <v>207</v>
      </c>
      <c r="B361" s="1267" t="s">
        <v>479</v>
      </c>
      <c r="C361" s="1268" t="s">
        <v>158</v>
      </c>
      <c r="D361" s="1247" t="s">
        <v>480</v>
      </c>
      <c r="E361" s="1248"/>
      <c r="F361" s="243"/>
      <c r="G361" s="243"/>
      <c r="H361" s="243"/>
      <c r="I361" s="243"/>
    </row>
    <row r="362" spans="1:9" ht="15.75" thickBot="1" x14ac:dyDescent="0.25">
      <c r="A362" s="263"/>
      <c r="B362" s="814"/>
      <c r="C362" s="815"/>
      <c r="D362" s="815"/>
      <c r="E362" s="816"/>
      <c r="F362" s="243"/>
      <c r="G362" s="243"/>
      <c r="H362" s="243"/>
      <c r="I362" s="243"/>
    </row>
    <row r="363" spans="1:9" ht="140.25" customHeight="1" thickBot="1" x14ac:dyDescent="0.25">
      <c r="A363" s="160" t="s">
        <v>22</v>
      </c>
      <c r="B363" s="797" t="s">
        <v>481</v>
      </c>
      <c r="C363" s="798"/>
      <c r="D363" s="798"/>
      <c r="E363" s="799"/>
      <c r="F363" s="243"/>
      <c r="G363" s="243"/>
      <c r="H363" s="243"/>
      <c r="I363" s="243"/>
    </row>
    <row r="364" spans="1:9" ht="15.75" thickBot="1" x14ac:dyDescent="0.25">
      <c r="A364" s="160" t="s">
        <v>24</v>
      </c>
      <c r="B364" s="797" t="s">
        <v>482</v>
      </c>
      <c r="C364" s="798"/>
      <c r="D364" s="798"/>
      <c r="E364" s="799"/>
      <c r="F364" s="243"/>
      <c r="G364" s="243"/>
      <c r="H364" s="243"/>
      <c r="I364" s="243"/>
    </row>
    <row r="365" spans="1:9" x14ac:dyDescent="0.2">
      <c r="A365" s="812"/>
      <c r="B365" s="163">
        <v>2019</v>
      </c>
      <c r="C365" s="163">
        <v>2020</v>
      </c>
      <c r="D365" s="163">
        <v>2021</v>
      </c>
      <c r="E365" s="163">
        <v>2022</v>
      </c>
      <c r="F365" s="243"/>
      <c r="G365" s="243"/>
      <c r="H365" s="243"/>
      <c r="I365" s="243"/>
    </row>
    <row r="366" spans="1:9" ht="24" customHeight="1" thickBot="1" x14ac:dyDescent="0.25">
      <c r="A366" s="813"/>
      <c r="B366" s="164" t="s">
        <v>9</v>
      </c>
      <c r="C366" s="164" t="s">
        <v>10</v>
      </c>
      <c r="D366" s="164" t="s">
        <v>10</v>
      </c>
      <c r="E366" s="164" t="s">
        <v>10</v>
      </c>
      <c r="F366" s="243"/>
      <c r="G366" s="243"/>
      <c r="H366" s="243"/>
      <c r="I366" s="243"/>
    </row>
    <row r="367" spans="1:9" ht="15.75" thickBot="1" x14ac:dyDescent="0.25">
      <c r="A367" s="160" t="s">
        <v>26</v>
      </c>
      <c r="B367" s="165">
        <v>56</v>
      </c>
      <c r="C367" s="165">
        <v>0</v>
      </c>
      <c r="D367" s="165">
        <v>21</v>
      </c>
      <c r="E367" s="165">
        <v>0</v>
      </c>
      <c r="F367" s="243"/>
      <c r="G367" s="243"/>
      <c r="H367" s="243"/>
      <c r="I367" s="243"/>
    </row>
    <row r="368" spans="1:9" ht="19.5" customHeight="1" thickBot="1" x14ac:dyDescent="0.25">
      <c r="A368" s="160" t="s">
        <v>27</v>
      </c>
      <c r="B368" s="165">
        <v>16700</v>
      </c>
      <c r="C368" s="165">
        <f>C381</f>
        <v>0</v>
      </c>
      <c r="D368" s="165">
        <v>20000</v>
      </c>
      <c r="E368" s="165">
        <v>0</v>
      </c>
      <c r="F368" s="243"/>
      <c r="G368" s="243"/>
      <c r="H368" s="243"/>
      <c r="I368" s="243"/>
    </row>
    <row r="369" spans="1:9" ht="21" customHeight="1" thickBot="1" x14ac:dyDescent="0.25">
      <c r="A369" s="160" t="s">
        <v>28</v>
      </c>
      <c r="B369" s="165">
        <f>B368/B367</f>
        <v>298.21428571428572</v>
      </c>
      <c r="C369" s="165" t="e">
        <f>C368/C367</f>
        <v>#DIV/0!</v>
      </c>
      <c r="D369" s="165">
        <f>D368/D367</f>
        <v>952.38095238095241</v>
      </c>
      <c r="E369" s="165" t="e">
        <f>E368/E367</f>
        <v>#DIV/0!</v>
      </c>
      <c r="F369" s="243"/>
      <c r="G369" s="243"/>
      <c r="H369" s="243"/>
      <c r="I369" s="243"/>
    </row>
    <row r="370" spans="1:9" ht="18" customHeight="1" thickBot="1" x14ac:dyDescent="0.25">
      <c r="A370" s="160" t="s">
        <v>29</v>
      </c>
      <c r="B370" s="640" t="s">
        <v>30</v>
      </c>
      <c r="C370" s="265">
        <f t="shared" ref="C370:E372" si="12">C367/B367-1</f>
        <v>-1</v>
      </c>
      <c r="D370" s="265" t="e">
        <f t="shared" si="12"/>
        <v>#DIV/0!</v>
      </c>
      <c r="E370" s="265">
        <f t="shared" si="12"/>
        <v>-1</v>
      </c>
      <c r="F370" s="243"/>
      <c r="G370" s="243"/>
      <c r="H370" s="243"/>
      <c r="I370" s="243"/>
    </row>
    <row r="371" spans="1:9" ht="24.75" customHeight="1" thickBot="1" x14ac:dyDescent="0.25">
      <c r="A371" s="160" t="s">
        <v>31</v>
      </c>
      <c r="B371" s="640" t="s">
        <v>30</v>
      </c>
      <c r="C371" s="265">
        <f t="shared" si="12"/>
        <v>-1</v>
      </c>
      <c r="D371" s="265" t="e">
        <f t="shared" si="12"/>
        <v>#DIV/0!</v>
      </c>
      <c r="E371" s="265">
        <f t="shared" si="12"/>
        <v>-1</v>
      </c>
      <c r="F371" s="243"/>
      <c r="G371" s="243"/>
      <c r="H371" s="243"/>
      <c r="I371" s="243"/>
    </row>
    <row r="372" spans="1:9" ht="15.75" thickBot="1" x14ac:dyDescent="0.25">
      <c r="A372" s="160" t="s">
        <v>32</v>
      </c>
      <c r="B372" s="640" t="s">
        <v>30</v>
      </c>
      <c r="C372" s="265" t="e">
        <f t="shared" si="12"/>
        <v>#DIV/0!</v>
      </c>
      <c r="D372" s="265" t="e">
        <f t="shared" si="12"/>
        <v>#DIV/0!</v>
      </c>
      <c r="E372" s="265" t="e">
        <f t="shared" si="12"/>
        <v>#DIV/0!</v>
      </c>
      <c r="F372" s="243"/>
      <c r="G372" s="243"/>
      <c r="H372" s="243"/>
      <c r="I372" s="243"/>
    </row>
    <row r="373" spans="1:9" ht="15.75" thickBot="1" x14ac:dyDescent="0.25">
      <c r="A373" s="888" t="s">
        <v>483</v>
      </c>
      <c r="B373" s="889"/>
      <c r="C373" s="889"/>
      <c r="D373" s="889"/>
      <c r="E373" s="890"/>
      <c r="F373" s="243"/>
      <c r="G373" s="243"/>
      <c r="H373" s="243"/>
      <c r="I373" s="243"/>
    </row>
    <row r="374" spans="1:9" x14ac:dyDescent="0.2">
      <c r="A374" s="812"/>
      <c r="B374" s="163">
        <v>2019</v>
      </c>
      <c r="C374" s="163">
        <v>2020</v>
      </c>
      <c r="D374" s="163">
        <v>2021</v>
      </c>
      <c r="E374" s="163">
        <v>2022</v>
      </c>
      <c r="F374" s="243"/>
      <c r="G374" s="243"/>
      <c r="H374" s="243"/>
      <c r="I374" s="243"/>
    </row>
    <row r="375" spans="1:9" ht="15.75" thickBot="1" x14ac:dyDescent="0.25">
      <c r="A375" s="813"/>
      <c r="B375" s="164" t="s">
        <v>9</v>
      </c>
      <c r="C375" s="164" t="s">
        <v>10</v>
      </c>
      <c r="D375" s="164" t="s">
        <v>10</v>
      </c>
      <c r="E375" s="164" t="s">
        <v>10</v>
      </c>
      <c r="F375" s="243"/>
      <c r="G375" s="243"/>
      <c r="H375" s="243"/>
      <c r="I375" s="243"/>
    </row>
    <row r="376" spans="1:9" ht="15.75" thickBot="1" x14ac:dyDescent="0.25">
      <c r="A376" s="266" t="s">
        <v>49</v>
      </c>
      <c r="B376" s="217">
        <v>0</v>
      </c>
      <c r="C376" s="217">
        <f>C377+C378+C379+C380</f>
        <v>0</v>
      </c>
      <c r="D376" s="217">
        <v>0</v>
      </c>
      <c r="E376" s="217">
        <v>0</v>
      </c>
      <c r="F376" s="243"/>
      <c r="G376" s="243"/>
      <c r="H376" s="243"/>
      <c r="I376" s="243"/>
    </row>
    <row r="377" spans="1:9" ht="15.75" thickBot="1" x14ac:dyDescent="0.25">
      <c r="A377" s="267" t="s">
        <v>110</v>
      </c>
      <c r="B377" s="217">
        <v>0</v>
      </c>
      <c r="C377" s="217">
        <v>0</v>
      </c>
      <c r="D377" s="217">
        <v>0</v>
      </c>
      <c r="E377" s="217">
        <v>0</v>
      </c>
      <c r="F377" s="281"/>
      <c r="G377" s="281"/>
      <c r="H377" s="281"/>
      <c r="I377" s="281"/>
    </row>
    <row r="378" spans="1:9" ht="15.75" thickBot="1" x14ac:dyDescent="0.25">
      <c r="A378" s="267" t="s">
        <v>111</v>
      </c>
      <c r="B378" s="217"/>
      <c r="C378" s="217"/>
      <c r="D378" s="217"/>
      <c r="E378" s="217"/>
      <c r="F378" s="243"/>
      <c r="G378" s="243"/>
      <c r="H378" s="243"/>
      <c r="I378" s="243"/>
    </row>
    <row r="379" spans="1:9" ht="15.75" thickBot="1" x14ac:dyDescent="0.25">
      <c r="A379" s="267" t="s">
        <v>113</v>
      </c>
      <c r="B379" s="217"/>
      <c r="C379" s="217"/>
      <c r="D379" s="217"/>
      <c r="E379" s="217"/>
      <c r="F379" s="243"/>
      <c r="G379" s="243"/>
      <c r="H379" s="243"/>
      <c r="I379" s="243"/>
    </row>
    <row r="380" spans="1:9" ht="15.75" thickBot="1" x14ac:dyDescent="0.25">
      <c r="A380" s="267" t="s">
        <v>114</v>
      </c>
      <c r="B380" s="217"/>
      <c r="C380" s="217"/>
      <c r="D380" s="217"/>
      <c r="E380" s="217"/>
      <c r="F380" s="243"/>
      <c r="G380" s="243"/>
      <c r="H380" s="243"/>
      <c r="I380" s="243"/>
    </row>
    <row r="381" spans="1:9" ht="15.75" thickBot="1" x14ac:dyDescent="0.25">
      <c r="A381" s="266" t="s">
        <v>50</v>
      </c>
      <c r="B381" s="1212">
        <f>B382+B383+B384+B385</f>
        <v>16700</v>
      </c>
      <c r="C381" s="1212">
        <f>C382+C383+C384+C385</f>
        <v>0</v>
      </c>
      <c r="D381" s="1212">
        <f>D382+D383+D384+D385</f>
        <v>20000</v>
      </c>
      <c r="E381" s="1212">
        <f>E382+E383+E384+E385</f>
        <v>0</v>
      </c>
      <c r="F381" s="243"/>
      <c r="G381" s="243"/>
      <c r="H381" s="243"/>
      <c r="I381" s="243"/>
    </row>
    <row r="382" spans="1:9" ht="15.75" thickBot="1" x14ac:dyDescent="0.25">
      <c r="A382" s="267" t="s">
        <v>110</v>
      </c>
      <c r="B382" s="165">
        <v>16700</v>
      </c>
      <c r="C382" s="165">
        <v>0</v>
      </c>
      <c r="D382" s="165">
        <v>20000</v>
      </c>
      <c r="E382" s="165">
        <v>0</v>
      </c>
      <c r="F382" s="243"/>
      <c r="G382" s="243"/>
      <c r="H382" s="243"/>
      <c r="I382" s="243"/>
    </row>
    <row r="383" spans="1:9" ht="15.75" thickBot="1" x14ac:dyDescent="0.25">
      <c r="A383" s="267" t="s">
        <v>111</v>
      </c>
      <c r="B383" s="1212"/>
      <c r="C383" s="217"/>
      <c r="D383" s="217"/>
      <c r="E383" s="217"/>
      <c r="F383" s="243"/>
      <c r="G383" s="243"/>
      <c r="H383" s="243"/>
      <c r="I383" s="243"/>
    </row>
    <row r="384" spans="1:9" ht="15.75" thickBot="1" x14ac:dyDescent="0.25">
      <c r="A384" s="267" t="s">
        <v>113</v>
      </c>
      <c r="B384" s="1212"/>
      <c r="C384" s="217"/>
      <c r="D384" s="217"/>
      <c r="E384" s="217"/>
      <c r="F384" s="243"/>
      <c r="G384" s="243"/>
      <c r="H384" s="243"/>
      <c r="I384" s="243"/>
    </row>
    <row r="385" spans="1:9" ht="15.75" thickBot="1" x14ac:dyDescent="0.25">
      <c r="A385" s="267" t="s">
        <v>114</v>
      </c>
      <c r="B385" s="1212"/>
      <c r="C385" s="217"/>
      <c r="D385" s="217"/>
      <c r="E385" s="217"/>
      <c r="F385" s="243"/>
      <c r="G385" s="243"/>
      <c r="H385" s="243"/>
      <c r="I385" s="243"/>
    </row>
    <row r="386" spans="1:9" x14ac:dyDescent="0.2">
      <c r="A386" s="270" t="s">
        <v>211</v>
      </c>
      <c r="B386" s="1235">
        <f>B376+B381</f>
        <v>16700</v>
      </c>
      <c r="C386" s="1235">
        <f>C376+C381</f>
        <v>0</v>
      </c>
      <c r="D386" s="1235">
        <f>D376+D381</f>
        <v>20000</v>
      </c>
      <c r="E386" s="1235">
        <f>E376+E381</f>
        <v>0</v>
      </c>
      <c r="F386" s="243"/>
      <c r="G386" s="243"/>
      <c r="H386" s="243"/>
      <c r="I386" s="243"/>
    </row>
    <row r="387" spans="1:9" ht="15.75" thickBot="1" x14ac:dyDescent="0.25">
      <c r="A387" s="276" t="s">
        <v>41</v>
      </c>
      <c r="B387" s="1249">
        <f>B386-B368</f>
        <v>0</v>
      </c>
      <c r="C387" s="1249">
        <f>C386-C368</f>
        <v>0</v>
      </c>
      <c r="D387" s="1249">
        <f>D386-D368</f>
        <v>0</v>
      </c>
      <c r="E387" s="1249">
        <f>E386-E368</f>
        <v>0</v>
      </c>
      <c r="F387" s="243"/>
      <c r="G387" s="243"/>
      <c r="H387" s="243"/>
      <c r="I387" s="243"/>
    </row>
    <row r="388" spans="1:9" ht="124.5" customHeight="1" thickBot="1" x14ac:dyDescent="0.25">
      <c r="A388" s="275" t="s">
        <v>212</v>
      </c>
      <c r="B388" s="1267" t="s">
        <v>484</v>
      </c>
      <c r="C388" s="1268" t="s">
        <v>158</v>
      </c>
      <c r="D388" s="1247" t="s">
        <v>480</v>
      </c>
      <c r="E388" s="1248"/>
      <c r="F388" s="243"/>
      <c r="G388" s="243"/>
      <c r="H388" s="243"/>
      <c r="I388" s="243"/>
    </row>
    <row r="389" spans="1:9" ht="87" customHeight="1" thickBot="1" x14ac:dyDescent="0.25">
      <c r="A389" s="160" t="s">
        <v>22</v>
      </c>
      <c r="B389" s="797" t="s">
        <v>485</v>
      </c>
      <c r="C389" s="798"/>
      <c r="D389" s="798"/>
      <c r="E389" s="799"/>
      <c r="F389" s="243"/>
      <c r="G389" s="243"/>
      <c r="H389" s="243"/>
      <c r="I389" s="243"/>
    </row>
    <row r="390" spans="1:9" ht="15.75" thickBot="1" x14ac:dyDescent="0.25">
      <c r="A390" s="160" t="s">
        <v>24</v>
      </c>
      <c r="B390" s="797" t="s">
        <v>177</v>
      </c>
      <c r="C390" s="798"/>
      <c r="D390" s="798"/>
      <c r="E390" s="799"/>
      <c r="F390" s="243"/>
      <c r="G390" s="243"/>
      <c r="H390" s="243"/>
      <c r="I390" s="243"/>
    </row>
    <row r="391" spans="1:9" x14ac:dyDescent="0.2">
      <c r="A391" s="812"/>
      <c r="B391" s="163">
        <v>2019</v>
      </c>
      <c r="C391" s="163">
        <v>2020</v>
      </c>
      <c r="D391" s="163">
        <v>2021</v>
      </c>
      <c r="E391" s="163">
        <v>2022</v>
      </c>
      <c r="F391" s="243"/>
      <c r="G391" s="243"/>
      <c r="H391" s="243"/>
      <c r="I391" s="243"/>
    </row>
    <row r="392" spans="1:9" ht="15.75" thickBot="1" x14ac:dyDescent="0.25">
      <c r="A392" s="813"/>
      <c r="B392" s="164" t="s">
        <v>9</v>
      </c>
      <c r="C392" s="164" t="s">
        <v>10</v>
      </c>
      <c r="D392" s="164" t="s">
        <v>10</v>
      </c>
      <c r="E392" s="164" t="s">
        <v>10</v>
      </c>
      <c r="F392" s="243"/>
      <c r="G392" s="243"/>
      <c r="H392" s="243"/>
      <c r="I392" s="243"/>
    </row>
    <row r="393" spans="1:9" ht="16.5" customHeight="1" thickBot="1" x14ac:dyDescent="0.25">
      <c r="A393" s="160" t="s">
        <v>26</v>
      </c>
      <c r="B393" s="165">
        <v>0</v>
      </c>
      <c r="C393" s="165">
        <v>0</v>
      </c>
      <c r="D393" s="165">
        <v>0</v>
      </c>
      <c r="E393" s="165">
        <v>55</v>
      </c>
      <c r="F393" s="243"/>
      <c r="G393" s="243"/>
      <c r="H393" s="243"/>
      <c r="I393" s="243"/>
    </row>
    <row r="394" spans="1:9" ht="24" customHeight="1" thickBot="1" x14ac:dyDescent="0.25">
      <c r="A394" s="160" t="s">
        <v>27</v>
      </c>
      <c r="B394" s="165">
        <v>0</v>
      </c>
      <c r="C394" s="165">
        <f>C407</f>
        <v>0</v>
      </c>
      <c r="D394" s="165">
        <f>D407</f>
        <v>0</v>
      </c>
      <c r="E394" s="165">
        <f>E407</f>
        <v>15000</v>
      </c>
      <c r="F394" s="243"/>
      <c r="G394" s="243"/>
      <c r="H394" s="243"/>
      <c r="I394" s="243"/>
    </row>
    <row r="395" spans="1:9" ht="19.5" customHeight="1" thickBot="1" x14ac:dyDescent="0.25">
      <c r="A395" s="160" t="s">
        <v>28</v>
      </c>
      <c r="B395" s="165" t="e">
        <f>B394/B393</f>
        <v>#DIV/0!</v>
      </c>
      <c r="C395" s="165" t="e">
        <f>C394/C393</f>
        <v>#DIV/0!</v>
      </c>
      <c r="D395" s="165" t="e">
        <f>D394/D393</f>
        <v>#DIV/0!</v>
      </c>
      <c r="E395" s="165">
        <f>E394/E393</f>
        <v>272.72727272727275</v>
      </c>
      <c r="F395" s="243"/>
      <c r="G395" s="243"/>
      <c r="H395" s="243"/>
      <c r="I395" s="243"/>
    </row>
    <row r="396" spans="1:9" ht="15.75" thickBot="1" x14ac:dyDescent="0.25">
      <c r="A396" s="160" t="s">
        <v>29</v>
      </c>
      <c r="B396" s="640" t="s">
        <v>30</v>
      </c>
      <c r="C396" s="265" t="e">
        <f t="shared" ref="C396:E398" si="13">C393/B393-1</f>
        <v>#DIV/0!</v>
      </c>
      <c r="D396" s="265" t="e">
        <f t="shared" si="13"/>
        <v>#DIV/0!</v>
      </c>
      <c r="E396" s="265" t="e">
        <f t="shared" si="13"/>
        <v>#DIV/0!</v>
      </c>
      <c r="F396" s="243"/>
      <c r="G396" s="243"/>
      <c r="H396" s="243"/>
      <c r="I396" s="243"/>
    </row>
    <row r="397" spans="1:9" ht="15.75" thickBot="1" x14ac:dyDescent="0.25">
      <c r="A397" s="160" t="s">
        <v>31</v>
      </c>
      <c r="B397" s="640" t="s">
        <v>30</v>
      </c>
      <c r="C397" s="265" t="e">
        <f t="shared" si="13"/>
        <v>#DIV/0!</v>
      </c>
      <c r="D397" s="265" t="e">
        <f t="shared" si="13"/>
        <v>#DIV/0!</v>
      </c>
      <c r="E397" s="283" t="e">
        <f t="shared" si="13"/>
        <v>#DIV/0!</v>
      </c>
      <c r="F397" s="243"/>
      <c r="G397" s="243"/>
      <c r="H397" s="243"/>
      <c r="I397" s="243"/>
    </row>
    <row r="398" spans="1:9" ht="15.75" thickBot="1" x14ac:dyDescent="0.25">
      <c r="A398" s="160" t="s">
        <v>32</v>
      </c>
      <c r="B398" s="640" t="s">
        <v>30</v>
      </c>
      <c r="C398" s="265" t="e">
        <f t="shared" si="13"/>
        <v>#DIV/0!</v>
      </c>
      <c r="D398" s="265" t="e">
        <f t="shared" si="13"/>
        <v>#DIV/0!</v>
      </c>
      <c r="E398" s="283" t="e">
        <f t="shared" si="13"/>
        <v>#DIV/0!</v>
      </c>
      <c r="F398" s="243"/>
      <c r="G398" s="243"/>
      <c r="H398" s="243"/>
      <c r="I398" s="243"/>
    </row>
    <row r="399" spans="1:9" ht="15.75" thickBot="1" x14ac:dyDescent="0.25">
      <c r="A399" s="888" t="s">
        <v>486</v>
      </c>
      <c r="B399" s="889"/>
      <c r="C399" s="889"/>
      <c r="D399" s="889"/>
      <c r="E399" s="889"/>
      <c r="F399" s="243"/>
      <c r="G399" s="243"/>
      <c r="H399" s="243"/>
      <c r="I399" s="243"/>
    </row>
    <row r="400" spans="1:9" x14ac:dyDescent="0.2">
      <c r="A400" s="812"/>
      <c r="B400" s="163">
        <v>2019</v>
      </c>
      <c r="C400" s="163">
        <v>2020</v>
      </c>
      <c r="D400" s="163">
        <v>2021</v>
      </c>
      <c r="E400" s="284">
        <v>2022</v>
      </c>
      <c r="F400" s="243"/>
      <c r="G400" s="243"/>
      <c r="H400" s="243"/>
      <c r="I400" s="243"/>
    </row>
    <row r="401" spans="1:13" ht="15.75" thickBot="1" x14ac:dyDescent="0.25">
      <c r="A401" s="813"/>
      <c r="B401" s="164" t="s">
        <v>9</v>
      </c>
      <c r="C401" s="164" t="s">
        <v>10</v>
      </c>
      <c r="D401" s="164" t="s">
        <v>10</v>
      </c>
      <c r="E401" s="285" t="s">
        <v>10</v>
      </c>
      <c r="F401" s="243"/>
      <c r="G401" s="243"/>
      <c r="H401" s="243"/>
      <c r="I401" s="243"/>
    </row>
    <row r="402" spans="1:13" ht="15.75" thickBot="1" x14ac:dyDescent="0.25">
      <c r="A402" s="266" t="s">
        <v>49</v>
      </c>
      <c r="B402" s="217">
        <v>0</v>
      </c>
      <c r="C402" s="217">
        <v>0</v>
      </c>
      <c r="D402" s="217">
        <v>0</v>
      </c>
      <c r="E402" s="1269">
        <v>0</v>
      </c>
      <c r="F402" s="243"/>
      <c r="G402" s="243"/>
      <c r="H402" s="243"/>
      <c r="I402" s="243"/>
    </row>
    <row r="403" spans="1:13" ht="15.75" thickBot="1" x14ac:dyDescent="0.25">
      <c r="A403" s="267" t="s">
        <v>110</v>
      </c>
      <c r="B403" s="217">
        <v>0</v>
      </c>
      <c r="C403" s="217">
        <v>0</v>
      </c>
      <c r="D403" s="217">
        <v>0</v>
      </c>
      <c r="E403" s="217">
        <v>0</v>
      </c>
      <c r="F403" s="243"/>
      <c r="G403" s="243"/>
      <c r="H403" s="243"/>
      <c r="I403" s="243"/>
    </row>
    <row r="404" spans="1:13" ht="15.75" thickBot="1" x14ac:dyDescent="0.25">
      <c r="A404" s="267" t="s">
        <v>111</v>
      </c>
      <c r="B404" s="217"/>
      <c r="C404" s="217"/>
      <c r="D404" s="217"/>
      <c r="E404" s="217"/>
      <c r="F404" s="243"/>
      <c r="G404" s="243"/>
      <c r="H404" s="243"/>
      <c r="I404" s="243"/>
    </row>
    <row r="405" spans="1:13" ht="15.75" thickBot="1" x14ac:dyDescent="0.25">
      <c r="A405" s="267" t="s">
        <v>113</v>
      </c>
      <c r="B405" s="217"/>
      <c r="C405" s="217"/>
      <c r="D405" s="217"/>
      <c r="E405" s="217"/>
      <c r="F405" s="243"/>
      <c r="G405" s="243"/>
      <c r="H405" s="243"/>
      <c r="I405" s="243"/>
    </row>
    <row r="406" spans="1:13" ht="15.75" thickBot="1" x14ac:dyDescent="0.25">
      <c r="A406" s="267" t="s">
        <v>114</v>
      </c>
      <c r="B406" s="217"/>
      <c r="C406" s="217"/>
      <c r="D406" s="217"/>
      <c r="E406" s="217"/>
      <c r="F406" s="243"/>
      <c r="G406" s="243"/>
      <c r="H406" s="243"/>
      <c r="I406" s="243"/>
    </row>
    <row r="407" spans="1:13" ht="15.75" thickBot="1" x14ac:dyDescent="0.25">
      <c r="A407" s="266" t="s">
        <v>50</v>
      </c>
      <c r="B407" s="1212">
        <f>B408+B409+B410+B411</f>
        <v>0</v>
      </c>
      <c r="C407" s="1212">
        <f>C408+C409+C410+C411</f>
        <v>0</v>
      </c>
      <c r="D407" s="1212">
        <f>D408+D409+D410+D411</f>
        <v>0</v>
      </c>
      <c r="E407" s="1212">
        <f>E408+E409+E410+E411</f>
        <v>15000</v>
      </c>
      <c r="F407" s="243"/>
      <c r="G407" s="243"/>
      <c r="H407" s="243"/>
      <c r="I407" s="243"/>
    </row>
    <row r="408" spans="1:13" ht="15.75" thickBot="1" x14ac:dyDescent="0.25">
      <c r="A408" s="267" t="s">
        <v>110</v>
      </c>
      <c r="B408" s="1212">
        <v>0</v>
      </c>
      <c r="C408" s="165">
        <v>0</v>
      </c>
      <c r="D408" s="217">
        <v>0</v>
      </c>
      <c r="E408" s="217">
        <v>15000</v>
      </c>
      <c r="F408" s="243"/>
      <c r="G408" s="243"/>
      <c r="H408" s="243"/>
      <c r="I408" s="243"/>
    </row>
    <row r="409" spans="1:13" ht="15.75" thickBot="1" x14ac:dyDescent="0.25">
      <c r="A409" s="267" t="s">
        <v>111</v>
      </c>
      <c r="B409" s="1212"/>
      <c r="C409" s="217"/>
      <c r="D409" s="217"/>
      <c r="E409" s="217"/>
      <c r="F409" s="243"/>
      <c r="G409" s="243"/>
      <c r="H409" s="243"/>
      <c r="I409" s="243"/>
    </row>
    <row r="410" spans="1:13" ht="15.75" thickBot="1" x14ac:dyDescent="0.25">
      <c r="A410" s="267" t="s">
        <v>113</v>
      </c>
      <c r="B410" s="1212"/>
      <c r="C410" s="217"/>
      <c r="D410" s="217"/>
      <c r="E410" s="217"/>
      <c r="F410" s="243"/>
      <c r="G410" s="243"/>
      <c r="H410" s="243"/>
      <c r="I410" s="243"/>
    </row>
    <row r="411" spans="1:13" ht="15.75" thickBot="1" x14ac:dyDescent="0.25">
      <c r="A411" s="267" t="s">
        <v>114</v>
      </c>
      <c r="B411" s="1212"/>
      <c r="C411" s="217"/>
      <c r="D411" s="217"/>
      <c r="E411" s="217"/>
      <c r="F411" s="243"/>
      <c r="G411" s="243"/>
      <c r="H411" s="243"/>
      <c r="I411" s="243"/>
    </row>
    <row r="412" spans="1:13" x14ac:dyDescent="0.2">
      <c r="A412" s="270" t="s">
        <v>216</v>
      </c>
      <c r="B412" s="1265">
        <f>B402+B407</f>
        <v>0</v>
      </c>
      <c r="C412" s="1265">
        <f>C402+C407</f>
        <v>0</v>
      </c>
      <c r="D412" s="1265">
        <f>D402+D407</f>
        <v>0</v>
      </c>
      <c r="E412" s="1265">
        <f>E402+E407</f>
        <v>15000</v>
      </c>
      <c r="F412" s="243"/>
      <c r="G412" s="243"/>
      <c r="H412" s="243"/>
      <c r="I412" s="243"/>
    </row>
    <row r="413" spans="1:13" x14ac:dyDescent="0.2">
      <c r="A413" s="276" t="s">
        <v>41</v>
      </c>
      <c r="B413" s="1249">
        <f>B412-B394</f>
        <v>0</v>
      </c>
      <c r="C413" s="1249">
        <f>C412-C394</f>
        <v>0</v>
      </c>
      <c r="D413" s="1249">
        <f>D412-D394</f>
        <v>0</v>
      </c>
      <c r="E413" s="1249">
        <f>E412-E394</f>
        <v>0</v>
      </c>
      <c r="F413" s="243"/>
      <c r="G413" s="243"/>
      <c r="H413" s="243"/>
      <c r="I413" s="243"/>
    </row>
    <row r="414" spans="1:13" ht="30.75" thickBot="1" x14ac:dyDescent="0.25">
      <c r="A414" s="223" t="s">
        <v>71</v>
      </c>
      <c r="B414" s="170">
        <f>B394++B368+B340+B314+B287+B260+B232+B204+B177+B150+B123+B96+B69+B28</f>
        <v>257041</v>
      </c>
      <c r="C414" s="170">
        <f>C394++C368+C340+C314+C287+C260+C232+C204+C177+C150+C123+C96+C69+C28</f>
        <v>204000</v>
      </c>
      <c r="D414" s="170">
        <f>D394++D368+D340+D314+D287+D260+D232+D204+D177+D150+D123+D96+D69+D28</f>
        <v>267000</v>
      </c>
      <c r="E414" s="170">
        <f>E394++E368+E340+E314+E287+E260+E232+E204+E177+E150+E123+E96+E69+E28</f>
        <v>285000</v>
      </c>
      <c r="F414" s="243"/>
      <c r="G414" s="243"/>
      <c r="H414" s="243"/>
      <c r="I414" s="243"/>
    </row>
    <row r="415" spans="1:13" ht="30.75" thickBot="1" x14ac:dyDescent="0.25">
      <c r="A415" s="223" t="s">
        <v>72</v>
      </c>
      <c r="B415" s="170">
        <f>B407+B402+B381+B376+B353+B348+B327+B322+B300+B295+B273+B268+B245+B240+B217+B212+B190+B185+B163+B158+B136+B131+B109+B104+B82+B77+B54+B51+B48+B45+B42+B39+B36</f>
        <v>257041</v>
      </c>
      <c r="C415" s="170">
        <f>C407+C402+C381+C376+C353+C348+C327+C322+C300+C295+C273+C268+C245+C240+C217+C212+C190+C185+C163+C158+C136+C131+C109+C104+C82+C77+C54+C51+C48+C45+C42+C39+C36</f>
        <v>204000</v>
      </c>
      <c r="D415" s="170">
        <f>D407+D402+D381+D376+D353+D348+D327+D322+D300+D295+D273+D268+D245+D240+D217+D212+D190+D185+D163+D158+D136+D131+D109+D104+D82+D77+D54+D51+D48+D45+D42+D39+D36</f>
        <v>267000</v>
      </c>
      <c r="E415" s="170">
        <f>E407+E402+E381+E376+E353+E348+E327+E322+E300+E295+E273+E268+E245+E240+E217+E212+E190+E185+E163+E158+E136+E131+E109+E104+E82+E77+E54+E51+E48+E45+E42+E39+E36</f>
        <v>285000</v>
      </c>
      <c r="F415" s="243"/>
      <c r="G415" s="281"/>
      <c r="H415" s="281"/>
      <c r="I415" s="281"/>
      <c r="J415" s="281"/>
      <c r="K415" s="281"/>
      <c r="L415" s="281"/>
      <c r="M415" s="281"/>
    </row>
    <row r="416" spans="1:13" ht="18" customHeight="1" thickBot="1" x14ac:dyDescent="0.25">
      <c r="A416" s="266" t="s">
        <v>33</v>
      </c>
      <c r="B416" s="170">
        <f>B417+B418</f>
        <v>110000</v>
      </c>
      <c r="C416" s="170">
        <f>C417+C418</f>
        <v>104820</v>
      </c>
      <c r="D416" s="170">
        <f>D417+D418</f>
        <v>104820</v>
      </c>
      <c r="E416" s="170">
        <f>E417+E418</f>
        <v>104820</v>
      </c>
      <c r="F416" s="243"/>
      <c r="G416" s="243"/>
      <c r="H416" s="243"/>
      <c r="I416" s="243"/>
    </row>
    <row r="417" spans="1:9" ht="21" customHeight="1" thickBot="1" x14ac:dyDescent="0.25">
      <c r="A417" s="267" t="s">
        <v>110</v>
      </c>
      <c r="B417" s="1212">
        <f>B37</f>
        <v>104815</v>
      </c>
      <c r="C417" s="1212">
        <f t="shared" ref="C417:E418" si="14">C37</f>
        <v>102870</v>
      </c>
      <c r="D417" s="1212">
        <f t="shared" si="14"/>
        <v>102870</v>
      </c>
      <c r="E417" s="1212">
        <f t="shared" si="14"/>
        <v>102870</v>
      </c>
      <c r="F417" s="243"/>
      <c r="G417" s="243"/>
      <c r="H417" s="243"/>
      <c r="I417" s="243"/>
    </row>
    <row r="418" spans="1:9" ht="21" customHeight="1" thickBot="1" x14ac:dyDescent="0.25">
      <c r="A418" s="267" t="s">
        <v>112</v>
      </c>
      <c r="B418" s="1212">
        <f>B38</f>
        <v>5185</v>
      </c>
      <c r="C418" s="1212">
        <f t="shared" si="14"/>
        <v>1950</v>
      </c>
      <c r="D418" s="1212">
        <f t="shared" si="14"/>
        <v>1950</v>
      </c>
      <c r="E418" s="1212">
        <f t="shared" si="14"/>
        <v>1950</v>
      </c>
      <c r="F418" s="243"/>
      <c r="G418" s="243"/>
      <c r="H418" s="243"/>
      <c r="I418" s="243"/>
    </row>
    <row r="419" spans="1:9" ht="21.75" customHeight="1" thickBot="1" x14ac:dyDescent="0.25">
      <c r="A419" s="266" t="s">
        <v>34</v>
      </c>
      <c r="B419" s="1221">
        <f>B420+B421</f>
        <v>21500</v>
      </c>
      <c r="C419" s="1221">
        <f>C420+C421</f>
        <v>14180</v>
      </c>
      <c r="D419" s="1221">
        <f>D420+D421</f>
        <v>14180</v>
      </c>
      <c r="E419" s="1221">
        <f>E420+E421</f>
        <v>14180</v>
      </c>
      <c r="F419" s="243"/>
      <c r="G419" s="243"/>
      <c r="H419" s="243"/>
      <c r="I419" s="243"/>
    </row>
    <row r="420" spans="1:9" ht="19.5" customHeight="1" thickBot="1" x14ac:dyDescent="0.25">
      <c r="A420" s="267" t="s">
        <v>110</v>
      </c>
      <c r="B420" s="1212">
        <f>B40</f>
        <v>20634</v>
      </c>
      <c r="C420" s="1212">
        <f t="shared" ref="C420:E421" si="15">C40</f>
        <v>13850</v>
      </c>
      <c r="D420" s="1212">
        <f t="shared" si="15"/>
        <v>13850</v>
      </c>
      <c r="E420" s="1212">
        <f t="shared" si="15"/>
        <v>13850</v>
      </c>
      <c r="F420" s="243"/>
      <c r="G420" s="243"/>
      <c r="H420" s="243"/>
      <c r="I420" s="243"/>
    </row>
    <row r="421" spans="1:9" ht="18.75" customHeight="1" thickBot="1" x14ac:dyDescent="0.25">
      <c r="A421" s="267" t="s">
        <v>112</v>
      </c>
      <c r="B421" s="1212">
        <f>B41</f>
        <v>866</v>
      </c>
      <c r="C421" s="1212">
        <f t="shared" si="15"/>
        <v>330</v>
      </c>
      <c r="D421" s="1212">
        <f t="shared" si="15"/>
        <v>330</v>
      </c>
      <c r="E421" s="1212">
        <f t="shared" si="15"/>
        <v>330</v>
      </c>
      <c r="F421" s="243"/>
      <c r="G421" s="243"/>
      <c r="H421" s="243"/>
      <c r="I421" s="243"/>
    </row>
    <row r="422" spans="1:9" ht="20.25" customHeight="1" thickBot="1" x14ac:dyDescent="0.25">
      <c r="A422" s="266" t="s">
        <v>35</v>
      </c>
      <c r="B422" s="1221">
        <f>B423+B424</f>
        <v>28000</v>
      </c>
      <c r="C422" s="1221">
        <f>C423+C424</f>
        <v>28000</v>
      </c>
      <c r="D422" s="1221">
        <f>D423+D424</f>
        <v>43000</v>
      </c>
      <c r="E422" s="1221">
        <f>E423+E424</f>
        <v>61000</v>
      </c>
      <c r="F422" s="243"/>
      <c r="G422" s="243"/>
      <c r="H422" s="243"/>
      <c r="I422" s="243"/>
    </row>
    <row r="423" spans="1:9" ht="15.75" thickBot="1" x14ac:dyDescent="0.25">
      <c r="A423" s="267" t="s">
        <v>110</v>
      </c>
      <c r="B423" s="1212">
        <f>B43</f>
        <v>26000</v>
      </c>
      <c r="C423" s="1212">
        <f t="shared" ref="C423:E424" si="16">C43</f>
        <v>26000</v>
      </c>
      <c r="D423" s="1212">
        <f t="shared" si="16"/>
        <v>41000</v>
      </c>
      <c r="E423" s="1212">
        <f t="shared" si="16"/>
        <v>59000</v>
      </c>
      <c r="F423" s="243"/>
      <c r="G423" s="243"/>
      <c r="H423" s="243"/>
      <c r="I423" s="243"/>
    </row>
    <row r="424" spans="1:9" ht="15.75" thickBot="1" x14ac:dyDescent="0.25">
      <c r="A424" s="267" t="s">
        <v>112</v>
      </c>
      <c r="B424" s="1212">
        <f>B44</f>
        <v>2000</v>
      </c>
      <c r="C424" s="1212">
        <f t="shared" si="16"/>
        <v>2000</v>
      </c>
      <c r="D424" s="1212">
        <f t="shared" si="16"/>
        <v>2000</v>
      </c>
      <c r="E424" s="1212">
        <f t="shared" si="16"/>
        <v>2000</v>
      </c>
      <c r="F424" s="243"/>
      <c r="G424" s="243"/>
      <c r="H424" s="243"/>
      <c r="I424" s="243"/>
    </row>
    <row r="425" spans="1:9" ht="15.75" thickBot="1" x14ac:dyDescent="0.25">
      <c r="A425" s="266" t="s">
        <v>36</v>
      </c>
      <c r="B425" s="1221">
        <f>B426+B427</f>
        <v>0</v>
      </c>
      <c r="C425" s="1221">
        <f>C426+C427</f>
        <v>0</v>
      </c>
      <c r="D425" s="1221">
        <f>D426+D427</f>
        <v>0</v>
      </c>
      <c r="E425" s="1221">
        <f>E426+E427</f>
        <v>0</v>
      </c>
      <c r="F425" s="243"/>
      <c r="G425" s="243"/>
      <c r="H425" s="243"/>
      <c r="I425" s="243"/>
    </row>
    <row r="426" spans="1:9" ht="15.75" thickBot="1" x14ac:dyDescent="0.25">
      <c r="A426" s="267" t="s">
        <v>110</v>
      </c>
      <c r="B426" s="1212">
        <v>0</v>
      </c>
      <c r="C426" s="1212">
        <v>0</v>
      </c>
      <c r="D426" s="1212">
        <v>0</v>
      </c>
      <c r="E426" s="1212">
        <v>0</v>
      </c>
      <c r="F426" s="243"/>
      <c r="G426" s="243"/>
      <c r="H426" s="243"/>
      <c r="I426" s="243"/>
    </row>
    <row r="427" spans="1:9" ht="15.75" thickBot="1" x14ac:dyDescent="0.25">
      <c r="A427" s="267" t="s">
        <v>112</v>
      </c>
      <c r="B427" s="1212">
        <v>0</v>
      </c>
      <c r="C427" s="1212">
        <v>0</v>
      </c>
      <c r="D427" s="1212">
        <v>0</v>
      </c>
      <c r="E427" s="1212">
        <v>0</v>
      </c>
      <c r="F427" s="243"/>
      <c r="G427" s="243"/>
      <c r="H427" s="243"/>
      <c r="I427" s="243"/>
    </row>
    <row r="428" spans="1:9" ht="15.75" thickBot="1" x14ac:dyDescent="0.25">
      <c r="A428" s="266" t="s">
        <v>37</v>
      </c>
      <c r="B428" s="1212">
        <v>0</v>
      </c>
      <c r="C428" s="1212">
        <v>0</v>
      </c>
      <c r="D428" s="1212">
        <v>0</v>
      </c>
      <c r="E428" s="1212">
        <v>0</v>
      </c>
      <c r="F428" s="243"/>
      <c r="G428" s="243"/>
      <c r="H428" s="243"/>
      <c r="I428" s="243"/>
    </row>
    <row r="429" spans="1:9" ht="15.75" thickBot="1" x14ac:dyDescent="0.25">
      <c r="A429" s="267" t="s">
        <v>110</v>
      </c>
      <c r="B429" s="1212">
        <v>0</v>
      </c>
      <c r="C429" s="1212">
        <v>0</v>
      </c>
      <c r="D429" s="1212">
        <v>0</v>
      </c>
      <c r="E429" s="1212">
        <v>0</v>
      </c>
      <c r="F429" s="243"/>
      <c r="G429" s="243"/>
      <c r="H429" s="243"/>
      <c r="I429" s="243"/>
    </row>
    <row r="430" spans="1:9" ht="15.75" thickBot="1" x14ac:dyDescent="0.25">
      <c r="A430" s="267" t="s">
        <v>112</v>
      </c>
      <c r="B430" s="1212">
        <v>0</v>
      </c>
      <c r="C430" s="1212">
        <v>0</v>
      </c>
      <c r="D430" s="1212">
        <v>0</v>
      </c>
      <c r="E430" s="1212">
        <v>0</v>
      </c>
      <c r="F430" s="243"/>
      <c r="G430" s="243"/>
      <c r="H430" s="243"/>
      <c r="I430" s="243"/>
    </row>
    <row r="431" spans="1:9" ht="15.75" thickBot="1" x14ac:dyDescent="0.25">
      <c r="A431" s="266" t="s">
        <v>38</v>
      </c>
      <c r="B431" s="1221">
        <f>B432+B433</f>
        <v>0</v>
      </c>
      <c r="C431" s="1221">
        <f>C432+C433</f>
        <v>0</v>
      </c>
      <c r="D431" s="1221">
        <f>D432+D433</f>
        <v>0</v>
      </c>
      <c r="E431" s="1221">
        <f>E432+E433</f>
        <v>0</v>
      </c>
      <c r="F431" s="243"/>
      <c r="G431" s="243"/>
      <c r="H431" s="243"/>
      <c r="I431" s="243"/>
    </row>
    <row r="432" spans="1:9" ht="15.75" thickBot="1" x14ac:dyDescent="0.25">
      <c r="A432" s="267" t="s">
        <v>110</v>
      </c>
      <c r="B432" s="1212">
        <v>0</v>
      </c>
      <c r="C432" s="1212">
        <v>0</v>
      </c>
      <c r="D432" s="1212">
        <v>0</v>
      </c>
      <c r="E432" s="1212">
        <v>0</v>
      </c>
      <c r="F432" s="243"/>
      <c r="G432" s="243"/>
      <c r="H432" s="243"/>
      <c r="I432" s="243"/>
    </row>
    <row r="433" spans="1:9" ht="15.75" thickBot="1" x14ac:dyDescent="0.25">
      <c r="A433" s="267" t="s">
        <v>112</v>
      </c>
      <c r="B433" s="1212">
        <v>0</v>
      </c>
      <c r="C433" s="1212">
        <v>0</v>
      </c>
      <c r="D433" s="1212">
        <v>0</v>
      </c>
      <c r="E433" s="1212">
        <v>0</v>
      </c>
      <c r="F433" s="243"/>
      <c r="G433" s="243"/>
      <c r="H433" s="243"/>
      <c r="I433" s="243"/>
    </row>
    <row r="434" spans="1:9" ht="15.75" thickBot="1" x14ac:dyDescent="0.25">
      <c r="A434" s="266" t="s">
        <v>39</v>
      </c>
      <c r="B434" s="1221">
        <f>B435+B436</f>
        <v>1061</v>
      </c>
      <c r="C434" s="1221">
        <f>C435+C436</f>
        <v>0</v>
      </c>
      <c r="D434" s="1221">
        <f>D435+D436</f>
        <v>0</v>
      </c>
      <c r="E434" s="1221">
        <f>E435+E436</f>
        <v>0</v>
      </c>
      <c r="F434" s="243"/>
      <c r="G434" s="243"/>
      <c r="H434" s="243"/>
      <c r="I434" s="243"/>
    </row>
    <row r="435" spans="1:9" ht="15.75" thickBot="1" x14ac:dyDescent="0.25">
      <c r="A435" s="267" t="s">
        <v>110</v>
      </c>
      <c r="B435" s="1212">
        <v>1061</v>
      </c>
      <c r="C435" s="1212">
        <v>0</v>
      </c>
      <c r="D435" s="1212">
        <v>0</v>
      </c>
      <c r="E435" s="1212">
        <v>0</v>
      </c>
      <c r="F435" s="243"/>
      <c r="G435" s="243"/>
      <c r="H435" s="243"/>
      <c r="I435" s="243"/>
    </row>
    <row r="436" spans="1:9" ht="15.75" thickBot="1" x14ac:dyDescent="0.25">
      <c r="A436" s="267" t="s">
        <v>112</v>
      </c>
      <c r="B436" s="1212">
        <v>0</v>
      </c>
      <c r="C436" s="1212">
        <v>0</v>
      </c>
      <c r="D436" s="1212">
        <v>0</v>
      </c>
      <c r="E436" s="1212">
        <v>0</v>
      </c>
      <c r="F436" s="243"/>
      <c r="G436" s="243"/>
      <c r="H436" s="243"/>
      <c r="I436" s="243"/>
    </row>
    <row r="437" spans="1:9" ht="15.75" thickBot="1" x14ac:dyDescent="0.25">
      <c r="A437" s="266" t="s">
        <v>74</v>
      </c>
      <c r="B437" s="170">
        <f>B438</f>
        <v>45835</v>
      </c>
      <c r="C437" s="170">
        <f>C438</f>
        <v>51000</v>
      </c>
      <c r="D437" s="170">
        <f>D438</f>
        <v>65000</v>
      </c>
      <c r="E437" s="170">
        <f>E438</f>
        <v>70000</v>
      </c>
      <c r="F437" s="243"/>
      <c r="G437" s="243"/>
      <c r="H437" s="243"/>
      <c r="I437" s="243"/>
    </row>
    <row r="438" spans="1:9" ht="15.75" thickBot="1" x14ac:dyDescent="0.25">
      <c r="A438" s="267" t="s">
        <v>110</v>
      </c>
      <c r="B438" s="170">
        <f>B403++B377+B349+B323+B296+B269+B241+B213+B186+B159+B132+B105+B78</f>
        <v>45835</v>
      </c>
      <c r="C438" s="170">
        <f>C403++C377+C349+C323+C296+C269+C241+C213+C186+C159+C132+C105+C78</f>
        <v>51000</v>
      </c>
      <c r="D438" s="170">
        <f>D403++D377+D349+D323+D296+D269+D241+D213+D186+D159+D132+D105+D78</f>
        <v>65000</v>
      </c>
      <c r="E438" s="170">
        <f>E403++E377+E349+E323+E296+E269+E241+E213+E186+E159+E132+E105+E78</f>
        <v>70000</v>
      </c>
      <c r="F438" s="243"/>
      <c r="G438" s="243"/>
      <c r="H438" s="243"/>
      <c r="I438" s="243"/>
    </row>
    <row r="439" spans="1:9" ht="15.75" thickBot="1" x14ac:dyDescent="0.25">
      <c r="A439" s="267" t="s">
        <v>115</v>
      </c>
      <c r="B439" s="170">
        <f t="shared" ref="B439:E441" si="17">B79+B160++B187+B214+B242++B297+B270+B324+B350+B378+B404</f>
        <v>0</v>
      </c>
      <c r="C439" s="170">
        <f t="shared" si="17"/>
        <v>0</v>
      </c>
      <c r="D439" s="170">
        <f t="shared" si="17"/>
        <v>0</v>
      </c>
      <c r="E439" s="170">
        <f t="shared" si="17"/>
        <v>0</v>
      </c>
      <c r="F439" s="243"/>
      <c r="G439" s="243"/>
      <c r="H439" s="243"/>
      <c r="I439" s="243"/>
    </row>
    <row r="440" spans="1:9" ht="15.75" thickBot="1" x14ac:dyDescent="0.25">
      <c r="A440" s="267" t="s">
        <v>113</v>
      </c>
      <c r="B440" s="170">
        <f t="shared" si="17"/>
        <v>0</v>
      </c>
      <c r="C440" s="170">
        <f t="shared" si="17"/>
        <v>0</v>
      </c>
      <c r="D440" s="170">
        <f t="shared" si="17"/>
        <v>0</v>
      </c>
      <c r="E440" s="170">
        <f t="shared" si="17"/>
        <v>0</v>
      </c>
      <c r="F440" s="243"/>
      <c r="G440" s="243"/>
      <c r="H440" s="243"/>
      <c r="I440" s="243"/>
    </row>
    <row r="441" spans="1:9" ht="15.75" thickBot="1" x14ac:dyDescent="0.25">
      <c r="A441" s="267" t="s">
        <v>114</v>
      </c>
      <c r="B441" s="170">
        <f t="shared" si="17"/>
        <v>0</v>
      </c>
      <c r="C441" s="170">
        <f t="shared" si="17"/>
        <v>0</v>
      </c>
      <c r="D441" s="170">
        <f t="shared" si="17"/>
        <v>0</v>
      </c>
      <c r="E441" s="170">
        <f t="shared" si="17"/>
        <v>0</v>
      </c>
      <c r="F441" s="243"/>
      <c r="G441" s="243"/>
      <c r="H441" s="243"/>
      <c r="I441" s="243"/>
    </row>
    <row r="442" spans="1:9" ht="15.75" thickBot="1" x14ac:dyDescent="0.25">
      <c r="A442" s="266" t="s">
        <v>75</v>
      </c>
      <c r="B442" s="170">
        <f>B443+B444+B445+B446</f>
        <v>50645</v>
      </c>
      <c r="C442" s="170">
        <f>C443+C444+C445+C446</f>
        <v>6000</v>
      </c>
      <c r="D442" s="170">
        <f>D443+D444+D445+D446</f>
        <v>40000</v>
      </c>
      <c r="E442" s="170">
        <f>E443+E444+E445+E446</f>
        <v>35000</v>
      </c>
      <c r="F442" s="243"/>
      <c r="G442" s="243"/>
      <c r="H442" s="243"/>
      <c r="I442" s="243"/>
    </row>
    <row r="443" spans="1:9" ht="15.75" thickBot="1" x14ac:dyDescent="0.25">
      <c r="A443" s="267" t="s">
        <v>110</v>
      </c>
      <c r="B443" s="170">
        <f t="shared" ref="B443:E446" si="18">B408+B382+B354+B328+B301+B274+B246+B218+B191+B164+B137+B110+B83</f>
        <v>50645</v>
      </c>
      <c r="C443" s="170">
        <f t="shared" si="18"/>
        <v>6000</v>
      </c>
      <c r="D443" s="170">
        <f t="shared" si="18"/>
        <v>40000</v>
      </c>
      <c r="E443" s="170">
        <f t="shared" si="18"/>
        <v>35000</v>
      </c>
      <c r="F443" s="243"/>
      <c r="G443" s="243"/>
      <c r="H443" s="243"/>
      <c r="I443" s="243"/>
    </row>
    <row r="444" spans="1:9" ht="15.75" thickBot="1" x14ac:dyDescent="0.25">
      <c r="A444" s="267" t="s">
        <v>115</v>
      </c>
      <c r="B444" s="217">
        <f t="shared" si="18"/>
        <v>0</v>
      </c>
      <c r="C444" s="217">
        <f t="shared" si="18"/>
        <v>0</v>
      </c>
      <c r="D444" s="217">
        <f t="shared" si="18"/>
        <v>0</v>
      </c>
      <c r="E444" s="217">
        <f t="shared" si="18"/>
        <v>0</v>
      </c>
      <c r="F444" s="243"/>
      <c r="G444" s="243"/>
      <c r="H444" s="243"/>
      <c r="I444" s="243"/>
    </row>
    <row r="445" spans="1:9" ht="15.75" thickBot="1" x14ac:dyDescent="0.25">
      <c r="A445" s="267" t="s">
        <v>113</v>
      </c>
      <c r="B445" s="217">
        <f t="shared" si="18"/>
        <v>0</v>
      </c>
      <c r="C445" s="217">
        <f t="shared" si="18"/>
        <v>0</v>
      </c>
      <c r="D445" s="217">
        <f t="shared" si="18"/>
        <v>0</v>
      </c>
      <c r="E445" s="217">
        <f t="shared" si="18"/>
        <v>0</v>
      </c>
      <c r="F445" s="243"/>
      <c r="G445" s="243"/>
      <c r="H445" s="243"/>
      <c r="I445" s="243"/>
    </row>
    <row r="446" spans="1:9" ht="15.75" thickBot="1" x14ac:dyDescent="0.25">
      <c r="A446" s="267" t="s">
        <v>114</v>
      </c>
      <c r="B446" s="217">
        <f t="shared" si="18"/>
        <v>0</v>
      </c>
      <c r="C446" s="217">
        <f t="shared" si="18"/>
        <v>0</v>
      </c>
      <c r="D446" s="217">
        <f t="shared" si="18"/>
        <v>0</v>
      </c>
      <c r="E446" s="217">
        <f t="shared" si="18"/>
        <v>0</v>
      </c>
      <c r="F446" s="243"/>
      <c r="G446" s="243"/>
      <c r="H446" s="243"/>
      <c r="I446" s="243"/>
    </row>
    <row r="447" spans="1:9" ht="15.75" thickBot="1" x14ac:dyDescent="0.25">
      <c r="A447" s="237" t="s">
        <v>41</v>
      </c>
      <c r="B447" s="170"/>
      <c r="C447" s="170"/>
      <c r="D447" s="170"/>
      <c r="E447" s="170"/>
      <c r="F447" s="243"/>
      <c r="G447" s="243"/>
      <c r="H447" s="243"/>
      <c r="I447" s="243"/>
    </row>
    <row r="448" spans="1:9" x14ac:dyDescent="0.2">
      <c r="F448" s="243"/>
      <c r="G448" s="243"/>
      <c r="H448" s="243"/>
      <c r="I448" s="243"/>
    </row>
    <row r="449" spans="6:9" x14ac:dyDescent="0.2">
      <c r="F449" s="243"/>
      <c r="G449" s="243"/>
      <c r="H449" s="243"/>
      <c r="I449" s="243"/>
    </row>
    <row r="450" spans="6:9" x14ac:dyDescent="0.2">
      <c r="F450" s="243"/>
      <c r="G450" s="243"/>
      <c r="H450" s="243"/>
      <c r="I450" s="243"/>
    </row>
    <row r="451" spans="6:9" x14ac:dyDescent="0.2">
      <c r="F451" s="243"/>
      <c r="G451" s="243"/>
      <c r="H451" s="243"/>
      <c r="I451" s="243"/>
    </row>
    <row r="452" spans="6:9" x14ac:dyDescent="0.2">
      <c r="F452" s="243"/>
      <c r="G452" s="243"/>
      <c r="H452" s="243"/>
      <c r="I452" s="243"/>
    </row>
  </sheetData>
  <mergeCells count="113">
    <mergeCell ref="A1:E1"/>
    <mergeCell ref="B390:E390"/>
    <mergeCell ref="A391:A392"/>
    <mergeCell ref="A399:E399"/>
    <mergeCell ref="A400:A401"/>
    <mergeCell ref="B364:E364"/>
    <mergeCell ref="A365:A366"/>
    <mergeCell ref="A373:E373"/>
    <mergeCell ref="A374:A375"/>
    <mergeCell ref="D388:E388"/>
    <mergeCell ref="B389:E389"/>
    <mergeCell ref="A345:E345"/>
    <mergeCell ref="A346:A347"/>
    <mergeCell ref="B360:E360"/>
    <mergeCell ref="D361:E361"/>
    <mergeCell ref="B362:E362"/>
    <mergeCell ref="B363:E363"/>
    <mergeCell ref="A319:E319"/>
    <mergeCell ref="A320:A321"/>
    <mergeCell ref="D334:E334"/>
    <mergeCell ref="B335:E335"/>
    <mergeCell ref="B336:E336"/>
    <mergeCell ref="A337:A338"/>
    <mergeCell ref="A293:A294"/>
    <mergeCell ref="D307:E307"/>
    <mergeCell ref="B308:E308"/>
    <mergeCell ref="B309:E309"/>
    <mergeCell ref="B310:E310"/>
    <mergeCell ref="A311:A312"/>
    <mergeCell ref="D280:E280"/>
    <mergeCell ref="B281:E281"/>
    <mergeCell ref="B282:E282"/>
    <mergeCell ref="B283:E283"/>
    <mergeCell ref="A284:A285"/>
    <mergeCell ref="A292:E292"/>
    <mergeCell ref="B254:E254"/>
    <mergeCell ref="B255:E255"/>
    <mergeCell ref="B256:E256"/>
    <mergeCell ref="A257:A258"/>
    <mergeCell ref="A265:E265"/>
    <mergeCell ref="A266:A267"/>
    <mergeCell ref="B227:E227"/>
    <mergeCell ref="B228:E228"/>
    <mergeCell ref="A229:A230"/>
    <mergeCell ref="A237:E237"/>
    <mergeCell ref="A238:A239"/>
    <mergeCell ref="B252:E252"/>
    <mergeCell ref="A201:A202"/>
    <mergeCell ref="A209:E209"/>
    <mergeCell ref="A210:A211"/>
    <mergeCell ref="B224:E224"/>
    <mergeCell ref="D225:E225"/>
    <mergeCell ref="B226:E226"/>
    <mergeCell ref="A174:A175"/>
    <mergeCell ref="A182:E182"/>
    <mergeCell ref="A183:A184"/>
    <mergeCell ref="B198:E198"/>
    <mergeCell ref="B199:E199"/>
    <mergeCell ref="B200:E200"/>
    <mergeCell ref="A155:E155"/>
    <mergeCell ref="A156:A157"/>
    <mergeCell ref="D170:E170"/>
    <mergeCell ref="B171:E171"/>
    <mergeCell ref="B172:E172"/>
    <mergeCell ref="B173:E173"/>
    <mergeCell ref="A129:A130"/>
    <mergeCell ref="D143:E143"/>
    <mergeCell ref="B144:E144"/>
    <mergeCell ref="B145:E145"/>
    <mergeCell ref="B146:E146"/>
    <mergeCell ref="A147:A148"/>
    <mergeCell ref="D116:E116"/>
    <mergeCell ref="B117:E117"/>
    <mergeCell ref="B118:E118"/>
    <mergeCell ref="B119:E119"/>
    <mergeCell ref="A120:A121"/>
    <mergeCell ref="A128:E128"/>
    <mergeCell ref="B90:E90"/>
    <mergeCell ref="B91:E91"/>
    <mergeCell ref="B92:E92"/>
    <mergeCell ref="A93:A94"/>
    <mergeCell ref="A101:E101"/>
    <mergeCell ref="A102:A103"/>
    <mergeCell ref="B64:E64"/>
    <mergeCell ref="B65:E65"/>
    <mergeCell ref="A66:A67"/>
    <mergeCell ref="A74:E74"/>
    <mergeCell ref="A75:A76"/>
    <mergeCell ref="D89:E89"/>
    <mergeCell ref="A34:A35"/>
    <mergeCell ref="A59:E59"/>
    <mergeCell ref="A60:E60"/>
    <mergeCell ref="B61:E61"/>
    <mergeCell ref="D62:E62"/>
    <mergeCell ref="B63:E63"/>
    <mergeCell ref="B24:E24"/>
    <mergeCell ref="A25:A26"/>
    <mergeCell ref="A33:E33"/>
    <mergeCell ref="A9:E10"/>
    <mergeCell ref="B11:E11"/>
    <mergeCell ref="A12:A13"/>
    <mergeCell ref="B17:E17"/>
    <mergeCell ref="A18:E18"/>
    <mergeCell ref="A20:E20"/>
    <mergeCell ref="A3:E3"/>
    <mergeCell ref="B5:E5"/>
    <mergeCell ref="B6:E6"/>
    <mergeCell ref="B7:E7"/>
    <mergeCell ref="A8:E8"/>
    <mergeCell ref="A21:E21"/>
    <mergeCell ref="B22:E22"/>
    <mergeCell ref="B23:E23"/>
    <mergeCell ref="A2:E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01"/>
  <sheetViews>
    <sheetView zoomScale="136" zoomScaleNormal="136" workbookViewId="0">
      <selection sqref="A1:E1"/>
    </sheetView>
  </sheetViews>
  <sheetFormatPr defaultRowHeight="15.75" x14ac:dyDescent="0.25"/>
  <cols>
    <col min="1" max="1" width="33" style="287" customWidth="1"/>
    <col min="2" max="2" width="22.140625" style="1271" customWidth="1"/>
    <col min="3" max="4" width="16.7109375" style="1271" customWidth="1"/>
    <col min="5" max="5" width="13" style="1271" customWidth="1"/>
    <col min="6" max="16384" width="9.140625" style="145"/>
  </cols>
  <sheetData>
    <row r="1" spans="1:6" ht="15" x14ac:dyDescent="0.25">
      <c r="A1" s="1167" t="s">
        <v>1533</v>
      </c>
      <c r="B1" s="1167"/>
      <c r="C1" s="1167"/>
      <c r="D1" s="1167"/>
      <c r="E1" s="1167"/>
    </row>
    <row r="2" spans="1:6" ht="15" x14ac:dyDescent="0.25">
      <c r="A2" s="898" t="s">
        <v>487</v>
      </c>
      <c r="B2" s="898"/>
      <c r="C2" s="898"/>
      <c r="D2" s="898"/>
      <c r="E2" s="898"/>
      <c r="F2" s="242"/>
    </row>
    <row r="3" spans="1:6" x14ac:dyDescent="0.25">
      <c r="A3" s="899" t="s">
        <v>116</v>
      </c>
      <c r="B3" s="899"/>
      <c r="C3" s="899"/>
      <c r="D3" s="899"/>
      <c r="E3" s="899"/>
      <c r="F3" s="85"/>
    </row>
    <row r="4" spans="1:6" ht="16.5" thickBot="1" x14ac:dyDescent="0.3"/>
    <row r="5" spans="1:6" ht="16.5" thickBot="1" x14ac:dyDescent="0.3">
      <c r="A5" s="288" t="s">
        <v>0</v>
      </c>
      <c r="B5" s="900" t="s">
        <v>488</v>
      </c>
      <c r="C5" s="900"/>
      <c r="D5" s="900"/>
      <c r="E5" s="900"/>
    </row>
    <row r="6" spans="1:6" ht="16.5" thickBot="1" x14ac:dyDescent="0.3">
      <c r="A6" s="288" t="s">
        <v>2</v>
      </c>
      <c r="B6" s="901" t="s">
        <v>489</v>
      </c>
      <c r="C6" s="902"/>
      <c r="D6" s="902"/>
      <c r="E6" s="903"/>
    </row>
    <row r="7" spans="1:6" ht="16.5" thickBot="1" x14ac:dyDescent="0.3">
      <c r="A7" s="288" t="s">
        <v>4</v>
      </c>
      <c r="B7" s="904" t="s">
        <v>5</v>
      </c>
      <c r="C7" s="905"/>
      <c r="D7" s="905"/>
      <c r="E7" s="906"/>
    </row>
    <row r="8" spans="1:6" ht="16.5" thickBot="1" x14ac:dyDescent="0.3">
      <c r="A8" s="907" t="s">
        <v>6</v>
      </c>
      <c r="B8" s="908"/>
      <c r="C8" s="908"/>
      <c r="D8" s="908"/>
      <c r="E8" s="909"/>
    </row>
    <row r="9" spans="1:6" thickBot="1" x14ac:dyDescent="0.3">
      <c r="A9" s="924" t="s">
        <v>490</v>
      </c>
      <c r="B9" s="925"/>
      <c r="C9" s="925"/>
      <c r="D9" s="925"/>
      <c r="E9" s="926"/>
    </row>
    <row r="10" spans="1:6" thickBot="1" x14ac:dyDescent="0.3">
      <c r="A10" s="924"/>
      <c r="B10" s="925"/>
      <c r="C10" s="925"/>
      <c r="D10" s="925"/>
      <c r="E10" s="926"/>
    </row>
    <row r="11" spans="1:6" ht="66.75" customHeight="1" thickBot="1" x14ac:dyDescent="0.3">
      <c r="A11" s="289" t="s">
        <v>7</v>
      </c>
      <c r="B11" s="905" t="s">
        <v>491</v>
      </c>
      <c r="C11" s="917"/>
      <c r="D11" s="917"/>
      <c r="E11" s="918"/>
    </row>
    <row r="12" spans="1:6" x14ac:dyDescent="0.25">
      <c r="A12" s="919" t="s">
        <v>8</v>
      </c>
      <c r="B12" s="290">
        <v>2019</v>
      </c>
      <c r="C12" s="290">
        <v>2020</v>
      </c>
      <c r="D12" s="290">
        <v>2021</v>
      </c>
      <c r="E12" s="290">
        <v>2022</v>
      </c>
    </row>
    <row r="13" spans="1:6" ht="16.5" thickBot="1" x14ac:dyDescent="0.3">
      <c r="A13" s="920"/>
      <c r="B13" s="291"/>
      <c r="C13" s="291"/>
      <c r="D13" s="291"/>
      <c r="E13" s="291"/>
    </row>
    <row r="14" spans="1:6" ht="16.5" thickBot="1" x14ac:dyDescent="0.3">
      <c r="A14" s="292" t="s">
        <v>492</v>
      </c>
      <c r="B14" s="1272" t="s">
        <v>493</v>
      </c>
      <c r="C14" s="1272" t="s">
        <v>494</v>
      </c>
      <c r="D14" s="1272" t="s">
        <v>494</v>
      </c>
      <c r="E14" s="1272" t="s">
        <v>495</v>
      </c>
    </row>
    <row r="15" spans="1:6" ht="48" thickBot="1" x14ac:dyDescent="0.3">
      <c r="A15" s="293" t="s">
        <v>496</v>
      </c>
      <c r="B15" s="1272">
        <v>0.3</v>
      </c>
      <c r="C15" s="1272">
        <v>0.4</v>
      </c>
      <c r="D15" s="1272">
        <v>0.45</v>
      </c>
      <c r="E15" s="1272">
        <v>0.6</v>
      </c>
    </row>
    <row r="16" spans="1:6" ht="32.25" thickBot="1" x14ac:dyDescent="0.3">
      <c r="A16" s="294" t="s">
        <v>15</v>
      </c>
      <c r="B16" s="904" t="s">
        <v>497</v>
      </c>
      <c r="C16" s="905"/>
      <c r="D16" s="905"/>
      <c r="E16" s="906"/>
    </row>
    <row r="17" spans="1:5" ht="16.5" thickBot="1" x14ac:dyDescent="0.3">
      <c r="A17" s="904" t="s">
        <v>16</v>
      </c>
      <c r="B17" s="905"/>
      <c r="C17" s="905"/>
      <c r="D17" s="905"/>
      <c r="E17" s="906"/>
    </row>
    <row r="18" spans="1:5" ht="63.75" thickBot="1" x14ac:dyDescent="0.3">
      <c r="A18" s="295" t="s">
        <v>498</v>
      </c>
      <c r="B18" s="1273">
        <v>0.3</v>
      </c>
      <c r="C18" s="1272">
        <v>0.33</v>
      </c>
      <c r="D18" s="1272">
        <v>0.43</v>
      </c>
      <c r="E18" s="1272">
        <v>0.5</v>
      </c>
    </row>
    <row r="19" spans="1:5" ht="48" thickBot="1" x14ac:dyDescent="0.3">
      <c r="A19" s="295" t="s">
        <v>499</v>
      </c>
      <c r="B19" s="1273">
        <v>0.03</v>
      </c>
      <c r="C19" s="1272">
        <v>0.1</v>
      </c>
      <c r="D19" s="1272">
        <v>0.2</v>
      </c>
      <c r="E19" s="1272">
        <v>0.3</v>
      </c>
    </row>
    <row r="20" spans="1:5" ht="79.5" thickBot="1" x14ac:dyDescent="0.3">
      <c r="A20" s="296" t="s">
        <v>500</v>
      </c>
      <c r="B20" s="1274" t="s">
        <v>501</v>
      </c>
      <c r="C20" s="1275" t="s">
        <v>502</v>
      </c>
      <c r="D20" s="1275" t="s">
        <v>503</v>
      </c>
      <c r="E20" s="1275" t="s">
        <v>503</v>
      </c>
    </row>
    <row r="21" spans="1:5" ht="16.5" thickBot="1" x14ac:dyDescent="0.3">
      <c r="A21" s="910" t="s">
        <v>18</v>
      </c>
      <c r="B21" s="911"/>
      <c r="C21" s="911"/>
      <c r="D21" s="911"/>
      <c r="E21" s="912"/>
    </row>
    <row r="22" spans="1:5" ht="16.5" thickBot="1" x14ac:dyDescent="0.3">
      <c r="A22" s="910" t="s">
        <v>19</v>
      </c>
      <c r="B22" s="911"/>
      <c r="C22" s="911"/>
      <c r="D22" s="911"/>
      <c r="E22" s="912"/>
    </row>
    <row r="23" spans="1:5" ht="16.5" thickBot="1" x14ac:dyDescent="0.3">
      <c r="A23" s="297" t="s">
        <v>20</v>
      </c>
      <c r="B23" s="927" t="s">
        <v>504</v>
      </c>
      <c r="C23" s="1276"/>
      <c r="D23" s="1276"/>
      <c r="E23" s="1277"/>
    </row>
    <row r="24" spans="1:5" ht="16.5" thickBot="1" x14ac:dyDescent="0.3">
      <c r="A24" s="293" t="s">
        <v>22</v>
      </c>
      <c r="B24" s="913" t="s">
        <v>505</v>
      </c>
      <c r="C24" s="914"/>
      <c r="D24" s="914"/>
      <c r="E24" s="915"/>
    </row>
    <row r="25" spans="1:5" ht="16.5" thickBot="1" x14ac:dyDescent="0.3">
      <c r="A25" s="293" t="s">
        <v>24</v>
      </c>
      <c r="B25" s="916" t="s">
        <v>506</v>
      </c>
      <c r="C25" s="917"/>
      <c r="D25" s="917"/>
      <c r="E25" s="918"/>
    </row>
    <row r="26" spans="1:5" x14ac:dyDescent="0.25">
      <c r="A26" s="919"/>
      <c r="B26" s="290">
        <v>2019</v>
      </c>
      <c r="C26" s="290">
        <v>2020</v>
      </c>
      <c r="D26" s="290">
        <v>2021</v>
      </c>
      <c r="E26" s="290">
        <v>2022</v>
      </c>
    </row>
    <row r="27" spans="1:5" ht="16.5" thickBot="1" x14ac:dyDescent="0.3">
      <c r="A27" s="920"/>
      <c r="B27" s="298"/>
      <c r="C27" s="1278"/>
      <c r="D27" s="1278"/>
      <c r="E27" s="1278"/>
    </row>
    <row r="28" spans="1:5" ht="16.5" thickBot="1" x14ac:dyDescent="0.3">
      <c r="A28" s="293" t="s">
        <v>26</v>
      </c>
      <c r="B28" s="299">
        <v>1</v>
      </c>
      <c r="C28" s="299">
        <v>1</v>
      </c>
      <c r="D28" s="299">
        <v>1</v>
      </c>
      <c r="E28" s="299">
        <v>1</v>
      </c>
    </row>
    <row r="29" spans="1:5" ht="16.5" thickBot="1" x14ac:dyDescent="0.3">
      <c r="A29" s="293" t="s">
        <v>27</v>
      </c>
      <c r="B29" s="299">
        <f>B43</f>
        <v>500000</v>
      </c>
      <c r="C29" s="299">
        <f t="shared" ref="C29:E29" si="0">C43</f>
        <v>700000</v>
      </c>
      <c r="D29" s="299">
        <f t="shared" si="0"/>
        <v>200000</v>
      </c>
      <c r="E29" s="299">
        <f t="shared" si="0"/>
        <v>200000</v>
      </c>
    </row>
    <row r="30" spans="1:5" ht="16.5" thickBot="1" x14ac:dyDescent="0.3">
      <c r="A30" s="293" t="s">
        <v>28</v>
      </c>
      <c r="B30" s="299">
        <f>B29/B28</f>
        <v>500000</v>
      </c>
      <c r="C30" s="299">
        <f t="shared" ref="C30:E30" si="1">C29/C28</f>
        <v>700000</v>
      </c>
      <c r="D30" s="299">
        <f t="shared" si="1"/>
        <v>200000</v>
      </c>
      <c r="E30" s="299">
        <f t="shared" si="1"/>
        <v>200000</v>
      </c>
    </row>
    <row r="31" spans="1:5" ht="16.5" thickBot="1" x14ac:dyDescent="0.3">
      <c r="A31" s="293" t="s">
        <v>29</v>
      </c>
      <c r="B31" s="643" t="s">
        <v>30</v>
      </c>
      <c r="C31" s="300">
        <f>C28/B28-1</f>
        <v>0</v>
      </c>
      <c r="D31" s="300">
        <f t="shared" ref="D31:E33" si="2">D28/C28-1</f>
        <v>0</v>
      </c>
      <c r="E31" s="300">
        <f t="shared" si="2"/>
        <v>0</v>
      </c>
    </row>
    <row r="32" spans="1:5" ht="16.5" thickBot="1" x14ac:dyDescent="0.3">
      <c r="A32" s="293" t="s">
        <v>31</v>
      </c>
      <c r="B32" s="643" t="s">
        <v>30</v>
      </c>
      <c r="C32" s="300">
        <f>C29/B29-1</f>
        <v>0.39999999999999991</v>
      </c>
      <c r="D32" s="300">
        <f t="shared" si="2"/>
        <v>-0.7142857142857143</v>
      </c>
      <c r="E32" s="300">
        <f t="shared" si="2"/>
        <v>0</v>
      </c>
    </row>
    <row r="33" spans="1:5" ht="16.5" thickBot="1" x14ac:dyDescent="0.3">
      <c r="A33" s="293" t="s">
        <v>32</v>
      </c>
      <c r="B33" s="643" t="s">
        <v>30</v>
      </c>
      <c r="C33" s="300">
        <f>C30/B30-1</f>
        <v>0.39999999999999991</v>
      </c>
      <c r="D33" s="300">
        <f t="shared" si="2"/>
        <v>-0.7142857142857143</v>
      </c>
      <c r="E33" s="300">
        <f t="shared" si="2"/>
        <v>0</v>
      </c>
    </row>
    <row r="34" spans="1:5" ht="16.5" thickBot="1" x14ac:dyDescent="0.3">
      <c r="A34" s="921" t="s">
        <v>507</v>
      </c>
      <c r="B34" s="922"/>
      <c r="C34" s="922"/>
      <c r="D34" s="922"/>
      <c r="E34" s="923"/>
    </row>
    <row r="35" spans="1:5" x14ac:dyDescent="0.25">
      <c r="A35" s="919"/>
      <c r="B35" s="290">
        <v>2019</v>
      </c>
      <c r="C35" s="290">
        <v>2020</v>
      </c>
      <c r="D35" s="290">
        <v>2021</v>
      </c>
      <c r="E35" s="290">
        <v>2022</v>
      </c>
    </row>
    <row r="36" spans="1:5" ht="16.5" thickBot="1" x14ac:dyDescent="0.3">
      <c r="A36" s="920"/>
      <c r="B36" s="291"/>
      <c r="C36" s="315"/>
      <c r="D36" s="315"/>
      <c r="E36" s="315"/>
    </row>
    <row r="37" spans="1:5" ht="16.5" thickBot="1" x14ac:dyDescent="0.3">
      <c r="A37" s="301" t="s">
        <v>33</v>
      </c>
      <c r="B37" s="315">
        <v>0</v>
      </c>
      <c r="C37" s="315">
        <v>0</v>
      </c>
      <c r="D37" s="315">
        <v>0</v>
      </c>
      <c r="E37" s="315">
        <v>0</v>
      </c>
    </row>
    <row r="38" spans="1:5" ht="16.5" thickBot="1" x14ac:dyDescent="0.3">
      <c r="A38" s="302" t="s">
        <v>110</v>
      </c>
      <c r="B38" s="315"/>
      <c r="C38" s="1273"/>
      <c r="D38" s="1273"/>
      <c r="E38" s="1273"/>
    </row>
    <row r="39" spans="1:5" ht="16.5" thickBot="1" x14ac:dyDescent="0.3">
      <c r="A39" s="302" t="s">
        <v>142</v>
      </c>
      <c r="B39" s="315"/>
      <c r="C39" s="300"/>
      <c r="D39" s="300"/>
      <c r="E39" s="300"/>
    </row>
    <row r="40" spans="1:5" ht="32.25" thickBot="1" x14ac:dyDescent="0.3">
      <c r="A40" s="301" t="s">
        <v>34</v>
      </c>
      <c r="B40" s="315">
        <v>0</v>
      </c>
      <c r="C40" s="315">
        <v>0</v>
      </c>
      <c r="D40" s="315">
        <v>0</v>
      </c>
      <c r="E40" s="315">
        <v>0</v>
      </c>
    </row>
    <row r="41" spans="1:5" ht="16.5" thickBot="1" x14ac:dyDescent="0.3">
      <c r="A41" s="302" t="s">
        <v>110</v>
      </c>
      <c r="B41" s="315"/>
      <c r="C41" s="315"/>
      <c r="D41" s="315"/>
      <c r="E41" s="315"/>
    </row>
    <row r="42" spans="1:5" ht="16.5" thickBot="1" x14ac:dyDescent="0.3">
      <c r="A42" s="302" t="s">
        <v>142</v>
      </c>
      <c r="B42" s="315"/>
      <c r="C42" s="315"/>
      <c r="D42" s="315"/>
      <c r="E42" s="315"/>
    </row>
    <row r="43" spans="1:5" ht="16.5" thickBot="1" x14ac:dyDescent="0.3">
      <c r="A43" s="301" t="s">
        <v>35</v>
      </c>
      <c r="B43" s="291">
        <f>B44</f>
        <v>500000</v>
      </c>
      <c r="C43" s="291">
        <f t="shared" ref="C43:E43" si="3">C44</f>
        <v>700000</v>
      </c>
      <c r="D43" s="291">
        <f t="shared" si="3"/>
        <v>200000</v>
      </c>
      <c r="E43" s="291">
        <f t="shared" si="3"/>
        <v>200000</v>
      </c>
    </row>
    <row r="44" spans="1:5" ht="16.5" thickBot="1" x14ac:dyDescent="0.3">
      <c r="A44" s="302" t="s">
        <v>110</v>
      </c>
      <c r="B44" s="315">
        <v>500000</v>
      </c>
      <c r="C44" s="315">
        <v>700000</v>
      </c>
      <c r="D44" s="315">
        <v>200000</v>
      </c>
      <c r="E44" s="315">
        <v>200000</v>
      </c>
    </row>
    <row r="45" spans="1:5" ht="16.5" thickBot="1" x14ac:dyDescent="0.3">
      <c r="A45" s="302" t="s">
        <v>142</v>
      </c>
      <c r="B45" s="315"/>
      <c r="C45" s="336"/>
      <c r="D45" s="336"/>
      <c r="E45" s="336"/>
    </row>
    <row r="46" spans="1:5" ht="16.5" thickBot="1" x14ac:dyDescent="0.3">
      <c r="A46" s="301" t="s">
        <v>36</v>
      </c>
      <c r="B46" s="315"/>
      <c r="C46" s="336"/>
      <c r="D46" s="336"/>
      <c r="E46" s="336"/>
    </row>
    <row r="47" spans="1:5" ht="16.5" thickBot="1" x14ac:dyDescent="0.3">
      <c r="A47" s="302" t="s">
        <v>110</v>
      </c>
      <c r="B47" s="315"/>
      <c r="C47" s="336"/>
      <c r="D47" s="336"/>
      <c r="E47" s="336"/>
    </row>
    <row r="48" spans="1:5" ht="16.5" thickBot="1" x14ac:dyDescent="0.3">
      <c r="A48" s="302" t="s">
        <v>142</v>
      </c>
      <c r="B48" s="315"/>
      <c r="C48" s="336"/>
      <c r="D48" s="336"/>
      <c r="E48" s="336"/>
    </row>
    <row r="49" spans="1:5" ht="16.5" thickBot="1" x14ac:dyDescent="0.3">
      <c r="A49" s="301" t="s">
        <v>37</v>
      </c>
      <c r="B49" s="315"/>
      <c r="C49" s="336"/>
      <c r="D49" s="336"/>
      <c r="E49" s="336"/>
    </row>
    <row r="50" spans="1:5" ht="16.5" thickBot="1" x14ac:dyDescent="0.3">
      <c r="A50" s="302" t="s">
        <v>110</v>
      </c>
      <c r="B50" s="315"/>
      <c r="C50" s="336"/>
      <c r="D50" s="336"/>
      <c r="E50" s="336"/>
    </row>
    <row r="51" spans="1:5" ht="16.5" thickBot="1" x14ac:dyDescent="0.3">
      <c r="A51" s="302" t="s">
        <v>142</v>
      </c>
      <c r="B51" s="315"/>
      <c r="C51" s="336"/>
      <c r="D51" s="336"/>
      <c r="E51" s="336"/>
    </row>
    <row r="52" spans="1:5" ht="16.5" thickBot="1" x14ac:dyDescent="0.3">
      <c r="A52" s="301" t="s">
        <v>38</v>
      </c>
      <c r="B52" s="315"/>
      <c r="C52" s="336"/>
      <c r="D52" s="336"/>
      <c r="E52" s="336"/>
    </row>
    <row r="53" spans="1:5" ht="16.5" thickBot="1" x14ac:dyDescent="0.3">
      <c r="A53" s="302" t="s">
        <v>110</v>
      </c>
      <c r="B53" s="315"/>
      <c r="C53" s="336"/>
      <c r="D53" s="336"/>
      <c r="E53" s="336"/>
    </row>
    <row r="54" spans="1:5" ht="16.5" thickBot="1" x14ac:dyDescent="0.3">
      <c r="A54" s="302" t="s">
        <v>142</v>
      </c>
      <c r="B54" s="315"/>
      <c r="C54" s="336"/>
      <c r="D54" s="336"/>
      <c r="E54" s="336"/>
    </row>
    <row r="55" spans="1:5" ht="32.25" thickBot="1" x14ac:dyDescent="0.3">
      <c r="A55" s="301" t="s">
        <v>39</v>
      </c>
      <c r="B55" s="315"/>
      <c r="C55" s="336"/>
      <c r="D55" s="336"/>
      <c r="E55" s="336"/>
    </row>
    <row r="56" spans="1:5" ht="16.5" thickBot="1" x14ac:dyDescent="0.3">
      <c r="A56" s="302" t="s">
        <v>110</v>
      </c>
      <c r="B56" s="315"/>
      <c r="C56" s="1279"/>
      <c r="D56" s="1279"/>
      <c r="E56" s="1279"/>
    </row>
    <row r="57" spans="1:5" ht="16.5" thickBot="1" x14ac:dyDescent="0.3">
      <c r="A57" s="302" t="s">
        <v>142</v>
      </c>
      <c r="B57" s="315"/>
      <c r="C57" s="1280"/>
      <c r="D57" s="1279"/>
      <c r="E57" s="1279"/>
    </row>
    <row r="58" spans="1:5" ht="16.5" thickBot="1" x14ac:dyDescent="0.3">
      <c r="A58" s="303" t="s">
        <v>40</v>
      </c>
      <c r="B58" s="1278">
        <f>B55+B52+B49+B46+B43+B40+B37</f>
        <v>500000</v>
      </c>
      <c r="C58" s="1278">
        <f t="shared" ref="C58:E58" si="4">C55+C52+C49+C46+C43+C40+C37</f>
        <v>700000</v>
      </c>
      <c r="D58" s="1278">
        <f t="shared" si="4"/>
        <v>200000</v>
      </c>
      <c r="E58" s="1278">
        <f t="shared" si="4"/>
        <v>200000</v>
      </c>
    </row>
    <row r="59" spans="1:5" ht="16.5" thickBot="1" x14ac:dyDescent="0.3">
      <c r="A59" s="304" t="s">
        <v>41</v>
      </c>
      <c r="B59" s="1281">
        <f>IF(B58-B29=0,0,"Error")</f>
        <v>0</v>
      </c>
      <c r="C59" s="1281">
        <f>IF(C58-C29=0,0,"Error")</f>
        <v>0</v>
      </c>
      <c r="D59" s="1281">
        <f>IF(D58-D29=0,0,"Error")</f>
        <v>0</v>
      </c>
      <c r="E59" s="1281">
        <f>IF(E58-E29=0,0,"Error")</f>
        <v>0</v>
      </c>
    </row>
    <row r="60" spans="1:5" ht="16.5" thickBot="1" x14ac:dyDescent="0.3">
      <c r="A60" s="910" t="s">
        <v>320</v>
      </c>
      <c r="B60" s="911"/>
      <c r="C60" s="911"/>
      <c r="D60" s="911"/>
      <c r="E60" s="912"/>
    </row>
    <row r="61" spans="1:5" ht="16.5" thickBot="1" x14ac:dyDescent="0.3">
      <c r="A61" s="910" t="s">
        <v>43</v>
      </c>
      <c r="B61" s="911"/>
      <c r="C61" s="911"/>
      <c r="D61" s="911"/>
      <c r="E61" s="912"/>
    </row>
    <row r="62" spans="1:5" ht="16.5" thickBot="1" x14ac:dyDescent="0.3">
      <c r="A62" s="297" t="s">
        <v>508</v>
      </c>
      <c r="B62" s="1282" t="s">
        <v>509</v>
      </c>
      <c r="C62" s="1283"/>
      <c r="D62" s="1284"/>
      <c r="E62" s="1285"/>
    </row>
    <row r="63" spans="1:5" ht="48" thickBot="1" x14ac:dyDescent="0.3">
      <c r="A63" s="305" t="s">
        <v>510</v>
      </c>
      <c r="B63" s="1286" t="s">
        <v>511</v>
      </c>
      <c r="C63" s="1287" t="s">
        <v>158</v>
      </c>
      <c r="D63" s="1288" t="s">
        <v>512</v>
      </c>
      <c r="E63" s="1289"/>
    </row>
    <row r="64" spans="1:5" ht="16.5" thickBot="1" x14ac:dyDescent="0.3">
      <c r="A64" s="306"/>
      <c r="B64" s="1290"/>
      <c r="C64" s="1291"/>
      <c r="D64" s="1292"/>
      <c r="E64" s="1293"/>
    </row>
    <row r="65" spans="1:5" ht="16.5" thickBot="1" x14ac:dyDescent="0.3">
      <c r="A65" s="293" t="s">
        <v>22</v>
      </c>
      <c r="B65" s="904" t="s">
        <v>505</v>
      </c>
      <c r="C65" s="905"/>
      <c r="D65" s="905"/>
      <c r="E65" s="906"/>
    </row>
    <row r="66" spans="1:5" ht="16.5" thickBot="1" x14ac:dyDescent="0.3">
      <c r="A66" s="293" t="s">
        <v>24</v>
      </c>
      <c r="B66" s="916" t="s">
        <v>506</v>
      </c>
      <c r="C66" s="917"/>
      <c r="D66" s="917"/>
      <c r="E66" s="918"/>
    </row>
    <row r="67" spans="1:5" x14ac:dyDescent="0.25">
      <c r="A67" s="919"/>
      <c r="B67" s="290">
        <v>2019</v>
      </c>
      <c r="C67" s="290">
        <v>2020</v>
      </c>
      <c r="D67" s="290">
        <v>2021</v>
      </c>
      <c r="E67" s="290">
        <v>2021</v>
      </c>
    </row>
    <row r="68" spans="1:5" ht="16.5" thickBot="1" x14ac:dyDescent="0.3">
      <c r="A68" s="920"/>
      <c r="B68" s="298"/>
      <c r="C68" s="298"/>
      <c r="D68" s="298"/>
      <c r="E68" s="298"/>
    </row>
    <row r="69" spans="1:5" ht="16.5" thickBot="1" x14ac:dyDescent="0.3">
      <c r="A69" s="293" t="s">
        <v>26</v>
      </c>
      <c r="B69" s="299">
        <v>1</v>
      </c>
      <c r="C69" s="299">
        <v>1</v>
      </c>
      <c r="D69" s="299">
        <v>1</v>
      </c>
      <c r="E69" s="299">
        <v>1</v>
      </c>
    </row>
    <row r="70" spans="1:5" ht="16.5" thickBot="1" x14ac:dyDescent="0.3">
      <c r="A70" s="293" t="s">
        <v>27</v>
      </c>
      <c r="B70" s="307">
        <f>B83</f>
        <v>752772</v>
      </c>
      <c r="C70" s="307">
        <f t="shared" ref="C70:E70" si="5">C83</f>
        <v>752770</v>
      </c>
      <c r="D70" s="307">
        <f t="shared" si="5"/>
        <v>752770</v>
      </c>
      <c r="E70" s="307">
        <f t="shared" si="5"/>
        <v>752770</v>
      </c>
    </row>
    <row r="71" spans="1:5" ht="16.5" thickBot="1" x14ac:dyDescent="0.3">
      <c r="A71" s="293" t="s">
        <v>28</v>
      </c>
      <c r="B71" s="308">
        <f>B70/B69</f>
        <v>752772</v>
      </c>
      <c r="C71" s="308">
        <f t="shared" ref="C71:E71" si="6">C70/C69</f>
        <v>752770</v>
      </c>
      <c r="D71" s="308">
        <f t="shared" si="6"/>
        <v>752770</v>
      </c>
      <c r="E71" s="308">
        <f t="shared" si="6"/>
        <v>752770</v>
      </c>
    </row>
    <row r="72" spans="1:5" ht="16.5" thickBot="1" x14ac:dyDescent="0.3">
      <c r="A72" s="293" t="s">
        <v>29</v>
      </c>
      <c r="B72" s="643" t="s">
        <v>30</v>
      </c>
      <c r="C72" s="300">
        <f>C69/B69-1</f>
        <v>0</v>
      </c>
      <c r="D72" s="300">
        <f t="shared" ref="D72:E74" si="7">D69/C69-1</f>
        <v>0</v>
      </c>
      <c r="E72" s="300">
        <f t="shared" si="7"/>
        <v>0</v>
      </c>
    </row>
    <row r="73" spans="1:5" ht="16.5" thickBot="1" x14ac:dyDescent="0.3">
      <c r="A73" s="293" t="s">
        <v>31</v>
      </c>
      <c r="B73" s="643" t="s">
        <v>30</v>
      </c>
      <c r="C73" s="300">
        <f>C70/B70-1</f>
        <v>-2.6568469603249767E-6</v>
      </c>
      <c r="D73" s="300">
        <f t="shared" si="7"/>
        <v>0</v>
      </c>
      <c r="E73" s="300">
        <f t="shared" si="7"/>
        <v>0</v>
      </c>
    </row>
    <row r="74" spans="1:5" ht="16.5" thickBot="1" x14ac:dyDescent="0.3">
      <c r="A74" s="293" t="s">
        <v>32</v>
      </c>
      <c r="B74" s="643" t="s">
        <v>30</v>
      </c>
      <c r="C74" s="300">
        <f>C71/B71-1</f>
        <v>-2.6568469603249767E-6</v>
      </c>
      <c r="D74" s="300">
        <f t="shared" si="7"/>
        <v>0</v>
      </c>
      <c r="E74" s="300">
        <f t="shared" si="7"/>
        <v>0</v>
      </c>
    </row>
    <row r="75" spans="1:5" ht="16.5" thickBot="1" x14ac:dyDescent="0.3">
      <c r="A75" s="921" t="s">
        <v>513</v>
      </c>
      <c r="B75" s="922"/>
      <c r="C75" s="922"/>
      <c r="D75" s="922"/>
      <c r="E75" s="923"/>
    </row>
    <row r="76" spans="1:5" x14ac:dyDescent="0.25">
      <c r="A76" s="919"/>
      <c r="B76" s="290">
        <v>2019</v>
      </c>
      <c r="C76" s="290">
        <v>2020</v>
      </c>
      <c r="D76" s="290">
        <v>2021</v>
      </c>
      <c r="E76" s="290">
        <v>2022</v>
      </c>
    </row>
    <row r="77" spans="1:5" ht="16.5" thickBot="1" x14ac:dyDescent="0.3">
      <c r="A77" s="920"/>
      <c r="B77" s="298"/>
      <c r="C77" s="298"/>
      <c r="D77" s="298"/>
      <c r="E77" s="298"/>
    </row>
    <row r="78" spans="1:5" ht="16.5" thickBot="1" x14ac:dyDescent="0.3">
      <c r="A78" s="301" t="s">
        <v>49</v>
      </c>
      <c r="B78" s="315">
        <f>B79+B80+B81+B82</f>
        <v>0</v>
      </c>
      <c r="C78" s="315">
        <f t="shared" ref="C78:E78" si="8">C79+C80+C81+C82</f>
        <v>0</v>
      </c>
      <c r="D78" s="315">
        <f t="shared" si="8"/>
        <v>0</v>
      </c>
      <c r="E78" s="315">
        <f t="shared" si="8"/>
        <v>0</v>
      </c>
    </row>
    <row r="79" spans="1:5" ht="16.5" thickBot="1" x14ac:dyDescent="0.3">
      <c r="A79" s="302" t="s">
        <v>110</v>
      </c>
      <c r="B79" s="315"/>
      <c r="C79" s="315"/>
      <c r="D79" s="315"/>
      <c r="E79" s="315"/>
    </row>
    <row r="80" spans="1:5" ht="16.5" thickBot="1" x14ac:dyDescent="0.3">
      <c r="A80" s="302" t="s">
        <v>111</v>
      </c>
      <c r="B80" s="315"/>
      <c r="C80" s="315"/>
      <c r="D80" s="315"/>
      <c r="E80" s="315"/>
    </row>
    <row r="81" spans="1:5" ht="16.5" thickBot="1" x14ac:dyDescent="0.3">
      <c r="A81" s="302" t="s">
        <v>113</v>
      </c>
      <c r="B81" s="315"/>
      <c r="C81" s="315"/>
      <c r="D81" s="315"/>
      <c r="E81" s="315"/>
    </row>
    <row r="82" spans="1:5" ht="16.5" thickBot="1" x14ac:dyDescent="0.3">
      <c r="A82" s="302" t="s">
        <v>114</v>
      </c>
      <c r="B82" s="315"/>
      <c r="C82" s="315"/>
      <c r="D82" s="315"/>
      <c r="E82" s="315"/>
    </row>
    <row r="83" spans="1:5" ht="16.5" thickBot="1" x14ac:dyDescent="0.3">
      <c r="A83" s="301" t="s">
        <v>50</v>
      </c>
      <c r="B83" s="291">
        <f>B84</f>
        <v>752772</v>
      </c>
      <c r="C83" s="291">
        <f t="shared" ref="C83:E83" si="9">C84</f>
        <v>752770</v>
      </c>
      <c r="D83" s="291">
        <f t="shared" si="9"/>
        <v>752770</v>
      </c>
      <c r="E83" s="291">
        <f t="shared" si="9"/>
        <v>752770</v>
      </c>
    </row>
    <row r="84" spans="1:5" ht="16.5" thickBot="1" x14ac:dyDescent="0.3">
      <c r="A84" s="302" t="s">
        <v>110</v>
      </c>
      <c r="B84" s="307">
        <v>752772</v>
      </c>
      <c r="C84" s="307">
        <v>752770</v>
      </c>
      <c r="D84" s="307">
        <v>752770</v>
      </c>
      <c r="E84" s="307">
        <v>752770</v>
      </c>
    </row>
    <row r="85" spans="1:5" ht="16.5" thickBot="1" x14ac:dyDescent="0.3">
      <c r="A85" s="302" t="s">
        <v>111</v>
      </c>
      <c r="B85" s="315"/>
      <c r="C85" s="336"/>
      <c r="D85" s="336"/>
      <c r="E85" s="336"/>
    </row>
    <row r="86" spans="1:5" ht="16.5" thickBot="1" x14ac:dyDescent="0.3">
      <c r="A86" s="302" t="s">
        <v>113</v>
      </c>
      <c r="B86" s="315"/>
      <c r="C86" s="336"/>
      <c r="D86" s="336"/>
      <c r="E86" s="336"/>
    </row>
    <row r="87" spans="1:5" ht="16.5" thickBot="1" x14ac:dyDescent="0.3">
      <c r="A87" s="302" t="s">
        <v>114</v>
      </c>
      <c r="B87" s="315"/>
      <c r="C87" s="336"/>
      <c r="D87" s="336"/>
      <c r="E87" s="336"/>
    </row>
    <row r="88" spans="1:5" ht="16.5" thickBot="1" x14ac:dyDescent="0.3">
      <c r="A88" s="309" t="s">
        <v>40</v>
      </c>
      <c r="B88" s="1294">
        <f>B78+B83</f>
        <v>752772</v>
      </c>
      <c r="C88" s="1294">
        <f t="shared" ref="C88:E88" si="10">C78+C83</f>
        <v>752770</v>
      </c>
      <c r="D88" s="1294">
        <f t="shared" si="10"/>
        <v>752770</v>
      </c>
      <c r="E88" s="1294">
        <f t="shared" si="10"/>
        <v>752770</v>
      </c>
    </row>
    <row r="89" spans="1:5" ht="48" thickBot="1" x14ac:dyDescent="0.3">
      <c r="A89" s="297" t="s">
        <v>514</v>
      </c>
      <c r="B89" s="1295" t="s">
        <v>515</v>
      </c>
      <c r="C89" s="1287" t="s">
        <v>158</v>
      </c>
      <c r="D89" s="1296" t="s">
        <v>516</v>
      </c>
      <c r="E89" s="1297"/>
    </row>
    <row r="90" spans="1:5" ht="16.5" thickBot="1" x14ac:dyDescent="0.3">
      <c r="A90" s="293" t="s">
        <v>22</v>
      </c>
      <c r="B90" s="904" t="s">
        <v>505</v>
      </c>
      <c r="C90" s="905"/>
      <c r="D90" s="905"/>
      <c r="E90" s="906"/>
    </row>
    <row r="91" spans="1:5" ht="16.5" thickBot="1" x14ac:dyDescent="0.3">
      <c r="A91" s="293" t="s">
        <v>24</v>
      </c>
      <c r="B91" s="916" t="s">
        <v>506</v>
      </c>
      <c r="C91" s="917"/>
      <c r="D91" s="917"/>
      <c r="E91" s="918"/>
    </row>
    <row r="92" spans="1:5" x14ac:dyDescent="0.25">
      <c r="A92" s="919"/>
      <c r="B92" s="290">
        <v>2019</v>
      </c>
      <c r="C92" s="290">
        <v>2020</v>
      </c>
      <c r="D92" s="290">
        <v>2021</v>
      </c>
      <c r="E92" s="290">
        <v>2022</v>
      </c>
    </row>
    <row r="93" spans="1:5" ht="16.5" thickBot="1" x14ac:dyDescent="0.3">
      <c r="A93" s="920"/>
      <c r="B93" s="298"/>
      <c r="C93" s="298"/>
      <c r="D93" s="298"/>
      <c r="E93" s="298"/>
    </row>
    <row r="94" spans="1:5" ht="16.5" thickBot="1" x14ac:dyDescent="0.3">
      <c r="A94" s="293" t="s">
        <v>26</v>
      </c>
      <c r="B94" s="310">
        <v>1</v>
      </c>
      <c r="C94" s="310">
        <v>1</v>
      </c>
      <c r="D94" s="310">
        <v>0</v>
      </c>
      <c r="E94" s="310">
        <v>0</v>
      </c>
    </row>
    <row r="95" spans="1:5" ht="16.5" thickBot="1" x14ac:dyDescent="0.3">
      <c r="A95" s="293" t="s">
        <v>27</v>
      </c>
      <c r="B95" s="291">
        <f>B108</f>
        <v>661500</v>
      </c>
      <c r="C95" s="291">
        <f t="shared" ref="C95:E95" si="11">C108</f>
        <v>661500</v>
      </c>
      <c r="D95" s="291">
        <f t="shared" si="11"/>
        <v>331000</v>
      </c>
      <c r="E95" s="291">
        <f t="shared" si="11"/>
        <v>0</v>
      </c>
    </row>
    <row r="96" spans="1:5" ht="16.5" thickBot="1" x14ac:dyDescent="0.3">
      <c r="A96" s="293" t="s">
        <v>28</v>
      </c>
      <c r="B96" s="299">
        <f>B95/B94</f>
        <v>661500</v>
      </c>
      <c r="C96" s="299">
        <f t="shared" ref="C96:E96" si="12">C95/C94</f>
        <v>661500</v>
      </c>
      <c r="D96" s="299" t="e">
        <f t="shared" si="12"/>
        <v>#DIV/0!</v>
      </c>
      <c r="E96" s="299" t="e">
        <f t="shared" si="12"/>
        <v>#DIV/0!</v>
      </c>
    </row>
    <row r="97" spans="1:5" ht="16.5" thickBot="1" x14ac:dyDescent="0.3">
      <c r="A97" s="293" t="s">
        <v>29</v>
      </c>
      <c r="B97" s="643" t="s">
        <v>30</v>
      </c>
      <c r="C97" s="300">
        <f>C94/B94-1</f>
        <v>0</v>
      </c>
      <c r="D97" s="300">
        <f t="shared" ref="D97:E99" si="13">D94/C94-1</f>
        <v>-1</v>
      </c>
      <c r="E97" s="300" t="e">
        <f t="shared" si="13"/>
        <v>#DIV/0!</v>
      </c>
    </row>
    <row r="98" spans="1:5" ht="16.5" thickBot="1" x14ac:dyDescent="0.3">
      <c r="A98" s="293" t="s">
        <v>31</v>
      </c>
      <c r="B98" s="643" t="s">
        <v>30</v>
      </c>
      <c r="C98" s="300">
        <f>C95/B95-1</f>
        <v>0</v>
      </c>
      <c r="D98" s="300">
        <f t="shared" si="13"/>
        <v>-0.49962207105064249</v>
      </c>
      <c r="E98" s="300">
        <f t="shared" si="13"/>
        <v>-1</v>
      </c>
    </row>
    <row r="99" spans="1:5" ht="16.5" thickBot="1" x14ac:dyDescent="0.3">
      <c r="A99" s="293" t="s">
        <v>32</v>
      </c>
      <c r="B99" s="643" t="s">
        <v>30</v>
      </c>
      <c r="C99" s="300">
        <f>C96/B96-1</f>
        <v>0</v>
      </c>
      <c r="D99" s="300" t="e">
        <f t="shared" si="13"/>
        <v>#DIV/0!</v>
      </c>
      <c r="E99" s="300" t="e">
        <f t="shared" si="13"/>
        <v>#DIV/0!</v>
      </c>
    </row>
    <row r="100" spans="1:5" ht="16.5" thickBot="1" x14ac:dyDescent="0.3">
      <c r="A100" s="921" t="s">
        <v>517</v>
      </c>
      <c r="B100" s="922"/>
      <c r="C100" s="922"/>
      <c r="D100" s="922"/>
      <c r="E100" s="923"/>
    </row>
    <row r="101" spans="1:5" x14ac:dyDescent="0.25">
      <c r="A101" s="919"/>
      <c r="B101" s="290">
        <v>2019</v>
      </c>
      <c r="C101" s="290">
        <v>2020</v>
      </c>
      <c r="D101" s="290">
        <v>2021</v>
      </c>
      <c r="E101" s="290">
        <v>2022</v>
      </c>
    </row>
    <row r="102" spans="1:5" ht="16.5" thickBot="1" x14ac:dyDescent="0.3">
      <c r="A102" s="920"/>
      <c r="B102" s="291"/>
      <c r="C102" s="291"/>
      <c r="D102" s="291"/>
      <c r="E102" s="291"/>
    </row>
    <row r="103" spans="1:5" ht="16.5" thickBot="1" x14ac:dyDescent="0.3">
      <c r="A103" s="301" t="s">
        <v>49</v>
      </c>
      <c r="B103" s="315">
        <f>B104+B105+B106+B107</f>
        <v>0</v>
      </c>
      <c r="C103" s="315">
        <f t="shared" ref="C103:E103" si="14">C104+C105+C106+C107</f>
        <v>0</v>
      </c>
      <c r="D103" s="315">
        <f t="shared" si="14"/>
        <v>0</v>
      </c>
      <c r="E103" s="315">
        <f t="shared" si="14"/>
        <v>0</v>
      </c>
    </row>
    <row r="104" spans="1:5" ht="16.5" thickBot="1" x14ac:dyDescent="0.3">
      <c r="A104" s="302" t="s">
        <v>110</v>
      </c>
      <c r="B104" s="315"/>
      <c r="C104" s="315"/>
      <c r="D104" s="315"/>
      <c r="E104" s="315"/>
    </row>
    <row r="105" spans="1:5" ht="16.5" thickBot="1" x14ac:dyDescent="0.3">
      <c r="A105" s="302" t="s">
        <v>111</v>
      </c>
      <c r="B105" s="315"/>
      <c r="C105" s="315"/>
      <c r="D105" s="315"/>
      <c r="E105" s="315"/>
    </row>
    <row r="106" spans="1:5" ht="16.5" thickBot="1" x14ac:dyDescent="0.3">
      <c r="A106" s="302" t="s">
        <v>113</v>
      </c>
      <c r="B106" s="315"/>
      <c r="C106" s="315"/>
      <c r="D106" s="315"/>
      <c r="E106" s="315"/>
    </row>
    <row r="107" spans="1:5" ht="16.5" thickBot="1" x14ac:dyDescent="0.3">
      <c r="A107" s="302" t="s">
        <v>114</v>
      </c>
      <c r="B107" s="315"/>
      <c r="C107" s="315"/>
      <c r="D107" s="315"/>
      <c r="E107" s="315"/>
    </row>
    <row r="108" spans="1:5" ht="16.5" thickBot="1" x14ac:dyDescent="0.3">
      <c r="A108" s="301" t="s">
        <v>50</v>
      </c>
      <c r="B108" s="315">
        <f>B109+B110+B111+B112</f>
        <v>661500</v>
      </c>
      <c r="C108" s="315">
        <f t="shared" ref="C108" si="15">C109+C110+C111+C112</f>
        <v>661500</v>
      </c>
      <c r="D108" s="315">
        <f>D109</f>
        <v>331000</v>
      </c>
      <c r="E108" s="315">
        <v>0</v>
      </c>
    </row>
    <row r="109" spans="1:5" ht="16.5" thickBot="1" x14ac:dyDescent="0.3">
      <c r="A109" s="302" t="s">
        <v>110</v>
      </c>
      <c r="B109" s="291">
        <v>661500</v>
      </c>
      <c r="C109" s="291">
        <v>661500</v>
      </c>
      <c r="D109" s="291">
        <v>331000</v>
      </c>
      <c r="E109" s="291">
        <v>0</v>
      </c>
    </row>
    <row r="110" spans="1:5" ht="16.5" thickBot="1" x14ac:dyDescent="0.3">
      <c r="A110" s="302" t="s">
        <v>111</v>
      </c>
      <c r="B110" s="315"/>
      <c r="C110" s="336"/>
      <c r="D110" s="336"/>
      <c r="E110" s="336"/>
    </row>
    <row r="111" spans="1:5" ht="16.5" thickBot="1" x14ac:dyDescent="0.3">
      <c r="A111" s="302" t="s">
        <v>113</v>
      </c>
      <c r="B111" s="315"/>
      <c r="C111" s="336"/>
      <c r="D111" s="336"/>
      <c r="E111" s="336"/>
    </row>
    <row r="112" spans="1:5" ht="16.5" thickBot="1" x14ac:dyDescent="0.3">
      <c r="A112" s="302" t="s">
        <v>114</v>
      </c>
      <c r="B112" s="315"/>
      <c r="C112" s="336"/>
      <c r="D112" s="336"/>
      <c r="E112" s="336"/>
    </row>
    <row r="113" spans="1:5" ht="16.5" thickBot="1" x14ac:dyDescent="0.3">
      <c r="A113" s="311" t="s">
        <v>319</v>
      </c>
      <c r="B113" s="1298">
        <f>B103+B108</f>
        <v>661500</v>
      </c>
      <c r="C113" s="1298">
        <f>C108</f>
        <v>661500</v>
      </c>
      <c r="D113" s="1298">
        <v>331000</v>
      </c>
      <c r="E113" s="1298">
        <f>E103+E108</f>
        <v>0</v>
      </c>
    </row>
    <row r="114" spans="1:5" ht="79.5" thickBot="1" x14ac:dyDescent="0.3">
      <c r="A114" s="297" t="s">
        <v>102</v>
      </c>
      <c r="B114" s="643" t="s">
        <v>518</v>
      </c>
      <c r="C114" s="1287" t="s">
        <v>158</v>
      </c>
      <c r="D114" s="1299" t="s">
        <v>519</v>
      </c>
      <c r="E114" s="1300"/>
    </row>
    <row r="115" spans="1:5" ht="16.5" thickBot="1" x14ac:dyDescent="0.3">
      <c r="A115" s="293" t="s">
        <v>22</v>
      </c>
      <c r="B115" s="904" t="s">
        <v>520</v>
      </c>
      <c r="C115" s="905"/>
      <c r="D115" s="905"/>
      <c r="E115" s="906"/>
    </row>
    <row r="116" spans="1:5" ht="16.5" thickBot="1" x14ac:dyDescent="0.3">
      <c r="A116" s="293" t="s">
        <v>24</v>
      </c>
      <c r="B116" s="916" t="s">
        <v>48</v>
      </c>
      <c r="C116" s="917"/>
      <c r="D116" s="917"/>
      <c r="E116" s="918"/>
    </row>
    <row r="117" spans="1:5" x14ac:dyDescent="0.25">
      <c r="A117" s="919"/>
      <c r="B117" s="290">
        <v>2019</v>
      </c>
      <c r="C117" s="290">
        <v>2020</v>
      </c>
      <c r="D117" s="290">
        <v>2021</v>
      </c>
      <c r="E117" s="290">
        <v>2022</v>
      </c>
    </row>
    <row r="118" spans="1:5" ht="16.5" thickBot="1" x14ac:dyDescent="0.3">
      <c r="A118" s="920"/>
      <c r="B118" s="298"/>
      <c r="C118" s="298"/>
      <c r="D118" s="298"/>
      <c r="E118" s="298"/>
    </row>
    <row r="119" spans="1:5" ht="16.5" thickBot="1" x14ac:dyDescent="0.3">
      <c r="A119" s="293" t="s">
        <v>26</v>
      </c>
      <c r="B119" s="299">
        <v>1</v>
      </c>
      <c r="C119" s="299">
        <v>1</v>
      </c>
      <c r="D119" s="299">
        <v>1</v>
      </c>
      <c r="E119" s="299">
        <v>1</v>
      </c>
    </row>
    <row r="120" spans="1:5" ht="16.5" thickBot="1" x14ac:dyDescent="0.3">
      <c r="A120" s="293" t="s">
        <v>27</v>
      </c>
      <c r="B120" s="299">
        <f>B133</f>
        <v>2700</v>
      </c>
      <c r="C120" s="299">
        <f t="shared" ref="C120:E120" si="16">C133</f>
        <v>557000</v>
      </c>
      <c r="D120" s="299">
        <f t="shared" si="16"/>
        <v>556072</v>
      </c>
      <c r="E120" s="299">
        <f t="shared" si="16"/>
        <v>837100</v>
      </c>
    </row>
    <row r="121" spans="1:5" ht="16.5" thickBot="1" x14ac:dyDescent="0.3">
      <c r="A121" s="293" t="s">
        <v>28</v>
      </c>
      <c r="B121" s="299">
        <f>B120/B119</f>
        <v>2700</v>
      </c>
      <c r="C121" s="299">
        <f t="shared" ref="C121:E121" si="17">C120/C119</f>
        <v>557000</v>
      </c>
      <c r="D121" s="299">
        <f t="shared" si="17"/>
        <v>556072</v>
      </c>
      <c r="E121" s="299">
        <f t="shared" si="17"/>
        <v>837100</v>
      </c>
    </row>
    <row r="122" spans="1:5" ht="16.5" thickBot="1" x14ac:dyDescent="0.3">
      <c r="A122" s="293" t="s">
        <v>29</v>
      </c>
      <c r="B122" s="312" t="s">
        <v>30</v>
      </c>
      <c r="C122" s="300">
        <f>C119/B119-1</f>
        <v>0</v>
      </c>
      <c r="D122" s="300">
        <f t="shared" ref="D122:E124" si="18">D119/C119-1</f>
        <v>0</v>
      </c>
      <c r="E122" s="300">
        <f t="shared" si="18"/>
        <v>0</v>
      </c>
    </row>
    <row r="123" spans="1:5" ht="16.5" thickBot="1" x14ac:dyDescent="0.3">
      <c r="A123" s="293" t="s">
        <v>31</v>
      </c>
      <c r="B123" s="312" t="s">
        <v>30</v>
      </c>
      <c r="C123" s="300">
        <f>C120/B120-1</f>
        <v>205.2962962962963</v>
      </c>
      <c r="D123" s="300">
        <f t="shared" si="18"/>
        <v>-1.6660682226211643E-3</v>
      </c>
      <c r="E123" s="300">
        <f t="shared" si="18"/>
        <v>0.50538059819591719</v>
      </c>
    </row>
    <row r="124" spans="1:5" ht="16.5" thickBot="1" x14ac:dyDescent="0.3">
      <c r="A124" s="293" t="s">
        <v>32</v>
      </c>
      <c r="B124" s="312" t="s">
        <v>30</v>
      </c>
      <c r="C124" s="300">
        <f>C121/B121-1</f>
        <v>205.2962962962963</v>
      </c>
      <c r="D124" s="300">
        <f t="shared" si="18"/>
        <v>-1.6660682226211643E-3</v>
      </c>
      <c r="E124" s="300">
        <f t="shared" si="18"/>
        <v>0.50538059819591719</v>
      </c>
    </row>
    <row r="125" spans="1:5" ht="16.5" thickBot="1" x14ac:dyDescent="0.3">
      <c r="A125" s="921" t="s">
        <v>521</v>
      </c>
      <c r="B125" s="922"/>
      <c r="C125" s="922"/>
      <c r="D125" s="922"/>
      <c r="E125" s="923"/>
    </row>
    <row r="126" spans="1:5" x14ac:dyDescent="0.25">
      <c r="A126" s="919"/>
      <c r="B126" s="290">
        <v>2019</v>
      </c>
      <c r="C126" s="290">
        <v>2020</v>
      </c>
      <c r="D126" s="290">
        <v>2021</v>
      </c>
      <c r="E126" s="290">
        <v>2022</v>
      </c>
    </row>
    <row r="127" spans="1:5" ht="16.5" thickBot="1" x14ac:dyDescent="0.3">
      <c r="A127" s="920"/>
      <c r="B127" s="291"/>
      <c r="C127" s="291"/>
      <c r="D127" s="291"/>
      <c r="E127" s="291"/>
    </row>
    <row r="128" spans="1:5" ht="16.5" thickBot="1" x14ac:dyDescent="0.3">
      <c r="A128" s="301" t="s">
        <v>49</v>
      </c>
      <c r="B128" s="315">
        <f>B129+B130+B131+B132</f>
        <v>0</v>
      </c>
      <c r="C128" s="315">
        <f t="shared" ref="C128" si="19">C129+C130+C131+C132</f>
        <v>0</v>
      </c>
      <c r="D128" s="315">
        <v>0</v>
      </c>
      <c r="E128" s="315">
        <f t="shared" ref="E128" si="20">E129+E130+E131+E132</f>
        <v>0</v>
      </c>
    </row>
    <row r="129" spans="1:5" ht="16.5" thickBot="1" x14ac:dyDescent="0.3">
      <c r="A129" s="302" t="s">
        <v>110</v>
      </c>
      <c r="B129" s="315"/>
      <c r="C129" s="315"/>
      <c r="D129" s="315"/>
      <c r="E129" s="315"/>
    </row>
    <row r="130" spans="1:5" ht="16.5" thickBot="1" x14ac:dyDescent="0.3">
      <c r="A130" s="302" t="s">
        <v>111</v>
      </c>
      <c r="B130" s="315"/>
      <c r="C130" s="315"/>
      <c r="D130" s="315"/>
      <c r="E130" s="315"/>
    </row>
    <row r="131" spans="1:5" ht="16.5" thickBot="1" x14ac:dyDescent="0.3">
      <c r="A131" s="302" t="s">
        <v>113</v>
      </c>
      <c r="B131" s="315"/>
      <c r="C131" s="315"/>
      <c r="D131" s="315"/>
      <c r="E131" s="315"/>
    </row>
    <row r="132" spans="1:5" ht="16.5" thickBot="1" x14ac:dyDescent="0.3">
      <c r="A132" s="302" t="s">
        <v>114</v>
      </c>
      <c r="B132" s="315"/>
      <c r="C132" s="315"/>
      <c r="D132" s="315"/>
      <c r="E132" s="315"/>
    </row>
    <row r="133" spans="1:5" ht="16.5" thickBot="1" x14ac:dyDescent="0.3">
      <c r="A133" s="301" t="s">
        <v>50</v>
      </c>
      <c r="B133" s="315">
        <f>B134</f>
        <v>2700</v>
      </c>
      <c r="C133" s="315">
        <f t="shared" ref="C133:E133" si="21">C134</f>
        <v>557000</v>
      </c>
      <c r="D133" s="315">
        <f t="shared" si="21"/>
        <v>556072</v>
      </c>
      <c r="E133" s="315">
        <f t="shared" si="21"/>
        <v>837100</v>
      </c>
    </row>
    <row r="134" spans="1:5" ht="16.5" thickBot="1" x14ac:dyDescent="0.3">
      <c r="A134" s="302" t="s">
        <v>110</v>
      </c>
      <c r="B134" s="315">
        <v>2700</v>
      </c>
      <c r="C134" s="315">
        <v>557000</v>
      </c>
      <c r="D134" s="315">
        <v>556072</v>
      </c>
      <c r="E134" s="315">
        <v>837100</v>
      </c>
    </row>
    <row r="135" spans="1:5" ht="16.5" thickBot="1" x14ac:dyDescent="0.3">
      <c r="A135" s="302" t="s">
        <v>111</v>
      </c>
      <c r="B135" s="315"/>
      <c r="C135" s="315"/>
      <c r="D135" s="315"/>
      <c r="E135" s="315"/>
    </row>
    <row r="136" spans="1:5" ht="16.5" thickBot="1" x14ac:dyDescent="0.3">
      <c r="A136" s="302" t="s">
        <v>113</v>
      </c>
      <c r="B136" s="315"/>
      <c r="C136" s="315"/>
      <c r="D136" s="315"/>
      <c r="E136" s="315"/>
    </row>
    <row r="137" spans="1:5" ht="16.5" thickBot="1" x14ac:dyDescent="0.3">
      <c r="A137" s="302" t="s">
        <v>114</v>
      </c>
      <c r="B137" s="315"/>
      <c r="C137" s="315"/>
      <c r="D137" s="315"/>
      <c r="E137" s="315"/>
    </row>
    <row r="138" spans="1:5" ht="16.5" thickBot="1" x14ac:dyDescent="0.3">
      <c r="A138" s="313" t="s">
        <v>104</v>
      </c>
      <c r="B138" s="1278">
        <f>B128+B133</f>
        <v>2700</v>
      </c>
      <c r="C138" s="1278">
        <f t="shared" ref="C138:E138" si="22">C128+C133</f>
        <v>557000</v>
      </c>
      <c r="D138" s="1278">
        <f t="shared" si="22"/>
        <v>556072</v>
      </c>
      <c r="E138" s="1278">
        <f t="shared" si="22"/>
        <v>837100</v>
      </c>
    </row>
    <row r="139" spans="1:5" ht="111" thickBot="1" x14ac:dyDescent="0.3">
      <c r="A139" s="297" t="s">
        <v>105</v>
      </c>
      <c r="B139" s="1301" t="s">
        <v>522</v>
      </c>
      <c r="C139" s="1287" t="s">
        <v>158</v>
      </c>
      <c r="D139" s="1302" t="s">
        <v>523</v>
      </c>
      <c r="E139" s="1297"/>
    </row>
    <row r="140" spans="1:5" ht="16.5" thickBot="1" x14ac:dyDescent="0.3">
      <c r="A140" s="293" t="s">
        <v>22</v>
      </c>
      <c r="B140" s="904" t="s">
        <v>524</v>
      </c>
      <c r="C140" s="905"/>
      <c r="D140" s="905"/>
      <c r="E140" s="906"/>
    </row>
    <row r="141" spans="1:5" ht="16.5" thickBot="1" x14ac:dyDescent="0.3">
      <c r="A141" s="293" t="s">
        <v>24</v>
      </c>
      <c r="B141" s="916" t="s">
        <v>165</v>
      </c>
      <c r="C141" s="917"/>
      <c r="D141" s="917"/>
      <c r="E141" s="918"/>
    </row>
    <row r="142" spans="1:5" x14ac:dyDescent="0.25">
      <c r="A142" s="919"/>
      <c r="B142" s="290">
        <v>2019</v>
      </c>
      <c r="C142" s="290">
        <v>2020</v>
      </c>
      <c r="D142" s="290">
        <v>2021</v>
      </c>
      <c r="E142" s="290">
        <v>2022</v>
      </c>
    </row>
    <row r="143" spans="1:5" ht="16.5" thickBot="1" x14ac:dyDescent="0.3">
      <c r="A143" s="920"/>
      <c r="B143" s="298"/>
      <c r="C143" s="298"/>
      <c r="D143" s="298"/>
      <c r="E143" s="298"/>
    </row>
    <row r="144" spans="1:5" ht="16.5" thickBot="1" x14ac:dyDescent="0.3">
      <c r="A144" s="293" t="s">
        <v>26</v>
      </c>
      <c r="B144" s="299">
        <v>1</v>
      </c>
      <c r="C144" s="299">
        <v>1</v>
      </c>
      <c r="D144" s="299">
        <v>1</v>
      </c>
      <c r="E144" s="299">
        <v>1</v>
      </c>
    </row>
    <row r="145" spans="1:5" ht="16.5" thickBot="1" x14ac:dyDescent="0.3">
      <c r="A145" s="293" t="s">
        <v>27</v>
      </c>
      <c r="B145" s="299">
        <f>B163</f>
        <v>3844</v>
      </c>
      <c r="C145" s="299">
        <f t="shared" ref="C145:E145" si="23">C163</f>
        <v>4900</v>
      </c>
      <c r="D145" s="299">
        <f t="shared" si="23"/>
        <v>5000</v>
      </c>
      <c r="E145" s="299">
        <f t="shared" si="23"/>
        <v>7700</v>
      </c>
    </row>
    <row r="146" spans="1:5" ht="16.5" thickBot="1" x14ac:dyDescent="0.3">
      <c r="A146" s="293" t="s">
        <v>28</v>
      </c>
      <c r="B146" s="299">
        <v>0</v>
      </c>
      <c r="C146" s="299">
        <f t="shared" ref="C146:E146" si="24">C145/C144</f>
        <v>4900</v>
      </c>
      <c r="D146" s="299">
        <f t="shared" si="24"/>
        <v>5000</v>
      </c>
      <c r="E146" s="299">
        <f t="shared" si="24"/>
        <v>7700</v>
      </c>
    </row>
    <row r="147" spans="1:5" ht="16.5" thickBot="1" x14ac:dyDescent="0.3">
      <c r="A147" s="293" t="s">
        <v>29</v>
      </c>
      <c r="B147" s="643" t="s">
        <v>30</v>
      </c>
      <c r="C147" s="314">
        <f>C144/B144-1</f>
        <v>0</v>
      </c>
      <c r="D147" s="314">
        <f t="shared" ref="D147:E149" si="25">D144/C144-1</f>
        <v>0</v>
      </c>
      <c r="E147" s="314">
        <f t="shared" si="25"/>
        <v>0</v>
      </c>
    </row>
    <row r="148" spans="1:5" ht="16.5" thickBot="1" x14ac:dyDescent="0.3">
      <c r="A148" s="293" t="s">
        <v>31</v>
      </c>
      <c r="B148" s="643" t="s">
        <v>30</v>
      </c>
      <c r="C148" s="314">
        <f>C145/B145-1</f>
        <v>0.2747138397502602</v>
      </c>
      <c r="D148" s="314">
        <f t="shared" si="25"/>
        <v>2.0408163265306145E-2</v>
      </c>
      <c r="E148" s="314">
        <f t="shared" si="25"/>
        <v>0.54</v>
      </c>
    </row>
    <row r="149" spans="1:5" ht="16.5" thickBot="1" x14ac:dyDescent="0.3">
      <c r="A149" s="293" t="s">
        <v>32</v>
      </c>
      <c r="B149" s="643" t="s">
        <v>30</v>
      </c>
      <c r="C149" s="314" t="e">
        <f>C146/B146-1</f>
        <v>#DIV/0!</v>
      </c>
      <c r="D149" s="314">
        <f t="shared" si="25"/>
        <v>2.0408163265306145E-2</v>
      </c>
      <c r="E149" s="314">
        <f t="shared" si="25"/>
        <v>0.54</v>
      </c>
    </row>
    <row r="150" spans="1:5" ht="16.5" thickBot="1" x14ac:dyDescent="0.3">
      <c r="A150" s="921" t="s">
        <v>525</v>
      </c>
      <c r="B150" s="922"/>
      <c r="C150" s="922"/>
      <c r="D150" s="922"/>
      <c r="E150" s="923"/>
    </row>
    <row r="151" spans="1:5" x14ac:dyDescent="0.25">
      <c r="A151" s="919"/>
      <c r="B151" s="290">
        <v>2019</v>
      </c>
      <c r="C151" s="290">
        <v>2020</v>
      </c>
      <c r="D151" s="290">
        <v>2021</v>
      </c>
      <c r="E151" s="290">
        <v>2022</v>
      </c>
    </row>
    <row r="152" spans="1:5" ht="16.5" thickBot="1" x14ac:dyDescent="0.3">
      <c r="A152" s="920"/>
      <c r="B152" s="291"/>
      <c r="C152" s="291"/>
      <c r="D152" s="291"/>
      <c r="E152" s="291"/>
    </row>
    <row r="153" spans="1:5" ht="16.5" thickBot="1" x14ac:dyDescent="0.3">
      <c r="A153" s="301" t="s">
        <v>49</v>
      </c>
      <c r="B153" s="315">
        <f>B154+B155+B156+B157</f>
        <v>0</v>
      </c>
      <c r="C153" s="315">
        <f t="shared" ref="C153" si="26">C154+C155+C156+C157</f>
        <v>0</v>
      </c>
      <c r="D153" s="315">
        <f>D154</f>
        <v>0</v>
      </c>
      <c r="E153" s="315">
        <f t="shared" ref="E153" si="27">E154+E155+E156+E157</f>
        <v>0</v>
      </c>
    </row>
    <row r="154" spans="1:5" ht="16.5" thickBot="1" x14ac:dyDescent="0.3">
      <c r="A154" s="302" t="s">
        <v>110</v>
      </c>
      <c r="B154" s="315">
        <v>0</v>
      </c>
      <c r="C154" s="315">
        <v>0</v>
      </c>
      <c r="D154" s="315">
        <v>0</v>
      </c>
      <c r="E154" s="315">
        <v>0</v>
      </c>
    </row>
    <row r="155" spans="1:5" ht="16.5" thickBot="1" x14ac:dyDescent="0.3">
      <c r="A155" s="302" t="s">
        <v>111</v>
      </c>
      <c r="B155" s="315"/>
      <c r="C155" s="315"/>
      <c r="D155" s="315"/>
      <c r="E155" s="315"/>
    </row>
    <row r="156" spans="1:5" ht="16.5" thickBot="1" x14ac:dyDescent="0.3">
      <c r="A156" s="302" t="s">
        <v>113</v>
      </c>
      <c r="B156" s="315"/>
      <c r="C156" s="315"/>
      <c r="D156" s="315"/>
      <c r="E156" s="315"/>
    </row>
    <row r="157" spans="1:5" ht="16.5" thickBot="1" x14ac:dyDescent="0.3">
      <c r="A157" s="302" t="s">
        <v>114</v>
      </c>
      <c r="B157" s="315"/>
      <c r="C157" s="315"/>
      <c r="D157" s="315"/>
      <c r="E157" s="315"/>
    </row>
    <row r="158" spans="1:5" ht="16.5" thickBot="1" x14ac:dyDescent="0.3">
      <c r="A158" s="301" t="s">
        <v>50</v>
      </c>
      <c r="B158" s="315">
        <f>B159+B160+B161+B162</f>
        <v>3844</v>
      </c>
      <c r="C158" s="315">
        <f t="shared" ref="C158:D158" si="28">C159+C160+C161+C162</f>
        <v>4900</v>
      </c>
      <c r="D158" s="315">
        <f t="shared" si="28"/>
        <v>5000</v>
      </c>
      <c r="E158" s="315">
        <f>E159</f>
        <v>7700</v>
      </c>
    </row>
    <row r="159" spans="1:5" ht="16.5" thickBot="1" x14ac:dyDescent="0.3">
      <c r="A159" s="302" t="s">
        <v>110</v>
      </c>
      <c r="B159" s="315">
        <v>3844</v>
      </c>
      <c r="C159" s="315">
        <v>4900</v>
      </c>
      <c r="D159" s="315">
        <v>5000</v>
      </c>
      <c r="E159" s="315">
        <v>7700</v>
      </c>
    </row>
    <row r="160" spans="1:5" ht="16.5" thickBot="1" x14ac:dyDescent="0.3">
      <c r="A160" s="302" t="s">
        <v>111</v>
      </c>
      <c r="B160" s="315"/>
      <c r="C160" s="315"/>
      <c r="D160" s="315"/>
      <c r="E160" s="315"/>
    </row>
    <row r="161" spans="1:5" ht="16.5" thickBot="1" x14ac:dyDescent="0.3">
      <c r="A161" s="302" t="s">
        <v>113</v>
      </c>
      <c r="B161" s="315"/>
      <c r="C161" s="315"/>
      <c r="D161" s="315"/>
      <c r="E161" s="315"/>
    </row>
    <row r="162" spans="1:5" ht="16.5" thickBot="1" x14ac:dyDescent="0.3">
      <c r="A162" s="302" t="s">
        <v>114</v>
      </c>
      <c r="B162" s="315"/>
      <c r="C162" s="315"/>
      <c r="D162" s="315"/>
      <c r="E162" s="315"/>
    </row>
    <row r="163" spans="1:5" ht="16.5" thickBot="1" x14ac:dyDescent="0.3">
      <c r="A163" s="313" t="s">
        <v>107</v>
      </c>
      <c r="B163" s="1278">
        <f>B153+B158</f>
        <v>3844</v>
      </c>
      <c r="C163" s="1278">
        <f t="shared" ref="C163:E163" si="29">C153+C158</f>
        <v>4900</v>
      </c>
      <c r="D163" s="1278">
        <f t="shared" si="29"/>
        <v>5000</v>
      </c>
      <c r="E163" s="1278">
        <f t="shared" si="29"/>
        <v>7700</v>
      </c>
    </row>
    <row r="164" spans="1:5" ht="63.75" thickBot="1" x14ac:dyDescent="0.3">
      <c r="A164" s="316" t="s">
        <v>171</v>
      </c>
      <c r="B164" s="645" t="s">
        <v>526</v>
      </c>
      <c r="C164" s="1287" t="s">
        <v>158</v>
      </c>
      <c r="D164" s="1303" t="s">
        <v>527</v>
      </c>
      <c r="E164" s="1304"/>
    </row>
    <row r="165" spans="1:5" ht="16.5" thickBot="1" x14ac:dyDescent="0.3">
      <c r="A165" s="293" t="s">
        <v>22</v>
      </c>
      <c r="B165" s="927" t="s">
        <v>528</v>
      </c>
      <c r="C165" s="928"/>
      <c r="D165" s="928"/>
      <c r="E165" s="929"/>
    </row>
    <row r="166" spans="1:5" ht="16.5" thickBot="1" x14ac:dyDescent="0.3">
      <c r="A166" s="293" t="s">
        <v>24</v>
      </c>
      <c r="B166" s="916" t="s">
        <v>48</v>
      </c>
      <c r="C166" s="917"/>
      <c r="D166" s="917"/>
      <c r="E166" s="918"/>
    </row>
    <row r="167" spans="1:5" x14ac:dyDescent="0.25">
      <c r="A167" s="919"/>
      <c r="B167" s="290">
        <v>2019</v>
      </c>
      <c r="C167" s="290">
        <v>2020</v>
      </c>
      <c r="D167" s="290">
        <v>2021</v>
      </c>
      <c r="E167" s="290">
        <v>2022</v>
      </c>
    </row>
    <row r="168" spans="1:5" ht="16.5" thickBot="1" x14ac:dyDescent="0.3">
      <c r="A168" s="920"/>
      <c r="B168" s="298"/>
      <c r="C168" s="298"/>
      <c r="D168" s="298"/>
      <c r="E168" s="298"/>
    </row>
    <row r="169" spans="1:5" ht="16.5" thickBot="1" x14ac:dyDescent="0.3">
      <c r="A169" s="293" t="s">
        <v>26</v>
      </c>
      <c r="B169" s="312">
        <v>1</v>
      </c>
      <c r="C169" s="312">
        <v>1</v>
      </c>
      <c r="D169" s="312">
        <v>1</v>
      </c>
      <c r="E169" s="312">
        <v>1</v>
      </c>
    </row>
    <row r="170" spans="1:5" ht="16.5" thickBot="1" x14ac:dyDescent="0.3">
      <c r="A170" s="293" t="s">
        <v>27</v>
      </c>
      <c r="B170" s="291">
        <f>B183</f>
        <v>20000</v>
      </c>
      <c r="C170" s="291">
        <f t="shared" ref="C170:E170" si="30">C183</f>
        <v>15000</v>
      </c>
      <c r="D170" s="291">
        <f t="shared" si="30"/>
        <v>10000</v>
      </c>
      <c r="E170" s="291">
        <f t="shared" si="30"/>
        <v>133000</v>
      </c>
    </row>
    <row r="171" spans="1:5" ht="16.5" thickBot="1" x14ac:dyDescent="0.3">
      <c r="A171" s="293" t="s">
        <v>28</v>
      </c>
      <c r="B171" s="299">
        <f>B170/B169</f>
        <v>20000</v>
      </c>
      <c r="C171" s="299">
        <f t="shared" ref="C171:E171" si="31">C170/C169</f>
        <v>15000</v>
      </c>
      <c r="D171" s="299">
        <f t="shared" si="31"/>
        <v>10000</v>
      </c>
      <c r="E171" s="299">
        <f t="shared" si="31"/>
        <v>133000</v>
      </c>
    </row>
    <row r="172" spans="1:5" ht="16.5" thickBot="1" x14ac:dyDescent="0.3">
      <c r="A172" s="293" t="s">
        <v>29</v>
      </c>
      <c r="B172" s="312" t="s">
        <v>30</v>
      </c>
      <c r="C172" s="300">
        <f>C169/B169-1</f>
        <v>0</v>
      </c>
      <c r="D172" s="300">
        <f t="shared" ref="D172:E174" si="32">D169/C169-1</f>
        <v>0</v>
      </c>
      <c r="E172" s="300">
        <f t="shared" si="32"/>
        <v>0</v>
      </c>
    </row>
    <row r="173" spans="1:5" ht="16.5" thickBot="1" x14ac:dyDescent="0.3">
      <c r="A173" s="293" t="s">
        <v>31</v>
      </c>
      <c r="B173" s="312" t="s">
        <v>30</v>
      </c>
      <c r="C173" s="300">
        <f>C170/B170-1</f>
        <v>-0.25</v>
      </c>
      <c r="D173" s="300">
        <f t="shared" si="32"/>
        <v>-0.33333333333333337</v>
      </c>
      <c r="E173" s="300">
        <f t="shared" si="32"/>
        <v>12.3</v>
      </c>
    </row>
    <row r="174" spans="1:5" ht="16.5" thickBot="1" x14ac:dyDescent="0.3">
      <c r="A174" s="293" t="s">
        <v>32</v>
      </c>
      <c r="B174" s="312" t="s">
        <v>30</v>
      </c>
      <c r="C174" s="300">
        <f>C171/B171-1</f>
        <v>-0.25</v>
      </c>
      <c r="D174" s="300">
        <f t="shared" si="32"/>
        <v>-0.33333333333333337</v>
      </c>
      <c r="E174" s="300">
        <f t="shared" si="32"/>
        <v>12.3</v>
      </c>
    </row>
    <row r="175" spans="1:5" ht="16.5" thickBot="1" x14ac:dyDescent="0.3">
      <c r="A175" s="921" t="s">
        <v>529</v>
      </c>
      <c r="B175" s="922"/>
      <c r="C175" s="922"/>
      <c r="D175" s="922"/>
      <c r="E175" s="923"/>
    </row>
    <row r="176" spans="1:5" x14ac:dyDescent="0.25">
      <c r="A176" s="919"/>
      <c r="B176" s="290">
        <v>2019</v>
      </c>
      <c r="C176" s="290">
        <v>2020</v>
      </c>
      <c r="D176" s="290">
        <v>2021</v>
      </c>
      <c r="E176" s="290">
        <v>2022</v>
      </c>
    </row>
    <row r="177" spans="1:6" ht="16.5" thickBot="1" x14ac:dyDescent="0.3">
      <c r="A177" s="920"/>
      <c r="B177" s="307"/>
      <c r="C177" s="307"/>
      <c r="D177" s="307"/>
      <c r="E177" s="307"/>
    </row>
    <row r="178" spans="1:6" ht="16.5" thickBot="1" x14ac:dyDescent="0.3">
      <c r="A178" s="301" t="s">
        <v>49</v>
      </c>
      <c r="B178" s="315">
        <f>B179+B180+B181+B182</f>
        <v>0</v>
      </c>
      <c r="C178" s="315">
        <f t="shared" ref="C178:E178" si="33">C179+C180+C181+C182</f>
        <v>0</v>
      </c>
      <c r="D178" s="315">
        <f t="shared" si="33"/>
        <v>0</v>
      </c>
      <c r="E178" s="315">
        <f t="shared" si="33"/>
        <v>0</v>
      </c>
    </row>
    <row r="179" spans="1:6" ht="16.5" thickBot="1" x14ac:dyDescent="0.3">
      <c r="A179" s="302" t="s">
        <v>110</v>
      </c>
      <c r="B179" s="315"/>
      <c r="C179" s="315"/>
      <c r="D179" s="315"/>
      <c r="E179" s="315"/>
    </row>
    <row r="180" spans="1:6" ht="16.5" thickBot="1" x14ac:dyDescent="0.3">
      <c r="A180" s="302" t="s">
        <v>111</v>
      </c>
      <c r="B180" s="315"/>
      <c r="C180" s="315"/>
      <c r="D180" s="315"/>
      <c r="E180" s="315"/>
    </row>
    <row r="181" spans="1:6" ht="16.5" thickBot="1" x14ac:dyDescent="0.3">
      <c r="A181" s="302" t="s">
        <v>113</v>
      </c>
      <c r="B181" s="315"/>
      <c r="C181" s="315"/>
      <c r="D181" s="315"/>
      <c r="E181" s="315"/>
    </row>
    <row r="182" spans="1:6" ht="16.5" thickBot="1" x14ac:dyDescent="0.3">
      <c r="A182" s="302" t="s">
        <v>114</v>
      </c>
      <c r="B182" s="315"/>
      <c r="C182" s="315"/>
      <c r="D182" s="315"/>
      <c r="E182" s="315"/>
    </row>
    <row r="183" spans="1:6" ht="16.5" thickBot="1" x14ac:dyDescent="0.3">
      <c r="A183" s="301" t="s">
        <v>50</v>
      </c>
      <c r="B183" s="315">
        <f>B184</f>
        <v>20000</v>
      </c>
      <c r="C183" s="315">
        <f t="shared" ref="C183:E183" si="34">C184</f>
        <v>15000</v>
      </c>
      <c r="D183" s="315">
        <f t="shared" si="34"/>
        <v>10000</v>
      </c>
      <c r="E183" s="315">
        <f t="shared" si="34"/>
        <v>133000</v>
      </c>
    </row>
    <row r="184" spans="1:6" ht="16.5" thickBot="1" x14ac:dyDescent="0.3">
      <c r="A184" s="302" t="s">
        <v>110</v>
      </c>
      <c r="B184" s="291">
        <v>20000</v>
      </c>
      <c r="C184" s="291">
        <v>15000</v>
      </c>
      <c r="D184" s="315">
        <v>10000</v>
      </c>
      <c r="E184" s="291">
        <v>133000</v>
      </c>
    </row>
    <row r="185" spans="1:6" ht="16.5" thickBot="1" x14ac:dyDescent="0.3">
      <c r="A185" s="302" t="s">
        <v>111</v>
      </c>
      <c r="B185" s="315"/>
      <c r="C185" s="315"/>
      <c r="D185" s="315"/>
      <c r="E185" s="315"/>
    </row>
    <row r="186" spans="1:6" ht="16.5" thickBot="1" x14ac:dyDescent="0.3">
      <c r="A186" s="302" t="s">
        <v>113</v>
      </c>
      <c r="B186" s="315"/>
      <c r="C186" s="315"/>
      <c r="D186" s="315"/>
      <c r="E186" s="315"/>
    </row>
    <row r="187" spans="1:6" ht="16.5" thickBot="1" x14ac:dyDescent="0.3">
      <c r="A187" s="302" t="s">
        <v>114</v>
      </c>
      <c r="B187" s="315"/>
      <c r="C187" s="315"/>
      <c r="D187" s="315"/>
      <c r="E187" s="315"/>
    </row>
    <row r="188" spans="1:6" ht="16.5" thickBot="1" x14ac:dyDescent="0.3">
      <c r="A188" s="303" t="s">
        <v>61</v>
      </c>
      <c r="B188" s="1298">
        <f>B178+B183</f>
        <v>20000</v>
      </c>
      <c r="C188" s="1298">
        <f t="shared" ref="C188:E188" si="35">C178+C183</f>
        <v>15000</v>
      </c>
      <c r="D188" s="1298">
        <f t="shared" si="35"/>
        <v>10000</v>
      </c>
      <c r="E188" s="1298">
        <f t="shared" si="35"/>
        <v>133000</v>
      </c>
    </row>
    <row r="189" spans="1:6" ht="63.75" thickBot="1" x14ac:dyDescent="0.3">
      <c r="A189" s="297" t="s">
        <v>530</v>
      </c>
      <c r="B189" s="644" t="s">
        <v>531</v>
      </c>
      <c r="C189" s="1287" t="s">
        <v>158</v>
      </c>
      <c r="D189" s="1305" t="s">
        <v>532</v>
      </c>
      <c r="E189" s="1304"/>
      <c r="F189" s="317"/>
    </row>
    <row r="190" spans="1:6" ht="16.5" thickBot="1" x14ac:dyDescent="0.3">
      <c r="A190" s="293" t="s">
        <v>22</v>
      </c>
      <c r="B190" s="904" t="s">
        <v>531</v>
      </c>
      <c r="C190" s="905"/>
      <c r="D190" s="905"/>
      <c r="E190" s="906"/>
      <c r="F190" s="317"/>
    </row>
    <row r="191" spans="1:6" ht="16.5" thickBot="1" x14ac:dyDescent="0.3">
      <c r="A191" s="293" t="s">
        <v>24</v>
      </c>
      <c r="B191" s="916" t="s">
        <v>48</v>
      </c>
      <c r="C191" s="917"/>
      <c r="D191" s="917"/>
      <c r="E191" s="918"/>
      <c r="F191" s="317"/>
    </row>
    <row r="192" spans="1:6" x14ac:dyDescent="0.25">
      <c r="A192" s="919"/>
      <c r="B192" s="290">
        <v>2019</v>
      </c>
      <c r="C192" s="290">
        <v>2020</v>
      </c>
      <c r="D192" s="290">
        <v>2021</v>
      </c>
      <c r="E192" s="290">
        <v>2022</v>
      </c>
      <c r="F192" s="317"/>
    </row>
    <row r="193" spans="1:6" ht="16.5" thickBot="1" x14ac:dyDescent="0.3">
      <c r="A193" s="920"/>
      <c r="B193" s="318"/>
      <c r="C193" s="298"/>
      <c r="D193" s="298"/>
      <c r="E193" s="298"/>
      <c r="F193" s="317"/>
    </row>
    <row r="194" spans="1:6" ht="16.5" thickBot="1" x14ac:dyDescent="0.3">
      <c r="A194" s="293" t="s">
        <v>26</v>
      </c>
      <c r="B194" s="312">
        <v>0</v>
      </c>
      <c r="C194" s="312">
        <v>1</v>
      </c>
      <c r="D194" s="312">
        <v>1</v>
      </c>
      <c r="E194" s="312">
        <v>0</v>
      </c>
      <c r="F194" s="317"/>
    </row>
    <row r="195" spans="1:6" ht="16.5" thickBot="1" x14ac:dyDescent="0.3">
      <c r="A195" s="293" t="s">
        <v>27</v>
      </c>
      <c r="B195" s="299">
        <f>B213</f>
        <v>0</v>
      </c>
      <c r="C195" s="299">
        <f t="shared" ref="C195:E195" si="36">C213</f>
        <v>10000</v>
      </c>
      <c r="D195" s="299">
        <f t="shared" si="36"/>
        <v>20000</v>
      </c>
      <c r="E195" s="299">
        <f t="shared" si="36"/>
        <v>0</v>
      </c>
      <c r="F195" s="317"/>
    </row>
    <row r="196" spans="1:6" ht="16.5" thickBot="1" x14ac:dyDescent="0.3">
      <c r="A196" s="293" t="s">
        <v>28</v>
      </c>
      <c r="B196" s="299" t="e">
        <f>B195/B194</f>
        <v>#DIV/0!</v>
      </c>
      <c r="C196" s="299">
        <f t="shared" ref="C196:E196" si="37">C195/C194</f>
        <v>10000</v>
      </c>
      <c r="D196" s="299">
        <f t="shared" si="37"/>
        <v>20000</v>
      </c>
      <c r="E196" s="299" t="e">
        <f t="shared" si="37"/>
        <v>#DIV/0!</v>
      </c>
      <c r="F196" s="317"/>
    </row>
    <row r="197" spans="1:6" ht="16.5" thickBot="1" x14ac:dyDescent="0.3">
      <c r="A197" s="293" t="s">
        <v>29</v>
      </c>
      <c r="B197" s="312" t="s">
        <v>30</v>
      </c>
      <c r="C197" s="300" t="e">
        <f>C194/B194-1</f>
        <v>#DIV/0!</v>
      </c>
      <c r="D197" s="300">
        <f t="shared" ref="D197:E199" si="38">D194/C194-1</f>
        <v>0</v>
      </c>
      <c r="E197" s="300">
        <f t="shared" si="38"/>
        <v>-1</v>
      </c>
      <c r="F197" s="317"/>
    </row>
    <row r="198" spans="1:6" ht="16.5" thickBot="1" x14ac:dyDescent="0.3">
      <c r="A198" s="293" t="s">
        <v>31</v>
      </c>
      <c r="B198" s="312" t="s">
        <v>30</v>
      </c>
      <c r="C198" s="300" t="e">
        <f>C195/B195-1</f>
        <v>#DIV/0!</v>
      </c>
      <c r="D198" s="300">
        <f t="shared" si="38"/>
        <v>1</v>
      </c>
      <c r="E198" s="300">
        <f t="shared" si="38"/>
        <v>-1</v>
      </c>
      <c r="F198" s="317"/>
    </row>
    <row r="199" spans="1:6" ht="16.5" thickBot="1" x14ac:dyDescent="0.3">
      <c r="A199" s="293" t="s">
        <v>32</v>
      </c>
      <c r="B199" s="312" t="s">
        <v>30</v>
      </c>
      <c r="C199" s="300" t="e">
        <f>C196/B196-1</f>
        <v>#DIV/0!</v>
      </c>
      <c r="D199" s="300">
        <f t="shared" si="38"/>
        <v>1</v>
      </c>
      <c r="E199" s="300" t="e">
        <f t="shared" si="38"/>
        <v>#DIV/0!</v>
      </c>
      <c r="F199" s="317"/>
    </row>
    <row r="200" spans="1:6" ht="16.5" thickBot="1" x14ac:dyDescent="0.3">
      <c r="A200" s="921" t="s">
        <v>533</v>
      </c>
      <c r="B200" s="922"/>
      <c r="C200" s="922"/>
      <c r="D200" s="922"/>
      <c r="E200" s="923"/>
      <c r="F200" s="317"/>
    </row>
    <row r="201" spans="1:6" x14ac:dyDescent="0.25">
      <c r="A201" s="919"/>
      <c r="B201" s="290">
        <v>2019</v>
      </c>
      <c r="C201" s="290">
        <v>2020</v>
      </c>
      <c r="D201" s="290">
        <v>2021</v>
      </c>
      <c r="E201" s="290">
        <v>2022</v>
      </c>
      <c r="F201" s="317"/>
    </row>
    <row r="202" spans="1:6" ht="16.5" thickBot="1" x14ac:dyDescent="0.3">
      <c r="A202" s="920"/>
      <c r="B202" s="319"/>
      <c r="C202" s="291"/>
      <c r="D202" s="291"/>
      <c r="E202" s="291"/>
      <c r="F202" s="317"/>
    </row>
    <row r="203" spans="1:6" ht="16.5" thickBot="1" x14ac:dyDescent="0.3">
      <c r="A203" s="301" t="s">
        <v>49</v>
      </c>
      <c r="B203" s="315">
        <f>B204+B205+B206+B207</f>
        <v>0</v>
      </c>
      <c r="C203" s="315">
        <f t="shared" ref="C203:E203" si="39">C204+C205+C206+C207</f>
        <v>0</v>
      </c>
      <c r="D203" s="315">
        <f t="shared" si="39"/>
        <v>0</v>
      </c>
      <c r="E203" s="315">
        <f t="shared" si="39"/>
        <v>0</v>
      </c>
    </row>
    <row r="204" spans="1:6" ht="16.5" thickBot="1" x14ac:dyDescent="0.3">
      <c r="A204" s="302" t="s">
        <v>110</v>
      </c>
      <c r="B204" s="315"/>
      <c r="C204" s="315"/>
      <c r="D204" s="315"/>
      <c r="E204" s="315"/>
    </row>
    <row r="205" spans="1:6" ht="16.5" thickBot="1" x14ac:dyDescent="0.3">
      <c r="A205" s="302" t="s">
        <v>111</v>
      </c>
      <c r="B205" s="315"/>
      <c r="C205" s="315"/>
      <c r="D205" s="315"/>
      <c r="E205" s="315"/>
    </row>
    <row r="206" spans="1:6" ht="16.5" thickBot="1" x14ac:dyDescent="0.3">
      <c r="A206" s="302" t="s">
        <v>113</v>
      </c>
      <c r="B206" s="315"/>
      <c r="C206" s="315"/>
      <c r="D206" s="315"/>
      <c r="E206" s="315"/>
    </row>
    <row r="207" spans="1:6" ht="16.5" thickBot="1" x14ac:dyDescent="0.3">
      <c r="A207" s="302" t="s">
        <v>114</v>
      </c>
      <c r="B207" s="315"/>
      <c r="C207" s="315"/>
      <c r="D207" s="315"/>
      <c r="E207" s="315"/>
    </row>
    <row r="208" spans="1:6" ht="16.5" thickBot="1" x14ac:dyDescent="0.3">
      <c r="A208" s="301" t="s">
        <v>50</v>
      </c>
      <c r="B208" s="315">
        <f>B209+B210+B211+B212</f>
        <v>0</v>
      </c>
      <c r="C208" s="315">
        <v>10000</v>
      </c>
      <c r="D208" s="315">
        <f t="shared" ref="D208" si="40">D209+D210+D211+D212</f>
        <v>20000</v>
      </c>
      <c r="E208" s="315">
        <v>0</v>
      </c>
    </row>
    <row r="209" spans="1:5" ht="16.5" thickBot="1" x14ac:dyDescent="0.3">
      <c r="A209" s="302" t="s">
        <v>110</v>
      </c>
      <c r="B209" s="315">
        <v>0</v>
      </c>
      <c r="C209" s="315">
        <v>10000</v>
      </c>
      <c r="D209" s="291">
        <v>20000</v>
      </c>
      <c r="E209" s="291">
        <v>0</v>
      </c>
    </row>
    <row r="210" spans="1:5" ht="16.5" thickBot="1" x14ac:dyDescent="0.3">
      <c r="A210" s="302" t="s">
        <v>111</v>
      </c>
      <c r="B210" s="315"/>
      <c r="C210" s="315"/>
      <c r="D210" s="315"/>
      <c r="E210" s="315"/>
    </row>
    <row r="211" spans="1:5" ht="16.5" thickBot="1" x14ac:dyDescent="0.3">
      <c r="A211" s="302" t="s">
        <v>113</v>
      </c>
      <c r="B211" s="315"/>
      <c r="C211" s="336"/>
      <c r="D211" s="336"/>
      <c r="E211" s="336"/>
    </row>
    <row r="212" spans="1:5" ht="16.5" thickBot="1" x14ac:dyDescent="0.3">
      <c r="A212" s="302" t="s">
        <v>114</v>
      </c>
      <c r="B212" s="315"/>
      <c r="C212" s="336"/>
      <c r="D212" s="336"/>
      <c r="E212" s="336"/>
    </row>
    <row r="213" spans="1:5" ht="16.5" thickBot="1" x14ac:dyDescent="0.3">
      <c r="A213" s="303" t="s">
        <v>66</v>
      </c>
      <c r="B213" s="1298">
        <f>B203+B208</f>
        <v>0</v>
      </c>
      <c r="C213" s="1298">
        <f t="shared" ref="C213:E213" si="41">C203+C208</f>
        <v>10000</v>
      </c>
      <c r="D213" s="1298">
        <f t="shared" si="41"/>
        <v>20000</v>
      </c>
      <c r="E213" s="1298">
        <f t="shared" si="41"/>
        <v>0</v>
      </c>
    </row>
    <row r="214" spans="1:5" ht="79.5" thickBot="1" x14ac:dyDescent="0.3">
      <c r="A214" s="316" t="s">
        <v>534</v>
      </c>
      <c r="B214" s="645" t="s">
        <v>535</v>
      </c>
      <c r="C214" s="1287" t="s">
        <v>158</v>
      </c>
      <c r="D214" s="1306"/>
      <c r="E214" s="1304"/>
    </row>
    <row r="215" spans="1:5" ht="16.5" thickBot="1" x14ac:dyDescent="0.3">
      <c r="A215" s="293" t="s">
        <v>22</v>
      </c>
      <c r="B215" s="904" t="s">
        <v>524</v>
      </c>
      <c r="C215" s="905"/>
      <c r="D215" s="905"/>
      <c r="E215" s="906"/>
    </row>
    <row r="216" spans="1:5" ht="16.5" thickBot="1" x14ac:dyDescent="0.3">
      <c r="A216" s="293" t="s">
        <v>24</v>
      </c>
      <c r="B216" s="916" t="s">
        <v>165</v>
      </c>
      <c r="C216" s="917"/>
      <c r="D216" s="917"/>
      <c r="E216" s="918"/>
    </row>
    <row r="217" spans="1:5" x14ac:dyDescent="0.25">
      <c r="A217" s="919"/>
      <c r="B217" s="290">
        <v>2019</v>
      </c>
      <c r="C217" s="290">
        <v>2020</v>
      </c>
      <c r="D217" s="290">
        <v>2021</v>
      </c>
      <c r="E217" s="290">
        <v>2022</v>
      </c>
    </row>
    <row r="218" spans="1:5" ht="16.5" thickBot="1" x14ac:dyDescent="0.3">
      <c r="A218" s="920"/>
      <c r="B218" s="318"/>
      <c r="C218" s="298"/>
      <c r="D218" s="298"/>
      <c r="E218" s="298"/>
    </row>
    <row r="219" spans="1:5" ht="16.5" thickBot="1" x14ac:dyDescent="0.3">
      <c r="A219" s="293" t="s">
        <v>26</v>
      </c>
      <c r="B219" s="312">
        <v>0</v>
      </c>
      <c r="C219" s="312">
        <v>1</v>
      </c>
      <c r="D219" s="312">
        <v>1</v>
      </c>
      <c r="E219" s="312">
        <v>0</v>
      </c>
    </row>
    <row r="220" spans="1:5" ht="16.5" thickBot="1" x14ac:dyDescent="0.3">
      <c r="A220" s="293" t="s">
        <v>27</v>
      </c>
      <c r="B220" s="299">
        <f>B238</f>
        <v>0</v>
      </c>
      <c r="C220" s="299">
        <f t="shared" ref="C220:E220" si="42">C238</f>
        <v>400</v>
      </c>
      <c r="D220" s="299">
        <f t="shared" si="42"/>
        <v>130</v>
      </c>
      <c r="E220" s="299">
        <f t="shared" si="42"/>
        <v>0</v>
      </c>
    </row>
    <row r="221" spans="1:5" ht="16.5" thickBot="1" x14ac:dyDescent="0.3">
      <c r="A221" s="293" t="s">
        <v>28</v>
      </c>
      <c r="B221" s="308" t="e">
        <f>B220/B219</f>
        <v>#DIV/0!</v>
      </c>
      <c r="C221" s="308">
        <f t="shared" ref="C221:E221" si="43">C220/C219</f>
        <v>400</v>
      </c>
      <c r="D221" s="308">
        <f t="shared" si="43"/>
        <v>130</v>
      </c>
      <c r="E221" s="308" t="e">
        <f t="shared" si="43"/>
        <v>#DIV/0!</v>
      </c>
    </row>
    <row r="222" spans="1:5" ht="16.5" thickBot="1" x14ac:dyDescent="0.3">
      <c r="A222" s="293" t="s">
        <v>29</v>
      </c>
      <c r="B222" s="643" t="s">
        <v>30</v>
      </c>
      <c r="C222" s="314" t="e">
        <f>C219/B219-1</f>
        <v>#DIV/0!</v>
      </c>
      <c r="D222" s="314">
        <f t="shared" ref="D222:E224" si="44">D219/C219-1</f>
        <v>0</v>
      </c>
      <c r="E222" s="314">
        <f t="shared" si="44"/>
        <v>-1</v>
      </c>
    </row>
    <row r="223" spans="1:5" ht="16.5" thickBot="1" x14ac:dyDescent="0.3">
      <c r="A223" s="293" t="s">
        <v>31</v>
      </c>
      <c r="B223" s="643" t="s">
        <v>30</v>
      </c>
      <c r="C223" s="314" t="e">
        <f>C220/B220-1</f>
        <v>#DIV/0!</v>
      </c>
      <c r="D223" s="314">
        <f t="shared" si="44"/>
        <v>-0.67500000000000004</v>
      </c>
      <c r="E223" s="314">
        <f t="shared" si="44"/>
        <v>-1</v>
      </c>
    </row>
    <row r="224" spans="1:5" ht="16.5" thickBot="1" x14ac:dyDescent="0.3">
      <c r="A224" s="293" t="s">
        <v>32</v>
      </c>
      <c r="B224" s="643" t="s">
        <v>30</v>
      </c>
      <c r="C224" s="314" t="e">
        <f>C221/B221-1</f>
        <v>#DIV/0!</v>
      </c>
      <c r="D224" s="314">
        <f t="shared" si="44"/>
        <v>-0.67500000000000004</v>
      </c>
      <c r="E224" s="314" t="e">
        <f t="shared" si="44"/>
        <v>#DIV/0!</v>
      </c>
    </row>
    <row r="225" spans="1:6" ht="16.5" thickBot="1" x14ac:dyDescent="0.3">
      <c r="A225" s="921" t="s">
        <v>536</v>
      </c>
      <c r="B225" s="922"/>
      <c r="C225" s="922"/>
      <c r="D225" s="922"/>
      <c r="E225" s="923"/>
    </row>
    <row r="226" spans="1:6" x14ac:dyDescent="0.25">
      <c r="A226" s="919"/>
      <c r="B226" s="290">
        <v>2019</v>
      </c>
      <c r="C226" s="290">
        <v>2020</v>
      </c>
      <c r="D226" s="290">
        <v>2021</v>
      </c>
      <c r="E226" s="290">
        <v>2022</v>
      </c>
    </row>
    <row r="227" spans="1:6" ht="16.5" thickBot="1" x14ac:dyDescent="0.3">
      <c r="A227" s="920"/>
      <c r="B227" s="319"/>
      <c r="C227" s="291"/>
      <c r="D227" s="291"/>
      <c r="E227" s="291"/>
      <c r="F227" s="317"/>
    </row>
    <row r="228" spans="1:6" ht="16.5" thickBot="1" x14ac:dyDescent="0.3">
      <c r="A228" s="301" t="s">
        <v>49</v>
      </c>
      <c r="B228" s="315">
        <f>B229+B230+B231+B232</f>
        <v>0</v>
      </c>
      <c r="C228" s="315">
        <f t="shared" ref="C228:E228" si="45">C229+C230+C231+C232</f>
        <v>0</v>
      </c>
      <c r="D228" s="315">
        <f t="shared" si="45"/>
        <v>0</v>
      </c>
      <c r="E228" s="315">
        <f t="shared" si="45"/>
        <v>0</v>
      </c>
    </row>
    <row r="229" spans="1:6" ht="16.5" thickBot="1" x14ac:dyDescent="0.3">
      <c r="A229" s="302" t="s">
        <v>110</v>
      </c>
      <c r="B229" s="315">
        <v>0</v>
      </c>
      <c r="C229" s="315">
        <v>0</v>
      </c>
      <c r="D229" s="315">
        <v>0</v>
      </c>
      <c r="E229" s="315">
        <v>0</v>
      </c>
    </row>
    <row r="230" spans="1:6" ht="16.5" thickBot="1" x14ac:dyDescent="0.3">
      <c r="A230" s="302" t="s">
        <v>111</v>
      </c>
      <c r="B230" s="336"/>
      <c r="C230" s="336"/>
      <c r="D230" s="336"/>
      <c r="E230" s="336"/>
    </row>
    <row r="231" spans="1:6" ht="16.5" thickBot="1" x14ac:dyDescent="0.3">
      <c r="A231" s="302" t="s">
        <v>113</v>
      </c>
      <c r="B231" s="336"/>
      <c r="C231" s="336"/>
      <c r="D231" s="336"/>
      <c r="E231" s="336"/>
    </row>
    <row r="232" spans="1:6" ht="16.5" thickBot="1" x14ac:dyDescent="0.3">
      <c r="A232" s="302" t="s">
        <v>114</v>
      </c>
      <c r="B232" s="336"/>
      <c r="C232" s="336"/>
      <c r="D232" s="336"/>
      <c r="E232" s="336"/>
    </row>
    <row r="233" spans="1:6" ht="16.5" thickBot="1" x14ac:dyDescent="0.3">
      <c r="A233" s="301" t="s">
        <v>50</v>
      </c>
      <c r="B233" s="315">
        <f>B234+B235+B236+B237</f>
        <v>0</v>
      </c>
      <c r="C233" s="315">
        <f>C234</f>
        <v>400</v>
      </c>
      <c r="D233" s="315">
        <f t="shared" ref="D233" si="46">D234+D235+D236+D237</f>
        <v>130</v>
      </c>
      <c r="E233" s="315">
        <v>0</v>
      </c>
    </row>
    <row r="234" spans="1:6" ht="16.5" thickBot="1" x14ac:dyDescent="0.3">
      <c r="A234" s="302" t="s">
        <v>110</v>
      </c>
      <c r="B234" s="315">
        <v>0</v>
      </c>
      <c r="C234" s="336">
        <v>400</v>
      </c>
      <c r="D234" s="307">
        <v>130</v>
      </c>
      <c r="E234" s="307">
        <v>0</v>
      </c>
    </row>
    <row r="235" spans="1:6" ht="16.5" thickBot="1" x14ac:dyDescent="0.3">
      <c r="A235" s="302" t="s">
        <v>111</v>
      </c>
      <c r="B235" s="315"/>
      <c r="C235" s="336"/>
      <c r="D235" s="336"/>
      <c r="E235" s="336"/>
    </row>
    <row r="236" spans="1:6" ht="16.5" thickBot="1" x14ac:dyDescent="0.3">
      <c r="A236" s="302" t="s">
        <v>113</v>
      </c>
      <c r="B236" s="315"/>
      <c r="C236" s="336"/>
      <c r="D236" s="336"/>
      <c r="E236" s="336"/>
    </row>
    <row r="237" spans="1:6" ht="16.5" thickBot="1" x14ac:dyDescent="0.3">
      <c r="A237" s="302" t="s">
        <v>114</v>
      </c>
      <c r="B237" s="315"/>
      <c r="C237" s="336"/>
      <c r="D237" s="336"/>
      <c r="E237" s="336"/>
    </row>
    <row r="238" spans="1:6" ht="16.5" thickBot="1" x14ac:dyDescent="0.3">
      <c r="A238" s="320" t="s">
        <v>183</v>
      </c>
      <c r="B238" s="1298">
        <f>B228+B233</f>
        <v>0</v>
      </c>
      <c r="C238" s="1298">
        <f t="shared" ref="C238:E238" si="47">C228+C233</f>
        <v>400</v>
      </c>
      <c r="D238" s="1298">
        <f t="shared" si="47"/>
        <v>130</v>
      </c>
      <c r="E238" s="1298">
        <f t="shared" si="47"/>
        <v>0</v>
      </c>
    </row>
    <row r="239" spans="1:6" ht="63.75" thickBot="1" x14ac:dyDescent="0.3">
      <c r="A239" s="297" t="s">
        <v>184</v>
      </c>
      <c r="B239" s="643" t="s">
        <v>537</v>
      </c>
      <c r="C239" s="1287" t="s">
        <v>158</v>
      </c>
      <c r="D239" s="1290"/>
      <c r="E239" s="1293"/>
    </row>
    <row r="240" spans="1:6" ht="16.5" thickBot="1" x14ac:dyDescent="0.3">
      <c r="A240" s="293" t="s">
        <v>22</v>
      </c>
      <c r="B240" s="904" t="s">
        <v>520</v>
      </c>
      <c r="C240" s="905"/>
      <c r="D240" s="905"/>
      <c r="E240" s="906"/>
    </row>
    <row r="241" spans="1:6" ht="16.5" thickBot="1" x14ac:dyDescent="0.3">
      <c r="A241" s="293" t="s">
        <v>24</v>
      </c>
      <c r="B241" s="916" t="s">
        <v>48</v>
      </c>
      <c r="C241" s="917"/>
      <c r="D241" s="917"/>
      <c r="E241" s="918"/>
    </row>
    <row r="242" spans="1:6" x14ac:dyDescent="0.25">
      <c r="A242" s="919"/>
      <c r="B242" s="290">
        <v>2019</v>
      </c>
      <c r="C242" s="290">
        <v>2020</v>
      </c>
      <c r="D242" s="290">
        <v>2021</v>
      </c>
      <c r="E242" s="290">
        <v>2022</v>
      </c>
    </row>
    <row r="243" spans="1:6" ht="16.5" thickBot="1" x14ac:dyDescent="0.3">
      <c r="A243" s="920"/>
      <c r="B243" s="298"/>
      <c r="C243" s="298"/>
      <c r="D243" s="298"/>
      <c r="E243" s="298"/>
    </row>
    <row r="244" spans="1:6" ht="16.5" thickBot="1" x14ac:dyDescent="0.3">
      <c r="A244" s="293" t="s">
        <v>26</v>
      </c>
      <c r="B244" s="299">
        <v>0</v>
      </c>
      <c r="C244" s="299">
        <v>0</v>
      </c>
      <c r="D244" s="299">
        <v>1</v>
      </c>
      <c r="E244" s="299">
        <v>1</v>
      </c>
    </row>
    <row r="245" spans="1:6" ht="16.5" thickBot="1" x14ac:dyDescent="0.3">
      <c r="A245" s="293" t="s">
        <v>27</v>
      </c>
      <c r="B245" s="299">
        <v>0</v>
      </c>
      <c r="C245" s="299">
        <f>C258</f>
        <v>0</v>
      </c>
      <c r="D245" s="299">
        <f t="shared" ref="D245:E245" si="48">D258</f>
        <v>314700</v>
      </c>
      <c r="E245" s="299">
        <f t="shared" si="48"/>
        <v>286402</v>
      </c>
    </row>
    <row r="246" spans="1:6" ht="16.5" thickBot="1" x14ac:dyDescent="0.3">
      <c r="A246" s="293" t="s">
        <v>28</v>
      </c>
      <c r="B246" s="299">
        <v>0</v>
      </c>
      <c r="C246" s="299" t="e">
        <f t="shared" ref="C246:E246" si="49">C245/C244</f>
        <v>#DIV/0!</v>
      </c>
      <c r="D246" s="299">
        <f t="shared" si="49"/>
        <v>314700</v>
      </c>
      <c r="E246" s="299">
        <f t="shared" si="49"/>
        <v>286402</v>
      </c>
    </row>
    <row r="247" spans="1:6" ht="16.5" thickBot="1" x14ac:dyDescent="0.3">
      <c r="A247" s="293" t="s">
        <v>29</v>
      </c>
      <c r="B247" s="643" t="s">
        <v>30</v>
      </c>
      <c r="C247" s="314" t="e">
        <f>C244/B244-1</f>
        <v>#DIV/0!</v>
      </c>
      <c r="D247" s="314" t="e">
        <f t="shared" ref="D247:E249" si="50">D244/C244-1</f>
        <v>#DIV/0!</v>
      </c>
      <c r="E247" s="314">
        <f t="shared" si="50"/>
        <v>0</v>
      </c>
    </row>
    <row r="248" spans="1:6" ht="16.5" thickBot="1" x14ac:dyDescent="0.3">
      <c r="A248" s="293" t="s">
        <v>31</v>
      </c>
      <c r="B248" s="643" t="s">
        <v>30</v>
      </c>
      <c r="C248" s="314" t="e">
        <f>C245/B245-1</f>
        <v>#DIV/0!</v>
      </c>
      <c r="D248" s="314" t="e">
        <f t="shared" si="50"/>
        <v>#DIV/0!</v>
      </c>
      <c r="E248" s="314">
        <f t="shared" si="50"/>
        <v>-8.9920559262789967E-2</v>
      </c>
    </row>
    <row r="249" spans="1:6" ht="16.5" thickBot="1" x14ac:dyDescent="0.3">
      <c r="A249" s="293" t="s">
        <v>32</v>
      </c>
      <c r="B249" s="643" t="s">
        <v>30</v>
      </c>
      <c r="C249" s="314" t="e">
        <f>C246/B246-1</f>
        <v>#DIV/0!</v>
      </c>
      <c r="D249" s="314" t="e">
        <f t="shared" si="50"/>
        <v>#DIV/0!</v>
      </c>
      <c r="E249" s="314">
        <f t="shared" si="50"/>
        <v>-8.9920559262789967E-2</v>
      </c>
    </row>
    <row r="250" spans="1:6" ht="16.5" thickBot="1" x14ac:dyDescent="0.3">
      <c r="A250" s="921" t="s">
        <v>538</v>
      </c>
      <c r="B250" s="922"/>
      <c r="C250" s="922"/>
      <c r="D250" s="922"/>
      <c r="E250" s="923"/>
    </row>
    <row r="251" spans="1:6" x14ac:dyDescent="0.25">
      <c r="A251" s="919"/>
      <c r="B251" s="290">
        <v>2019</v>
      </c>
      <c r="C251" s="290">
        <v>2020</v>
      </c>
      <c r="D251" s="290">
        <v>2021</v>
      </c>
      <c r="E251" s="290">
        <v>2022</v>
      </c>
    </row>
    <row r="252" spans="1:6" ht="16.5" thickBot="1" x14ac:dyDescent="0.3">
      <c r="A252" s="920"/>
      <c r="B252" s="291"/>
      <c r="C252" s="291"/>
      <c r="D252" s="291"/>
      <c r="E252" s="291"/>
      <c r="F252" s="317"/>
    </row>
    <row r="253" spans="1:6" ht="16.5" thickBot="1" x14ac:dyDescent="0.3">
      <c r="A253" s="301" t="s">
        <v>49</v>
      </c>
      <c r="B253" s="315">
        <f>B254+B255+B256+B257</f>
        <v>0</v>
      </c>
      <c r="C253" s="315">
        <f t="shared" ref="C253" si="51">C254+C255+C256+C257</f>
        <v>0</v>
      </c>
      <c r="D253" s="315">
        <v>0</v>
      </c>
      <c r="E253" s="315">
        <f t="shared" ref="E253" si="52">E254+E255+E256+E257</f>
        <v>0</v>
      </c>
    </row>
    <row r="254" spans="1:6" ht="16.5" thickBot="1" x14ac:dyDescent="0.3">
      <c r="A254" s="302" t="s">
        <v>110</v>
      </c>
      <c r="B254" s="315"/>
      <c r="C254" s="315"/>
      <c r="D254" s="315"/>
      <c r="E254" s="315"/>
    </row>
    <row r="255" spans="1:6" ht="16.5" thickBot="1" x14ac:dyDescent="0.3">
      <c r="A255" s="302" t="s">
        <v>111</v>
      </c>
      <c r="B255" s="315"/>
      <c r="C255" s="315"/>
      <c r="D255" s="315"/>
      <c r="E255" s="315"/>
    </row>
    <row r="256" spans="1:6" ht="16.5" thickBot="1" x14ac:dyDescent="0.3">
      <c r="A256" s="302" t="s">
        <v>113</v>
      </c>
      <c r="B256" s="315"/>
      <c r="C256" s="315"/>
      <c r="D256" s="315"/>
      <c r="E256" s="315"/>
    </row>
    <row r="257" spans="1:5" ht="16.5" thickBot="1" x14ac:dyDescent="0.3">
      <c r="A257" s="302" t="s">
        <v>114</v>
      </c>
      <c r="B257" s="315"/>
      <c r="C257" s="315"/>
      <c r="D257" s="315"/>
      <c r="E257" s="315"/>
    </row>
    <row r="258" spans="1:5" ht="16.5" thickBot="1" x14ac:dyDescent="0.3">
      <c r="A258" s="301" t="s">
        <v>50</v>
      </c>
      <c r="B258" s="315">
        <f>B259+B260+B261+B262</f>
        <v>0</v>
      </c>
      <c r="C258" s="315">
        <f t="shared" ref="C258:D258" si="53">C259+C260+C261+C262</f>
        <v>0</v>
      </c>
      <c r="D258" s="315">
        <f t="shared" si="53"/>
        <v>314700</v>
      </c>
      <c r="E258" s="315">
        <f>E259</f>
        <v>286402</v>
      </c>
    </row>
    <row r="259" spans="1:5" ht="16.5" thickBot="1" x14ac:dyDescent="0.3">
      <c r="A259" s="302" t="s">
        <v>110</v>
      </c>
      <c r="B259" s="315">
        <v>0</v>
      </c>
      <c r="C259" s="315">
        <v>0</v>
      </c>
      <c r="D259" s="315">
        <v>314700</v>
      </c>
      <c r="E259" s="315">
        <v>286402</v>
      </c>
    </row>
    <row r="260" spans="1:5" ht="16.5" thickBot="1" x14ac:dyDescent="0.3">
      <c r="A260" s="302" t="s">
        <v>111</v>
      </c>
      <c r="B260" s="315"/>
      <c r="C260" s="315"/>
      <c r="D260" s="315"/>
      <c r="E260" s="315"/>
    </row>
    <row r="261" spans="1:5" ht="16.5" thickBot="1" x14ac:dyDescent="0.3">
      <c r="A261" s="302" t="s">
        <v>113</v>
      </c>
      <c r="B261" s="315"/>
      <c r="C261" s="315"/>
      <c r="D261" s="315"/>
      <c r="E261" s="315"/>
    </row>
    <row r="262" spans="1:5" ht="16.5" thickBot="1" x14ac:dyDescent="0.3">
      <c r="A262" s="302" t="s">
        <v>114</v>
      </c>
      <c r="B262" s="315"/>
      <c r="C262" s="315"/>
      <c r="D262" s="315"/>
      <c r="E262" s="315"/>
    </row>
    <row r="263" spans="1:5" ht="16.5" thickBot="1" x14ac:dyDescent="0.3">
      <c r="A263" s="313" t="s">
        <v>349</v>
      </c>
      <c r="B263" s="1278">
        <f>B253+B258</f>
        <v>0</v>
      </c>
      <c r="C263" s="1278">
        <f t="shared" ref="C263:E263" si="54">C253+C258</f>
        <v>0</v>
      </c>
      <c r="D263" s="1278">
        <f t="shared" si="54"/>
        <v>314700</v>
      </c>
      <c r="E263" s="1278">
        <f t="shared" si="54"/>
        <v>286402</v>
      </c>
    </row>
    <row r="264" spans="1:5" ht="79.5" thickBot="1" x14ac:dyDescent="0.3">
      <c r="A264" s="297" t="s">
        <v>192</v>
      </c>
      <c r="B264" s="643" t="s">
        <v>539</v>
      </c>
      <c r="C264" s="1287" t="s">
        <v>158</v>
      </c>
      <c r="D264" s="1292"/>
      <c r="E264" s="1293"/>
    </row>
    <row r="265" spans="1:5" ht="16.5" thickBot="1" x14ac:dyDescent="0.3">
      <c r="A265" s="293" t="s">
        <v>22</v>
      </c>
      <c r="B265" s="904" t="s">
        <v>524</v>
      </c>
      <c r="C265" s="905"/>
      <c r="D265" s="905"/>
      <c r="E265" s="906"/>
    </row>
    <row r="266" spans="1:5" ht="16.5" thickBot="1" x14ac:dyDescent="0.3">
      <c r="A266" s="293" t="s">
        <v>24</v>
      </c>
      <c r="B266" s="916" t="s">
        <v>165</v>
      </c>
      <c r="C266" s="917"/>
      <c r="D266" s="917"/>
      <c r="E266" s="918"/>
    </row>
    <row r="267" spans="1:5" x14ac:dyDescent="0.25">
      <c r="A267" s="919"/>
      <c r="B267" s="290">
        <v>2019</v>
      </c>
      <c r="C267" s="290">
        <v>2020</v>
      </c>
      <c r="D267" s="290">
        <v>2021</v>
      </c>
      <c r="E267" s="290">
        <v>2022</v>
      </c>
    </row>
    <row r="268" spans="1:5" ht="16.5" thickBot="1" x14ac:dyDescent="0.3">
      <c r="A268" s="920"/>
      <c r="B268" s="298"/>
      <c r="C268" s="298"/>
      <c r="D268" s="298"/>
      <c r="E268" s="298"/>
    </row>
    <row r="269" spans="1:5" ht="16.5" thickBot="1" x14ac:dyDescent="0.3">
      <c r="A269" s="293" t="s">
        <v>26</v>
      </c>
      <c r="B269" s="299">
        <v>0</v>
      </c>
      <c r="C269" s="299">
        <v>0</v>
      </c>
      <c r="D269" s="299">
        <v>1</v>
      </c>
      <c r="E269" s="299">
        <v>1</v>
      </c>
    </row>
    <row r="270" spans="1:5" ht="16.5" thickBot="1" x14ac:dyDescent="0.3">
      <c r="A270" s="293" t="s">
        <v>27</v>
      </c>
      <c r="B270" s="299">
        <v>0</v>
      </c>
      <c r="C270" s="299">
        <f>C288</f>
        <v>0</v>
      </c>
      <c r="D270" s="299">
        <f>D283</f>
        <v>300</v>
      </c>
      <c r="E270" s="299">
        <f>E283</f>
        <v>300</v>
      </c>
    </row>
    <row r="271" spans="1:5" ht="16.5" thickBot="1" x14ac:dyDescent="0.3">
      <c r="A271" s="293" t="s">
        <v>28</v>
      </c>
      <c r="B271" s="299">
        <v>0</v>
      </c>
      <c r="C271" s="299" t="e">
        <f t="shared" ref="C271:E271" si="55">C270/C269</f>
        <v>#DIV/0!</v>
      </c>
      <c r="D271" s="299">
        <f t="shared" si="55"/>
        <v>300</v>
      </c>
      <c r="E271" s="299">
        <f t="shared" si="55"/>
        <v>300</v>
      </c>
    </row>
    <row r="272" spans="1:5" ht="16.5" thickBot="1" x14ac:dyDescent="0.3">
      <c r="A272" s="293" t="s">
        <v>29</v>
      </c>
      <c r="B272" s="643" t="s">
        <v>30</v>
      </c>
      <c r="C272" s="314" t="e">
        <f>C269/B269-1</f>
        <v>#DIV/0!</v>
      </c>
      <c r="D272" s="314" t="e">
        <f t="shared" ref="D272:E274" si="56">D269/C269-1</f>
        <v>#DIV/0!</v>
      </c>
      <c r="E272" s="314">
        <f t="shared" si="56"/>
        <v>0</v>
      </c>
    </row>
    <row r="273" spans="1:6" ht="16.5" thickBot="1" x14ac:dyDescent="0.3">
      <c r="A273" s="293" t="s">
        <v>31</v>
      </c>
      <c r="B273" s="643" t="s">
        <v>30</v>
      </c>
      <c r="C273" s="314" t="e">
        <f>C270/B270-1</f>
        <v>#DIV/0!</v>
      </c>
      <c r="D273" s="314" t="e">
        <f t="shared" si="56"/>
        <v>#DIV/0!</v>
      </c>
      <c r="E273" s="314">
        <f t="shared" si="56"/>
        <v>0</v>
      </c>
    </row>
    <row r="274" spans="1:6" ht="16.5" thickBot="1" x14ac:dyDescent="0.3">
      <c r="A274" s="293" t="s">
        <v>32</v>
      </c>
      <c r="B274" s="643" t="s">
        <v>30</v>
      </c>
      <c r="C274" s="314" t="e">
        <f>C271/B271-1</f>
        <v>#DIV/0!</v>
      </c>
      <c r="D274" s="314" t="e">
        <f t="shared" si="56"/>
        <v>#DIV/0!</v>
      </c>
      <c r="E274" s="314">
        <f t="shared" si="56"/>
        <v>0</v>
      </c>
    </row>
    <row r="275" spans="1:6" ht="16.5" thickBot="1" x14ac:dyDescent="0.3">
      <c r="A275" s="921" t="s">
        <v>540</v>
      </c>
      <c r="B275" s="922"/>
      <c r="C275" s="922"/>
      <c r="D275" s="922"/>
      <c r="E275" s="923"/>
    </row>
    <row r="276" spans="1:6" x14ac:dyDescent="0.25">
      <c r="A276" s="919"/>
      <c r="B276" s="290">
        <v>2019</v>
      </c>
      <c r="C276" s="290">
        <v>2020</v>
      </c>
      <c r="D276" s="290">
        <v>2021</v>
      </c>
      <c r="E276" s="290">
        <v>2022</v>
      </c>
    </row>
    <row r="277" spans="1:6" ht="16.5" thickBot="1" x14ac:dyDescent="0.3">
      <c r="A277" s="920"/>
      <c r="B277" s="291"/>
      <c r="C277" s="291"/>
      <c r="D277" s="291"/>
      <c r="E277" s="291"/>
      <c r="F277" s="317"/>
    </row>
    <row r="278" spans="1:6" ht="16.5" thickBot="1" x14ac:dyDescent="0.3">
      <c r="A278" s="301" t="s">
        <v>49</v>
      </c>
      <c r="B278" s="315">
        <f>B279+B280+B281+B282</f>
        <v>0</v>
      </c>
      <c r="C278" s="315">
        <f t="shared" ref="C278" si="57">C279+C280+C281+C282</f>
        <v>0</v>
      </c>
      <c r="D278" s="315">
        <v>0</v>
      </c>
      <c r="E278" s="315">
        <f t="shared" ref="E278" si="58">E279+E280+E281+E282</f>
        <v>0</v>
      </c>
    </row>
    <row r="279" spans="1:6" ht="16.5" thickBot="1" x14ac:dyDescent="0.3">
      <c r="A279" s="302" t="s">
        <v>110</v>
      </c>
      <c r="B279" s="315">
        <v>0</v>
      </c>
      <c r="C279" s="315">
        <v>0</v>
      </c>
      <c r="D279" s="315">
        <v>0</v>
      </c>
      <c r="E279" s="315">
        <v>0</v>
      </c>
    </row>
    <row r="280" spans="1:6" ht="16.5" thickBot="1" x14ac:dyDescent="0.3">
      <c r="A280" s="302" t="s">
        <v>111</v>
      </c>
      <c r="B280" s="315"/>
      <c r="C280" s="315"/>
      <c r="D280" s="315"/>
      <c r="E280" s="315"/>
    </row>
    <row r="281" spans="1:6" ht="16.5" thickBot="1" x14ac:dyDescent="0.3">
      <c r="A281" s="302" t="s">
        <v>113</v>
      </c>
      <c r="B281" s="315"/>
      <c r="C281" s="315"/>
      <c r="D281" s="315"/>
      <c r="E281" s="315"/>
    </row>
    <row r="282" spans="1:6" ht="16.5" thickBot="1" x14ac:dyDescent="0.3">
      <c r="A282" s="302" t="s">
        <v>114</v>
      </c>
      <c r="B282" s="315"/>
      <c r="C282" s="315"/>
      <c r="D282" s="315"/>
      <c r="E282" s="315"/>
    </row>
    <row r="283" spans="1:6" ht="16.5" thickBot="1" x14ac:dyDescent="0.3">
      <c r="A283" s="301" t="s">
        <v>50</v>
      </c>
      <c r="B283" s="315">
        <f>B284+B285+B286+B287</f>
        <v>0</v>
      </c>
      <c r="C283" s="315">
        <f t="shared" ref="C283:D283" si="59">C284+C285+C286+C287</f>
        <v>0</v>
      </c>
      <c r="D283" s="315">
        <f t="shared" si="59"/>
        <v>300</v>
      </c>
      <c r="E283" s="315">
        <f>E284</f>
        <v>300</v>
      </c>
    </row>
    <row r="284" spans="1:6" ht="16.5" thickBot="1" x14ac:dyDescent="0.3">
      <c r="A284" s="302" t="s">
        <v>110</v>
      </c>
      <c r="B284" s="315">
        <v>0</v>
      </c>
      <c r="C284" s="315">
        <v>0</v>
      </c>
      <c r="D284" s="315">
        <v>300</v>
      </c>
      <c r="E284" s="315">
        <v>300</v>
      </c>
    </row>
    <row r="285" spans="1:6" ht="16.5" thickBot="1" x14ac:dyDescent="0.3">
      <c r="A285" s="302" t="s">
        <v>111</v>
      </c>
      <c r="B285" s="315"/>
      <c r="C285" s="315"/>
      <c r="D285" s="315"/>
      <c r="E285" s="315"/>
    </row>
    <row r="286" spans="1:6" ht="16.5" thickBot="1" x14ac:dyDescent="0.3">
      <c r="A286" s="302" t="s">
        <v>113</v>
      </c>
      <c r="B286" s="315"/>
      <c r="C286" s="315"/>
      <c r="D286" s="315"/>
      <c r="E286" s="315"/>
    </row>
    <row r="287" spans="1:6" ht="16.5" thickBot="1" x14ac:dyDescent="0.3">
      <c r="A287" s="302" t="s">
        <v>114</v>
      </c>
      <c r="B287" s="315"/>
      <c r="C287" s="315"/>
      <c r="D287" s="315"/>
      <c r="E287" s="315"/>
    </row>
    <row r="288" spans="1:6" ht="16.5" thickBot="1" x14ac:dyDescent="0.3">
      <c r="A288" s="313" t="s">
        <v>196</v>
      </c>
      <c r="B288" s="1294">
        <f>B278+B283</f>
        <v>0</v>
      </c>
      <c r="C288" s="1294">
        <f t="shared" ref="C288:E288" si="60">C278+C283</f>
        <v>0</v>
      </c>
      <c r="D288" s="1294">
        <f>D270</f>
        <v>300</v>
      </c>
      <c r="E288" s="1294">
        <f t="shared" si="60"/>
        <v>300</v>
      </c>
    </row>
    <row r="289" spans="1:5" ht="95.25" thickBot="1" x14ac:dyDescent="0.3">
      <c r="A289" s="297" t="s">
        <v>197</v>
      </c>
      <c r="B289" s="643" t="s">
        <v>541</v>
      </c>
      <c r="C289" s="1287" t="s">
        <v>158</v>
      </c>
      <c r="D289" s="1292"/>
      <c r="E289" s="1293"/>
    </row>
    <row r="290" spans="1:5" ht="16.5" thickBot="1" x14ac:dyDescent="0.3">
      <c r="A290" s="293" t="s">
        <v>22</v>
      </c>
      <c r="B290" s="904" t="s">
        <v>524</v>
      </c>
      <c r="C290" s="905"/>
      <c r="D290" s="905"/>
      <c r="E290" s="906"/>
    </row>
    <row r="291" spans="1:5" ht="16.5" thickBot="1" x14ac:dyDescent="0.3">
      <c r="A291" s="293" t="s">
        <v>24</v>
      </c>
      <c r="B291" s="916" t="s">
        <v>165</v>
      </c>
      <c r="C291" s="917"/>
      <c r="D291" s="917"/>
      <c r="E291" s="918"/>
    </row>
    <row r="292" spans="1:5" x14ac:dyDescent="0.25">
      <c r="A292" s="919"/>
      <c r="B292" s="290">
        <v>2019</v>
      </c>
      <c r="C292" s="290">
        <v>2020</v>
      </c>
      <c r="D292" s="290">
        <v>2021</v>
      </c>
      <c r="E292" s="290">
        <v>2022</v>
      </c>
    </row>
    <row r="293" spans="1:5" ht="16.5" thickBot="1" x14ac:dyDescent="0.3">
      <c r="A293" s="920"/>
      <c r="B293" s="298"/>
      <c r="C293" s="298"/>
      <c r="D293" s="298"/>
      <c r="E293" s="298"/>
    </row>
    <row r="294" spans="1:5" ht="16.5" thickBot="1" x14ac:dyDescent="0.3">
      <c r="A294" s="293" t="s">
        <v>26</v>
      </c>
      <c r="B294" s="299">
        <v>0</v>
      </c>
      <c r="C294" s="299">
        <v>0</v>
      </c>
      <c r="D294" s="299">
        <v>1</v>
      </c>
      <c r="E294" s="299">
        <v>0</v>
      </c>
    </row>
    <row r="295" spans="1:5" ht="16.5" thickBot="1" x14ac:dyDescent="0.3">
      <c r="A295" s="293" t="s">
        <v>27</v>
      </c>
      <c r="B295" s="299">
        <v>0</v>
      </c>
      <c r="C295" s="299">
        <f>C313</f>
        <v>0</v>
      </c>
      <c r="D295" s="299">
        <f>D303</f>
        <v>300</v>
      </c>
      <c r="E295" s="299">
        <f>E308</f>
        <v>0</v>
      </c>
    </row>
    <row r="296" spans="1:5" ht="16.5" thickBot="1" x14ac:dyDescent="0.3">
      <c r="A296" s="293" t="s">
        <v>28</v>
      </c>
      <c r="B296" s="299">
        <v>0</v>
      </c>
      <c r="C296" s="299" t="e">
        <f t="shared" ref="C296:E296" si="61">C295/C294</f>
        <v>#DIV/0!</v>
      </c>
      <c r="D296" s="299">
        <f t="shared" si="61"/>
        <v>300</v>
      </c>
      <c r="E296" s="299" t="e">
        <f t="shared" si="61"/>
        <v>#DIV/0!</v>
      </c>
    </row>
    <row r="297" spans="1:5" ht="16.5" thickBot="1" x14ac:dyDescent="0.3">
      <c r="A297" s="293" t="s">
        <v>29</v>
      </c>
      <c r="B297" s="643" t="s">
        <v>30</v>
      </c>
      <c r="C297" s="314" t="e">
        <f>C294/B294-1</f>
        <v>#DIV/0!</v>
      </c>
      <c r="D297" s="314" t="e">
        <f t="shared" ref="D297:E299" si="62">D294/C294-1</f>
        <v>#DIV/0!</v>
      </c>
      <c r="E297" s="314">
        <f t="shared" si="62"/>
        <v>-1</v>
      </c>
    </row>
    <row r="298" spans="1:5" ht="16.5" thickBot="1" x14ac:dyDescent="0.3">
      <c r="A298" s="293" t="s">
        <v>31</v>
      </c>
      <c r="B298" s="643" t="s">
        <v>30</v>
      </c>
      <c r="C298" s="314" t="e">
        <f>C295/B295-1</f>
        <v>#DIV/0!</v>
      </c>
      <c r="D298" s="314" t="e">
        <f t="shared" si="62"/>
        <v>#DIV/0!</v>
      </c>
      <c r="E298" s="314">
        <f t="shared" si="62"/>
        <v>-1</v>
      </c>
    </row>
    <row r="299" spans="1:5" ht="16.5" thickBot="1" x14ac:dyDescent="0.3">
      <c r="A299" s="293" t="s">
        <v>32</v>
      </c>
      <c r="B299" s="643" t="s">
        <v>30</v>
      </c>
      <c r="C299" s="314" t="e">
        <f>C296/B296-1</f>
        <v>#DIV/0!</v>
      </c>
      <c r="D299" s="314" t="e">
        <f t="shared" si="62"/>
        <v>#DIV/0!</v>
      </c>
      <c r="E299" s="314" t="e">
        <f t="shared" si="62"/>
        <v>#DIV/0!</v>
      </c>
    </row>
    <row r="300" spans="1:5" ht="16.5" thickBot="1" x14ac:dyDescent="0.3">
      <c r="A300" s="921" t="s">
        <v>542</v>
      </c>
      <c r="B300" s="922"/>
      <c r="C300" s="922"/>
      <c r="D300" s="922"/>
      <c r="E300" s="923"/>
    </row>
    <row r="301" spans="1:5" x14ac:dyDescent="0.25">
      <c r="A301" s="919"/>
      <c r="B301" s="290">
        <v>2019</v>
      </c>
      <c r="C301" s="290">
        <v>2020</v>
      </c>
      <c r="D301" s="290">
        <v>2021</v>
      </c>
      <c r="E301" s="290">
        <v>2022</v>
      </c>
    </row>
    <row r="302" spans="1:5" ht="16.5" thickBot="1" x14ac:dyDescent="0.3">
      <c r="A302" s="920"/>
      <c r="B302" s="291"/>
      <c r="C302" s="291"/>
      <c r="D302" s="291"/>
      <c r="E302" s="291"/>
    </row>
    <row r="303" spans="1:5" ht="16.5" thickBot="1" x14ac:dyDescent="0.3">
      <c r="A303" s="301" t="s">
        <v>49</v>
      </c>
      <c r="B303" s="315">
        <f>B304+B305+B306+B307</f>
        <v>0</v>
      </c>
      <c r="C303" s="315">
        <f t="shared" ref="C303" si="63">C304+C305+C306+C307</f>
        <v>0</v>
      </c>
      <c r="D303" s="315">
        <f>D304</f>
        <v>300</v>
      </c>
      <c r="E303" s="315">
        <f t="shared" ref="E303" si="64">E304+E305+E306+E307</f>
        <v>0</v>
      </c>
    </row>
    <row r="304" spans="1:5" ht="16.5" thickBot="1" x14ac:dyDescent="0.3">
      <c r="A304" s="302" t="s">
        <v>110</v>
      </c>
      <c r="B304" s="315">
        <v>0</v>
      </c>
      <c r="C304" s="315">
        <v>0</v>
      </c>
      <c r="D304" s="315">
        <v>300</v>
      </c>
      <c r="E304" s="315">
        <v>0</v>
      </c>
    </row>
    <row r="305" spans="1:5" ht="16.5" thickBot="1" x14ac:dyDescent="0.3">
      <c r="A305" s="302" t="s">
        <v>111</v>
      </c>
      <c r="B305" s="315"/>
      <c r="C305" s="315"/>
      <c r="D305" s="315"/>
      <c r="E305" s="315"/>
    </row>
    <row r="306" spans="1:5" ht="16.5" thickBot="1" x14ac:dyDescent="0.3">
      <c r="A306" s="302" t="s">
        <v>113</v>
      </c>
      <c r="B306" s="315"/>
      <c r="C306" s="315"/>
      <c r="D306" s="315"/>
      <c r="E306" s="315"/>
    </row>
    <row r="307" spans="1:5" ht="16.5" thickBot="1" x14ac:dyDescent="0.3">
      <c r="A307" s="302" t="s">
        <v>114</v>
      </c>
      <c r="B307" s="315"/>
      <c r="C307" s="315"/>
      <c r="D307" s="315"/>
      <c r="E307" s="315"/>
    </row>
    <row r="308" spans="1:5" ht="16.5" thickBot="1" x14ac:dyDescent="0.3">
      <c r="A308" s="301" t="s">
        <v>50</v>
      </c>
      <c r="B308" s="315">
        <f>B309+B310+B311+B312</f>
        <v>0</v>
      </c>
      <c r="C308" s="315">
        <f t="shared" ref="C308:D308" si="65">C309+C310+C311+C312</f>
        <v>0</v>
      </c>
      <c r="D308" s="315">
        <f t="shared" si="65"/>
        <v>0</v>
      </c>
      <c r="E308" s="315">
        <f>E309</f>
        <v>0</v>
      </c>
    </row>
    <row r="309" spans="1:5" ht="16.5" thickBot="1" x14ac:dyDescent="0.3">
      <c r="A309" s="302" t="s">
        <v>110</v>
      </c>
      <c r="B309" s="315">
        <v>0</v>
      </c>
      <c r="C309" s="315">
        <v>0</v>
      </c>
      <c r="D309" s="315">
        <v>0</v>
      </c>
      <c r="E309" s="315">
        <v>0</v>
      </c>
    </row>
    <row r="310" spans="1:5" ht="16.5" thickBot="1" x14ac:dyDescent="0.3">
      <c r="A310" s="302" t="s">
        <v>111</v>
      </c>
      <c r="B310" s="315"/>
      <c r="C310" s="315"/>
      <c r="D310" s="315"/>
      <c r="E310" s="315"/>
    </row>
    <row r="311" spans="1:5" ht="16.5" thickBot="1" x14ac:dyDescent="0.3">
      <c r="A311" s="302" t="s">
        <v>113</v>
      </c>
      <c r="B311" s="315"/>
      <c r="C311" s="315"/>
      <c r="D311" s="315"/>
      <c r="E311" s="315"/>
    </row>
    <row r="312" spans="1:5" ht="16.5" thickBot="1" x14ac:dyDescent="0.3">
      <c r="A312" s="302" t="s">
        <v>114</v>
      </c>
      <c r="B312" s="315"/>
      <c r="C312" s="315"/>
      <c r="D312" s="315"/>
      <c r="E312" s="315"/>
    </row>
    <row r="313" spans="1:5" ht="16.5" thickBot="1" x14ac:dyDescent="0.3">
      <c r="A313" s="313" t="s">
        <v>201</v>
      </c>
      <c r="B313" s="1294">
        <f>B303+B308</f>
        <v>0</v>
      </c>
      <c r="C313" s="1294">
        <f t="shared" ref="C313" si="66">C303+C308</f>
        <v>0</v>
      </c>
      <c r="D313" s="1294">
        <f>D295</f>
        <v>300</v>
      </c>
      <c r="E313" s="1294">
        <f t="shared" ref="E313" si="67">E303+E308</f>
        <v>0</v>
      </c>
    </row>
    <row r="314" spans="1:5" ht="79.5" thickBot="1" x14ac:dyDescent="0.3">
      <c r="A314" s="321" t="s">
        <v>543</v>
      </c>
      <c r="B314" s="643" t="s">
        <v>544</v>
      </c>
      <c r="C314" s="1287" t="s">
        <v>158</v>
      </c>
      <c r="D314" s="1299" t="s">
        <v>545</v>
      </c>
      <c r="E314" s="1300"/>
    </row>
    <row r="315" spans="1:5" ht="16.5" thickBot="1" x14ac:dyDescent="0.3">
      <c r="A315" s="293" t="s">
        <v>22</v>
      </c>
      <c r="B315" s="904" t="s">
        <v>546</v>
      </c>
      <c r="C315" s="905"/>
      <c r="D315" s="905"/>
      <c r="E315" s="906"/>
    </row>
    <row r="316" spans="1:5" ht="16.5" thickBot="1" x14ac:dyDescent="0.3">
      <c r="A316" s="293" t="s">
        <v>24</v>
      </c>
      <c r="B316" s="916" t="s">
        <v>48</v>
      </c>
      <c r="C316" s="917"/>
      <c r="D316" s="917"/>
      <c r="E316" s="918"/>
    </row>
    <row r="317" spans="1:5" x14ac:dyDescent="0.25">
      <c r="A317" s="919"/>
      <c r="B317" s="290">
        <v>2019</v>
      </c>
      <c r="C317" s="290">
        <v>2020</v>
      </c>
      <c r="D317" s="290">
        <v>2021</v>
      </c>
      <c r="E317" s="290">
        <v>2022</v>
      </c>
    </row>
    <row r="318" spans="1:5" ht="16.5" thickBot="1" x14ac:dyDescent="0.3">
      <c r="A318" s="920"/>
      <c r="B318" s="1278"/>
      <c r="C318" s="1278"/>
      <c r="D318" s="298"/>
      <c r="E318" s="298"/>
    </row>
    <row r="319" spans="1:5" ht="16.5" thickBot="1" x14ac:dyDescent="0.3">
      <c r="A319" s="293" t="s">
        <v>26</v>
      </c>
      <c r="B319" s="299">
        <v>1</v>
      </c>
      <c r="C319" s="299">
        <v>1</v>
      </c>
      <c r="D319" s="299">
        <v>1</v>
      </c>
      <c r="E319" s="299">
        <v>1</v>
      </c>
    </row>
    <row r="320" spans="1:5" ht="16.5" thickBot="1" x14ac:dyDescent="0.3">
      <c r="A320" s="293" t="s">
        <v>27</v>
      </c>
      <c r="B320" s="299">
        <f>B338</f>
        <v>19814</v>
      </c>
      <c r="C320" s="299">
        <f t="shared" ref="C320:E320" si="68">C338</f>
        <v>5000</v>
      </c>
      <c r="D320" s="299">
        <f t="shared" si="68"/>
        <v>9100</v>
      </c>
      <c r="E320" s="299">
        <f t="shared" si="68"/>
        <v>2000</v>
      </c>
    </row>
    <row r="321" spans="1:5" ht="16.5" thickBot="1" x14ac:dyDescent="0.3">
      <c r="A321" s="293" t="s">
        <v>28</v>
      </c>
      <c r="B321" s="299">
        <f>B320/B319</f>
        <v>19814</v>
      </c>
      <c r="C321" s="299">
        <f t="shared" ref="C321:E321" si="69">C320/C319</f>
        <v>5000</v>
      </c>
      <c r="D321" s="299">
        <f t="shared" si="69"/>
        <v>9100</v>
      </c>
      <c r="E321" s="299">
        <f t="shared" si="69"/>
        <v>2000</v>
      </c>
    </row>
    <row r="322" spans="1:5" ht="16.5" thickBot="1" x14ac:dyDescent="0.3">
      <c r="A322" s="293" t="s">
        <v>29</v>
      </c>
      <c r="B322" s="312" t="s">
        <v>30</v>
      </c>
      <c r="C322" s="300">
        <f>C319/B319-1</f>
        <v>0</v>
      </c>
      <c r="D322" s="300">
        <f t="shared" ref="D322:E324" si="70">D319/C319-1</f>
        <v>0</v>
      </c>
      <c r="E322" s="300">
        <f t="shared" si="70"/>
        <v>0</v>
      </c>
    </row>
    <row r="323" spans="1:5" ht="16.5" thickBot="1" x14ac:dyDescent="0.3">
      <c r="A323" s="293" t="s">
        <v>31</v>
      </c>
      <c r="B323" s="312" t="s">
        <v>30</v>
      </c>
      <c r="C323" s="300">
        <f>C320/B320-1</f>
        <v>-0.74765317452306457</v>
      </c>
      <c r="D323" s="300">
        <f t="shared" si="70"/>
        <v>0.82000000000000006</v>
      </c>
      <c r="E323" s="300">
        <f t="shared" si="70"/>
        <v>-0.78021978021978022</v>
      </c>
    </row>
    <row r="324" spans="1:5" ht="16.5" thickBot="1" x14ac:dyDescent="0.3">
      <c r="A324" s="293" t="s">
        <v>32</v>
      </c>
      <c r="B324" s="312" t="s">
        <v>30</v>
      </c>
      <c r="C324" s="300">
        <f>C321/B321-1</f>
        <v>-0.74765317452306457</v>
      </c>
      <c r="D324" s="300">
        <f t="shared" si="70"/>
        <v>0.82000000000000006</v>
      </c>
      <c r="E324" s="300">
        <f t="shared" si="70"/>
        <v>-0.78021978021978022</v>
      </c>
    </row>
    <row r="325" spans="1:5" ht="16.5" thickBot="1" x14ac:dyDescent="0.3">
      <c r="A325" s="921" t="s">
        <v>547</v>
      </c>
      <c r="B325" s="922"/>
      <c r="C325" s="922"/>
      <c r="D325" s="922"/>
      <c r="E325" s="923"/>
    </row>
    <row r="326" spans="1:5" x14ac:dyDescent="0.25">
      <c r="A326" s="919"/>
      <c r="B326" s="290">
        <v>2019</v>
      </c>
      <c r="C326" s="290">
        <v>2020</v>
      </c>
      <c r="D326" s="290">
        <v>2021</v>
      </c>
      <c r="E326" s="290">
        <v>2022</v>
      </c>
    </row>
    <row r="327" spans="1:5" ht="16.5" thickBot="1" x14ac:dyDescent="0.3">
      <c r="A327" s="920"/>
      <c r="B327" s="336"/>
      <c r="C327" s="336"/>
      <c r="D327" s="307"/>
      <c r="E327" s="322"/>
    </row>
    <row r="328" spans="1:5" ht="16.5" thickBot="1" x14ac:dyDescent="0.3">
      <c r="A328" s="301" t="s">
        <v>49</v>
      </c>
      <c r="B328" s="336">
        <f>B329+B330+B331+B332</f>
        <v>0</v>
      </c>
      <c r="C328" s="336">
        <f t="shared" ref="C328" si="71">C329+C330+C331+C332</f>
        <v>0</v>
      </c>
      <c r="D328" s="336">
        <v>0</v>
      </c>
      <c r="E328" s="336">
        <f t="shared" ref="E328" si="72">E329+E330+E331+E332</f>
        <v>0</v>
      </c>
    </row>
    <row r="329" spans="1:5" ht="16.5" thickBot="1" x14ac:dyDescent="0.3">
      <c r="A329" s="302" t="s">
        <v>110</v>
      </c>
      <c r="B329" s="336"/>
      <c r="C329" s="336"/>
      <c r="D329" s="336"/>
      <c r="E329" s="336"/>
    </row>
    <row r="330" spans="1:5" ht="16.5" thickBot="1" x14ac:dyDescent="0.3">
      <c r="A330" s="302" t="s">
        <v>111</v>
      </c>
      <c r="B330" s="336"/>
      <c r="C330" s="336"/>
      <c r="D330" s="336"/>
      <c r="E330" s="336"/>
    </row>
    <row r="331" spans="1:5" ht="16.5" thickBot="1" x14ac:dyDescent="0.3">
      <c r="A331" s="302" t="s">
        <v>113</v>
      </c>
      <c r="B331" s="336"/>
      <c r="C331" s="336"/>
      <c r="D331" s="336"/>
      <c r="E331" s="336"/>
    </row>
    <row r="332" spans="1:5" ht="16.5" thickBot="1" x14ac:dyDescent="0.3">
      <c r="A332" s="302" t="s">
        <v>114</v>
      </c>
      <c r="B332" s="336"/>
      <c r="C332" s="336"/>
      <c r="D332" s="336"/>
      <c r="E332" s="336"/>
    </row>
    <row r="333" spans="1:5" ht="16.5" thickBot="1" x14ac:dyDescent="0.3">
      <c r="A333" s="301" t="s">
        <v>50</v>
      </c>
      <c r="B333" s="336">
        <f>B337</f>
        <v>19814</v>
      </c>
      <c r="C333" s="336">
        <f t="shared" ref="C333:E333" si="73">C337</f>
        <v>5000</v>
      </c>
      <c r="D333" s="336">
        <f t="shared" si="73"/>
        <v>9100</v>
      </c>
      <c r="E333" s="336">
        <f t="shared" si="73"/>
        <v>2000</v>
      </c>
    </row>
    <row r="334" spans="1:5" ht="16.5" thickBot="1" x14ac:dyDescent="0.3">
      <c r="A334" s="302" t="s">
        <v>110</v>
      </c>
      <c r="B334" s="336"/>
      <c r="C334" s="336"/>
      <c r="D334" s="336"/>
      <c r="E334" s="336"/>
    </row>
    <row r="335" spans="1:5" ht="16.5" thickBot="1" x14ac:dyDescent="0.3">
      <c r="A335" s="302" t="s">
        <v>111</v>
      </c>
      <c r="B335" s="336"/>
      <c r="C335" s="336"/>
      <c r="D335" s="336"/>
      <c r="E335" s="336"/>
    </row>
    <row r="336" spans="1:5" ht="16.5" thickBot="1" x14ac:dyDescent="0.3">
      <c r="A336" s="302" t="s">
        <v>113</v>
      </c>
      <c r="B336" s="336"/>
      <c r="C336" s="336"/>
      <c r="D336" s="336"/>
      <c r="E336" s="336"/>
    </row>
    <row r="337" spans="1:5" ht="16.5" thickBot="1" x14ac:dyDescent="0.3">
      <c r="A337" s="302" t="s">
        <v>114</v>
      </c>
      <c r="B337" s="336">
        <v>19814</v>
      </c>
      <c r="C337" s="336">
        <v>5000</v>
      </c>
      <c r="D337" s="307">
        <v>9100</v>
      </c>
      <c r="E337" s="336">
        <v>2000</v>
      </c>
    </row>
    <row r="338" spans="1:5" ht="16.5" thickBot="1" x14ac:dyDescent="0.3">
      <c r="A338" s="313" t="s">
        <v>363</v>
      </c>
      <c r="B338" s="1298">
        <f>B328+B333</f>
        <v>19814</v>
      </c>
      <c r="C338" s="1298">
        <f t="shared" ref="C338:E338" si="74">C328+C333</f>
        <v>5000</v>
      </c>
      <c r="D338" s="1298">
        <f t="shared" si="74"/>
        <v>9100</v>
      </c>
      <c r="E338" s="1298">
        <f t="shared" si="74"/>
        <v>2000</v>
      </c>
    </row>
    <row r="339" spans="1:5" ht="63.75" thickBot="1" x14ac:dyDescent="0.3">
      <c r="A339" s="321" t="s">
        <v>548</v>
      </c>
      <c r="B339" s="643" t="s">
        <v>549</v>
      </c>
      <c r="C339" s="1287" t="s">
        <v>158</v>
      </c>
      <c r="D339" s="1299" t="s">
        <v>550</v>
      </c>
      <c r="E339" s="1300"/>
    </row>
    <row r="340" spans="1:5" ht="16.5" thickBot="1" x14ac:dyDescent="0.3">
      <c r="A340" s="293" t="s">
        <v>22</v>
      </c>
      <c r="B340" s="904" t="s">
        <v>551</v>
      </c>
      <c r="C340" s="905"/>
      <c r="D340" s="905"/>
      <c r="E340" s="906"/>
    </row>
    <row r="341" spans="1:5" ht="16.5" thickBot="1" x14ac:dyDescent="0.3">
      <c r="A341" s="293" t="s">
        <v>24</v>
      </c>
      <c r="B341" s="916" t="s">
        <v>48</v>
      </c>
      <c r="C341" s="917"/>
      <c r="D341" s="917"/>
      <c r="E341" s="918"/>
    </row>
    <row r="342" spans="1:5" x14ac:dyDescent="0.25">
      <c r="A342" s="919"/>
      <c r="B342" s="290">
        <v>2019</v>
      </c>
      <c r="C342" s="290">
        <v>2020</v>
      </c>
      <c r="D342" s="290">
        <v>2021</v>
      </c>
      <c r="E342" s="290">
        <v>2022</v>
      </c>
    </row>
    <row r="343" spans="1:5" ht="16.5" thickBot="1" x14ac:dyDescent="0.3">
      <c r="A343" s="920"/>
      <c r="B343" s="1278"/>
      <c r="C343" s="1278"/>
      <c r="D343" s="298"/>
      <c r="E343" s="298"/>
    </row>
    <row r="344" spans="1:5" ht="16.5" thickBot="1" x14ac:dyDescent="0.3">
      <c r="A344" s="293" t="s">
        <v>26</v>
      </c>
      <c r="B344" s="299">
        <v>1</v>
      </c>
      <c r="C344" s="299">
        <v>1</v>
      </c>
      <c r="D344" s="299">
        <v>0</v>
      </c>
      <c r="E344" s="299">
        <v>0</v>
      </c>
    </row>
    <row r="345" spans="1:5" ht="16.5" thickBot="1" x14ac:dyDescent="0.3">
      <c r="A345" s="293" t="s">
        <v>27</v>
      </c>
      <c r="B345" s="299">
        <f>B363</f>
        <v>37000</v>
      </c>
      <c r="C345" s="299">
        <f t="shared" ref="C345:E345" si="75">C363</f>
        <v>15000</v>
      </c>
      <c r="D345" s="299">
        <f t="shared" si="75"/>
        <v>0</v>
      </c>
      <c r="E345" s="299">
        <f t="shared" si="75"/>
        <v>0</v>
      </c>
    </row>
    <row r="346" spans="1:5" ht="16.5" thickBot="1" x14ac:dyDescent="0.3">
      <c r="A346" s="293" t="s">
        <v>28</v>
      </c>
      <c r="B346" s="299">
        <f>B345/B344</f>
        <v>37000</v>
      </c>
      <c r="C346" s="299">
        <f t="shared" ref="C346:E346" si="76">C345/C344</f>
        <v>15000</v>
      </c>
      <c r="D346" s="299" t="e">
        <f t="shared" si="76"/>
        <v>#DIV/0!</v>
      </c>
      <c r="E346" s="299" t="e">
        <f t="shared" si="76"/>
        <v>#DIV/0!</v>
      </c>
    </row>
    <row r="347" spans="1:5" ht="16.5" thickBot="1" x14ac:dyDescent="0.3">
      <c r="A347" s="293" t="s">
        <v>29</v>
      </c>
      <c r="B347" s="312" t="s">
        <v>30</v>
      </c>
      <c r="C347" s="300">
        <f>C344/B344-1</f>
        <v>0</v>
      </c>
      <c r="D347" s="300">
        <f t="shared" ref="D347:E349" si="77">D344/C344-1</f>
        <v>-1</v>
      </c>
      <c r="E347" s="300" t="e">
        <f t="shared" si="77"/>
        <v>#DIV/0!</v>
      </c>
    </row>
    <row r="348" spans="1:5" ht="16.5" thickBot="1" x14ac:dyDescent="0.3">
      <c r="A348" s="293" t="s">
        <v>31</v>
      </c>
      <c r="B348" s="312" t="s">
        <v>30</v>
      </c>
      <c r="C348" s="300">
        <f>C345/B345-1</f>
        <v>-0.59459459459459452</v>
      </c>
      <c r="D348" s="300">
        <f t="shared" si="77"/>
        <v>-1</v>
      </c>
      <c r="E348" s="300" t="e">
        <f t="shared" si="77"/>
        <v>#DIV/0!</v>
      </c>
    </row>
    <row r="349" spans="1:5" ht="16.5" thickBot="1" x14ac:dyDescent="0.3">
      <c r="A349" s="293" t="s">
        <v>32</v>
      </c>
      <c r="B349" s="312" t="s">
        <v>30</v>
      </c>
      <c r="C349" s="300">
        <f>C346/B346-1</f>
        <v>-0.59459459459459452</v>
      </c>
      <c r="D349" s="300" t="e">
        <f t="shared" si="77"/>
        <v>#DIV/0!</v>
      </c>
      <c r="E349" s="300" t="e">
        <f t="shared" si="77"/>
        <v>#DIV/0!</v>
      </c>
    </row>
    <row r="350" spans="1:5" ht="16.5" thickBot="1" x14ac:dyDescent="0.3">
      <c r="A350" s="921" t="s">
        <v>552</v>
      </c>
      <c r="B350" s="922"/>
      <c r="C350" s="922"/>
      <c r="D350" s="922"/>
      <c r="E350" s="923"/>
    </row>
    <row r="351" spans="1:5" x14ac:dyDescent="0.25">
      <c r="A351" s="919"/>
      <c r="B351" s="290">
        <v>2019</v>
      </c>
      <c r="C351" s="290">
        <v>2020</v>
      </c>
      <c r="D351" s="290">
        <v>2021</v>
      </c>
      <c r="E351" s="290">
        <v>2022</v>
      </c>
    </row>
    <row r="352" spans="1:5" ht="16.5" thickBot="1" x14ac:dyDescent="0.3">
      <c r="A352" s="920"/>
      <c r="B352" s="315"/>
      <c r="C352" s="315"/>
      <c r="D352" s="291"/>
      <c r="E352" s="298"/>
    </row>
    <row r="353" spans="1:5" ht="16.5" thickBot="1" x14ac:dyDescent="0.3">
      <c r="A353" s="301" t="s">
        <v>49</v>
      </c>
      <c r="B353" s="315">
        <f>B354+B355+B356+B357</f>
        <v>0</v>
      </c>
      <c r="C353" s="315">
        <f t="shared" ref="C353" si="78">C354+C355+C356+C357</f>
        <v>0</v>
      </c>
      <c r="D353" s="315">
        <v>0</v>
      </c>
      <c r="E353" s="315">
        <f t="shared" ref="E353" si="79">E354+E355+E356+E357</f>
        <v>0</v>
      </c>
    </row>
    <row r="354" spans="1:5" ht="16.5" thickBot="1" x14ac:dyDescent="0.3">
      <c r="A354" s="302" t="s">
        <v>110</v>
      </c>
      <c r="B354" s="315"/>
      <c r="C354" s="315"/>
      <c r="D354" s="315"/>
      <c r="E354" s="315"/>
    </row>
    <row r="355" spans="1:5" ht="16.5" thickBot="1" x14ac:dyDescent="0.3">
      <c r="A355" s="302" t="s">
        <v>111</v>
      </c>
      <c r="B355" s="315"/>
      <c r="C355" s="315"/>
      <c r="D355" s="315"/>
      <c r="E355" s="315"/>
    </row>
    <row r="356" spans="1:5" ht="16.5" thickBot="1" x14ac:dyDescent="0.3">
      <c r="A356" s="302" t="s">
        <v>113</v>
      </c>
      <c r="B356" s="315"/>
      <c r="C356" s="315"/>
      <c r="D356" s="315"/>
      <c r="E356" s="315"/>
    </row>
    <row r="357" spans="1:5" ht="16.5" thickBot="1" x14ac:dyDescent="0.3">
      <c r="A357" s="302" t="s">
        <v>114</v>
      </c>
      <c r="B357" s="315"/>
      <c r="C357" s="315"/>
      <c r="D357" s="315"/>
      <c r="E357" s="315"/>
    </row>
    <row r="358" spans="1:5" ht="16.5" thickBot="1" x14ac:dyDescent="0.3">
      <c r="A358" s="301" t="s">
        <v>50</v>
      </c>
      <c r="B358" s="315">
        <f>B359+B360+B361+B362</f>
        <v>37000</v>
      </c>
      <c r="C358" s="315">
        <f>C362</f>
        <v>15000</v>
      </c>
      <c r="D358" s="315">
        <f>D362</f>
        <v>0</v>
      </c>
      <c r="E358" s="315">
        <f t="shared" ref="E358" si="80">E359+E360+E361+E362</f>
        <v>0</v>
      </c>
    </row>
    <row r="359" spans="1:5" ht="16.5" thickBot="1" x14ac:dyDescent="0.3">
      <c r="A359" s="302" t="s">
        <v>110</v>
      </c>
      <c r="B359" s="315"/>
      <c r="C359" s="315"/>
      <c r="D359" s="315"/>
      <c r="E359" s="315"/>
    </row>
    <row r="360" spans="1:5" ht="16.5" thickBot="1" x14ac:dyDescent="0.3">
      <c r="A360" s="302" t="s">
        <v>111</v>
      </c>
      <c r="B360" s="315"/>
      <c r="C360" s="315"/>
      <c r="D360" s="315"/>
      <c r="E360" s="315"/>
    </row>
    <row r="361" spans="1:5" ht="16.5" thickBot="1" x14ac:dyDescent="0.3">
      <c r="A361" s="302" t="s">
        <v>113</v>
      </c>
      <c r="B361" s="315"/>
      <c r="C361" s="315"/>
      <c r="D361" s="315"/>
      <c r="E361" s="315"/>
    </row>
    <row r="362" spans="1:5" ht="16.5" thickBot="1" x14ac:dyDescent="0.3">
      <c r="A362" s="302" t="s">
        <v>114</v>
      </c>
      <c r="B362" s="315">
        <v>37000</v>
      </c>
      <c r="C362" s="315">
        <v>15000</v>
      </c>
      <c r="D362" s="315">
        <v>0</v>
      </c>
      <c r="E362" s="315">
        <v>0</v>
      </c>
    </row>
    <row r="363" spans="1:5" ht="16.5" thickBot="1" x14ac:dyDescent="0.3">
      <c r="A363" s="313" t="s">
        <v>211</v>
      </c>
      <c r="B363" s="1294">
        <f>B353+B358</f>
        <v>37000</v>
      </c>
      <c r="C363" s="1278">
        <f t="shared" ref="C363:E363" si="81">C353+C358</f>
        <v>15000</v>
      </c>
      <c r="D363" s="1294">
        <f t="shared" si="81"/>
        <v>0</v>
      </c>
      <c r="E363" s="1294">
        <f t="shared" si="81"/>
        <v>0</v>
      </c>
    </row>
    <row r="364" spans="1:5" ht="48" thickBot="1" x14ac:dyDescent="0.3">
      <c r="A364" s="297" t="s">
        <v>553</v>
      </c>
      <c r="B364" s="643" t="s">
        <v>554</v>
      </c>
      <c r="C364" s="1287" t="s">
        <v>158</v>
      </c>
      <c r="D364" s="1299" t="s">
        <v>555</v>
      </c>
      <c r="E364" s="1300"/>
    </row>
    <row r="365" spans="1:5" ht="16.5" thickBot="1" x14ac:dyDescent="0.3">
      <c r="A365" s="293" t="s">
        <v>22</v>
      </c>
      <c r="B365" s="904" t="s">
        <v>551</v>
      </c>
      <c r="C365" s="905"/>
      <c r="D365" s="905"/>
      <c r="E365" s="906"/>
    </row>
    <row r="366" spans="1:5" ht="16.5" thickBot="1" x14ac:dyDescent="0.3">
      <c r="A366" s="293" t="s">
        <v>24</v>
      </c>
      <c r="B366" s="916" t="s">
        <v>48</v>
      </c>
      <c r="C366" s="917"/>
      <c r="D366" s="917"/>
      <c r="E366" s="918"/>
    </row>
    <row r="367" spans="1:5" x14ac:dyDescent="0.25">
      <c r="A367" s="919"/>
      <c r="B367" s="290">
        <v>2019</v>
      </c>
      <c r="C367" s="290">
        <v>2020</v>
      </c>
      <c r="D367" s="290">
        <v>2021</v>
      </c>
      <c r="E367" s="290">
        <v>2022</v>
      </c>
    </row>
    <row r="368" spans="1:5" ht="16.5" thickBot="1" x14ac:dyDescent="0.3">
      <c r="A368" s="920"/>
      <c r="B368" s="298"/>
      <c r="C368" s="298"/>
      <c r="D368" s="298"/>
      <c r="E368" s="298"/>
    </row>
    <row r="369" spans="1:5" ht="16.5" thickBot="1" x14ac:dyDescent="0.3">
      <c r="A369" s="293" t="s">
        <v>26</v>
      </c>
      <c r="B369" s="299">
        <v>1</v>
      </c>
      <c r="C369" s="299">
        <v>1</v>
      </c>
      <c r="D369" s="299">
        <v>1</v>
      </c>
      <c r="E369" s="308">
        <v>1</v>
      </c>
    </row>
    <row r="370" spans="1:5" ht="16.5" thickBot="1" x14ac:dyDescent="0.3">
      <c r="A370" s="293" t="s">
        <v>27</v>
      </c>
      <c r="B370" s="299">
        <f>B383</f>
        <v>16155</v>
      </c>
      <c r="C370" s="299">
        <f t="shared" ref="C370:E370" si="82">C383</f>
        <v>99500</v>
      </c>
      <c r="D370" s="299">
        <f t="shared" si="82"/>
        <v>30000</v>
      </c>
      <c r="E370" s="299">
        <f t="shared" si="82"/>
        <v>20000</v>
      </c>
    </row>
    <row r="371" spans="1:5" ht="16.5" thickBot="1" x14ac:dyDescent="0.3">
      <c r="A371" s="293" t="s">
        <v>28</v>
      </c>
      <c r="B371" s="299">
        <f>B370/B369</f>
        <v>16155</v>
      </c>
      <c r="C371" s="299">
        <f t="shared" ref="C371:E371" si="83">C370/C369</f>
        <v>99500</v>
      </c>
      <c r="D371" s="299">
        <f t="shared" si="83"/>
        <v>30000</v>
      </c>
      <c r="E371" s="308">
        <f t="shared" si="83"/>
        <v>20000</v>
      </c>
    </row>
    <row r="372" spans="1:5" ht="16.5" thickBot="1" x14ac:dyDescent="0.3">
      <c r="A372" s="293" t="s">
        <v>29</v>
      </c>
      <c r="B372" s="312" t="s">
        <v>30</v>
      </c>
      <c r="C372" s="300">
        <f>C369/B369-1</f>
        <v>0</v>
      </c>
      <c r="D372" s="300">
        <f t="shared" ref="D372:E374" si="84">D369/C369-1</f>
        <v>0</v>
      </c>
      <c r="E372" s="314">
        <f t="shared" si="84"/>
        <v>0</v>
      </c>
    </row>
    <row r="373" spans="1:5" ht="16.5" thickBot="1" x14ac:dyDescent="0.3">
      <c r="A373" s="293" t="s">
        <v>31</v>
      </c>
      <c r="B373" s="312" t="s">
        <v>30</v>
      </c>
      <c r="C373" s="300">
        <f>C370/B370-1</f>
        <v>5.1590838749613122</v>
      </c>
      <c r="D373" s="300">
        <f t="shared" si="84"/>
        <v>-0.69849246231155782</v>
      </c>
      <c r="E373" s="314">
        <f t="shared" si="84"/>
        <v>-0.33333333333333337</v>
      </c>
    </row>
    <row r="374" spans="1:5" ht="16.5" thickBot="1" x14ac:dyDescent="0.3">
      <c r="A374" s="293" t="s">
        <v>32</v>
      </c>
      <c r="B374" s="643" t="s">
        <v>30</v>
      </c>
      <c r="C374" s="314">
        <f>C371/B371-1</f>
        <v>5.1590838749613122</v>
      </c>
      <c r="D374" s="314">
        <f t="shared" si="84"/>
        <v>-0.69849246231155782</v>
      </c>
      <c r="E374" s="314">
        <f t="shared" si="84"/>
        <v>-0.33333333333333337</v>
      </c>
    </row>
    <row r="375" spans="1:5" ht="16.5" thickBot="1" x14ac:dyDescent="0.3">
      <c r="A375" s="921" t="s">
        <v>556</v>
      </c>
      <c r="B375" s="922"/>
      <c r="C375" s="922"/>
      <c r="D375" s="922"/>
      <c r="E375" s="923"/>
    </row>
    <row r="376" spans="1:5" x14ac:dyDescent="0.25">
      <c r="A376" s="919"/>
      <c r="B376" s="290">
        <v>2019</v>
      </c>
      <c r="C376" s="290">
        <v>2020</v>
      </c>
      <c r="D376" s="290">
        <v>2021</v>
      </c>
      <c r="E376" s="290">
        <v>2022</v>
      </c>
    </row>
    <row r="377" spans="1:5" ht="16.5" thickBot="1" x14ac:dyDescent="0.3">
      <c r="A377" s="920"/>
      <c r="B377" s="291"/>
      <c r="C377" s="291"/>
      <c r="D377" s="291"/>
      <c r="E377" s="291"/>
    </row>
    <row r="378" spans="1:5" ht="16.5" thickBot="1" x14ac:dyDescent="0.3">
      <c r="A378" s="301" t="s">
        <v>49</v>
      </c>
      <c r="B378" s="315">
        <f>B379+B380+B381+B382</f>
        <v>0</v>
      </c>
      <c r="C378" s="315">
        <f t="shared" ref="C378" si="85">C379+C380+C381+C382</f>
        <v>0</v>
      </c>
      <c r="D378" s="315">
        <v>0</v>
      </c>
      <c r="E378" s="315">
        <f t="shared" ref="E378" si="86">E379+E380+E381+E382</f>
        <v>0</v>
      </c>
    </row>
    <row r="379" spans="1:5" ht="16.5" thickBot="1" x14ac:dyDescent="0.3">
      <c r="A379" s="302" t="s">
        <v>110</v>
      </c>
      <c r="B379" s="315"/>
      <c r="C379" s="315"/>
      <c r="D379" s="315"/>
      <c r="E379" s="315"/>
    </row>
    <row r="380" spans="1:5" ht="16.5" thickBot="1" x14ac:dyDescent="0.3">
      <c r="A380" s="302" t="s">
        <v>111</v>
      </c>
      <c r="B380" s="315"/>
      <c r="C380" s="315"/>
      <c r="D380" s="315"/>
      <c r="E380" s="315"/>
    </row>
    <row r="381" spans="1:5" ht="16.5" thickBot="1" x14ac:dyDescent="0.3">
      <c r="A381" s="302" t="s">
        <v>113</v>
      </c>
      <c r="B381" s="315"/>
      <c r="C381" s="315"/>
      <c r="D381" s="315"/>
      <c r="E381" s="315"/>
    </row>
    <row r="382" spans="1:5" ht="16.5" thickBot="1" x14ac:dyDescent="0.3">
      <c r="A382" s="302" t="s">
        <v>114</v>
      </c>
      <c r="B382" s="315"/>
      <c r="C382" s="315"/>
      <c r="D382" s="315"/>
      <c r="E382" s="315"/>
    </row>
    <row r="383" spans="1:5" ht="16.5" thickBot="1" x14ac:dyDescent="0.3">
      <c r="A383" s="301" t="s">
        <v>50</v>
      </c>
      <c r="B383" s="315">
        <f>B387</f>
        <v>16155</v>
      </c>
      <c r="C383" s="315">
        <f t="shared" ref="C383:E383" si="87">C387</f>
        <v>99500</v>
      </c>
      <c r="D383" s="315">
        <f t="shared" si="87"/>
        <v>30000</v>
      </c>
      <c r="E383" s="315">
        <f t="shared" si="87"/>
        <v>20000</v>
      </c>
    </row>
    <row r="384" spans="1:5" ht="16.5" thickBot="1" x14ac:dyDescent="0.3">
      <c r="A384" s="302" t="s">
        <v>110</v>
      </c>
      <c r="B384" s="315"/>
      <c r="C384" s="315"/>
      <c r="D384" s="315"/>
      <c r="E384" s="315"/>
    </row>
    <row r="385" spans="1:5" ht="16.5" thickBot="1" x14ac:dyDescent="0.3">
      <c r="A385" s="302" t="s">
        <v>111</v>
      </c>
      <c r="B385" s="315"/>
      <c r="C385" s="315"/>
      <c r="D385" s="315"/>
      <c r="E385" s="298"/>
    </row>
    <row r="386" spans="1:5" ht="16.5" thickBot="1" x14ac:dyDescent="0.3">
      <c r="A386" s="302" t="s">
        <v>113</v>
      </c>
      <c r="B386" s="315"/>
      <c r="C386" s="315"/>
      <c r="D386" s="315"/>
      <c r="E386" s="298"/>
    </row>
    <row r="387" spans="1:5" ht="16.5" thickBot="1" x14ac:dyDescent="0.3">
      <c r="A387" s="302" t="s">
        <v>114</v>
      </c>
      <c r="B387" s="323">
        <v>16155</v>
      </c>
      <c r="C387" s="323">
        <v>99500</v>
      </c>
      <c r="D387" s="323">
        <v>30000</v>
      </c>
      <c r="E387" s="324">
        <v>20000</v>
      </c>
    </row>
    <row r="388" spans="1:5" ht="16.5" thickBot="1" x14ac:dyDescent="0.3">
      <c r="A388" s="313" t="s">
        <v>216</v>
      </c>
      <c r="B388" s="1298">
        <f>B378+B383</f>
        <v>16155</v>
      </c>
      <c r="C388" s="1298">
        <f t="shared" ref="C388:D388" si="88">C378+C383</f>
        <v>99500</v>
      </c>
      <c r="D388" s="1298">
        <f t="shared" si="88"/>
        <v>30000</v>
      </c>
      <c r="E388" s="1298">
        <f>E383</f>
        <v>20000</v>
      </c>
    </row>
    <row r="389" spans="1:5" ht="63.75" thickBot="1" x14ac:dyDescent="0.3">
      <c r="A389" s="297" t="s">
        <v>557</v>
      </c>
      <c r="B389" s="643" t="s">
        <v>558</v>
      </c>
      <c r="C389" s="1287" t="s">
        <v>158</v>
      </c>
      <c r="D389" s="1299" t="s">
        <v>559</v>
      </c>
      <c r="E389" s="1300"/>
    </row>
    <row r="390" spans="1:5" ht="16.5" thickBot="1" x14ac:dyDescent="0.3">
      <c r="A390" s="293" t="s">
        <v>22</v>
      </c>
      <c r="B390" s="904"/>
      <c r="C390" s="905"/>
      <c r="D390" s="905"/>
      <c r="E390" s="906"/>
    </row>
    <row r="391" spans="1:5" ht="16.5" thickBot="1" x14ac:dyDescent="0.3">
      <c r="A391" s="293" t="s">
        <v>24</v>
      </c>
      <c r="B391" s="916" t="s">
        <v>48</v>
      </c>
      <c r="C391" s="917"/>
      <c r="D391" s="917"/>
      <c r="E391" s="918"/>
    </row>
    <row r="392" spans="1:5" x14ac:dyDescent="0.25">
      <c r="A392" s="919"/>
      <c r="B392" s="290">
        <v>2019</v>
      </c>
      <c r="C392" s="290">
        <v>2020</v>
      </c>
      <c r="D392" s="290">
        <v>2021</v>
      </c>
      <c r="E392" s="290">
        <v>2022</v>
      </c>
    </row>
    <row r="393" spans="1:5" ht="16.5" thickBot="1" x14ac:dyDescent="0.3">
      <c r="A393" s="920"/>
      <c r="B393" s="1278"/>
      <c r="C393" s="1278"/>
      <c r="D393" s="298"/>
      <c r="E393" s="298"/>
    </row>
    <row r="394" spans="1:5" ht="16.5" thickBot="1" x14ac:dyDescent="0.3">
      <c r="A394" s="293" t="s">
        <v>26</v>
      </c>
      <c r="B394" s="299">
        <v>1</v>
      </c>
      <c r="C394" s="299">
        <v>1</v>
      </c>
      <c r="D394" s="299">
        <v>1</v>
      </c>
      <c r="E394" s="299">
        <v>0</v>
      </c>
    </row>
    <row r="395" spans="1:5" ht="16.5" thickBot="1" x14ac:dyDescent="0.3">
      <c r="A395" s="293" t="s">
        <v>27</v>
      </c>
      <c r="B395" s="299">
        <f>B408</f>
        <v>15000</v>
      </c>
      <c r="C395" s="299">
        <f t="shared" ref="C395:E395" si="89">C408</f>
        <v>30000</v>
      </c>
      <c r="D395" s="299">
        <f t="shared" si="89"/>
        <v>10000</v>
      </c>
      <c r="E395" s="299">
        <f t="shared" si="89"/>
        <v>0</v>
      </c>
    </row>
    <row r="396" spans="1:5" ht="16.5" thickBot="1" x14ac:dyDescent="0.3">
      <c r="A396" s="293" t="s">
        <v>28</v>
      </c>
      <c r="B396" s="299">
        <f>B395/B394</f>
        <v>15000</v>
      </c>
      <c r="C396" s="299">
        <f t="shared" ref="C396:E396" si="90">C395/C394</f>
        <v>30000</v>
      </c>
      <c r="D396" s="299">
        <f t="shared" si="90"/>
        <v>10000</v>
      </c>
      <c r="E396" s="299" t="e">
        <f t="shared" si="90"/>
        <v>#DIV/0!</v>
      </c>
    </row>
    <row r="397" spans="1:5" ht="16.5" thickBot="1" x14ac:dyDescent="0.3">
      <c r="A397" s="293" t="s">
        <v>29</v>
      </c>
      <c r="B397" s="312" t="s">
        <v>30</v>
      </c>
      <c r="C397" s="300">
        <f>C394/B394-1</f>
        <v>0</v>
      </c>
      <c r="D397" s="300">
        <f t="shared" ref="D397:E399" si="91">D394/C394-1</f>
        <v>0</v>
      </c>
      <c r="E397" s="300">
        <f t="shared" si="91"/>
        <v>-1</v>
      </c>
    </row>
    <row r="398" spans="1:5" ht="16.5" thickBot="1" x14ac:dyDescent="0.3">
      <c r="A398" s="293" t="s">
        <v>31</v>
      </c>
      <c r="B398" s="312" t="s">
        <v>30</v>
      </c>
      <c r="C398" s="300">
        <f>C395/B395-1</f>
        <v>1</v>
      </c>
      <c r="D398" s="300">
        <f t="shared" si="91"/>
        <v>-0.66666666666666674</v>
      </c>
      <c r="E398" s="300">
        <f t="shared" si="91"/>
        <v>-1</v>
      </c>
    </row>
    <row r="399" spans="1:5" ht="16.5" thickBot="1" x14ac:dyDescent="0.3">
      <c r="A399" s="293" t="s">
        <v>32</v>
      </c>
      <c r="B399" s="643" t="s">
        <v>30</v>
      </c>
      <c r="C399" s="300">
        <f>C396/B396-1</f>
        <v>1</v>
      </c>
      <c r="D399" s="300">
        <f t="shared" si="91"/>
        <v>-0.66666666666666674</v>
      </c>
      <c r="E399" s="300" t="e">
        <f t="shared" si="91"/>
        <v>#DIV/0!</v>
      </c>
    </row>
    <row r="400" spans="1:5" ht="16.5" thickBot="1" x14ac:dyDescent="0.3">
      <c r="A400" s="921" t="s">
        <v>560</v>
      </c>
      <c r="B400" s="922"/>
      <c r="C400" s="922"/>
      <c r="D400" s="922"/>
      <c r="E400" s="923"/>
    </row>
    <row r="401" spans="1:5" x14ac:dyDescent="0.25">
      <c r="A401" s="919"/>
      <c r="B401" s="290">
        <v>2019</v>
      </c>
      <c r="C401" s="290">
        <v>2020</v>
      </c>
      <c r="D401" s="290">
        <v>2021</v>
      </c>
      <c r="E401" s="290">
        <v>2022</v>
      </c>
    </row>
    <row r="402" spans="1:5" ht="16.5" thickBot="1" x14ac:dyDescent="0.3">
      <c r="A402" s="920"/>
      <c r="B402" s="315"/>
      <c r="C402" s="315"/>
      <c r="D402" s="291"/>
      <c r="E402" s="291"/>
    </row>
    <row r="403" spans="1:5" ht="16.5" thickBot="1" x14ac:dyDescent="0.3">
      <c r="A403" s="301" t="s">
        <v>49</v>
      </c>
      <c r="B403" s="315">
        <f>B404+B405+B406+B407</f>
        <v>0</v>
      </c>
      <c r="C403" s="315">
        <f t="shared" ref="C403" si="92">C404+C405+C406+C407</f>
        <v>0</v>
      </c>
      <c r="D403" s="315">
        <v>0</v>
      </c>
      <c r="E403" s="315">
        <f t="shared" ref="E403" si="93">E404+E405+E406+E407</f>
        <v>0</v>
      </c>
    </row>
    <row r="404" spans="1:5" ht="16.5" thickBot="1" x14ac:dyDescent="0.3">
      <c r="A404" s="302" t="s">
        <v>110</v>
      </c>
      <c r="B404" s="315"/>
      <c r="C404" s="315"/>
      <c r="D404" s="315"/>
      <c r="E404" s="315"/>
    </row>
    <row r="405" spans="1:5" ht="16.5" thickBot="1" x14ac:dyDescent="0.3">
      <c r="A405" s="302" t="s">
        <v>111</v>
      </c>
      <c r="B405" s="315"/>
      <c r="C405" s="315"/>
      <c r="D405" s="315"/>
      <c r="E405" s="315"/>
    </row>
    <row r="406" spans="1:5" ht="16.5" thickBot="1" x14ac:dyDescent="0.3">
      <c r="A406" s="302" t="s">
        <v>113</v>
      </c>
      <c r="B406" s="315"/>
      <c r="C406" s="315"/>
      <c r="D406" s="315"/>
      <c r="E406" s="315"/>
    </row>
    <row r="407" spans="1:5" ht="16.5" thickBot="1" x14ac:dyDescent="0.3">
      <c r="A407" s="302" t="s">
        <v>114</v>
      </c>
      <c r="B407" s="315"/>
      <c r="C407" s="315"/>
      <c r="D407" s="315"/>
      <c r="E407" s="315"/>
    </row>
    <row r="408" spans="1:5" ht="16.5" thickBot="1" x14ac:dyDescent="0.3">
      <c r="A408" s="301" t="s">
        <v>50</v>
      </c>
      <c r="B408" s="315">
        <f>B412</f>
        <v>15000</v>
      </c>
      <c r="C408" s="315">
        <f t="shared" ref="C408:E408" si="94">C412</f>
        <v>30000</v>
      </c>
      <c r="D408" s="315">
        <f t="shared" si="94"/>
        <v>10000</v>
      </c>
      <c r="E408" s="315">
        <f t="shared" si="94"/>
        <v>0</v>
      </c>
    </row>
    <row r="409" spans="1:5" ht="16.5" thickBot="1" x14ac:dyDescent="0.3">
      <c r="A409" s="302" t="s">
        <v>110</v>
      </c>
      <c r="B409" s="315"/>
      <c r="C409" s="315"/>
      <c r="D409" s="315"/>
      <c r="E409" s="315"/>
    </row>
    <row r="410" spans="1:5" ht="16.5" thickBot="1" x14ac:dyDescent="0.3">
      <c r="A410" s="302" t="s">
        <v>111</v>
      </c>
      <c r="B410" s="315"/>
      <c r="C410" s="315"/>
      <c r="D410" s="315"/>
      <c r="E410" s="315"/>
    </row>
    <row r="411" spans="1:5" ht="16.5" thickBot="1" x14ac:dyDescent="0.3">
      <c r="A411" s="302" t="s">
        <v>113</v>
      </c>
      <c r="B411" s="315"/>
      <c r="C411" s="315"/>
      <c r="D411" s="315"/>
      <c r="E411" s="315"/>
    </row>
    <row r="412" spans="1:5" ht="16.5" thickBot="1" x14ac:dyDescent="0.3">
      <c r="A412" s="325" t="s">
        <v>114</v>
      </c>
      <c r="B412" s="315">
        <v>15000</v>
      </c>
      <c r="C412" s="315">
        <v>30000</v>
      </c>
      <c r="D412" s="315">
        <v>10000</v>
      </c>
      <c r="E412" s="315"/>
    </row>
    <row r="413" spans="1:5" ht="16.5" thickBot="1" x14ac:dyDescent="0.3">
      <c r="A413" s="313" t="s">
        <v>221</v>
      </c>
      <c r="B413" s="1294">
        <f>B403+B408</f>
        <v>15000</v>
      </c>
      <c r="C413" s="1294">
        <f t="shared" ref="C413:E413" si="95">C403+C408</f>
        <v>30000</v>
      </c>
      <c r="D413" s="1294">
        <f t="shared" si="95"/>
        <v>10000</v>
      </c>
      <c r="E413" s="1294">
        <f t="shared" si="95"/>
        <v>0</v>
      </c>
    </row>
    <row r="414" spans="1:5" ht="48" thickBot="1" x14ac:dyDescent="0.3">
      <c r="A414" s="321" t="s">
        <v>561</v>
      </c>
      <c r="B414" s="643" t="s">
        <v>562</v>
      </c>
      <c r="C414" s="1287" t="s">
        <v>158</v>
      </c>
      <c r="D414" s="1299" t="s">
        <v>563</v>
      </c>
      <c r="E414" s="1300"/>
    </row>
    <row r="415" spans="1:5" ht="16.5" thickBot="1" x14ac:dyDescent="0.3">
      <c r="A415" s="306"/>
      <c r="B415" s="1290"/>
      <c r="C415" s="1291"/>
      <c r="D415" s="1292"/>
      <c r="E415" s="1293"/>
    </row>
    <row r="416" spans="1:5" ht="16.5" thickBot="1" x14ac:dyDescent="0.3">
      <c r="A416" s="293" t="s">
        <v>22</v>
      </c>
      <c r="B416" s="904" t="s">
        <v>551</v>
      </c>
      <c r="C416" s="905"/>
      <c r="D416" s="905"/>
      <c r="E416" s="906"/>
    </row>
    <row r="417" spans="1:5" ht="16.5" thickBot="1" x14ac:dyDescent="0.3">
      <c r="A417" s="293" t="s">
        <v>24</v>
      </c>
      <c r="B417" s="916" t="s">
        <v>48</v>
      </c>
      <c r="C417" s="917"/>
      <c r="D417" s="917"/>
      <c r="E417" s="918"/>
    </row>
    <row r="418" spans="1:5" x14ac:dyDescent="0.25">
      <c r="A418" s="919"/>
      <c r="B418" s="290">
        <v>2019</v>
      </c>
      <c r="C418" s="290">
        <v>2020</v>
      </c>
      <c r="D418" s="290">
        <v>2021</v>
      </c>
      <c r="E418" s="290">
        <v>2022</v>
      </c>
    </row>
    <row r="419" spans="1:5" ht="16.5" thickBot="1" x14ac:dyDescent="0.3">
      <c r="A419" s="920"/>
      <c r="B419" s="1278"/>
      <c r="C419" s="1278"/>
      <c r="D419" s="298"/>
      <c r="E419" s="298"/>
    </row>
    <row r="420" spans="1:5" ht="16.5" thickBot="1" x14ac:dyDescent="0.3">
      <c r="A420" s="293" t="s">
        <v>26</v>
      </c>
      <c r="B420" s="299">
        <v>0</v>
      </c>
      <c r="C420" s="299">
        <v>1</v>
      </c>
      <c r="D420" s="299">
        <v>1</v>
      </c>
      <c r="E420" s="299">
        <v>1</v>
      </c>
    </row>
    <row r="421" spans="1:5" ht="16.5" thickBot="1" x14ac:dyDescent="0.3">
      <c r="A421" s="293" t="s">
        <v>27</v>
      </c>
      <c r="B421" s="299">
        <f>B439</f>
        <v>0</v>
      </c>
      <c r="C421" s="299">
        <f t="shared" ref="C421:E421" si="96">C439</f>
        <v>5000</v>
      </c>
      <c r="D421" s="299">
        <f t="shared" si="96"/>
        <v>2900</v>
      </c>
      <c r="E421" s="299">
        <f t="shared" si="96"/>
        <v>5000</v>
      </c>
    </row>
    <row r="422" spans="1:5" ht="16.5" thickBot="1" x14ac:dyDescent="0.3">
      <c r="A422" s="293" t="s">
        <v>28</v>
      </c>
      <c r="B422" s="299" t="e">
        <f>B421/B420</f>
        <v>#DIV/0!</v>
      </c>
      <c r="C422" s="299">
        <f t="shared" ref="C422:E422" si="97">C421/C420</f>
        <v>5000</v>
      </c>
      <c r="D422" s="299">
        <f t="shared" si="97"/>
        <v>2900</v>
      </c>
      <c r="E422" s="299">
        <f t="shared" si="97"/>
        <v>5000</v>
      </c>
    </row>
    <row r="423" spans="1:5" ht="16.5" thickBot="1" x14ac:dyDescent="0.3">
      <c r="A423" s="293" t="s">
        <v>29</v>
      </c>
      <c r="B423" s="312" t="s">
        <v>30</v>
      </c>
      <c r="C423" s="300" t="e">
        <f>C420/B420-1</f>
        <v>#DIV/0!</v>
      </c>
      <c r="D423" s="300">
        <f t="shared" ref="D423:E425" si="98">D420/C420-1</f>
        <v>0</v>
      </c>
      <c r="E423" s="300">
        <f t="shared" si="98"/>
        <v>0</v>
      </c>
    </row>
    <row r="424" spans="1:5" ht="16.5" thickBot="1" x14ac:dyDescent="0.3">
      <c r="A424" s="293" t="s">
        <v>31</v>
      </c>
      <c r="B424" s="312" t="s">
        <v>30</v>
      </c>
      <c r="C424" s="300" t="e">
        <f>C421/B421-1</f>
        <v>#DIV/0!</v>
      </c>
      <c r="D424" s="300">
        <f t="shared" si="98"/>
        <v>-0.42000000000000004</v>
      </c>
      <c r="E424" s="300">
        <f t="shared" si="98"/>
        <v>0.72413793103448265</v>
      </c>
    </row>
    <row r="425" spans="1:5" ht="16.5" thickBot="1" x14ac:dyDescent="0.3">
      <c r="A425" s="293" t="s">
        <v>32</v>
      </c>
      <c r="B425" s="312" t="s">
        <v>30</v>
      </c>
      <c r="C425" s="300" t="e">
        <f>C422/B422-1</f>
        <v>#DIV/0!</v>
      </c>
      <c r="D425" s="300">
        <f t="shared" si="98"/>
        <v>-0.42000000000000004</v>
      </c>
      <c r="E425" s="300">
        <f t="shared" si="98"/>
        <v>0.72413793103448265</v>
      </c>
    </row>
    <row r="426" spans="1:5" ht="16.5" thickBot="1" x14ac:dyDescent="0.3">
      <c r="A426" s="921" t="s">
        <v>564</v>
      </c>
      <c r="B426" s="922"/>
      <c r="C426" s="922"/>
      <c r="D426" s="922"/>
      <c r="E426" s="923"/>
    </row>
    <row r="427" spans="1:5" x14ac:dyDescent="0.25">
      <c r="A427" s="919"/>
      <c r="B427" s="290">
        <v>2019</v>
      </c>
      <c r="C427" s="290">
        <v>2020</v>
      </c>
      <c r="D427" s="290">
        <v>2021</v>
      </c>
      <c r="E427" s="290">
        <v>2022</v>
      </c>
    </row>
    <row r="428" spans="1:5" ht="16.5" thickBot="1" x14ac:dyDescent="0.3">
      <c r="A428" s="920"/>
      <c r="B428" s="315"/>
      <c r="C428" s="315"/>
      <c r="D428" s="291"/>
      <c r="E428" s="291"/>
    </row>
    <row r="429" spans="1:5" ht="16.5" thickBot="1" x14ac:dyDescent="0.3">
      <c r="A429" s="301" t="s">
        <v>49</v>
      </c>
      <c r="B429" s="315">
        <f>B430+B431+B432+B433</f>
        <v>0</v>
      </c>
      <c r="C429" s="315">
        <f t="shared" ref="C429" si="99">C430+C431+C432+C433</f>
        <v>0</v>
      </c>
      <c r="D429" s="315">
        <v>0</v>
      </c>
      <c r="E429" s="315">
        <f t="shared" ref="E429" si="100">E430+E431+E432+E433</f>
        <v>0</v>
      </c>
    </row>
    <row r="430" spans="1:5" ht="16.5" thickBot="1" x14ac:dyDescent="0.3">
      <c r="A430" s="302" t="s">
        <v>110</v>
      </c>
      <c r="B430" s="315"/>
      <c r="C430" s="315"/>
      <c r="D430" s="315"/>
      <c r="E430" s="315"/>
    </row>
    <row r="431" spans="1:5" ht="16.5" thickBot="1" x14ac:dyDescent="0.3">
      <c r="A431" s="302" t="s">
        <v>111</v>
      </c>
      <c r="B431" s="315"/>
      <c r="C431" s="315"/>
      <c r="D431" s="315"/>
      <c r="E431" s="315"/>
    </row>
    <row r="432" spans="1:5" ht="16.5" thickBot="1" x14ac:dyDescent="0.3">
      <c r="A432" s="302" t="s">
        <v>113</v>
      </c>
      <c r="B432" s="315"/>
      <c r="C432" s="315"/>
      <c r="D432" s="315"/>
      <c r="E432" s="315"/>
    </row>
    <row r="433" spans="1:5" ht="16.5" thickBot="1" x14ac:dyDescent="0.3">
      <c r="A433" s="302" t="s">
        <v>114</v>
      </c>
      <c r="B433" s="315"/>
      <c r="C433" s="315"/>
      <c r="D433" s="315"/>
      <c r="E433" s="315"/>
    </row>
    <row r="434" spans="1:5" ht="16.5" thickBot="1" x14ac:dyDescent="0.3">
      <c r="A434" s="301" t="s">
        <v>50</v>
      </c>
      <c r="B434" s="315">
        <v>0</v>
      </c>
      <c r="C434" s="315">
        <f t="shared" ref="C434" si="101">C435+C436+C437+C438</f>
        <v>5000</v>
      </c>
      <c r="D434" s="315">
        <f>D438</f>
        <v>2900</v>
      </c>
      <c r="E434" s="315">
        <f t="shared" ref="E434" si="102">E435+E436+E437+E438</f>
        <v>5000</v>
      </c>
    </row>
    <row r="435" spans="1:5" ht="16.5" thickBot="1" x14ac:dyDescent="0.3">
      <c r="A435" s="302" t="s">
        <v>110</v>
      </c>
      <c r="B435" s="315"/>
      <c r="C435" s="315"/>
      <c r="D435" s="315"/>
      <c r="E435" s="315"/>
    </row>
    <row r="436" spans="1:5" ht="16.5" thickBot="1" x14ac:dyDescent="0.3">
      <c r="A436" s="302" t="s">
        <v>111</v>
      </c>
      <c r="B436" s="315"/>
      <c r="C436" s="315"/>
      <c r="D436" s="315"/>
      <c r="E436" s="315"/>
    </row>
    <row r="437" spans="1:5" ht="16.5" thickBot="1" x14ac:dyDescent="0.3">
      <c r="A437" s="302" t="s">
        <v>113</v>
      </c>
      <c r="B437" s="315"/>
      <c r="C437" s="315"/>
      <c r="D437" s="315"/>
      <c r="E437" s="315"/>
    </row>
    <row r="438" spans="1:5" ht="16.5" thickBot="1" x14ac:dyDescent="0.3">
      <c r="A438" s="325" t="s">
        <v>114</v>
      </c>
      <c r="B438" s="315">
        <v>0</v>
      </c>
      <c r="C438" s="315">
        <v>5000</v>
      </c>
      <c r="D438" s="315">
        <v>2900</v>
      </c>
      <c r="E438" s="291">
        <v>5000</v>
      </c>
    </row>
    <row r="439" spans="1:5" ht="16.5" thickBot="1" x14ac:dyDescent="0.3">
      <c r="A439" s="313" t="s">
        <v>226</v>
      </c>
      <c r="B439" s="1294">
        <f>B429+B434</f>
        <v>0</v>
      </c>
      <c r="C439" s="1294">
        <f t="shared" ref="C439:E439" si="103">C429+C434</f>
        <v>5000</v>
      </c>
      <c r="D439" s="1294">
        <f t="shared" si="103"/>
        <v>2900</v>
      </c>
      <c r="E439" s="1294">
        <f t="shared" si="103"/>
        <v>5000</v>
      </c>
    </row>
    <row r="440" spans="1:5" ht="111" thickBot="1" x14ac:dyDescent="0.3">
      <c r="A440" s="321" t="s">
        <v>565</v>
      </c>
      <c r="B440" s="643" t="s">
        <v>566</v>
      </c>
      <c r="C440" s="1287" t="s">
        <v>158</v>
      </c>
      <c r="D440" s="1299" t="s">
        <v>567</v>
      </c>
      <c r="E440" s="1300"/>
    </row>
    <row r="441" spans="1:5" ht="16.5" thickBot="1" x14ac:dyDescent="0.3">
      <c r="A441" s="293" t="s">
        <v>22</v>
      </c>
      <c r="B441" s="904" t="s">
        <v>568</v>
      </c>
      <c r="C441" s="905"/>
      <c r="D441" s="905"/>
      <c r="E441" s="906"/>
    </row>
    <row r="442" spans="1:5" ht="16.5" thickBot="1" x14ac:dyDescent="0.3">
      <c r="A442" s="293" t="s">
        <v>24</v>
      </c>
      <c r="B442" s="916" t="s">
        <v>48</v>
      </c>
      <c r="C442" s="917"/>
      <c r="D442" s="917"/>
      <c r="E442" s="918"/>
    </row>
    <row r="443" spans="1:5" x14ac:dyDescent="0.25">
      <c r="A443" s="919"/>
      <c r="B443" s="290">
        <v>2019</v>
      </c>
      <c r="C443" s="290">
        <v>2020</v>
      </c>
      <c r="D443" s="290">
        <v>2021</v>
      </c>
      <c r="E443" s="290">
        <v>2022</v>
      </c>
    </row>
    <row r="444" spans="1:5" ht="16.5" thickBot="1" x14ac:dyDescent="0.3">
      <c r="A444" s="920"/>
      <c r="B444" s="298"/>
      <c r="C444" s="298"/>
      <c r="D444" s="298"/>
      <c r="E444" s="298"/>
    </row>
    <row r="445" spans="1:5" ht="16.5" thickBot="1" x14ac:dyDescent="0.3">
      <c r="A445" s="293" t="s">
        <v>26</v>
      </c>
      <c r="B445" s="299">
        <v>0</v>
      </c>
      <c r="C445" s="299">
        <v>0</v>
      </c>
      <c r="D445" s="299">
        <v>1</v>
      </c>
      <c r="E445" s="299">
        <v>1</v>
      </c>
    </row>
    <row r="446" spans="1:5" ht="16.5" thickBot="1" x14ac:dyDescent="0.3">
      <c r="A446" s="293" t="s">
        <v>27</v>
      </c>
      <c r="B446" s="299">
        <f>B464</f>
        <v>0</v>
      </c>
      <c r="C446" s="299">
        <f t="shared" ref="C446:E446" si="104">C464</f>
        <v>5000</v>
      </c>
      <c r="D446" s="299">
        <f t="shared" si="104"/>
        <v>1000</v>
      </c>
      <c r="E446" s="299">
        <f t="shared" si="104"/>
        <v>5000</v>
      </c>
    </row>
    <row r="447" spans="1:5" ht="16.5" thickBot="1" x14ac:dyDescent="0.3">
      <c r="A447" s="293" t="s">
        <v>28</v>
      </c>
      <c r="B447" s="299" t="e">
        <f>B446/B445</f>
        <v>#DIV/0!</v>
      </c>
      <c r="C447" s="299" t="e">
        <f t="shared" ref="C447:E447" si="105">C446/C445</f>
        <v>#DIV/0!</v>
      </c>
      <c r="D447" s="299">
        <f t="shared" si="105"/>
        <v>1000</v>
      </c>
      <c r="E447" s="299">
        <f t="shared" si="105"/>
        <v>5000</v>
      </c>
    </row>
    <row r="448" spans="1:5" ht="16.5" thickBot="1" x14ac:dyDescent="0.3">
      <c r="A448" s="293" t="s">
        <v>29</v>
      </c>
      <c r="B448" s="312" t="s">
        <v>30</v>
      </c>
      <c r="C448" s="300" t="e">
        <f>C445/B445-1</f>
        <v>#DIV/0!</v>
      </c>
      <c r="D448" s="300" t="e">
        <f t="shared" ref="D448:E450" si="106">D445/C445-1</f>
        <v>#DIV/0!</v>
      </c>
      <c r="E448" s="300">
        <f t="shared" si="106"/>
        <v>0</v>
      </c>
    </row>
    <row r="449" spans="1:5" ht="16.5" thickBot="1" x14ac:dyDescent="0.3">
      <c r="A449" s="293" t="s">
        <v>31</v>
      </c>
      <c r="B449" s="312" t="s">
        <v>30</v>
      </c>
      <c r="C449" s="300" t="e">
        <f>C446/B446-1</f>
        <v>#DIV/0!</v>
      </c>
      <c r="D449" s="300">
        <f t="shared" si="106"/>
        <v>-0.8</v>
      </c>
      <c r="E449" s="300">
        <f t="shared" si="106"/>
        <v>4</v>
      </c>
    </row>
    <row r="450" spans="1:5" ht="16.5" thickBot="1" x14ac:dyDescent="0.3">
      <c r="A450" s="293" t="s">
        <v>32</v>
      </c>
      <c r="B450" s="312" t="s">
        <v>30</v>
      </c>
      <c r="C450" s="300" t="e">
        <f>C447/B447-1</f>
        <v>#DIV/0!</v>
      </c>
      <c r="D450" s="300" t="e">
        <f t="shared" si="106"/>
        <v>#DIV/0!</v>
      </c>
      <c r="E450" s="300">
        <f t="shared" si="106"/>
        <v>4</v>
      </c>
    </row>
    <row r="451" spans="1:5" ht="16.5" thickBot="1" x14ac:dyDescent="0.3">
      <c r="A451" s="921" t="s">
        <v>569</v>
      </c>
      <c r="B451" s="922"/>
      <c r="C451" s="922"/>
      <c r="D451" s="922"/>
      <c r="E451" s="923"/>
    </row>
    <row r="452" spans="1:5" x14ac:dyDescent="0.25">
      <c r="A452" s="919"/>
      <c r="B452" s="290">
        <v>2019</v>
      </c>
      <c r="C452" s="290">
        <v>2020</v>
      </c>
      <c r="D452" s="290">
        <v>2021</v>
      </c>
      <c r="E452" s="290">
        <v>2022</v>
      </c>
    </row>
    <row r="453" spans="1:5" ht="16.5" thickBot="1" x14ac:dyDescent="0.3">
      <c r="A453" s="920"/>
      <c r="B453" s="319"/>
      <c r="C453" s="319"/>
      <c r="D453" s="291"/>
      <c r="E453" s="291"/>
    </row>
    <row r="454" spans="1:5" ht="16.5" thickBot="1" x14ac:dyDescent="0.3">
      <c r="A454" s="301" t="s">
        <v>49</v>
      </c>
      <c r="B454" s="315">
        <f>B455+B456+B457+B458</f>
        <v>0</v>
      </c>
      <c r="C454" s="315">
        <f t="shared" ref="C454" si="107">C455+C456+C457+C458</f>
        <v>0</v>
      </c>
      <c r="D454" s="315">
        <v>0</v>
      </c>
      <c r="E454" s="315">
        <f t="shared" ref="E454" si="108">E455+E456+E457+E458</f>
        <v>0</v>
      </c>
    </row>
    <row r="455" spans="1:5" ht="16.5" thickBot="1" x14ac:dyDescent="0.3">
      <c r="A455" s="302" t="s">
        <v>110</v>
      </c>
      <c r="B455" s="315"/>
      <c r="C455" s="315"/>
      <c r="D455" s="315"/>
      <c r="E455" s="315"/>
    </row>
    <row r="456" spans="1:5" ht="16.5" thickBot="1" x14ac:dyDescent="0.3">
      <c r="A456" s="302" t="s">
        <v>111</v>
      </c>
      <c r="B456" s="315"/>
      <c r="C456" s="315"/>
      <c r="D456" s="315"/>
      <c r="E456" s="315"/>
    </row>
    <row r="457" spans="1:5" ht="16.5" thickBot="1" x14ac:dyDescent="0.3">
      <c r="A457" s="302" t="s">
        <v>113</v>
      </c>
      <c r="B457" s="315"/>
      <c r="C457" s="315"/>
      <c r="D457" s="315"/>
      <c r="E457" s="315"/>
    </row>
    <row r="458" spans="1:5" ht="16.5" thickBot="1" x14ac:dyDescent="0.3">
      <c r="A458" s="302" t="s">
        <v>114</v>
      </c>
      <c r="B458" s="315"/>
      <c r="C458" s="315"/>
      <c r="D458" s="315"/>
      <c r="E458" s="315"/>
    </row>
    <row r="459" spans="1:5" ht="16.5" thickBot="1" x14ac:dyDescent="0.3">
      <c r="A459" s="301" t="s">
        <v>50</v>
      </c>
      <c r="B459" s="315">
        <f>B460+B461+B462+B463</f>
        <v>0</v>
      </c>
      <c r="C459" s="315">
        <f t="shared" ref="C459" si="109">C460+C461+C462+C463</f>
        <v>5000</v>
      </c>
      <c r="D459" s="315">
        <f>D463</f>
        <v>1000</v>
      </c>
      <c r="E459" s="315">
        <f>E463</f>
        <v>5000</v>
      </c>
    </row>
    <row r="460" spans="1:5" ht="16.5" thickBot="1" x14ac:dyDescent="0.3">
      <c r="A460" s="302" t="s">
        <v>110</v>
      </c>
      <c r="B460" s="315"/>
      <c r="C460" s="315"/>
      <c r="D460" s="315"/>
      <c r="E460" s="315"/>
    </row>
    <row r="461" spans="1:5" ht="16.5" thickBot="1" x14ac:dyDescent="0.3">
      <c r="A461" s="302" t="s">
        <v>111</v>
      </c>
      <c r="B461" s="315"/>
      <c r="C461" s="315"/>
      <c r="D461" s="315"/>
      <c r="E461" s="291"/>
    </row>
    <row r="462" spans="1:5" ht="16.5" thickBot="1" x14ac:dyDescent="0.3">
      <c r="A462" s="302" t="s">
        <v>113</v>
      </c>
      <c r="B462" s="315"/>
      <c r="C462" s="315"/>
      <c r="D462" s="315"/>
      <c r="E462" s="315"/>
    </row>
    <row r="463" spans="1:5" ht="16.5" thickBot="1" x14ac:dyDescent="0.3">
      <c r="A463" s="302" t="s">
        <v>114</v>
      </c>
      <c r="B463" s="315">
        <v>0</v>
      </c>
      <c r="C463" s="315">
        <v>5000</v>
      </c>
      <c r="D463" s="315">
        <v>1000</v>
      </c>
      <c r="E463" s="291">
        <v>5000</v>
      </c>
    </row>
    <row r="464" spans="1:5" ht="16.5" thickBot="1" x14ac:dyDescent="0.3">
      <c r="A464" s="313" t="s">
        <v>231</v>
      </c>
      <c r="B464" s="1294">
        <f>B454+B459</f>
        <v>0</v>
      </c>
      <c r="C464" s="1294">
        <f t="shared" ref="C464:E464" si="110">C454+C459</f>
        <v>5000</v>
      </c>
      <c r="D464" s="1294">
        <f t="shared" si="110"/>
        <v>1000</v>
      </c>
      <c r="E464" s="1294">
        <f t="shared" si="110"/>
        <v>5000</v>
      </c>
    </row>
    <row r="465" spans="1:5" ht="79.5" thickBot="1" x14ac:dyDescent="0.3">
      <c r="A465" s="326" t="s">
        <v>232</v>
      </c>
      <c r="B465" s="1307" t="s">
        <v>570</v>
      </c>
      <c r="C465" s="1287" t="s">
        <v>158</v>
      </c>
      <c r="D465" s="1308" t="s">
        <v>571</v>
      </c>
      <c r="E465" s="1309"/>
    </row>
    <row r="466" spans="1:5" ht="16.5" thickBot="1" x14ac:dyDescent="0.3">
      <c r="A466" s="327" t="s">
        <v>22</v>
      </c>
      <c r="B466" s="1310" t="s">
        <v>572</v>
      </c>
      <c r="C466" s="1311"/>
      <c r="D466" s="1311"/>
      <c r="E466" s="1312"/>
    </row>
    <row r="467" spans="1:5" ht="16.5" thickBot="1" x14ac:dyDescent="0.3">
      <c r="A467" s="327" t="s">
        <v>24</v>
      </c>
      <c r="B467" s="916" t="s">
        <v>48</v>
      </c>
      <c r="C467" s="917"/>
      <c r="D467" s="917"/>
      <c r="E467" s="918"/>
    </row>
    <row r="468" spans="1:5" x14ac:dyDescent="0.25">
      <c r="A468" s="930"/>
      <c r="B468" s="290">
        <v>2019</v>
      </c>
      <c r="C468" s="290">
        <v>2020</v>
      </c>
      <c r="D468" s="290">
        <v>2021</v>
      </c>
      <c r="E468" s="290">
        <v>2022</v>
      </c>
    </row>
    <row r="469" spans="1:5" ht="16.5" thickBot="1" x14ac:dyDescent="0.3">
      <c r="A469" s="931"/>
      <c r="B469" s="318"/>
      <c r="C469" s="298"/>
      <c r="D469" s="298"/>
      <c r="E469" s="298"/>
    </row>
    <row r="470" spans="1:5" ht="16.5" thickBot="1" x14ac:dyDescent="0.3">
      <c r="A470" s="327" t="s">
        <v>26</v>
      </c>
      <c r="B470" s="312">
        <v>0</v>
      </c>
      <c r="C470" s="312">
        <v>1</v>
      </c>
      <c r="D470" s="312">
        <v>1</v>
      </c>
      <c r="E470" s="312">
        <v>1</v>
      </c>
    </row>
    <row r="471" spans="1:5" ht="16.5" thickBot="1" x14ac:dyDescent="0.3">
      <c r="A471" s="327" t="s">
        <v>27</v>
      </c>
      <c r="B471" s="299">
        <f>B489</f>
        <v>0</v>
      </c>
      <c r="C471" s="299">
        <f t="shared" ref="C471:E471" si="111">C489</f>
        <v>202</v>
      </c>
      <c r="D471" s="299">
        <f t="shared" si="111"/>
        <v>1000</v>
      </c>
      <c r="E471" s="299">
        <f t="shared" si="111"/>
        <v>5000</v>
      </c>
    </row>
    <row r="472" spans="1:5" ht="16.5" thickBot="1" x14ac:dyDescent="0.3">
      <c r="A472" s="327" t="s">
        <v>28</v>
      </c>
      <c r="B472" s="299" t="e">
        <f>B471/B470</f>
        <v>#DIV/0!</v>
      </c>
      <c r="C472" s="299">
        <f t="shared" ref="C472:E472" si="112">C471/C470</f>
        <v>202</v>
      </c>
      <c r="D472" s="299">
        <f t="shared" si="112"/>
        <v>1000</v>
      </c>
      <c r="E472" s="299">
        <f t="shared" si="112"/>
        <v>5000</v>
      </c>
    </row>
    <row r="473" spans="1:5" ht="16.5" thickBot="1" x14ac:dyDescent="0.3">
      <c r="A473" s="327" t="s">
        <v>29</v>
      </c>
      <c r="B473" s="312" t="s">
        <v>30</v>
      </c>
      <c r="C473" s="300" t="e">
        <f>C470/B470-1</f>
        <v>#DIV/0!</v>
      </c>
      <c r="D473" s="300">
        <f t="shared" ref="D473:E475" si="113">D470/C470-1</f>
        <v>0</v>
      </c>
      <c r="E473" s="300">
        <f t="shared" si="113"/>
        <v>0</v>
      </c>
    </row>
    <row r="474" spans="1:5" ht="16.5" thickBot="1" x14ac:dyDescent="0.3">
      <c r="A474" s="327" t="s">
        <v>31</v>
      </c>
      <c r="B474" s="312" t="s">
        <v>30</v>
      </c>
      <c r="C474" s="300" t="e">
        <f>C471/B471-1</f>
        <v>#DIV/0!</v>
      </c>
      <c r="D474" s="300">
        <f t="shared" si="113"/>
        <v>3.9504950495049505</v>
      </c>
      <c r="E474" s="300">
        <f t="shared" si="113"/>
        <v>4</v>
      </c>
    </row>
    <row r="475" spans="1:5" ht="16.5" thickBot="1" x14ac:dyDescent="0.3">
      <c r="A475" s="327" t="s">
        <v>32</v>
      </c>
      <c r="B475" s="312" t="s">
        <v>30</v>
      </c>
      <c r="C475" s="300" t="e">
        <f>C472/B472-1</f>
        <v>#DIV/0!</v>
      </c>
      <c r="D475" s="300">
        <f t="shared" si="113"/>
        <v>3.9504950495049505</v>
      </c>
      <c r="E475" s="300">
        <f t="shared" si="113"/>
        <v>4</v>
      </c>
    </row>
    <row r="476" spans="1:5" ht="16.5" thickBot="1" x14ac:dyDescent="0.3">
      <c r="A476" s="932" t="s">
        <v>573</v>
      </c>
      <c r="B476" s="933"/>
      <c r="C476" s="933"/>
      <c r="D476" s="933"/>
      <c r="E476" s="934"/>
    </row>
    <row r="477" spans="1:5" x14ac:dyDescent="0.25">
      <c r="A477" s="930"/>
      <c r="B477" s="290">
        <v>2019</v>
      </c>
      <c r="C477" s="290">
        <v>2020</v>
      </c>
      <c r="D477" s="290">
        <v>2021</v>
      </c>
      <c r="E477" s="290">
        <v>2022</v>
      </c>
    </row>
    <row r="478" spans="1:5" ht="16.5" thickBot="1" x14ac:dyDescent="0.3">
      <c r="A478" s="931"/>
      <c r="B478" s="319"/>
      <c r="C478" s="291"/>
      <c r="D478" s="291"/>
      <c r="E478" s="291"/>
    </row>
    <row r="479" spans="1:5" ht="16.5" thickBot="1" x14ac:dyDescent="0.3">
      <c r="A479" s="328" t="s">
        <v>49</v>
      </c>
      <c r="B479" s="315"/>
      <c r="C479" s="315"/>
      <c r="D479" s="315"/>
      <c r="E479" s="315"/>
    </row>
    <row r="480" spans="1:5" ht="16.5" thickBot="1" x14ac:dyDescent="0.3">
      <c r="A480" s="325" t="s">
        <v>110</v>
      </c>
      <c r="B480" s="315"/>
      <c r="C480" s="315"/>
      <c r="D480" s="315"/>
      <c r="E480" s="315"/>
    </row>
    <row r="481" spans="1:5" ht="16.5" thickBot="1" x14ac:dyDescent="0.3">
      <c r="A481" s="325" t="s">
        <v>111</v>
      </c>
      <c r="B481" s="315"/>
      <c r="C481" s="315"/>
      <c r="D481" s="315"/>
      <c r="E481" s="315"/>
    </row>
    <row r="482" spans="1:5" ht="16.5" thickBot="1" x14ac:dyDescent="0.3">
      <c r="A482" s="325" t="s">
        <v>113</v>
      </c>
      <c r="B482" s="315"/>
      <c r="C482" s="315"/>
      <c r="D482" s="315"/>
      <c r="E482" s="315"/>
    </row>
    <row r="483" spans="1:5" ht="16.5" thickBot="1" x14ac:dyDescent="0.3">
      <c r="A483" s="325" t="s">
        <v>114</v>
      </c>
      <c r="B483" s="315"/>
      <c r="C483" s="315"/>
      <c r="D483" s="315"/>
      <c r="E483" s="315"/>
    </row>
    <row r="484" spans="1:5" ht="16.5" thickBot="1" x14ac:dyDescent="0.3">
      <c r="A484" s="328" t="s">
        <v>50</v>
      </c>
      <c r="B484" s="315">
        <f>B485+B486+B487+B488</f>
        <v>0</v>
      </c>
      <c r="C484" s="315">
        <f>C488</f>
        <v>202</v>
      </c>
      <c r="D484" s="315">
        <f t="shared" ref="D484:E484" si="114">D485+D486+D487+D488</f>
        <v>1000</v>
      </c>
      <c r="E484" s="315">
        <f t="shared" si="114"/>
        <v>5000</v>
      </c>
    </row>
    <row r="485" spans="1:5" ht="16.5" thickBot="1" x14ac:dyDescent="0.3">
      <c r="A485" s="325" t="s">
        <v>110</v>
      </c>
      <c r="B485" s="315"/>
      <c r="C485" s="315"/>
      <c r="D485" s="315"/>
      <c r="E485" s="315"/>
    </row>
    <row r="486" spans="1:5" ht="16.5" thickBot="1" x14ac:dyDescent="0.3">
      <c r="A486" s="325" t="s">
        <v>111</v>
      </c>
      <c r="B486" s="315"/>
      <c r="C486" s="315"/>
      <c r="D486" s="315"/>
      <c r="E486" s="315"/>
    </row>
    <row r="487" spans="1:5" ht="16.5" thickBot="1" x14ac:dyDescent="0.3">
      <c r="A487" s="325" t="s">
        <v>113</v>
      </c>
      <c r="B487" s="315"/>
      <c r="C487" s="315"/>
      <c r="D487" s="315"/>
      <c r="E487" s="315"/>
    </row>
    <row r="488" spans="1:5" ht="16.5" thickBot="1" x14ac:dyDescent="0.3">
      <c r="A488" s="325" t="s">
        <v>114</v>
      </c>
      <c r="B488" s="315">
        <v>0</v>
      </c>
      <c r="C488" s="315">
        <v>202</v>
      </c>
      <c r="D488" s="315">
        <v>1000</v>
      </c>
      <c r="E488" s="315">
        <v>5000</v>
      </c>
    </row>
    <row r="489" spans="1:5" ht="16.5" thickBot="1" x14ac:dyDescent="0.3">
      <c r="A489" s="329" t="s">
        <v>236</v>
      </c>
      <c r="B489" s="1294">
        <f>B479+B484</f>
        <v>0</v>
      </c>
      <c r="C489" s="1294">
        <f t="shared" ref="C489:E489" si="115">C479+C484</f>
        <v>202</v>
      </c>
      <c r="D489" s="1294">
        <f t="shared" si="115"/>
        <v>1000</v>
      </c>
      <c r="E489" s="1294">
        <f t="shared" si="115"/>
        <v>5000</v>
      </c>
    </row>
    <row r="490" spans="1:5" ht="79.5" thickBot="1" x14ac:dyDescent="0.3">
      <c r="A490" s="321" t="s">
        <v>574</v>
      </c>
      <c r="B490" s="643" t="s">
        <v>575</v>
      </c>
      <c r="C490" s="1287" t="s">
        <v>158</v>
      </c>
      <c r="D490" s="1299"/>
      <c r="E490" s="1300"/>
    </row>
    <row r="491" spans="1:5" ht="16.5" thickBot="1" x14ac:dyDescent="0.3">
      <c r="A491" s="306"/>
      <c r="B491" s="1290"/>
      <c r="C491" s="1291"/>
      <c r="D491" s="1292"/>
      <c r="E491" s="1293"/>
    </row>
    <row r="492" spans="1:5" ht="16.5" thickBot="1" x14ac:dyDescent="0.3">
      <c r="A492" s="293" t="s">
        <v>22</v>
      </c>
      <c r="B492" s="904" t="s">
        <v>551</v>
      </c>
      <c r="C492" s="905"/>
      <c r="D492" s="905"/>
      <c r="E492" s="906"/>
    </row>
    <row r="493" spans="1:5" ht="16.5" thickBot="1" x14ac:dyDescent="0.3">
      <c r="A493" s="293" t="s">
        <v>24</v>
      </c>
      <c r="B493" s="916" t="s">
        <v>48</v>
      </c>
      <c r="C493" s="917"/>
      <c r="D493" s="917"/>
      <c r="E493" s="918"/>
    </row>
    <row r="494" spans="1:5" x14ac:dyDescent="0.25">
      <c r="A494" s="919"/>
      <c r="B494" s="290">
        <v>2019</v>
      </c>
      <c r="C494" s="290">
        <v>2020</v>
      </c>
      <c r="D494" s="290">
        <v>2021</v>
      </c>
      <c r="E494" s="290">
        <v>2022</v>
      </c>
    </row>
    <row r="495" spans="1:5" ht="16.5" thickBot="1" x14ac:dyDescent="0.3">
      <c r="A495" s="920"/>
      <c r="B495" s="1278"/>
      <c r="C495" s="1278"/>
      <c r="D495" s="298"/>
      <c r="E495" s="298"/>
    </row>
    <row r="496" spans="1:5" ht="16.5" thickBot="1" x14ac:dyDescent="0.3">
      <c r="A496" s="293" t="s">
        <v>26</v>
      </c>
      <c r="B496" s="299">
        <v>0</v>
      </c>
      <c r="C496" s="299">
        <v>1</v>
      </c>
      <c r="D496" s="299">
        <v>1</v>
      </c>
      <c r="E496" s="299">
        <v>1</v>
      </c>
    </row>
    <row r="497" spans="1:5" ht="16.5" thickBot="1" x14ac:dyDescent="0.3">
      <c r="A497" s="293" t="s">
        <v>27</v>
      </c>
      <c r="B497" s="299">
        <f>B515</f>
        <v>0</v>
      </c>
      <c r="C497" s="299">
        <f t="shared" ref="C497:E497" si="116">C515</f>
        <v>1000</v>
      </c>
      <c r="D497" s="299">
        <f t="shared" si="116"/>
        <v>2000</v>
      </c>
      <c r="E497" s="299">
        <f t="shared" si="116"/>
        <v>10000</v>
      </c>
    </row>
    <row r="498" spans="1:5" ht="16.5" thickBot="1" x14ac:dyDescent="0.3">
      <c r="A498" s="293" t="s">
        <v>28</v>
      </c>
      <c r="B498" s="299" t="e">
        <f>B497/B496</f>
        <v>#DIV/0!</v>
      </c>
      <c r="C498" s="299">
        <f t="shared" ref="C498:E498" si="117">C497/C496</f>
        <v>1000</v>
      </c>
      <c r="D498" s="299">
        <f t="shared" si="117"/>
        <v>2000</v>
      </c>
      <c r="E498" s="299">
        <f t="shared" si="117"/>
        <v>10000</v>
      </c>
    </row>
    <row r="499" spans="1:5" ht="16.5" thickBot="1" x14ac:dyDescent="0.3">
      <c r="A499" s="293" t="s">
        <v>29</v>
      </c>
      <c r="B499" s="312" t="s">
        <v>30</v>
      </c>
      <c r="C499" s="300" t="e">
        <f>C496/B496-1</f>
        <v>#DIV/0!</v>
      </c>
      <c r="D499" s="300">
        <f t="shared" ref="D499:E501" si="118">D496/C496-1</f>
        <v>0</v>
      </c>
      <c r="E499" s="300">
        <f t="shared" si="118"/>
        <v>0</v>
      </c>
    </row>
    <row r="500" spans="1:5" ht="16.5" thickBot="1" x14ac:dyDescent="0.3">
      <c r="A500" s="293" t="s">
        <v>31</v>
      </c>
      <c r="B500" s="312" t="s">
        <v>30</v>
      </c>
      <c r="C500" s="300" t="e">
        <f>C497/B497-1</f>
        <v>#DIV/0!</v>
      </c>
      <c r="D500" s="300">
        <f t="shared" si="118"/>
        <v>1</v>
      </c>
      <c r="E500" s="300">
        <f t="shared" si="118"/>
        <v>4</v>
      </c>
    </row>
    <row r="501" spans="1:5" ht="16.5" thickBot="1" x14ac:dyDescent="0.3">
      <c r="A501" s="293" t="s">
        <v>32</v>
      </c>
      <c r="B501" s="312" t="s">
        <v>30</v>
      </c>
      <c r="C501" s="300" t="e">
        <f>C498/B498-1</f>
        <v>#DIV/0!</v>
      </c>
      <c r="D501" s="300">
        <f t="shared" si="118"/>
        <v>1</v>
      </c>
      <c r="E501" s="300">
        <f t="shared" si="118"/>
        <v>4</v>
      </c>
    </row>
    <row r="502" spans="1:5" ht="16.5" thickBot="1" x14ac:dyDescent="0.3">
      <c r="A502" s="921" t="s">
        <v>576</v>
      </c>
      <c r="B502" s="922"/>
      <c r="C502" s="922"/>
      <c r="D502" s="922"/>
      <c r="E502" s="923"/>
    </row>
    <row r="503" spans="1:5" x14ac:dyDescent="0.25">
      <c r="A503" s="919"/>
      <c r="B503" s="290">
        <v>2019</v>
      </c>
      <c r="C503" s="290">
        <v>2020</v>
      </c>
      <c r="D503" s="290">
        <v>2021</v>
      </c>
      <c r="E503" s="290">
        <v>2022</v>
      </c>
    </row>
    <row r="504" spans="1:5" ht="16.5" thickBot="1" x14ac:dyDescent="0.3">
      <c r="A504" s="920"/>
      <c r="B504" s="315"/>
      <c r="C504" s="315"/>
      <c r="D504" s="291"/>
      <c r="E504" s="291"/>
    </row>
    <row r="505" spans="1:5" ht="16.5" thickBot="1" x14ac:dyDescent="0.3">
      <c r="A505" s="301" t="s">
        <v>49</v>
      </c>
      <c r="B505" s="315">
        <f>B506+B507+B508+B509</f>
        <v>0</v>
      </c>
      <c r="C505" s="315">
        <f t="shared" ref="C505" si="119">C506+C507+C508+C509</f>
        <v>0</v>
      </c>
      <c r="D505" s="315">
        <v>0</v>
      </c>
      <c r="E505" s="315">
        <f t="shared" ref="E505" si="120">E506+E507+E508+E509</f>
        <v>0</v>
      </c>
    </row>
    <row r="506" spans="1:5" ht="16.5" thickBot="1" x14ac:dyDescent="0.3">
      <c r="A506" s="302" t="s">
        <v>110</v>
      </c>
      <c r="B506" s="315"/>
      <c r="C506" s="315"/>
      <c r="D506" s="315"/>
      <c r="E506" s="315"/>
    </row>
    <row r="507" spans="1:5" ht="16.5" thickBot="1" x14ac:dyDescent="0.3">
      <c r="A507" s="302" t="s">
        <v>111</v>
      </c>
      <c r="B507" s="315"/>
      <c r="C507" s="315"/>
      <c r="D507" s="315"/>
      <c r="E507" s="315"/>
    </row>
    <row r="508" spans="1:5" ht="16.5" thickBot="1" x14ac:dyDescent="0.3">
      <c r="A508" s="302" t="s">
        <v>113</v>
      </c>
      <c r="B508" s="315"/>
      <c r="C508" s="315"/>
      <c r="D508" s="315"/>
      <c r="E508" s="315"/>
    </row>
    <row r="509" spans="1:5" ht="16.5" thickBot="1" x14ac:dyDescent="0.3">
      <c r="A509" s="302" t="s">
        <v>114</v>
      </c>
      <c r="B509" s="315"/>
      <c r="C509" s="315"/>
      <c r="D509" s="315"/>
      <c r="E509" s="315"/>
    </row>
    <row r="510" spans="1:5" ht="16.5" thickBot="1" x14ac:dyDescent="0.3">
      <c r="A510" s="301" t="s">
        <v>50</v>
      </c>
      <c r="B510" s="315">
        <v>0</v>
      </c>
      <c r="C510" s="315">
        <f>C514</f>
        <v>1000</v>
      </c>
      <c r="D510" s="315">
        <f>D514</f>
        <v>2000</v>
      </c>
      <c r="E510" s="315">
        <f t="shared" ref="E510" si="121">E511+E512+E513+E514</f>
        <v>10000</v>
      </c>
    </row>
    <row r="511" spans="1:5" ht="16.5" thickBot="1" x14ac:dyDescent="0.3">
      <c r="A511" s="302" t="s">
        <v>110</v>
      </c>
      <c r="B511" s="315"/>
      <c r="C511" s="315"/>
      <c r="D511" s="315"/>
      <c r="E511" s="315"/>
    </row>
    <row r="512" spans="1:5" ht="16.5" thickBot="1" x14ac:dyDescent="0.3">
      <c r="A512" s="302" t="s">
        <v>111</v>
      </c>
      <c r="B512" s="315"/>
      <c r="C512" s="315"/>
      <c r="D512" s="315"/>
      <c r="E512" s="315"/>
    </row>
    <row r="513" spans="1:5" ht="16.5" thickBot="1" x14ac:dyDescent="0.3">
      <c r="A513" s="302" t="s">
        <v>113</v>
      </c>
      <c r="B513" s="315"/>
      <c r="C513" s="315"/>
      <c r="D513" s="315"/>
      <c r="E513" s="315"/>
    </row>
    <row r="514" spans="1:5" ht="16.5" thickBot="1" x14ac:dyDescent="0.3">
      <c r="A514" s="325" t="s">
        <v>114</v>
      </c>
      <c r="B514" s="315">
        <v>0</v>
      </c>
      <c r="C514" s="315">
        <v>1000</v>
      </c>
      <c r="D514" s="315">
        <v>2000</v>
      </c>
      <c r="E514" s="291">
        <v>10000</v>
      </c>
    </row>
    <row r="515" spans="1:5" ht="16.5" thickBot="1" x14ac:dyDescent="0.3">
      <c r="A515" s="313" t="s">
        <v>242</v>
      </c>
      <c r="B515" s="1294">
        <f>B505+B510</f>
        <v>0</v>
      </c>
      <c r="C515" s="1294">
        <f t="shared" ref="C515:E515" si="122">C505+C510</f>
        <v>1000</v>
      </c>
      <c r="D515" s="1294">
        <f t="shared" si="122"/>
        <v>2000</v>
      </c>
      <c r="E515" s="1294">
        <f t="shared" si="122"/>
        <v>10000</v>
      </c>
    </row>
    <row r="516" spans="1:5" ht="63.75" thickBot="1" x14ac:dyDescent="0.3">
      <c r="A516" s="297" t="s">
        <v>577</v>
      </c>
      <c r="B516" s="643" t="s">
        <v>578</v>
      </c>
      <c r="C516" s="1287" t="s">
        <v>158</v>
      </c>
      <c r="D516" s="1299" t="s">
        <v>579</v>
      </c>
      <c r="E516" s="1300"/>
    </row>
    <row r="517" spans="1:5" ht="16.5" thickBot="1" x14ac:dyDescent="0.3">
      <c r="A517" s="293" t="s">
        <v>22</v>
      </c>
      <c r="B517" s="904" t="s">
        <v>580</v>
      </c>
      <c r="C517" s="905"/>
      <c r="D517" s="905"/>
      <c r="E517" s="906"/>
    </row>
    <row r="518" spans="1:5" ht="16.5" thickBot="1" x14ac:dyDescent="0.3">
      <c r="A518" s="293" t="s">
        <v>24</v>
      </c>
      <c r="B518" s="916" t="s">
        <v>48</v>
      </c>
      <c r="C518" s="917"/>
      <c r="D518" s="917"/>
      <c r="E518" s="918"/>
    </row>
    <row r="519" spans="1:5" x14ac:dyDescent="0.25">
      <c r="A519" s="919"/>
      <c r="B519" s="290">
        <v>2019</v>
      </c>
      <c r="C519" s="290">
        <v>2020</v>
      </c>
      <c r="D519" s="290">
        <v>2021</v>
      </c>
      <c r="E519" s="290">
        <v>2022</v>
      </c>
    </row>
    <row r="520" spans="1:5" ht="16.5" thickBot="1" x14ac:dyDescent="0.3">
      <c r="A520" s="920"/>
      <c r="B520" s="298"/>
      <c r="C520" s="298"/>
      <c r="D520" s="298"/>
      <c r="E520" s="307"/>
    </row>
    <row r="521" spans="1:5" ht="16.5" thickBot="1" x14ac:dyDescent="0.3">
      <c r="A521" s="293" t="s">
        <v>26</v>
      </c>
      <c r="B521" s="299">
        <v>0</v>
      </c>
      <c r="C521" s="299">
        <v>0</v>
      </c>
      <c r="D521" s="299">
        <v>1</v>
      </c>
      <c r="E521" s="308">
        <v>0</v>
      </c>
    </row>
    <row r="522" spans="1:5" ht="16.5" thickBot="1" x14ac:dyDescent="0.3">
      <c r="A522" s="330" t="s">
        <v>27</v>
      </c>
      <c r="B522" s="299">
        <f>B535</f>
        <v>0</v>
      </c>
      <c r="C522" s="299">
        <f t="shared" ref="C522:E522" si="123">C535</f>
        <v>0</v>
      </c>
      <c r="D522" s="299">
        <f t="shared" si="123"/>
        <v>18000</v>
      </c>
      <c r="E522" s="299">
        <f t="shared" si="123"/>
        <v>0</v>
      </c>
    </row>
    <row r="523" spans="1:5" ht="16.5" thickBot="1" x14ac:dyDescent="0.3">
      <c r="A523" s="330" t="s">
        <v>28</v>
      </c>
      <c r="B523" s="299" t="e">
        <f>B522/B521</f>
        <v>#DIV/0!</v>
      </c>
      <c r="C523" s="299" t="e">
        <f t="shared" ref="C523:E523" si="124">C522/C521</f>
        <v>#DIV/0!</v>
      </c>
      <c r="D523" s="299">
        <f t="shared" si="124"/>
        <v>18000</v>
      </c>
      <c r="E523" s="299" t="e">
        <f t="shared" si="124"/>
        <v>#DIV/0!</v>
      </c>
    </row>
    <row r="524" spans="1:5" ht="16.5" thickBot="1" x14ac:dyDescent="0.3">
      <c r="A524" s="330" t="s">
        <v>29</v>
      </c>
      <c r="B524" s="312" t="s">
        <v>30</v>
      </c>
      <c r="C524" s="300" t="e">
        <f>C521/B521-1</f>
        <v>#DIV/0!</v>
      </c>
      <c r="D524" s="300" t="e">
        <f t="shared" ref="D524:E526" si="125">D521/C521-1</f>
        <v>#DIV/0!</v>
      </c>
      <c r="E524" s="300">
        <f t="shared" si="125"/>
        <v>-1</v>
      </c>
    </row>
    <row r="525" spans="1:5" ht="16.5" thickBot="1" x14ac:dyDescent="0.3">
      <c r="A525" s="330" t="s">
        <v>31</v>
      </c>
      <c r="B525" s="312" t="s">
        <v>30</v>
      </c>
      <c r="C525" s="300" t="e">
        <f>C522/B522-1</f>
        <v>#DIV/0!</v>
      </c>
      <c r="D525" s="300" t="e">
        <f t="shared" si="125"/>
        <v>#DIV/0!</v>
      </c>
      <c r="E525" s="300">
        <f t="shared" si="125"/>
        <v>-1</v>
      </c>
    </row>
    <row r="526" spans="1:5" ht="16.5" thickBot="1" x14ac:dyDescent="0.3">
      <c r="A526" s="330" t="s">
        <v>32</v>
      </c>
      <c r="B526" s="312" t="s">
        <v>30</v>
      </c>
      <c r="C526" s="300" t="e">
        <f>C523/B523-1</f>
        <v>#DIV/0!</v>
      </c>
      <c r="D526" s="300" t="e">
        <f t="shared" si="125"/>
        <v>#DIV/0!</v>
      </c>
      <c r="E526" s="300" t="e">
        <f t="shared" si="125"/>
        <v>#DIV/0!</v>
      </c>
    </row>
    <row r="527" spans="1:5" ht="16.5" thickBot="1" x14ac:dyDescent="0.3">
      <c r="A527" s="935" t="s">
        <v>581</v>
      </c>
      <c r="B527" s="936"/>
      <c r="C527" s="936"/>
      <c r="D527" s="936"/>
      <c r="E527" s="937"/>
    </row>
    <row r="528" spans="1:5" x14ac:dyDescent="0.25">
      <c r="A528" s="919"/>
      <c r="B528" s="290">
        <v>2019</v>
      </c>
      <c r="C528" s="290">
        <v>2020</v>
      </c>
      <c r="D528" s="290">
        <v>2021</v>
      </c>
      <c r="E528" s="290">
        <v>2022</v>
      </c>
    </row>
    <row r="529" spans="1:5" ht="16.5" thickBot="1" x14ac:dyDescent="0.3">
      <c r="A529" s="920"/>
      <c r="B529" s="291"/>
      <c r="C529" s="291"/>
      <c r="D529" s="291"/>
      <c r="E529" s="291"/>
    </row>
    <row r="530" spans="1:5" ht="16.5" thickBot="1" x14ac:dyDescent="0.3">
      <c r="A530" s="301" t="s">
        <v>49</v>
      </c>
      <c r="B530" s="315">
        <f>B531+B532+B533+B534</f>
        <v>0</v>
      </c>
      <c r="C530" s="315">
        <f t="shared" ref="C530" si="126">C531+C532+C533+C534</f>
        <v>0</v>
      </c>
      <c r="D530" s="315">
        <v>0</v>
      </c>
      <c r="E530" s="315">
        <f t="shared" ref="E530" si="127">E531+E532+E533+E534</f>
        <v>0</v>
      </c>
    </row>
    <row r="531" spans="1:5" ht="16.5" thickBot="1" x14ac:dyDescent="0.3">
      <c r="A531" s="302" t="s">
        <v>110</v>
      </c>
      <c r="B531" s="315"/>
      <c r="C531" s="315"/>
      <c r="D531" s="315"/>
      <c r="E531" s="315"/>
    </row>
    <row r="532" spans="1:5" ht="16.5" thickBot="1" x14ac:dyDescent="0.3">
      <c r="A532" s="302" t="s">
        <v>111</v>
      </c>
      <c r="B532" s="315"/>
      <c r="C532" s="315"/>
      <c r="D532" s="315"/>
      <c r="E532" s="315"/>
    </row>
    <row r="533" spans="1:5" ht="16.5" thickBot="1" x14ac:dyDescent="0.3">
      <c r="A533" s="302" t="s">
        <v>113</v>
      </c>
      <c r="B533" s="315"/>
      <c r="C533" s="315"/>
      <c r="D533" s="315"/>
      <c r="E533" s="315"/>
    </row>
    <row r="534" spans="1:5" ht="16.5" thickBot="1" x14ac:dyDescent="0.3">
      <c r="A534" s="302" t="s">
        <v>114</v>
      </c>
      <c r="B534" s="315"/>
      <c r="C534" s="315"/>
      <c r="D534" s="315"/>
      <c r="E534" s="315"/>
    </row>
    <row r="535" spans="1:5" ht="16.5" thickBot="1" x14ac:dyDescent="0.3">
      <c r="A535" s="301" t="s">
        <v>50</v>
      </c>
      <c r="B535" s="315">
        <f>B536+B537+B538+B539</f>
        <v>0</v>
      </c>
      <c r="C535" s="315">
        <f>C538</f>
        <v>0</v>
      </c>
      <c r="D535" s="315">
        <f t="shared" ref="D535:E535" si="128">D536+D537+D538+D539</f>
        <v>18000</v>
      </c>
      <c r="E535" s="315">
        <f t="shared" si="128"/>
        <v>0</v>
      </c>
    </row>
    <row r="536" spans="1:5" ht="16.5" thickBot="1" x14ac:dyDescent="0.3">
      <c r="A536" s="302" t="s">
        <v>110</v>
      </c>
      <c r="B536" s="315"/>
      <c r="C536" s="315"/>
      <c r="D536" s="315"/>
      <c r="E536" s="315"/>
    </row>
    <row r="537" spans="1:5" ht="16.5" thickBot="1" x14ac:dyDescent="0.3">
      <c r="A537" s="302" t="s">
        <v>111</v>
      </c>
      <c r="B537" s="315"/>
      <c r="C537" s="315"/>
      <c r="D537" s="315"/>
      <c r="E537" s="298"/>
    </row>
    <row r="538" spans="1:5" ht="16.5" thickBot="1" x14ac:dyDescent="0.3">
      <c r="A538" s="302" t="s">
        <v>113</v>
      </c>
      <c r="B538" s="315">
        <v>0</v>
      </c>
      <c r="C538" s="315">
        <v>0</v>
      </c>
      <c r="D538" s="315">
        <v>18000</v>
      </c>
      <c r="E538" s="291">
        <v>0</v>
      </c>
    </row>
    <row r="539" spans="1:5" ht="16.5" thickBot="1" x14ac:dyDescent="0.3">
      <c r="A539" s="302" t="s">
        <v>114</v>
      </c>
      <c r="B539" s="315"/>
      <c r="C539" s="315"/>
      <c r="D539" s="315"/>
      <c r="E539" s="291"/>
    </row>
    <row r="540" spans="1:5" ht="16.5" thickBot="1" x14ac:dyDescent="0.3">
      <c r="A540" s="313" t="s">
        <v>247</v>
      </c>
      <c r="B540" s="1278">
        <f>B530+B535</f>
        <v>0</v>
      </c>
      <c r="C540" s="1278">
        <f t="shared" ref="C540:D540" si="129">C530+C535</f>
        <v>0</v>
      </c>
      <c r="D540" s="1278">
        <f t="shared" si="129"/>
        <v>18000</v>
      </c>
      <c r="E540" s="1278">
        <f>E535</f>
        <v>0</v>
      </c>
    </row>
    <row r="541" spans="1:5" ht="79.5" thickBot="1" x14ac:dyDescent="0.3">
      <c r="A541" s="297" t="s">
        <v>582</v>
      </c>
      <c r="B541" s="643" t="s">
        <v>583</v>
      </c>
      <c r="C541" s="1287" t="s">
        <v>158</v>
      </c>
      <c r="D541" s="1299" t="s">
        <v>584</v>
      </c>
      <c r="E541" s="1300"/>
    </row>
    <row r="542" spans="1:5" ht="16.5" thickBot="1" x14ac:dyDescent="0.3">
      <c r="A542" s="293" t="s">
        <v>22</v>
      </c>
      <c r="B542" s="904" t="s">
        <v>546</v>
      </c>
      <c r="C542" s="905"/>
      <c r="D542" s="905"/>
      <c r="E542" s="906"/>
    </row>
    <row r="543" spans="1:5" ht="16.5" thickBot="1" x14ac:dyDescent="0.3">
      <c r="A543" s="293" t="s">
        <v>24</v>
      </c>
      <c r="B543" s="916" t="s">
        <v>48</v>
      </c>
      <c r="C543" s="917"/>
      <c r="D543" s="917"/>
      <c r="E543" s="918"/>
    </row>
    <row r="544" spans="1:5" x14ac:dyDescent="0.25">
      <c r="A544" s="919"/>
      <c r="B544" s="290">
        <v>2019</v>
      </c>
      <c r="C544" s="290">
        <v>2020</v>
      </c>
      <c r="D544" s="290">
        <v>2021</v>
      </c>
      <c r="E544" s="290">
        <v>2022</v>
      </c>
    </row>
    <row r="545" spans="1:5" ht="16.5" thickBot="1" x14ac:dyDescent="0.3">
      <c r="A545" s="920"/>
      <c r="B545" s="298"/>
      <c r="C545" s="298"/>
      <c r="D545" s="298"/>
      <c r="E545" s="298"/>
    </row>
    <row r="546" spans="1:5" ht="16.5" thickBot="1" x14ac:dyDescent="0.3">
      <c r="A546" s="293" t="s">
        <v>26</v>
      </c>
      <c r="B546" s="299">
        <v>1</v>
      </c>
      <c r="C546" s="299">
        <v>1</v>
      </c>
      <c r="D546" s="299">
        <v>1</v>
      </c>
      <c r="E546" s="299">
        <v>0</v>
      </c>
    </row>
    <row r="547" spans="1:5" ht="16.5" thickBot="1" x14ac:dyDescent="0.3">
      <c r="A547" s="293" t="s">
        <v>27</v>
      </c>
      <c r="B547" s="299">
        <f>B565</f>
        <v>30000</v>
      </c>
      <c r="C547" s="299">
        <f t="shared" ref="C547:E547" si="130">C565</f>
        <v>45000</v>
      </c>
      <c r="D547" s="299">
        <f t="shared" si="130"/>
        <v>50000</v>
      </c>
      <c r="E547" s="299">
        <f t="shared" si="130"/>
        <v>0</v>
      </c>
    </row>
    <row r="548" spans="1:5" ht="16.5" thickBot="1" x14ac:dyDescent="0.3">
      <c r="A548" s="293" t="s">
        <v>28</v>
      </c>
      <c r="B548" s="299">
        <f>B547/B546</f>
        <v>30000</v>
      </c>
      <c r="C548" s="299">
        <f t="shared" ref="C548:E548" si="131">C547/C546</f>
        <v>45000</v>
      </c>
      <c r="D548" s="299">
        <f t="shared" si="131"/>
        <v>50000</v>
      </c>
      <c r="E548" s="299" t="e">
        <f t="shared" si="131"/>
        <v>#DIV/0!</v>
      </c>
    </row>
    <row r="549" spans="1:5" ht="16.5" thickBot="1" x14ac:dyDescent="0.3">
      <c r="A549" s="293" t="s">
        <v>29</v>
      </c>
      <c r="B549" s="312" t="s">
        <v>30</v>
      </c>
      <c r="C549" s="300">
        <f>C546/B546-1</f>
        <v>0</v>
      </c>
      <c r="D549" s="300">
        <f t="shared" ref="D549:E551" si="132">D546/C546-1</f>
        <v>0</v>
      </c>
      <c r="E549" s="300">
        <f t="shared" si="132"/>
        <v>-1</v>
      </c>
    </row>
    <row r="550" spans="1:5" ht="16.5" thickBot="1" x14ac:dyDescent="0.3">
      <c r="A550" s="293" t="s">
        <v>31</v>
      </c>
      <c r="B550" s="312" t="s">
        <v>30</v>
      </c>
      <c r="C550" s="300">
        <f>C547/B547-1</f>
        <v>0.5</v>
      </c>
      <c r="D550" s="300">
        <f t="shared" si="132"/>
        <v>0.11111111111111116</v>
      </c>
      <c r="E550" s="300">
        <f t="shared" si="132"/>
        <v>-1</v>
      </c>
    </row>
    <row r="551" spans="1:5" ht="16.5" thickBot="1" x14ac:dyDescent="0.3">
      <c r="A551" s="293" t="s">
        <v>32</v>
      </c>
      <c r="B551" s="312" t="s">
        <v>30</v>
      </c>
      <c r="C551" s="300">
        <f>C548/B548-1</f>
        <v>0.5</v>
      </c>
      <c r="D551" s="300">
        <f t="shared" si="132"/>
        <v>0.11111111111111116</v>
      </c>
      <c r="E551" s="300" t="e">
        <f t="shared" si="132"/>
        <v>#DIV/0!</v>
      </c>
    </row>
    <row r="552" spans="1:5" ht="16.5" thickBot="1" x14ac:dyDescent="0.3">
      <c r="A552" s="921" t="s">
        <v>585</v>
      </c>
      <c r="B552" s="922"/>
      <c r="C552" s="922"/>
      <c r="D552" s="922"/>
      <c r="E552" s="923"/>
    </row>
    <row r="553" spans="1:5" x14ac:dyDescent="0.25">
      <c r="A553" s="919"/>
      <c r="B553" s="290">
        <v>2019</v>
      </c>
      <c r="C553" s="290">
        <v>2020</v>
      </c>
      <c r="D553" s="290">
        <v>2021</v>
      </c>
      <c r="E553" s="290">
        <v>2022</v>
      </c>
    </row>
    <row r="554" spans="1:5" ht="16.5" thickBot="1" x14ac:dyDescent="0.3">
      <c r="A554" s="920"/>
      <c r="B554" s="291"/>
      <c r="C554" s="291"/>
      <c r="D554" s="291"/>
      <c r="E554" s="291"/>
    </row>
    <row r="555" spans="1:5" ht="16.5" thickBot="1" x14ac:dyDescent="0.3">
      <c r="A555" s="301" t="s">
        <v>49</v>
      </c>
      <c r="B555" s="315">
        <f>B556+B557+B558+B559</f>
        <v>0</v>
      </c>
      <c r="C555" s="315">
        <f t="shared" ref="C555" si="133">C556+C557+C558+C559</f>
        <v>0</v>
      </c>
      <c r="D555" s="315">
        <v>0</v>
      </c>
      <c r="E555" s="315">
        <f t="shared" ref="E555" si="134">E556+E557+E558+E559</f>
        <v>0</v>
      </c>
    </row>
    <row r="556" spans="1:5" ht="16.5" thickBot="1" x14ac:dyDescent="0.3">
      <c r="A556" s="302" t="s">
        <v>110</v>
      </c>
      <c r="B556" s="315"/>
      <c r="C556" s="315"/>
      <c r="D556" s="315"/>
      <c r="E556" s="315"/>
    </row>
    <row r="557" spans="1:5" ht="16.5" thickBot="1" x14ac:dyDescent="0.3">
      <c r="A557" s="302" t="s">
        <v>111</v>
      </c>
      <c r="B557" s="315"/>
      <c r="C557" s="315"/>
      <c r="D557" s="315"/>
      <c r="E557" s="315"/>
    </row>
    <row r="558" spans="1:5" ht="16.5" thickBot="1" x14ac:dyDescent="0.3">
      <c r="A558" s="302" t="s">
        <v>113</v>
      </c>
      <c r="B558" s="315"/>
      <c r="C558" s="315"/>
      <c r="D558" s="315"/>
      <c r="E558" s="315"/>
    </row>
    <row r="559" spans="1:5" ht="16.5" thickBot="1" x14ac:dyDescent="0.3">
      <c r="A559" s="302" t="s">
        <v>114</v>
      </c>
      <c r="B559" s="315"/>
      <c r="C559" s="315"/>
      <c r="D559" s="315"/>
      <c r="E559" s="315"/>
    </row>
    <row r="560" spans="1:5" ht="16.5" thickBot="1" x14ac:dyDescent="0.3">
      <c r="A560" s="301" t="s">
        <v>50</v>
      </c>
      <c r="B560" s="315">
        <f>B561+B562+B563+B564</f>
        <v>30000</v>
      </c>
      <c r="C560" s="315">
        <f t="shared" ref="C560:E560" si="135">C561+C562+C563+C564</f>
        <v>45000</v>
      </c>
      <c r="D560" s="315">
        <f t="shared" si="135"/>
        <v>50000</v>
      </c>
      <c r="E560" s="315">
        <f t="shared" si="135"/>
        <v>0</v>
      </c>
    </row>
    <row r="561" spans="1:5" ht="16.5" thickBot="1" x14ac:dyDescent="0.3">
      <c r="A561" s="302" t="s">
        <v>110</v>
      </c>
      <c r="B561" s="315"/>
      <c r="C561" s="315"/>
      <c r="D561" s="315"/>
      <c r="E561" s="315"/>
    </row>
    <row r="562" spans="1:5" ht="16.5" thickBot="1" x14ac:dyDescent="0.3">
      <c r="A562" s="302" t="s">
        <v>111</v>
      </c>
      <c r="B562" s="315">
        <v>30000</v>
      </c>
      <c r="C562" s="291">
        <v>45000</v>
      </c>
      <c r="D562" s="291">
        <v>50000</v>
      </c>
      <c r="E562" s="315">
        <v>0</v>
      </c>
    </row>
    <row r="563" spans="1:5" ht="16.5" thickBot="1" x14ac:dyDescent="0.3">
      <c r="A563" s="302" t="s">
        <v>113</v>
      </c>
      <c r="B563" s="315"/>
      <c r="C563" s="315"/>
      <c r="D563" s="315"/>
      <c r="E563" s="315"/>
    </row>
    <row r="564" spans="1:5" ht="16.5" thickBot="1" x14ac:dyDescent="0.3">
      <c r="A564" s="302" t="s">
        <v>114</v>
      </c>
      <c r="B564" s="315"/>
      <c r="C564" s="315"/>
      <c r="D564" s="315"/>
      <c r="E564" s="315"/>
    </row>
    <row r="565" spans="1:5" ht="16.5" thickBot="1" x14ac:dyDescent="0.3">
      <c r="A565" s="313" t="s">
        <v>252</v>
      </c>
      <c r="B565" s="1294">
        <f>B555+B560</f>
        <v>30000</v>
      </c>
      <c r="C565" s="1294">
        <f t="shared" ref="C565:E565" si="136">C555+C560</f>
        <v>45000</v>
      </c>
      <c r="D565" s="1294">
        <f t="shared" si="136"/>
        <v>50000</v>
      </c>
      <c r="E565" s="1294">
        <f t="shared" si="136"/>
        <v>0</v>
      </c>
    </row>
    <row r="566" spans="1:5" ht="48" thickBot="1" x14ac:dyDescent="0.3">
      <c r="A566" s="297" t="s">
        <v>253</v>
      </c>
      <c r="B566" s="643" t="s">
        <v>586</v>
      </c>
      <c r="C566" s="1287" t="s">
        <v>158</v>
      </c>
      <c r="D566" s="1296" t="s">
        <v>587</v>
      </c>
      <c r="E566" s="1297"/>
    </row>
    <row r="567" spans="1:5" ht="16.5" thickBot="1" x14ac:dyDescent="0.3">
      <c r="A567" s="293" t="s">
        <v>22</v>
      </c>
      <c r="B567" s="904" t="s">
        <v>588</v>
      </c>
      <c r="C567" s="905"/>
      <c r="D567" s="905"/>
      <c r="E567" s="906"/>
    </row>
    <row r="568" spans="1:5" ht="16.5" thickBot="1" x14ac:dyDescent="0.3">
      <c r="A568" s="293" t="s">
        <v>24</v>
      </c>
      <c r="B568" s="916" t="s">
        <v>48</v>
      </c>
      <c r="C568" s="917"/>
      <c r="D568" s="917"/>
      <c r="E568" s="918"/>
    </row>
    <row r="569" spans="1:5" x14ac:dyDescent="0.25">
      <c r="A569" s="919"/>
      <c r="B569" s="290">
        <v>2019</v>
      </c>
      <c r="C569" s="290">
        <v>2020</v>
      </c>
      <c r="D569" s="290">
        <v>2021</v>
      </c>
      <c r="E569" s="290">
        <v>2021</v>
      </c>
    </row>
    <row r="570" spans="1:5" ht="16.5" thickBot="1" x14ac:dyDescent="0.3">
      <c r="A570" s="920"/>
      <c r="B570" s="298"/>
      <c r="C570" s="298"/>
      <c r="D570" s="298"/>
      <c r="E570" s="298"/>
    </row>
    <row r="571" spans="1:5" ht="16.5" thickBot="1" x14ac:dyDescent="0.3">
      <c r="A571" s="293" t="s">
        <v>26</v>
      </c>
      <c r="B571" s="299">
        <v>1</v>
      </c>
      <c r="C571" s="299">
        <v>1</v>
      </c>
      <c r="D571" s="299">
        <v>1</v>
      </c>
      <c r="E571" s="299">
        <v>0</v>
      </c>
    </row>
    <row r="572" spans="1:5" ht="16.5" thickBot="1" x14ac:dyDescent="0.3">
      <c r="A572" s="293" t="s">
        <v>27</v>
      </c>
      <c r="B572" s="299">
        <f>B585</f>
        <v>80000</v>
      </c>
      <c r="C572" s="299">
        <f t="shared" ref="C572:E572" si="137">C585</f>
        <v>130000</v>
      </c>
      <c r="D572" s="299">
        <f t="shared" si="137"/>
        <v>50000</v>
      </c>
      <c r="E572" s="299">
        <f t="shared" si="137"/>
        <v>0</v>
      </c>
    </row>
    <row r="573" spans="1:5" ht="16.5" thickBot="1" x14ac:dyDescent="0.3">
      <c r="A573" s="293" t="s">
        <v>28</v>
      </c>
      <c r="B573" s="299">
        <f>B572/B571</f>
        <v>80000</v>
      </c>
      <c r="C573" s="299">
        <f t="shared" ref="C573:E573" si="138">C572/C571</f>
        <v>130000</v>
      </c>
      <c r="D573" s="299">
        <f t="shared" si="138"/>
        <v>50000</v>
      </c>
      <c r="E573" s="299" t="e">
        <f t="shared" si="138"/>
        <v>#DIV/0!</v>
      </c>
    </row>
    <row r="574" spans="1:5" ht="16.5" thickBot="1" x14ac:dyDescent="0.3">
      <c r="A574" s="293" t="s">
        <v>29</v>
      </c>
      <c r="B574" s="312" t="s">
        <v>30</v>
      </c>
      <c r="C574" s="300">
        <f>C571/B571-1</f>
        <v>0</v>
      </c>
      <c r="D574" s="300">
        <f t="shared" ref="D574:E576" si="139">D571/C571-1</f>
        <v>0</v>
      </c>
      <c r="E574" s="300">
        <f t="shared" si="139"/>
        <v>-1</v>
      </c>
    </row>
    <row r="575" spans="1:5" ht="16.5" thickBot="1" x14ac:dyDescent="0.3">
      <c r="A575" s="293" t="s">
        <v>31</v>
      </c>
      <c r="B575" s="312" t="s">
        <v>30</v>
      </c>
      <c r="C575" s="300">
        <f>C572/B572-1</f>
        <v>0.625</v>
      </c>
      <c r="D575" s="300">
        <f t="shared" si="139"/>
        <v>-0.61538461538461542</v>
      </c>
      <c r="E575" s="300">
        <f t="shared" si="139"/>
        <v>-1</v>
      </c>
    </row>
    <row r="576" spans="1:5" ht="16.5" thickBot="1" x14ac:dyDescent="0.3">
      <c r="A576" s="293" t="s">
        <v>32</v>
      </c>
      <c r="B576" s="312" t="s">
        <v>30</v>
      </c>
      <c r="C576" s="300">
        <f>C573/B573-1</f>
        <v>0.625</v>
      </c>
      <c r="D576" s="300">
        <f t="shared" si="139"/>
        <v>-0.61538461538461542</v>
      </c>
      <c r="E576" s="300" t="e">
        <f t="shared" si="139"/>
        <v>#DIV/0!</v>
      </c>
    </row>
    <row r="577" spans="1:5" ht="16.5" thickBot="1" x14ac:dyDescent="0.3">
      <c r="A577" s="921" t="s">
        <v>589</v>
      </c>
      <c r="B577" s="922"/>
      <c r="C577" s="922"/>
      <c r="D577" s="922"/>
      <c r="E577" s="923"/>
    </row>
    <row r="578" spans="1:5" x14ac:dyDescent="0.25">
      <c r="A578" s="919"/>
      <c r="B578" s="290">
        <v>2019</v>
      </c>
      <c r="C578" s="290">
        <v>2020</v>
      </c>
      <c r="D578" s="290">
        <v>2021</v>
      </c>
      <c r="E578" s="290">
        <v>2022</v>
      </c>
    </row>
    <row r="579" spans="1:5" ht="16.5" thickBot="1" x14ac:dyDescent="0.3">
      <c r="A579" s="920"/>
      <c r="B579" s="291"/>
      <c r="C579" s="291"/>
      <c r="D579" s="291"/>
      <c r="E579" s="298"/>
    </row>
    <row r="580" spans="1:5" ht="16.5" thickBot="1" x14ac:dyDescent="0.3">
      <c r="A580" s="301" t="s">
        <v>49</v>
      </c>
      <c r="B580" s="315">
        <f>B581+B582+B583+B584</f>
        <v>0</v>
      </c>
      <c r="C580" s="315">
        <f t="shared" ref="C580" si="140">C581+C582+C583+C584</f>
        <v>0</v>
      </c>
      <c r="D580" s="315">
        <v>0</v>
      </c>
      <c r="E580" s="315">
        <f t="shared" ref="E580" si="141">E581+E582+E583+E584</f>
        <v>0</v>
      </c>
    </row>
    <row r="581" spans="1:5" ht="16.5" thickBot="1" x14ac:dyDescent="0.3">
      <c r="A581" s="302" t="s">
        <v>110</v>
      </c>
      <c r="B581" s="315"/>
      <c r="C581" s="315"/>
      <c r="D581" s="315"/>
      <c r="E581" s="315"/>
    </row>
    <row r="582" spans="1:5" ht="16.5" thickBot="1" x14ac:dyDescent="0.3">
      <c r="A582" s="302" t="s">
        <v>111</v>
      </c>
      <c r="B582" s="315"/>
      <c r="C582" s="315"/>
      <c r="D582" s="315"/>
      <c r="E582" s="315"/>
    </row>
    <row r="583" spans="1:5" ht="16.5" thickBot="1" x14ac:dyDescent="0.3">
      <c r="A583" s="302" t="s">
        <v>113</v>
      </c>
      <c r="B583" s="315"/>
      <c r="C583" s="315"/>
      <c r="D583" s="315"/>
      <c r="E583" s="315"/>
    </row>
    <row r="584" spans="1:5" ht="16.5" thickBot="1" x14ac:dyDescent="0.3">
      <c r="A584" s="302" t="s">
        <v>114</v>
      </c>
      <c r="B584" s="315"/>
      <c r="C584" s="315"/>
      <c r="D584" s="315"/>
      <c r="E584" s="315"/>
    </row>
    <row r="585" spans="1:5" ht="16.5" thickBot="1" x14ac:dyDescent="0.3">
      <c r="A585" s="301" t="s">
        <v>50</v>
      </c>
      <c r="B585" s="315">
        <f>B586+B587+B588+B589</f>
        <v>80000</v>
      </c>
      <c r="C585" s="315">
        <f t="shared" ref="C585:E585" si="142">C586+C587+C588+C589</f>
        <v>130000</v>
      </c>
      <c r="D585" s="315">
        <f t="shared" si="142"/>
        <v>50000</v>
      </c>
      <c r="E585" s="315">
        <f t="shared" si="142"/>
        <v>0</v>
      </c>
    </row>
    <row r="586" spans="1:5" ht="16.5" thickBot="1" x14ac:dyDescent="0.3">
      <c r="A586" s="302" t="s">
        <v>110</v>
      </c>
      <c r="B586" s="315"/>
      <c r="C586" s="315"/>
      <c r="D586" s="315"/>
      <c r="E586" s="315"/>
    </row>
    <row r="587" spans="1:5" ht="16.5" thickBot="1" x14ac:dyDescent="0.3">
      <c r="A587" s="302" t="s">
        <v>111</v>
      </c>
      <c r="B587" s="315">
        <v>80000</v>
      </c>
      <c r="C587" s="315">
        <v>130000</v>
      </c>
      <c r="D587" s="291">
        <v>50000</v>
      </c>
      <c r="E587" s="315">
        <v>0</v>
      </c>
    </row>
    <row r="588" spans="1:5" ht="16.5" thickBot="1" x14ac:dyDescent="0.3">
      <c r="A588" s="302" t="s">
        <v>113</v>
      </c>
      <c r="B588" s="315"/>
      <c r="C588" s="315"/>
      <c r="D588" s="315"/>
      <c r="E588" s="315"/>
    </row>
    <row r="589" spans="1:5" ht="16.5" thickBot="1" x14ac:dyDescent="0.3">
      <c r="A589" s="302" t="s">
        <v>114</v>
      </c>
      <c r="B589" s="315"/>
      <c r="C589" s="315"/>
      <c r="D589" s="315"/>
      <c r="E589" s="315"/>
    </row>
    <row r="590" spans="1:5" ht="16.5" thickBot="1" x14ac:dyDescent="0.3">
      <c r="A590" s="313" t="s">
        <v>257</v>
      </c>
      <c r="B590" s="1294">
        <f>B580+B585</f>
        <v>80000</v>
      </c>
      <c r="C590" s="1294">
        <f t="shared" ref="C590:E590" si="143">C580+C585</f>
        <v>130000</v>
      </c>
      <c r="D590" s="1294">
        <f t="shared" si="143"/>
        <v>50000</v>
      </c>
      <c r="E590" s="1294">
        <f t="shared" si="143"/>
        <v>0</v>
      </c>
    </row>
    <row r="591" spans="1:5" ht="48" thickBot="1" x14ac:dyDescent="0.3">
      <c r="A591" s="297" t="s">
        <v>258</v>
      </c>
      <c r="B591" s="643" t="s">
        <v>590</v>
      </c>
      <c r="C591" s="1287" t="s">
        <v>158</v>
      </c>
      <c r="D591" s="1299" t="s">
        <v>591</v>
      </c>
      <c r="E591" s="1300"/>
    </row>
    <row r="592" spans="1:5" ht="16.5" thickBot="1" x14ac:dyDescent="0.3">
      <c r="A592" s="293" t="s">
        <v>22</v>
      </c>
      <c r="B592" s="904" t="s">
        <v>551</v>
      </c>
      <c r="C592" s="905"/>
      <c r="D592" s="905"/>
      <c r="E592" s="906"/>
    </row>
    <row r="593" spans="1:5" ht="16.5" thickBot="1" x14ac:dyDescent="0.3">
      <c r="A593" s="293" t="s">
        <v>24</v>
      </c>
      <c r="B593" s="916" t="s">
        <v>48</v>
      </c>
      <c r="C593" s="917"/>
      <c r="D593" s="917"/>
      <c r="E593" s="918"/>
    </row>
    <row r="594" spans="1:5" x14ac:dyDescent="0.25">
      <c r="A594" s="919"/>
      <c r="B594" s="290">
        <v>2019</v>
      </c>
      <c r="C594" s="290">
        <v>2020</v>
      </c>
      <c r="D594" s="290">
        <v>2021</v>
      </c>
      <c r="E594" s="290">
        <v>2022</v>
      </c>
    </row>
    <row r="595" spans="1:5" ht="16.5" thickBot="1" x14ac:dyDescent="0.3">
      <c r="A595" s="920"/>
      <c r="B595" s="298"/>
      <c r="C595" s="298"/>
      <c r="D595" s="298"/>
      <c r="E595" s="298"/>
    </row>
    <row r="596" spans="1:5" ht="16.5" thickBot="1" x14ac:dyDescent="0.3">
      <c r="A596" s="293" t="s">
        <v>26</v>
      </c>
      <c r="B596" s="299">
        <v>1</v>
      </c>
      <c r="C596" s="299">
        <v>1</v>
      </c>
      <c r="D596" s="299">
        <v>1</v>
      </c>
      <c r="E596" s="299">
        <v>0</v>
      </c>
    </row>
    <row r="597" spans="1:5" ht="16.5" thickBot="1" x14ac:dyDescent="0.3">
      <c r="A597" s="293" t="s">
        <v>27</v>
      </c>
      <c r="B597" s="299">
        <f>B610</f>
        <v>190000</v>
      </c>
      <c r="C597" s="299">
        <f t="shared" ref="C597:E597" si="144">C610</f>
        <v>130000</v>
      </c>
      <c r="D597" s="299">
        <f t="shared" si="144"/>
        <v>100000</v>
      </c>
      <c r="E597" s="299">
        <f t="shared" si="144"/>
        <v>0</v>
      </c>
    </row>
    <row r="598" spans="1:5" ht="16.5" thickBot="1" x14ac:dyDescent="0.3">
      <c r="A598" s="293" t="s">
        <v>28</v>
      </c>
      <c r="B598" s="299">
        <f>B597/B596</f>
        <v>190000</v>
      </c>
      <c r="C598" s="299">
        <f>C597/C596</f>
        <v>130000</v>
      </c>
      <c r="D598" s="299">
        <f>D597/D596</f>
        <v>100000</v>
      </c>
      <c r="E598" s="299">
        <v>0</v>
      </c>
    </row>
    <row r="599" spans="1:5" ht="16.5" thickBot="1" x14ac:dyDescent="0.3">
      <c r="A599" s="293" t="s">
        <v>29</v>
      </c>
      <c r="B599" s="312" t="s">
        <v>30</v>
      </c>
      <c r="C599" s="300">
        <f>C596/B596-1</f>
        <v>0</v>
      </c>
      <c r="D599" s="300">
        <f t="shared" ref="D599:E601" si="145">D596/C596-1</f>
        <v>0</v>
      </c>
      <c r="E599" s="300">
        <f t="shared" si="145"/>
        <v>-1</v>
      </c>
    </row>
    <row r="600" spans="1:5" ht="16.5" thickBot="1" x14ac:dyDescent="0.3">
      <c r="A600" s="293" t="s">
        <v>31</v>
      </c>
      <c r="B600" s="312" t="s">
        <v>30</v>
      </c>
      <c r="C600" s="300">
        <f>C597/B597-1</f>
        <v>-0.31578947368421051</v>
      </c>
      <c r="D600" s="300">
        <f t="shared" si="145"/>
        <v>-0.23076923076923073</v>
      </c>
      <c r="E600" s="300">
        <f t="shared" si="145"/>
        <v>-1</v>
      </c>
    </row>
    <row r="601" spans="1:5" ht="16.5" thickBot="1" x14ac:dyDescent="0.3">
      <c r="A601" s="293" t="s">
        <v>32</v>
      </c>
      <c r="B601" s="312" t="s">
        <v>30</v>
      </c>
      <c r="C601" s="300">
        <f>C598/B598-1</f>
        <v>-0.31578947368421051</v>
      </c>
      <c r="D601" s="300">
        <f t="shared" si="145"/>
        <v>-0.23076923076923073</v>
      </c>
      <c r="E601" s="300">
        <f t="shared" si="145"/>
        <v>-1</v>
      </c>
    </row>
    <row r="602" spans="1:5" ht="16.5" thickBot="1" x14ac:dyDescent="0.3">
      <c r="A602" s="921" t="s">
        <v>592</v>
      </c>
      <c r="B602" s="922"/>
      <c r="C602" s="922"/>
      <c r="D602" s="922"/>
      <c r="E602" s="923"/>
    </row>
    <row r="603" spans="1:5" x14ac:dyDescent="0.25">
      <c r="A603" s="919"/>
      <c r="B603" s="290">
        <v>2019</v>
      </c>
      <c r="C603" s="290">
        <v>2020</v>
      </c>
      <c r="D603" s="290">
        <v>2021</v>
      </c>
      <c r="E603" s="290">
        <v>2022</v>
      </c>
    </row>
    <row r="604" spans="1:5" ht="16.5" thickBot="1" x14ac:dyDescent="0.3">
      <c r="A604" s="920"/>
      <c r="B604" s="319"/>
      <c r="C604" s="291"/>
      <c r="D604" s="291"/>
      <c r="E604" s="291"/>
    </row>
    <row r="605" spans="1:5" ht="16.5" thickBot="1" x14ac:dyDescent="0.3">
      <c r="A605" s="301" t="s">
        <v>49</v>
      </c>
      <c r="B605" s="315">
        <f>B606+B607+B608+B609</f>
        <v>0</v>
      </c>
      <c r="C605" s="315">
        <f t="shared" ref="C605" si="146">C606+C607+C608+C609</f>
        <v>0</v>
      </c>
      <c r="D605" s="315">
        <v>0</v>
      </c>
      <c r="E605" s="315">
        <f t="shared" ref="E605" si="147">E606+E607+E608+E609</f>
        <v>0</v>
      </c>
    </row>
    <row r="606" spans="1:5" ht="16.5" thickBot="1" x14ac:dyDescent="0.3">
      <c r="A606" s="302" t="s">
        <v>110</v>
      </c>
      <c r="B606" s="315"/>
      <c r="C606" s="315"/>
      <c r="D606" s="315"/>
      <c r="E606" s="315"/>
    </row>
    <row r="607" spans="1:5" ht="16.5" thickBot="1" x14ac:dyDescent="0.3">
      <c r="A607" s="302" t="s">
        <v>111</v>
      </c>
      <c r="B607" s="315"/>
      <c r="C607" s="315"/>
      <c r="D607" s="315"/>
      <c r="E607" s="315"/>
    </row>
    <row r="608" spans="1:5" ht="16.5" thickBot="1" x14ac:dyDescent="0.3">
      <c r="A608" s="302" t="s">
        <v>113</v>
      </c>
      <c r="B608" s="315"/>
      <c r="C608" s="315"/>
      <c r="D608" s="315"/>
      <c r="E608" s="315"/>
    </row>
    <row r="609" spans="1:5" ht="16.5" thickBot="1" x14ac:dyDescent="0.3">
      <c r="A609" s="302" t="s">
        <v>114</v>
      </c>
      <c r="B609" s="315"/>
      <c r="C609" s="315"/>
      <c r="D609" s="315"/>
      <c r="E609" s="315"/>
    </row>
    <row r="610" spans="1:5" ht="16.5" thickBot="1" x14ac:dyDescent="0.3">
      <c r="A610" s="301" t="s">
        <v>50</v>
      </c>
      <c r="B610" s="315">
        <f>B611+B612+B613+B614</f>
        <v>190000</v>
      </c>
      <c r="C610" s="315">
        <f t="shared" ref="C610:E610" si="148">C611+C612+C613+C614</f>
        <v>130000</v>
      </c>
      <c r="D610" s="315">
        <f t="shared" si="148"/>
        <v>100000</v>
      </c>
      <c r="E610" s="315">
        <f t="shared" si="148"/>
        <v>0</v>
      </c>
    </row>
    <row r="611" spans="1:5" ht="16.5" thickBot="1" x14ac:dyDescent="0.3">
      <c r="A611" s="302" t="s">
        <v>110</v>
      </c>
      <c r="B611" s="315"/>
      <c r="C611" s="315"/>
      <c r="D611" s="315"/>
      <c r="E611" s="315"/>
    </row>
    <row r="612" spans="1:5" ht="16.5" thickBot="1" x14ac:dyDescent="0.3">
      <c r="A612" s="302" t="s">
        <v>111</v>
      </c>
      <c r="B612" s="315">
        <v>190000</v>
      </c>
      <c r="C612" s="315">
        <v>130000</v>
      </c>
      <c r="D612" s="315">
        <v>100000</v>
      </c>
      <c r="E612" s="315">
        <v>0</v>
      </c>
    </row>
    <row r="613" spans="1:5" ht="16.5" thickBot="1" x14ac:dyDescent="0.3">
      <c r="A613" s="302" t="s">
        <v>113</v>
      </c>
      <c r="B613" s="315"/>
      <c r="C613" s="315"/>
      <c r="D613" s="315"/>
      <c r="E613" s="315"/>
    </row>
    <row r="614" spans="1:5" ht="16.5" thickBot="1" x14ac:dyDescent="0.3">
      <c r="A614" s="302" t="s">
        <v>114</v>
      </c>
      <c r="B614" s="315"/>
      <c r="C614" s="315"/>
      <c r="D614" s="315"/>
      <c r="E614" s="315"/>
    </row>
    <row r="615" spans="1:5" ht="16.5" thickBot="1" x14ac:dyDescent="0.3">
      <c r="A615" s="313" t="s">
        <v>262</v>
      </c>
      <c r="B615" s="1294">
        <f>B605+B610</f>
        <v>190000</v>
      </c>
      <c r="C615" s="1294">
        <f t="shared" ref="C615:E615" si="149">C605+C610</f>
        <v>130000</v>
      </c>
      <c r="D615" s="1294">
        <f t="shared" si="149"/>
        <v>100000</v>
      </c>
      <c r="E615" s="1294">
        <f t="shared" si="149"/>
        <v>0</v>
      </c>
    </row>
    <row r="616" spans="1:5" ht="48" thickBot="1" x14ac:dyDescent="0.3">
      <c r="A616" s="297" t="s">
        <v>263</v>
      </c>
      <c r="B616" s="643" t="s">
        <v>593</v>
      </c>
      <c r="C616" s="1287" t="s">
        <v>158</v>
      </c>
      <c r="D616" s="1299" t="s">
        <v>594</v>
      </c>
      <c r="E616" s="1300"/>
    </row>
    <row r="617" spans="1:5" ht="16.5" thickBot="1" x14ac:dyDescent="0.3">
      <c r="A617" s="293" t="s">
        <v>22</v>
      </c>
      <c r="B617" s="904" t="s">
        <v>551</v>
      </c>
      <c r="C617" s="905"/>
      <c r="D617" s="905"/>
      <c r="E617" s="906"/>
    </row>
    <row r="618" spans="1:5" ht="16.5" thickBot="1" x14ac:dyDescent="0.3">
      <c r="A618" s="293" t="s">
        <v>24</v>
      </c>
      <c r="B618" s="916" t="s">
        <v>48</v>
      </c>
      <c r="C618" s="917"/>
      <c r="D618" s="917"/>
      <c r="E618" s="918"/>
    </row>
    <row r="619" spans="1:5" x14ac:dyDescent="0.25">
      <c r="A619" s="919"/>
      <c r="B619" s="290">
        <v>2019</v>
      </c>
      <c r="C619" s="290">
        <v>2020</v>
      </c>
      <c r="D619" s="290">
        <v>2021</v>
      </c>
      <c r="E619" s="290">
        <v>2022</v>
      </c>
    </row>
    <row r="620" spans="1:5" ht="16.5" thickBot="1" x14ac:dyDescent="0.3">
      <c r="A620" s="920"/>
      <c r="B620" s="298"/>
      <c r="C620" s="298"/>
      <c r="D620" s="298"/>
      <c r="E620" s="298"/>
    </row>
    <row r="621" spans="1:5" ht="16.5" thickBot="1" x14ac:dyDescent="0.3">
      <c r="A621" s="293" t="s">
        <v>26</v>
      </c>
      <c r="B621" s="299">
        <v>1</v>
      </c>
      <c r="C621" s="299">
        <v>1</v>
      </c>
      <c r="D621" s="299">
        <v>1</v>
      </c>
      <c r="E621" s="299">
        <v>0</v>
      </c>
    </row>
    <row r="622" spans="1:5" ht="16.5" thickBot="1" x14ac:dyDescent="0.3">
      <c r="A622" s="293" t="s">
        <v>27</v>
      </c>
      <c r="B622" s="299">
        <f>B635</f>
        <v>400000</v>
      </c>
      <c r="C622" s="299">
        <f t="shared" ref="C622:E622" si="150">C635</f>
        <v>230000</v>
      </c>
      <c r="D622" s="299">
        <f t="shared" si="150"/>
        <v>600000</v>
      </c>
      <c r="E622" s="299">
        <f t="shared" si="150"/>
        <v>800000</v>
      </c>
    </row>
    <row r="623" spans="1:5" ht="16.5" thickBot="1" x14ac:dyDescent="0.3">
      <c r="A623" s="293" t="s">
        <v>28</v>
      </c>
      <c r="B623" s="299">
        <f>B622/B621</f>
        <v>400000</v>
      </c>
      <c r="C623" s="299">
        <f>C622/C621</f>
        <v>230000</v>
      </c>
      <c r="D623" s="299">
        <f>D622/D621</f>
        <v>600000</v>
      </c>
      <c r="E623" s="299">
        <v>0</v>
      </c>
    </row>
    <row r="624" spans="1:5" ht="16.5" thickBot="1" x14ac:dyDescent="0.3">
      <c r="A624" s="293" t="s">
        <v>29</v>
      </c>
      <c r="B624" s="312" t="s">
        <v>30</v>
      </c>
      <c r="C624" s="300">
        <f>C621/B621-1</f>
        <v>0</v>
      </c>
      <c r="D624" s="300">
        <f t="shared" ref="D624:E626" si="151">D621/C621-1</f>
        <v>0</v>
      </c>
      <c r="E624" s="300">
        <f t="shared" si="151"/>
        <v>-1</v>
      </c>
    </row>
    <row r="625" spans="1:5" ht="16.5" thickBot="1" x14ac:dyDescent="0.3">
      <c r="A625" s="293" t="s">
        <v>31</v>
      </c>
      <c r="B625" s="312" t="s">
        <v>30</v>
      </c>
      <c r="C625" s="300">
        <f>C622/B622-1</f>
        <v>-0.42500000000000004</v>
      </c>
      <c r="D625" s="300">
        <f t="shared" si="151"/>
        <v>1.6086956521739131</v>
      </c>
      <c r="E625" s="300">
        <f t="shared" si="151"/>
        <v>0.33333333333333326</v>
      </c>
    </row>
    <row r="626" spans="1:5" ht="16.5" thickBot="1" x14ac:dyDescent="0.3">
      <c r="A626" s="293" t="s">
        <v>32</v>
      </c>
      <c r="B626" s="312" t="s">
        <v>30</v>
      </c>
      <c r="C626" s="300">
        <f>C623/B623-1</f>
        <v>-0.42500000000000004</v>
      </c>
      <c r="D626" s="300">
        <f t="shared" si="151"/>
        <v>1.6086956521739131</v>
      </c>
      <c r="E626" s="300">
        <f t="shared" si="151"/>
        <v>-1</v>
      </c>
    </row>
    <row r="627" spans="1:5" ht="16.5" thickBot="1" x14ac:dyDescent="0.3">
      <c r="A627" s="921" t="s">
        <v>595</v>
      </c>
      <c r="B627" s="922"/>
      <c r="C627" s="922"/>
      <c r="D627" s="922"/>
      <c r="E627" s="923"/>
    </row>
    <row r="628" spans="1:5" x14ac:dyDescent="0.25">
      <c r="A628" s="919"/>
      <c r="B628" s="290">
        <v>2019</v>
      </c>
      <c r="C628" s="290">
        <v>2020</v>
      </c>
      <c r="D628" s="290">
        <v>2021</v>
      </c>
      <c r="E628" s="290">
        <v>2022</v>
      </c>
    </row>
    <row r="629" spans="1:5" ht="16.5" thickBot="1" x14ac:dyDescent="0.3">
      <c r="A629" s="920"/>
      <c r="B629" s="319"/>
      <c r="C629" s="291"/>
      <c r="D629" s="291"/>
      <c r="E629" s="291"/>
    </row>
    <row r="630" spans="1:5" ht="16.5" thickBot="1" x14ac:dyDescent="0.3">
      <c r="A630" s="301" t="s">
        <v>49</v>
      </c>
      <c r="B630" s="315">
        <f>B631+B632+B633+B634</f>
        <v>0</v>
      </c>
      <c r="C630" s="315">
        <f t="shared" ref="C630" si="152">C631+C632+C633+C634</f>
        <v>0</v>
      </c>
      <c r="D630" s="315">
        <v>0</v>
      </c>
      <c r="E630" s="315">
        <f t="shared" ref="E630" si="153">E631+E632+E633+E634</f>
        <v>0</v>
      </c>
    </row>
    <row r="631" spans="1:5" ht="16.5" thickBot="1" x14ac:dyDescent="0.3">
      <c r="A631" s="302" t="s">
        <v>110</v>
      </c>
      <c r="B631" s="315"/>
      <c r="C631" s="315"/>
      <c r="D631" s="315"/>
      <c r="E631" s="315"/>
    </row>
    <row r="632" spans="1:5" ht="16.5" thickBot="1" x14ac:dyDescent="0.3">
      <c r="A632" s="302" t="s">
        <v>111</v>
      </c>
      <c r="B632" s="315"/>
      <c r="C632" s="315"/>
      <c r="D632" s="315"/>
      <c r="E632" s="315"/>
    </row>
    <row r="633" spans="1:5" ht="16.5" thickBot="1" x14ac:dyDescent="0.3">
      <c r="A633" s="302" t="s">
        <v>113</v>
      </c>
      <c r="B633" s="315"/>
      <c r="C633" s="315"/>
      <c r="D633" s="315"/>
      <c r="E633" s="315"/>
    </row>
    <row r="634" spans="1:5" ht="16.5" thickBot="1" x14ac:dyDescent="0.3">
      <c r="A634" s="302" t="s">
        <v>114</v>
      </c>
      <c r="B634" s="315"/>
      <c r="C634" s="315"/>
      <c r="D634" s="315"/>
      <c r="E634" s="315"/>
    </row>
    <row r="635" spans="1:5" ht="16.5" thickBot="1" x14ac:dyDescent="0.3">
      <c r="A635" s="301" t="s">
        <v>50</v>
      </c>
      <c r="B635" s="315">
        <f>B636+B637+B638+B639</f>
        <v>400000</v>
      </c>
      <c r="C635" s="315">
        <f t="shared" ref="C635:E635" si="154">C636+C637+C638+C639</f>
        <v>230000</v>
      </c>
      <c r="D635" s="315">
        <f t="shared" si="154"/>
        <v>600000</v>
      </c>
      <c r="E635" s="315">
        <f t="shared" si="154"/>
        <v>800000</v>
      </c>
    </row>
    <row r="636" spans="1:5" ht="16.5" thickBot="1" x14ac:dyDescent="0.3">
      <c r="A636" s="302" t="s">
        <v>110</v>
      </c>
      <c r="B636" s="315"/>
      <c r="C636" s="315"/>
      <c r="D636" s="315"/>
      <c r="E636" s="315"/>
    </row>
    <row r="637" spans="1:5" ht="16.5" thickBot="1" x14ac:dyDescent="0.3">
      <c r="A637" s="302" t="s">
        <v>111</v>
      </c>
      <c r="B637" s="315">
        <v>400000</v>
      </c>
      <c r="C637" s="315">
        <v>230000</v>
      </c>
      <c r="D637" s="315">
        <v>600000</v>
      </c>
      <c r="E637" s="315">
        <v>800000</v>
      </c>
    </row>
    <row r="638" spans="1:5" ht="16.5" thickBot="1" x14ac:dyDescent="0.3">
      <c r="A638" s="302" t="s">
        <v>113</v>
      </c>
      <c r="B638" s="315"/>
      <c r="C638" s="315"/>
      <c r="D638" s="315"/>
      <c r="E638" s="315"/>
    </row>
    <row r="639" spans="1:5" ht="16.5" thickBot="1" x14ac:dyDescent="0.3">
      <c r="A639" s="302" t="s">
        <v>114</v>
      </c>
      <c r="B639" s="315"/>
      <c r="C639" s="315"/>
      <c r="D639" s="315"/>
      <c r="E639" s="315"/>
    </row>
    <row r="640" spans="1:5" ht="16.5" thickBot="1" x14ac:dyDescent="0.3">
      <c r="A640" s="313" t="s">
        <v>267</v>
      </c>
      <c r="B640" s="1294">
        <f>B630+B635</f>
        <v>400000</v>
      </c>
      <c r="C640" s="1294">
        <f t="shared" ref="C640:E640" si="155">C630+C635</f>
        <v>230000</v>
      </c>
      <c r="D640" s="1294">
        <f t="shared" si="155"/>
        <v>600000</v>
      </c>
      <c r="E640" s="1294">
        <f t="shared" si="155"/>
        <v>800000</v>
      </c>
    </row>
    <row r="641" spans="1:5" ht="79.5" thickBot="1" x14ac:dyDescent="0.3">
      <c r="A641" s="331" t="s">
        <v>268</v>
      </c>
      <c r="B641" s="644" t="s">
        <v>596</v>
      </c>
      <c r="C641" s="1287" t="s">
        <v>158</v>
      </c>
      <c r="D641" s="1303" t="s">
        <v>597</v>
      </c>
      <c r="E641" s="1304"/>
    </row>
    <row r="642" spans="1:5" ht="16.5" thickBot="1" x14ac:dyDescent="0.3">
      <c r="A642" s="327" t="s">
        <v>22</v>
      </c>
      <c r="B642" s="904" t="s">
        <v>598</v>
      </c>
      <c r="C642" s="905"/>
      <c r="D642" s="905"/>
      <c r="E642" s="906"/>
    </row>
    <row r="643" spans="1:5" ht="16.5" thickBot="1" x14ac:dyDescent="0.3">
      <c r="A643" s="327" t="s">
        <v>24</v>
      </c>
      <c r="B643" s="916" t="s">
        <v>48</v>
      </c>
      <c r="C643" s="917"/>
      <c r="D643" s="917"/>
      <c r="E643" s="918"/>
    </row>
    <row r="644" spans="1:5" x14ac:dyDescent="0.25">
      <c r="A644" s="930"/>
      <c r="B644" s="290">
        <v>2019</v>
      </c>
      <c r="C644" s="290">
        <v>2020</v>
      </c>
      <c r="D644" s="290">
        <v>2021</v>
      </c>
      <c r="E644" s="290">
        <v>2022</v>
      </c>
    </row>
    <row r="645" spans="1:5" ht="16.5" thickBot="1" x14ac:dyDescent="0.3">
      <c r="A645" s="931"/>
      <c r="B645" s="318"/>
      <c r="C645" s="298"/>
      <c r="D645" s="298"/>
      <c r="E645" s="298"/>
    </row>
    <row r="646" spans="1:5" ht="16.5" thickBot="1" x14ac:dyDescent="0.3">
      <c r="A646" s="327" t="s">
        <v>26</v>
      </c>
      <c r="B646" s="312">
        <v>0</v>
      </c>
      <c r="C646" s="312">
        <v>1</v>
      </c>
      <c r="D646" s="312">
        <v>1</v>
      </c>
      <c r="E646" s="312">
        <v>1</v>
      </c>
    </row>
    <row r="647" spans="1:5" ht="16.5" thickBot="1" x14ac:dyDescent="0.3">
      <c r="A647" s="327" t="s">
        <v>27</v>
      </c>
      <c r="B647" s="299">
        <f>B665</f>
        <v>0</v>
      </c>
      <c r="C647" s="299">
        <f t="shared" ref="C647:E647" si="156">C665</f>
        <v>5000</v>
      </c>
      <c r="D647" s="299">
        <f t="shared" si="156"/>
        <v>30000</v>
      </c>
      <c r="E647" s="299">
        <f t="shared" si="156"/>
        <v>100000</v>
      </c>
    </row>
    <row r="648" spans="1:5" ht="16.5" thickBot="1" x14ac:dyDescent="0.3">
      <c r="A648" s="327" t="s">
        <v>28</v>
      </c>
      <c r="B648" s="299" t="e">
        <f>B647/B646</f>
        <v>#DIV/0!</v>
      </c>
      <c r="C648" s="299">
        <f t="shared" ref="C648:E648" si="157">C647/C646</f>
        <v>5000</v>
      </c>
      <c r="D648" s="299">
        <f t="shared" si="157"/>
        <v>30000</v>
      </c>
      <c r="E648" s="299">
        <f t="shared" si="157"/>
        <v>100000</v>
      </c>
    </row>
    <row r="649" spans="1:5" ht="16.5" thickBot="1" x14ac:dyDescent="0.3">
      <c r="A649" s="327" t="s">
        <v>29</v>
      </c>
      <c r="B649" s="312" t="s">
        <v>30</v>
      </c>
      <c r="C649" s="300" t="e">
        <f>C646/B646-1</f>
        <v>#DIV/0!</v>
      </c>
      <c r="D649" s="300">
        <f t="shared" ref="D649:E651" si="158">D646/C646-1</f>
        <v>0</v>
      </c>
      <c r="E649" s="300">
        <f t="shared" si="158"/>
        <v>0</v>
      </c>
    </row>
    <row r="650" spans="1:5" ht="16.5" thickBot="1" x14ac:dyDescent="0.3">
      <c r="A650" s="327" t="s">
        <v>31</v>
      </c>
      <c r="B650" s="312" t="s">
        <v>30</v>
      </c>
      <c r="C650" s="300" t="e">
        <f>C647/B647-1</f>
        <v>#DIV/0!</v>
      </c>
      <c r="D650" s="300">
        <f t="shared" si="158"/>
        <v>5</v>
      </c>
      <c r="E650" s="300">
        <f t="shared" si="158"/>
        <v>2.3333333333333335</v>
      </c>
    </row>
    <row r="651" spans="1:5" ht="16.5" thickBot="1" x14ac:dyDescent="0.3">
      <c r="A651" s="327" t="s">
        <v>32</v>
      </c>
      <c r="B651" s="312" t="s">
        <v>30</v>
      </c>
      <c r="C651" s="300" t="e">
        <f>C648/B648-1</f>
        <v>#DIV/0!</v>
      </c>
      <c r="D651" s="300">
        <f t="shared" si="158"/>
        <v>5</v>
      </c>
      <c r="E651" s="300">
        <f t="shared" si="158"/>
        <v>2.3333333333333335</v>
      </c>
    </row>
    <row r="652" spans="1:5" ht="16.5" thickBot="1" x14ac:dyDescent="0.3">
      <c r="A652" s="932" t="s">
        <v>599</v>
      </c>
      <c r="B652" s="933"/>
      <c r="C652" s="933"/>
      <c r="D652" s="933"/>
      <c r="E652" s="934"/>
    </row>
    <row r="653" spans="1:5" x14ac:dyDescent="0.25">
      <c r="A653" s="930"/>
      <c r="B653" s="290">
        <v>2019</v>
      </c>
      <c r="C653" s="290">
        <v>2019</v>
      </c>
      <c r="D653" s="290">
        <v>2020</v>
      </c>
      <c r="E653" s="290">
        <v>2022</v>
      </c>
    </row>
    <row r="654" spans="1:5" ht="16.5" thickBot="1" x14ac:dyDescent="0.3">
      <c r="A654" s="931"/>
      <c r="B654" s="319"/>
      <c r="C654" s="291"/>
      <c r="D654" s="291"/>
      <c r="E654" s="291"/>
    </row>
    <row r="655" spans="1:5" ht="16.5" thickBot="1" x14ac:dyDescent="0.3">
      <c r="A655" s="328" t="s">
        <v>49</v>
      </c>
      <c r="B655" s="315">
        <f>B656+B657+B658+B659</f>
        <v>0</v>
      </c>
      <c r="C655" s="315">
        <f t="shared" ref="C655:E655" si="159">C656+C657+C658+C659</f>
        <v>0</v>
      </c>
      <c r="D655" s="315">
        <f t="shared" si="159"/>
        <v>0</v>
      </c>
      <c r="E655" s="315">
        <f t="shared" si="159"/>
        <v>0</v>
      </c>
    </row>
    <row r="656" spans="1:5" ht="16.5" thickBot="1" x14ac:dyDescent="0.3">
      <c r="A656" s="325" t="s">
        <v>110</v>
      </c>
      <c r="B656" s="315"/>
      <c r="C656" s="315"/>
      <c r="D656" s="315"/>
      <c r="E656" s="315"/>
    </row>
    <row r="657" spans="1:6" ht="16.5" thickBot="1" x14ac:dyDescent="0.3">
      <c r="A657" s="325" t="s">
        <v>111</v>
      </c>
      <c r="B657" s="315"/>
      <c r="C657" s="315"/>
      <c r="D657" s="315"/>
      <c r="E657" s="315"/>
    </row>
    <row r="658" spans="1:6" ht="16.5" thickBot="1" x14ac:dyDescent="0.3">
      <c r="A658" s="325" t="s">
        <v>113</v>
      </c>
      <c r="B658" s="315"/>
      <c r="C658" s="315"/>
      <c r="D658" s="315"/>
      <c r="E658" s="315"/>
    </row>
    <row r="659" spans="1:6" ht="16.5" thickBot="1" x14ac:dyDescent="0.3">
      <c r="A659" s="325" t="s">
        <v>114</v>
      </c>
      <c r="B659" s="315"/>
      <c r="C659" s="315"/>
      <c r="D659" s="315"/>
      <c r="E659" s="315"/>
    </row>
    <row r="660" spans="1:6" ht="16.5" thickBot="1" x14ac:dyDescent="0.3">
      <c r="A660" s="328" t="s">
        <v>50</v>
      </c>
      <c r="B660" s="315">
        <f>B661+B662+B663+B664</f>
        <v>0</v>
      </c>
      <c r="C660" s="315">
        <f>C662</f>
        <v>5000</v>
      </c>
      <c r="D660" s="315">
        <f t="shared" ref="D660:E660" si="160">D662</f>
        <v>30000</v>
      </c>
      <c r="E660" s="315">
        <f t="shared" si="160"/>
        <v>100000</v>
      </c>
    </row>
    <row r="661" spans="1:6" ht="16.5" thickBot="1" x14ac:dyDescent="0.3">
      <c r="A661" s="325" t="s">
        <v>110</v>
      </c>
      <c r="B661" s="315"/>
      <c r="C661" s="315"/>
      <c r="D661" s="315"/>
      <c r="E661" s="315"/>
    </row>
    <row r="662" spans="1:6" ht="16.5" thickBot="1" x14ac:dyDescent="0.3">
      <c r="A662" s="325" t="s">
        <v>111</v>
      </c>
      <c r="B662" s="315">
        <v>0</v>
      </c>
      <c r="C662" s="315">
        <v>5000</v>
      </c>
      <c r="D662" s="315">
        <v>30000</v>
      </c>
      <c r="E662" s="315">
        <v>100000</v>
      </c>
    </row>
    <row r="663" spans="1:6" ht="16.5" thickBot="1" x14ac:dyDescent="0.3">
      <c r="A663" s="325" t="s">
        <v>113</v>
      </c>
      <c r="B663" s="315"/>
      <c r="C663" s="336"/>
      <c r="D663" s="336"/>
      <c r="E663" s="336"/>
    </row>
    <row r="664" spans="1:6" ht="16.5" thickBot="1" x14ac:dyDescent="0.3">
      <c r="A664" s="325" t="s">
        <v>114</v>
      </c>
      <c r="B664" s="1313"/>
      <c r="C664" s="1314"/>
      <c r="D664" s="1314"/>
      <c r="E664" s="1314"/>
    </row>
    <row r="665" spans="1:6" ht="16.5" thickBot="1" x14ac:dyDescent="0.3">
      <c r="A665" s="332" t="s">
        <v>272</v>
      </c>
      <c r="B665" s="1315">
        <f>B655+B660</f>
        <v>0</v>
      </c>
      <c r="C665" s="1315">
        <f t="shared" ref="C665:E665" si="161">C655+C660</f>
        <v>5000</v>
      </c>
      <c r="D665" s="1315">
        <f t="shared" si="161"/>
        <v>30000</v>
      </c>
      <c r="E665" s="1315">
        <f t="shared" si="161"/>
        <v>100000</v>
      </c>
      <c r="F665" s="317"/>
    </row>
    <row r="666" spans="1:6" ht="63.75" thickBot="1" x14ac:dyDescent="0.3">
      <c r="A666" s="297" t="s">
        <v>600</v>
      </c>
      <c r="B666" s="643" t="s">
        <v>601</v>
      </c>
      <c r="C666" s="1287" t="s">
        <v>158</v>
      </c>
      <c r="D666" s="1299" t="s">
        <v>602</v>
      </c>
      <c r="E666" s="1300"/>
    </row>
    <row r="667" spans="1:6" ht="16.5" thickBot="1" x14ac:dyDescent="0.3">
      <c r="A667" s="293" t="s">
        <v>22</v>
      </c>
      <c r="B667" s="904" t="s">
        <v>551</v>
      </c>
      <c r="C667" s="905"/>
      <c r="D667" s="905"/>
      <c r="E667" s="906"/>
    </row>
    <row r="668" spans="1:6" ht="16.5" thickBot="1" x14ac:dyDescent="0.3">
      <c r="A668" s="293" t="s">
        <v>24</v>
      </c>
      <c r="B668" s="916" t="s">
        <v>48</v>
      </c>
      <c r="C668" s="917"/>
      <c r="D668" s="917"/>
      <c r="E668" s="918"/>
    </row>
    <row r="669" spans="1:6" x14ac:dyDescent="0.25">
      <c r="A669" s="919"/>
      <c r="B669" s="290">
        <v>2019</v>
      </c>
      <c r="C669" s="290">
        <v>2020</v>
      </c>
      <c r="D669" s="290">
        <v>2021</v>
      </c>
      <c r="E669" s="290">
        <v>2022</v>
      </c>
    </row>
    <row r="670" spans="1:6" ht="16.5" thickBot="1" x14ac:dyDescent="0.3">
      <c r="A670" s="920"/>
      <c r="B670" s="298"/>
      <c r="C670" s="298"/>
      <c r="D670" s="298"/>
      <c r="E670" s="298"/>
    </row>
    <row r="671" spans="1:6" ht="16.5" thickBot="1" x14ac:dyDescent="0.3">
      <c r="A671" s="293" t="s">
        <v>26</v>
      </c>
      <c r="B671" s="299">
        <v>0</v>
      </c>
      <c r="C671" s="299">
        <v>0</v>
      </c>
      <c r="D671" s="299">
        <v>1</v>
      </c>
      <c r="E671" s="299">
        <v>1</v>
      </c>
    </row>
    <row r="672" spans="1:6" ht="16.5" thickBot="1" x14ac:dyDescent="0.3">
      <c r="A672" s="293" t="s">
        <v>27</v>
      </c>
      <c r="B672" s="299">
        <f>B690</f>
        <v>0</v>
      </c>
      <c r="C672" s="299">
        <f t="shared" ref="C672:E672" si="162">C690</f>
        <v>5000</v>
      </c>
      <c r="D672" s="299">
        <f t="shared" si="162"/>
        <v>30000</v>
      </c>
      <c r="E672" s="299">
        <f t="shared" si="162"/>
        <v>100000</v>
      </c>
    </row>
    <row r="673" spans="1:5" ht="16.5" thickBot="1" x14ac:dyDescent="0.3">
      <c r="A673" s="293" t="s">
        <v>28</v>
      </c>
      <c r="B673" s="299" t="e">
        <f>B672/B671</f>
        <v>#DIV/0!</v>
      </c>
      <c r="C673" s="299" t="e">
        <f t="shared" ref="C673:E673" si="163">C672/C671</f>
        <v>#DIV/0!</v>
      </c>
      <c r="D673" s="299">
        <f t="shared" si="163"/>
        <v>30000</v>
      </c>
      <c r="E673" s="299">
        <f t="shared" si="163"/>
        <v>100000</v>
      </c>
    </row>
    <row r="674" spans="1:5" ht="16.5" thickBot="1" x14ac:dyDescent="0.3">
      <c r="A674" s="293" t="s">
        <v>29</v>
      </c>
      <c r="B674" s="312" t="s">
        <v>30</v>
      </c>
      <c r="C674" s="300" t="e">
        <f>C671/B671-1</f>
        <v>#DIV/0!</v>
      </c>
      <c r="D674" s="300" t="e">
        <f t="shared" ref="D674:E676" si="164">D671/C671-1</f>
        <v>#DIV/0!</v>
      </c>
      <c r="E674" s="300">
        <f t="shared" si="164"/>
        <v>0</v>
      </c>
    </row>
    <row r="675" spans="1:5" ht="16.5" thickBot="1" x14ac:dyDescent="0.3">
      <c r="A675" s="293" t="s">
        <v>31</v>
      </c>
      <c r="B675" s="312" t="s">
        <v>30</v>
      </c>
      <c r="C675" s="300" t="e">
        <f>C672/B672-1</f>
        <v>#DIV/0!</v>
      </c>
      <c r="D675" s="300">
        <f t="shared" si="164"/>
        <v>5</v>
      </c>
      <c r="E675" s="300">
        <f t="shared" si="164"/>
        <v>2.3333333333333335</v>
      </c>
    </row>
    <row r="676" spans="1:5" ht="16.5" thickBot="1" x14ac:dyDescent="0.3">
      <c r="A676" s="293" t="s">
        <v>32</v>
      </c>
      <c r="B676" s="312" t="s">
        <v>30</v>
      </c>
      <c r="C676" s="300" t="e">
        <f>C673/B673-1</f>
        <v>#DIV/0!</v>
      </c>
      <c r="D676" s="300" t="e">
        <f t="shared" si="164"/>
        <v>#DIV/0!</v>
      </c>
      <c r="E676" s="300">
        <f t="shared" si="164"/>
        <v>2.3333333333333335</v>
      </c>
    </row>
    <row r="677" spans="1:5" ht="16.5" thickBot="1" x14ac:dyDescent="0.3">
      <c r="A677" s="921" t="s">
        <v>603</v>
      </c>
      <c r="B677" s="922"/>
      <c r="C677" s="922"/>
      <c r="D677" s="922"/>
      <c r="E677" s="923"/>
    </row>
    <row r="678" spans="1:5" x14ac:dyDescent="0.25">
      <c r="A678" s="919"/>
      <c r="B678" s="290">
        <v>2019</v>
      </c>
      <c r="C678" s="290">
        <v>2020</v>
      </c>
      <c r="D678" s="290">
        <v>2021</v>
      </c>
      <c r="E678" s="290">
        <v>2022</v>
      </c>
    </row>
    <row r="679" spans="1:5" ht="16.5" thickBot="1" x14ac:dyDescent="0.3">
      <c r="A679" s="920"/>
      <c r="B679" s="291"/>
      <c r="C679" s="291"/>
      <c r="D679" s="291"/>
      <c r="E679" s="291"/>
    </row>
    <row r="680" spans="1:5" ht="16.5" thickBot="1" x14ac:dyDescent="0.3">
      <c r="A680" s="301" t="s">
        <v>49</v>
      </c>
      <c r="B680" s="315">
        <f>B681+B682+B683+B684</f>
        <v>0</v>
      </c>
      <c r="C680" s="315">
        <f t="shared" ref="C680" si="165">C681+C682+C683+C684</f>
        <v>0</v>
      </c>
      <c r="D680" s="315">
        <v>0</v>
      </c>
      <c r="E680" s="315">
        <f t="shared" ref="E680" si="166">E681+E682+E683+E684</f>
        <v>0</v>
      </c>
    </row>
    <row r="681" spans="1:5" ht="16.5" thickBot="1" x14ac:dyDescent="0.3">
      <c r="A681" s="302" t="s">
        <v>110</v>
      </c>
      <c r="B681" s="315"/>
      <c r="C681" s="315"/>
      <c r="D681" s="315"/>
      <c r="E681" s="336"/>
    </row>
    <row r="682" spans="1:5" ht="16.5" thickBot="1" x14ac:dyDescent="0.3">
      <c r="A682" s="302" t="s">
        <v>111</v>
      </c>
      <c r="B682" s="315"/>
      <c r="C682" s="315"/>
      <c r="D682" s="315"/>
      <c r="E682" s="336"/>
    </row>
    <row r="683" spans="1:5" ht="16.5" thickBot="1" x14ac:dyDescent="0.3">
      <c r="A683" s="302" t="s">
        <v>113</v>
      </c>
      <c r="B683" s="315"/>
      <c r="C683" s="315"/>
      <c r="D683" s="315"/>
      <c r="E683" s="336"/>
    </row>
    <row r="684" spans="1:5" ht="16.5" thickBot="1" x14ac:dyDescent="0.3">
      <c r="A684" s="302" t="s">
        <v>114</v>
      </c>
      <c r="B684" s="315"/>
      <c r="C684" s="315"/>
      <c r="D684" s="315"/>
      <c r="E684" s="336"/>
    </row>
    <row r="685" spans="1:5" ht="16.5" thickBot="1" x14ac:dyDescent="0.3">
      <c r="A685" s="301" t="s">
        <v>50</v>
      </c>
      <c r="B685" s="315">
        <f>B686+B687+B688+B689</f>
        <v>0</v>
      </c>
      <c r="C685" s="315">
        <f t="shared" ref="C685" si="167">C686+C687+C688+C689</f>
        <v>5000</v>
      </c>
      <c r="D685" s="315">
        <f>D687</f>
        <v>30000</v>
      </c>
      <c r="E685" s="315">
        <f>E687</f>
        <v>100000</v>
      </c>
    </row>
    <row r="686" spans="1:5" ht="16.5" thickBot="1" x14ac:dyDescent="0.3">
      <c r="A686" s="302" t="s">
        <v>110</v>
      </c>
      <c r="B686" s="315"/>
      <c r="C686" s="315"/>
      <c r="D686" s="315"/>
      <c r="E686" s="336"/>
    </row>
    <row r="687" spans="1:5" ht="16.5" thickBot="1" x14ac:dyDescent="0.3">
      <c r="A687" s="302" t="s">
        <v>111</v>
      </c>
      <c r="B687" s="315">
        <v>0</v>
      </c>
      <c r="C687" s="315">
        <v>5000</v>
      </c>
      <c r="D687" s="291">
        <v>30000</v>
      </c>
      <c r="E687" s="291">
        <v>100000</v>
      </c>
    </row>
    <row r="688" spans="1:5" ht="16.5" thickBot="1" x14ac:dyDescent="0.3">
      <c r="A688" s="302" t="s">
        <v>113</v>
      </c>
      <c r="B688" s="315"/>
      <c r="C688" s="315"/>
      <c r="D688" s="315"/>
      <c r="E688" s="336"/>
    </row>
    <row r="689" spans="1:7" ht="16.5" thickBot="1" x14ac:dyDescent="0.3">
      <c r="A689" s="302" t="s">
        <v>114</v>
      </c>
      <c r="B689" s="315"/>
      <c r="C689" s="315"/>
      <c r="D689" s="315"/>
      <c r="E689" s="336"/>
    </row>
    <row r="690" spans="1:7" ht="16.5" thickBot="1" x14ac:dyDescent="0.3">
      <c r="A690" s="313" t="s">
        <v>278</v>
      </c>
      <c r="B690" s="1294">
        <f>B680+B685</f>
        <v>0</v>
      </c>
      <c r="C690" s="1294">
        <f t="shared" ref="C690:E690" si="168">C680+C685</f>
        <v>5000</v>
      </c>
      <c r="D690" s="1294">
        <f t="shared" si="168"/>
        <v>30000</v>
      </c>
      <c r="E690" s="1294">
        <f t="shared" si="168"/>
        <v>100000</v>
      </c>
    </row>
    <row r="691" spans="1:7" ht="111" thickBot="1" x14ac:dyDescent="0.3">
      <c r="A691" s="321" t="s">
        <v>604</v>
      </c>
      <c r="B691" s="643" t="s">
        <v>605</v>
      </c>
      <c r="C691" s="1287" t="s">
        <v>158</v>
      </c>
      <c r="D691" s="1299" t="s">
        <v>606</v>
      </c>
      <c r="E691" s="1300"/>
      <c r="F691" s="317"/>
      <c r="G691" s="123"/>
    </row>
    <row r="692" spans="1:7" ht="16.5" thickBot="1" x14ac:dyDescent="0.3">
      <c r="A692" s="293" t="s">
        <v>22</v>
      </c>
      <c r="B692" s="904" t="s">
        <v>568</v>
      </c>
      <c r="C692" s="905"/>
      <c r="D692" s="905"/>
      <c r="E692" s="906"/>
      <c r="F692" s="317"/>
    </row>
    <row r="693" spans="1:7" ht="16.5" thickBot="1" x14ac:dyDescent="0.3">
      <c r="A693" s="293" t="s">
        <v>24</v>
      </c>
      <c r="B693" s="916" t="s">
        <v>48</v>
      </c>
      <c r="C693" s="917"/>
      <c r="D693" s="917"/>
      <c r="E693" s="918"/>
      <c r="F693" s="317"/>
    </row>
    <row r="694" spans="1:7" x14ac:dyDescent="0.25">
      <c r="A694" s="919"/>
      <c r="B694" s="290">
        <v>2019</v>
      </c>
      <c r="C694" s="290">
        <v>2020</v>
      </c>
      <c r="D694" s="290">
        <v>2021</v>
      </c>
      <c r="E694" s="290">
        <v>2022</v>
      </c>
      <c r="F694" s="317"/>
    </row>
    <row r="695" spans="1:7" ht="16.5" thickBot="1" x14ac:dyDescent="0.3">
      <c r="A695" s="920"/>
      <c r="B695" s="298"/>
      <c r="C695" s="298"/>
      <c r="D695" s="298"/>
      <c r="E695" s="298"/>
      <c r="F695" s="317"/>
    </row>
    <row r="696" spans="1:7" ht="16.5" thickBot="1" x14ac:dyDescent="0.3">
      <c r="A696" s="293" t="s">
        <v>26</v>
      </c>
      <c r="B696" s="299">
        <v>0</v>
      </c>
      <c r="C696" s="299">
        <v>1</v>
      </c>
      <c r="D696" s="299">
        <v>1</v>
      </c>
      <c r="E696" s="299">
        <v>1</v>
      </c>
      <c r="F696" s="317"/>
    </row>
    <row r="697" spans="1:7" ht="16.5" thickBot="1" x14ac:dyDescent="0.3">
      <c r="A697" s="293" t="s">
        <v>27</v>
      </c>
      <c r="B697" s="299">
        <f>B715</f>
        <v>0</v>
      </c>
      <c r="C697" s="299">
        <f t="shared" ref="C697:E697" si="169">C715</f>
        <v>5000</v>
      </c>
      <c r="D697" s="299">
        <f t="shared" si="169"/>
        <v>30000</v>
      </c>
      <c r="E697" s="299">
        <f t="shared" si="169"/>
        <v>50000</v>
      </c>
      <c r="F697" s="317"/>
    </row>
    <row r="698" spans="1:7" ht="16.5" thickBot="1" x14ac:dyDescent="0.3">
      <c r="A698" s="293" t="s">
        <v>28</v>
      </c>
      <c r="B698" s="299" t="e">
        <f>B697/B696</f>
        <v>#DIV/0!</v>
      </c>
      <c r="C698" s="299">
        <f t="shared" ref="C698" si="170">C697/C696</f>
        <v>5000</v>
      </c>
      <c r="D698" s="299">
        <f>D697/D696</f>
        <v>30000</v>
      </c>
      <c r="E698" s="299">
        <f>E697/E696</f>
        <v>50000</v>
      </c>
      <c r="F698" s="317"/>
    </row>
    <row r="699" spans="1:7" ht="16.5" thickBot="1" x14ac:dyDescent="0.3">
      <c r="A699" s="293" t="s">
        <v>29</v>
      </c>
      <c r="B699" s="312" t="s">
        <v>30</v>
      </c>
      <c r="C699" s="300" t="e">
        <f>C696/B696-1</f>
        <v>#DIV/0!</v>
      </c>
      <c r="D699" s="300">
        <f t="shared" ref="D699:E701" si="171">D696/C696-1</f>
        <v>0</v>
      </c>
      <c r="E699" s="300">
        <f t="shared" si="171"/>
        <v>0</v>
      </c>
      <c r="F699" s="317"/>
    </row>
    <row r="700" spans="1:7" ht="16.5" thickBot="1" x14ac:dyDescent="0.3">
      <c r="A700" s="293" t="s">
        <v>31</v>
      </c>
      <c r="B700" s="312" t="s">
        <v>30</v>
      </c>
      <c r="C700" s="300" t="e">
        <f>C697/B697-1</f>
        <v>#DIV/0!</v>
      </c>
      <c r="D700" s="300">
        <f>D697/C697-1</f>
        <v>5</v>
      </c>
      <c r="E700" s="300">
        <f>E697/D697-1</f>
        <v>0.66666666666666674</v>
      </c>
      <c r="F700" s="317"/>
    </row>
    <row r="701" spans="1:7" ht="16.5" thickBot="1" x14ac:dyDescent="0.3">
      <c r="A701" s="293" t="s">
        <v>32</v>
      </c>
      <c r="B701" s="312" t="s">
        <v>30</v>
      </c>
      <c r="C701" s="300" t="e">
        <f>C698/B698-1</f>
        <v>#DIV/0!</v>
      </c>
      <c r="D701" s="300">
        <f t="shared" si="171"/>
        <v>5</v>
      </c>
      <c r="E701" s="300">
        <f t="shared" si="171"/>
        <v>0.66666666666666674</v>
      </c>
      <c r="F701" s="317"/>
    </row>
    <row r="702" spans="1:7" ht="16.5" thickBot="1" x14ac:dyDescent="0.3">
      <c r="A702" s="921" t="s">
        <v>607</v>
      </c>
      <c r="B702" s="922"/>
      <c r="C702" s="922"/>
      <c r="D702" s="922"/>
      <c r="E702" s="923"/>
      <c r="F702" s="317"/>
    </row>
    <row r="703" spans="1:7" x14ac:dyDescent="0.25">
      <c r="A703" s="919"/>
      <c r="B703" s="290">
        <v>2019</v>
      </c>
      <c r="C703" s="290">
        <v>2020</v>
      </c>
      <c r="D703" s="290">
        <v>2021</v>
      </c>
      <c r="E703" s="290">
        <v>2022</v>
      </c>
      <c r="F703" s="317"/>
    </row>
    <row r="704" spans="1:7" ht="16.5" thickBot="1" x14ac:dyDescent="0.3">
      <c r="A704" s="920"/>
      <c r="B704" s="319"/>
      <c r="C704" s="319"/>
      <c r="D704" s="291"/>
      <c r="E704" s="291"/>
      <c r="F704" s="317"/>
    </row>
    <row r="705" spans="1:6" ht="16.5" thickBot="1" x14ac:dyDescent="0.3">
      <c r="A705" s="301" t="s">
        <v>49</v>
      </c>
      <c r="B705" s="315">
        <f>B706+B707+B708+B709</f>
        <v>0</v>
      </c>
      <c r="C705" s="315">
        <f t="shared" ref="C705" si="172">C706+C707+C708+C709</f>
        <v>0</v>
      </c>
      <c r="D705" s="315">
        <v>0</v>
      </c>
      <c r="E705" s="315">
        <f t="shared" ref="E705" si="173">E706+E707+E708+E709</f>
        <v>0</v>
      </c>
      <c r="F705" s="317"/>
    </row>
    <row r="706" spans="1:6" ht="16.5" thickBot="1" x14ac:dyDescent="0.3">
      <c r="A706" s="302" t="s">
        <v>110</v>
      </c>
      <c r="B706" s="315"/>
      <c r="C706" s="315"/>
      <c r="D706" s="315"/>
      <c r="E706" s="315"/>
      <c r="F706" s="317"/>
    </row>
    <row r="707" spans="1:6" ht="16.5" thickBot="1" x14ac:dyDescent="0.3">
      <c r="A707" s="302" t="s">
        <v>111</v>
      </c>
      <c r="B707" s="315"/>
      <c r="C707" s="315"/>
      <c r="D707" s="315"/>
      <c r="E707" s="315"/>
      <c r="F707" s="317"/>
    </row>
    <row r="708" spans="1:6" ht="16.5" thickBot="1" x14ac:dyDescent="0.3">
      <c r="A708" s="302" t="s">
        <v>113</v>
      </c>
      <c r="B708" s="315"/>
      <c r="C708" s="315"/>
      <c r="D708" s="315"/>
      <c r="E708" s="315"/>
      <c r="F708" s="317"/>
    </row>
    <row r="709" spans="1:6" ht="16.5" thickBot="1" x14ac:dyDescent="0.3">
      <c r="A709" s="302" t="s">
        <v>114</v>
      </c>
      <c r="B709" s="315"/>
      <c r="C709" s="315"/>
      <c r="D709" s="315"/>
      <c r="E709" s="315"/>
      <c r="F709" s="317"/>
    </row>
    <row r="710" spans="1:6" ht="16.5" thickBot="1" x14ac:dyDescent="0.3">
      <c r="A710" s="301" t="s">
        <v>50</v>
      </c>
      <c r="B710" s="315">
        <f>B712</f>
        <v>0</v>
      </c>
      <c r="C710" s="315">
        <f>C712</f>
        <v>5000</v>
      </c>
      <c r="D710" s="315">
        <f>D712</f>
        <v>30000</v>
      </c>
      <c r="E710" s="315">
        <f>E712</f>
        <v>50000</v>
      </c>
      <c r="F710" s="317"/>
    </row>
    <row r="711" spans="1:6" ht="16.5" thickBot="1" x14ac:dyDescent="0.3">
      <c r="A711" s="302" t="s">
        <v>110</v>
      </c>
      <c r="B711" s="315"/>
      <c r="C711" s="315"/>
      <c r="D711" s="315"/>
      <c r="E711" s="315"/>
      <c r="F711" s="317"/>
    </row>
    <row r="712" spans="1:6" ht="16.5" thickBot="1" x14ac:dyDescent="0.3">
      <c r="A712" s="302" t="s">
        <v>111</v>
      </c>
      <c r="B712" s="315">
        <v>0</v>
      </c>
      <c r="C712" s="315">
        <v>5000</v>
      </c>
      <c r="D712" s="315">
        <v>30000</v>
      </c>
      <c r="E712" s="291">
        <v>50000</v>
      </c>
    </row>
    <row r="713" spans="1:6" ht="16.5" thickBot="1" x14ac:dyDescent="0.3">
      <c r="A713" s="302" t="s">
        <v>113</v>
      </c>
      <c r="B713" s="315"/>
      <c r="C713" s="315"/>
      <c r="D713" s="315"/>
      <c r="E713" s="315"/>
    </row>
    <row r="714" spans="1:6" ht="16.5" thickBot="1" x14ac:dyDescent="0.3">
      <c r="A714" s="302" t="s">
        <v>114</v>
      </c>
      <c r="B714" s="315"/>
      <c r="C714" s="315"/>
      <c r="D714" s="315"/>
      <c r="E714" s="315"/>
    </row>
    <row r="715" spans="1:6" ht="16.5" thickBot="1" x14ac:dyDescent="0.3">
      <c r="A715" s="313" t="s">
        <v>282</v>
      </c>
      <c r="B715" s="1298">
        <f>B705+B710</f>
        <v>0</v>
      </c>
      <c r="C715" s="1298">
        <f t="shared" ref="C715:E715" si="174">C705+C710</f>
        <v>5000</v>
      </c>
      <c r="D715" s="1298">
        <f t="shared" si="174"/>
        <v>30000</v>
      </c>
      <c r="E715" s="1298">
        <f t="shared" si="174"/>
        <v>50000</v>
      </c>
    </row>
    <row r="716" spans="1:6" ht="16.5" thickBot="1" x14ac:dyDescent="0.3">
      <c r="A716" s="334" t="s">
        <v>508</v>
      </c>
      <c r="B716" s="1316" t="s">
        <v>608</v>
      </c>
      <c r="C716" s="1317"/>
      <c r="D716" s="1317"/>
      <c r="E716" s="1318"/>
      <c r="F716" s="333"/>
    </row>
    <row r="717" spans="1:6" ht="63.75" thickBot="1" x14ac:dyDescent="0.3">
      <c r="A717" s="297" t="s">
        <v>283</v>
      </c>
      <c r="B717" s="643" t="s">
        <v>609</v>
      </c>
      <c r="C717" s="1287" t="s">
        <v>158</v>
      </c>
      <c r="D717" s="1299"/>
      <c r="E717" s="1300"/>
    </row>
    <row r="718" spans="1:6" ht="16.5" thickBot="1" x14ac:dyDescent="0.3">
      <c r="A718" s="293" t="s">
        <v>22</v>
      </c>
      <c r="B718" s="904" t="s">
        <v>551</v>
      </c>
      <c r="C718" s="905"/>
      <c r="D718" s="905"/>
      <c r="E718" s="906"/>
    </row>
    <row r="719" spans="1:6" ht="16.5" thickBot="1" x14ac:dyDescent="0.3">
      <c r="A719" s="293" t="s">
        <v>24</v>
      </c>
      <c r="B719" s="916" t="s">
        <v>48</v>
      </c>
      <c r="C719" s="917"/>
      <c r="D719" s="917"/>
      <c r="E719" s="918"/>
    </row>
    <row r="720" spans="1:6" x14ac:dyDescent="0.25">
      <c r="A720" s="919"/>
      <c r="B720" s="290">
        <v>2019</v>
      </c>
      <c r="C720" s="290">
        <v>2020</v>
      </c>
      <c r="D720" s="290">
        <v>2021</v>
      </c>
      <c r="E720" s="290">
        <v>2022</v>
      </c>
    </row>
    <row r="721" spans="1:5" ht="16.5" thickBot="1" x14ac:dyDescent="0.3">
      <c r="A721" s="920"/>
      <c r="B721" s="298"/>
      <c r="C721" s="298"/>
      <c r="D721" s="298"/>
      <c r="E721" s="298"/>
    </row>
    <row r="722" spans="1:5" ht="16.5" thickBot="1" x14ac:dyDescent="0.3">
      <c r="A722" s="293" t="s">
        <v>26</v>
      </c>
      <c r="B722" s="299">
        <v>0</v>
      </c>
      <c r="C722" s="299">
        <v>1</v>
      </c>
      <c r="D722" s="299">
        <v>0</v>
      </c>
      <c r="E722" s="299">
        <v>0</v>
      </c>
    </row>
    <row r="723" spans="1:5" ht="16.5" thickBot="1" x14ac:dyDescent="0.3">
      <c r="A723" s="293" t="s">
        <v>27</v>
      </c>
      <c r="B723" s="299">
        <f>B741</f>
        <v>0</v>
      </c>
      <c r="C723" s="299">
        <f t="shared" ref="C723:E723" si="175">C741</f>
        <v>70000</v>
      </c>
      <c r="D723" s="299">
        <f t="shared" si="175"/>
        <v>0</v>
      </c>
      <c r="E723" s="299">
        <f t="shared" si="175"/>
        <v>0</v>
      </c>
    </row>
    <row r="724" spans="1:5" ht="16.5" thickBot="1" x14ac:dyDescent="0.3">
      <c r="A724" s="293" t="s">
        <v>28</v>
      </c>
      <c r="B724" s="299" t="e">
        <f>B723/B722</f>
        <v>#DIV/0!</v>
      </c>
      <c r="C724" s="299">
        <f t="shared" ref="C724:E724" si="176">C723/C722</f>
        <v>70000</v>
      </c>
      <c r="D724" s="299">
        <v>0</v>
      </c>
      <c r="E724" s="299" t="e">
        <f t="shared" si="176"/>
        <v>#DIV/0!</v>
      </c>
    </row>
    <row r="725" spans="1:5" ht="16.5" thickBot="1" x14ac:dyDescent="0.3">
      <c r="A725" s="293" t="s">
        <v>29</v>
      </c>
      <c r="B725" s="312" t="s">
        <v>30</v>
      </c>
      <c r="C725" s="300" t="e">
        <f>C722/B722-1</f>
        <v>#DIV/0!</v>
      </c>
      <c r="D725" s="300">
        <f t="shared" ref="D725:E727" si="177">D722/C722-1</f>
        <v>-1</v>
      </c>
      <c r="E725" s="300" t="e">
        <f t="shared" si="177"/>
        <v>#DIV/0!</v>
      </c>
    </row>
    <row r="726" spans="1:5" ht="16.5" thickBot="1" x14ac:dyDescent="0.3">
      <c r="A726" s="293" t="s">
        <v>31</v>
      </c>
      <c r="B726" s="312" t="s">
        <v>30</v>
      </c>
      <c r="C726" s="300" t="e">
        <f>C723/B723-1</f>
        <v>#DIV/0!</v>
      </c>
      <c r="D726" s="300">
        <f t="shared" si="177"/>
        <v>-1</v>
      </c>
      <c r="E726" s="300" t="e">
        <f t="shared" si="177"/>
        <v>#DIV/0!</v>
      </c>
    </row>
    <row r="727" spans="1:5" ht="16.5" thickBot="1" x14ac:dyDescent="0.3">
      <c r="A727" s="293" t="s">
        <v>32</v>
      </c>
      <c r="B727" s="312" t="s">
        <v>30</v>
      </c>
      <c r="C727" s="300" t="e">
        <f>C724/B724-1</f>
        <v>#DIV/0!</v>
      </c>
      <c r="D727" s="300">
        <f t="shared" si="177"/>
        <v>-1</v>
      </c>
      <c r="E727" s="300" t="e">
        <f t="shared" si="177"/>
        <v>#DIV/0!</v>
      </c>
    </row>
    <row r="728" spans="1:5" ht="16.5" thickBot="1" x14ac:dyDescent="0.3">
      <c r="A728" s="921" t="s">
        <v>610</v>
      </c>
      <c r="B728" s="922"/>
      <c r="C728" s="922"/>
      <c r="D728" s="922"/>
      <c r="E728" s="923"/>
    </row>
    <row r="729" spans="1:5" x14ac:dyDescent="0.25">
      <c r="A729" s="919"/>
      <c r="B729" s="290">
        <v>2019</v>
      </c>
      <c r="C729" s="290">
        <v>2020</v>
      </c>
      <c r="D729" s="290">
        <v>2021</v>
      </c>
      <c r="E729" s="290">
        <v>2022</v>
      </c>
    </row>
    <row r="730" spans="1:5" ht="16.5" thickBot="1" x14ac:dyDescent="0.3">
      <c r="A730" s="920"/>
      <c r="B730" s="291"/>
      <c r="C730" s="291"/>
      <c r="D730" s="291"/>
      <c r="E730" s="291"/>
    </row>
    <row r="731" spans="1:5" ht="16.5" thickBot="1" x14ac:dyDescent="0.3">
      <c r="A731" s="301" t="s">
        <v>49</v>
      </c>
      <c r="B731" s="315">
        <f>B732+B733+B734+B735</f>
        <v>0</v>
      </c>
      <c r="C731" s="315">
        <f t="shared" ref="C731" si="178">C732+C733+C734+C735</f>
        <v>0</v>
      </c>
      <c r="D731" s="315">
        <v>0</v>
      </c>
      <c r="E731" s="315">
        <f t="shared" ref="E731" si="179">E732+E733+E734+E735</f>
        <v>0</v>
      </c>
    </row>
    <row r="732" spans="1:5" ht="16.5" thickBot="1" x14ac:dyDescent="0.3">
      <c r="A732" s="302" t="s">
        <v>110</v>
      </c>
      <c r="B732" s="315"/>
      <c r="C732" s="315"/>
      <c r="D732" s="315"/>
      <c r="E732" s="315"/>
    </row>
    <row r="733" spans="1:5" ht="16.5" thickBot="1" x14ac:dyDescent="0.3">
      <c r="A733" s="302" t="s">
        <v>111</v>
      </c>
      <c r="B733" s="315"/>
      <c r="C733" s="315"/>
      <c r="D733" s="315"/>
      <c r="E733" s="315"/>
    </row>
    <row r="734" spans="1:5" ht="16.5" thickBot="1" x14ac:dyDescent="0.3">
      <c r="A734" s="302" t="s">
        <v>113</v>
      </c>
      <c r="B734" s="315"/>
      <c r="C734" s="315"/>
      <c r="D734" s="315"/>
      <c r="E734" s="315"/>
    </row>
    <row r="735" spans="1:5" ht="16.5" thickBot="1" x14ac:dyDescent="0.3">
      <c r="A735" s="302" t="s">
        <v>114</v>
      </c>
      <c r="B735" s="315"/>
      <c r="C735" s="315"/>
      <c r="D735" s="315"/>
      <c r="E735" s="315"/>
    </row>
    <row r="736" spans="1:5" ht="16.5" thickBot="1" x14ac:dyDescent="0.3">
      <c r="A736" s="301" t="s">
        <v>50</v>
      </c>
      <c r="B736" s="315">
        <f>B737+B738+B739+B740</f>
        <v>0</v>
      </c>
      <c r="C736" s="315">
        <f t="shared" ref="C736:E736" si="180">C737+C738+C739+C740</f>
        <v>70000</v>
      </c>
      <c r="D736" s="315">
        <f t="shared" si="180"/>
        <v>0</v>
      </c>
      <c r="E736" s="315">
        <f t="shared" si="180"/>
        <v>0</v>
      </c>
    </row>
    <row r="737" spans="1:6" ht="16.5" thickBot="1" x14ac:dyDescent="0.3">
      <c r="A737" s="302" t="s">
        <v>110</v>
      </c>
      <c r="B737" s="315"/>
      <c r="C737" s="315"/>
      <c r="D737" s="315"/>
      <c r="E737" s="315"/>
    </row>
    <row r="738" spans="1:6" ht="16.5" thickBot="1" x14ac:dyDescent="0.3">
      <c r="A738" s="302" t="s">
        <v>111</v>
      </c>
      <c r="B738" s="315">
        <v>0</v>
      </c>
      <c r="C738" s="315">
        <v>70000</v>
      </c>
      <c r="D738" s="291">
        <v>0</v>
      </c>
      <c r="E738" s="315">
        <v>0</v>
      </c>
    </row>
    <row r="739" spans="1:6" ht="16.5" thickBot="1" x14ac:dyDescent="0.3">
      <c r="A739" s="302" t="s">
        <v>113</v>
      </c>
      <c r="B739" s="315"/>
      <c r="C739" s="315"/>
      <c r="D739" s="315"/>
      <c r="E739" s="315"/>
    </row>
    <row r="740" spans="1:6" ht="16.5" thickBot="1" x14ac:dyDescent="0.3">
      <c r="A740" s="302" t="s">
        <v>114</v>
      </c>
      <c r="B740" s="315"/>
      <c r="C740" s="315"/>
      <c r="D740" s="315"/>
      <c r="E740" s="315"/>
    </row>
    <row r="741" spans="1:6" ht="16.5" thickBot="1" x14ac:dyDescent="0.3">
      <c r="A741" s="313" t="s">
        <v>286</v>
      </c>
      <c r="B741" s="1294">
        <f>B731+B736</f>
        <v>0</v>
      </c>
      <c r="C741" s="1294">
        <f t="shared" ref="C741:E741" si="181">C731+C736</f>
        <v>70000</v>
      </c>
      <c r="D741" s="1294">
        <f t="shared" si="181"/>
        <v>0</v>
      </c>
      <c r="E741" s="1294">
        <f t="shared" si="181"/>
        <v>0</v>
      </c>
      <c r="F741" s="317"/>
    </row>
    <row r="742" spans="1:6" ht="63.75" thickBot="1" x14ac:dyDescent="0.3">
      <c r="A742" s="321" t="s">
        <v>611</v>
      </c>
      <c r="B742" s="643" t="s">
        <v>612</v>
      </c>
      <c r="C742" s="1287" t="s">
        <v>158</v>
      </c>
      <c r="D742" s="1299"/>
      <c r="E742" s="1300"/>
    </row>
    <row r="743" spans="1:6" ht="16.5" thickBot="1" x14ac:dyDescent="0.3">
      <c r="A743" s="293" t="s">
        <v>22</v>
      </c>
      <c r="B743" s="904" t="s">
        <v>551</v>
      </c>
      <c r="C743" s="905"/>
      <c r="D743" s="905"/>
      <c r="E743" s="906"/>
    </row>
    <row r="744" spans="1:6" ht="16.5" thickBot="1" x14ac:dyDescent="0.3">
      <c r="A744" s="293" t="s">
        <v>24</v>
      </c>
      <c r="B744" s="916" t="s">
        <v>48</v>
      </c>
      <c r="C744" s="917"/>
      <c r="D744" s="917"/>
      <c r="E744" s="918"/>
    </row>
    <row r="745" spans="1:6" x14ac:dyDescent="0.25">
      <c r="A745" s="919"/>
      <c r="B745" s="290">
        <v>2019</v>
      </c>
      <c r="C745" s="290">
        <v>2020</v>
      </c>
      <c r="D745" s="290">
        <v>2021</v>
      </c>
      <c r="E745" s="290">
        <v>2022</v>
      </c>
    </row>
    <row r="746" spans="1:6" ht="16.5" thickBot="1" x14ac:dyDescent="0.3">
      <c r="A746" s="920"/>
      <c r="B746" s="1278"/>
      <c r="C746" s="1278"/>
      <c r="D746" s="298"/>
      <c r="E746" s="298"/>
    </row>
    <row r="747" spans="1:6" ht="16.5" thickBot="1" x14ac:dyDescent="0.3">
      <c r="A747" s="293" t="s">
        <v>26</v>
      </c>
      <c r="B747" s="299">
        <v>0</v>
      </c>
      <c r="C747" s="299">
        <v>1</v>
      </c>
      <c r="D747" s="299">
        <v>1</v>
      </c>
      <c r="E747" s="299">
        <v>1</v>
      </c>
    </row>
    <row r="748" spans="1:6" ht="16.5" thickBot="1" x14ac:dyDescent="0.3">
      <c r="A748" s="293" t="s">
        <v>27</v>
      </c>
      <c r="B748" s="299">
        <f>B766</f>
        <v>0</v>
      </c>
      <c r="C748" s="299">
        <f t="shared" ref="C748:E748" si="182">C766</f>
        <v>10000</v>
      </c>
      <c r="D748" s="299">
        <f t="shared" si="182"/>
        <v>160000</v>
      </c>
      <c r="E748" s="299">
        <f t="shared" si="182"/>
        <v>150000</v>
      </c>
    </row>
    <row r="749" spans="1:6" ht="16.5" thickBot="1" x14ac:dyDescent="0.3">
      <c r="A749" s="293" t="s">
        <v>28</v>
      </c>
      <c r="B749" s="299" t="e">
        <f>B748/B747</f>
        <v>#DIV/0!</v>
      </c>
      <c r="C749" s="299">
        <f t="shared" ref="C749:E749" si="183">C748/C747</f>
        <v>10000</v>
      </c>
      <c r="D749" s="299">
        <f t="shared" si="183"/>
        <v>160000</v>
      </c>
      <c r="E749" s="299">
        <f t="shared" si="183"/>
        <v>150000</v>
      </c>
    </row>
    <row r="750" spans="1:6" ht="16.5" thickBot="1" x14ac:dyDescent="0.3">
      <c r="A750" s="293" t="s">
        <v>29</v>
      </c>
      <c r="B750" s="312" t="s">
        <v>30</v>
      </c>
      <c r="C750" s="300" t="e">
        <f>C747/B747-1</f>
        <v>#DIV/0!</v>
      </c>
      <c r="D750" s="300">
        <f t="shared" ref="D750:E752" si="184">D747/C747-1</f>
        <v>0</v>
      </c>
      <c r="E750" s="300">
        <f t="shared" si="184"/>
        <v>0</v>
      </c>
    </row>
    <row r="751" spans="1:6" ht="16.5" thickBot="1" x14ac:dyDescent="0.3">
      <c r="A751" s="293" t="s">
        <v>31</v>
      </c>
      <c r="B751" s="312" t="s">
        <v>30</v>
      </c>
      <c r="C751" s="300" t="e">
        <f>C748/B748-1</f>
        <v>#DIV/0!</v>
      </c>
      <c r="D751" s="300">
        <f t="shared" si="184"/>
        <v>15</v>
      </c>
      <c r="E751" s="300">
        <f t="shared" si="184"/>
        <v>-6.25E-2</v>
      </c>
    </row>
    <row r="752" spans="1:6" ht="16.5" thickBot="1" x14ac:dyDescent="0.3">
      <c r="A752" s="293" t="s">
        <v>32</v>
      </c>
      <c r="B752" s="312" t="s">
        <v>30</v>
      </c>
      <c r="C752" s="300" t="e">
        <f>C749/B749-1</f>
        <v>#DIV/0!</v>
      </c>
      <c r="D752" s="300">
        <f t="shared" si="184"/>
        <v>15</v>
      </c>
      <c r="E752" s="300">
        <f t="shared" si="184"/>
        <v>-6.25E-2</v>
      </c>
    </row>
    <row r="753" spans="1:8" ht="16.5" thickBot="1" x14ac:dyDescent="0.3">
      <c r="A753" s="921" t="s">
        <v>613</v>
      </c>
      <c r="B753" s="922"/>
      <c r="C753" s="922"/>
      <c r="D753" s="922"/>
      <c r="E753" s="923"/>
    </row>
    <row r="754" spans="1:8" x14ac:dyDescent="0.25">
      <c r="A754" s="919"/>
      <c r="B754" s="290">
        <v>2019</v>
      </c>
      <c r="C754" s="290">
        <v>2020</v>
      </c>
      <c r="D754" s="290">
        <v>2021</v>
      </c>
      <c r="E754" s="290">
        <v>2022</v>
      </c>
    </row>
    <row r="755" spans="1:8" ht="16.5" thickBot="1" x14ac:dyDescent="0.3">
      <c r="A755" s="920"/>
      <c r="B755" s="315"/>
      <c r="C755" s="315"/>
      <c r="D755" s="291"/>
      <c r="E755" s="291"/>
      <c r="F755" s="317"/>
    </row>
    <row r="756" spans="1:8" ht="16.5" thickBot="1" x14ac:dyDescent="0.3">
      <c r="A756" s="301" t="s">
        <v>49</v>
      </c>
      <c r="B756" s="315">
        <f>B757+B758+B759+B760</f>
        <v>0</v>
      </c>
      <c r="C756" s="315">
        <f t="shared" ref="C756" si="185">C757+C758+C759+C760</f>
        <v>0</v>
      </c>
      <c r="D756" s="315">
        <v>0</v>
      </c>
      <c r="E756" s="315">
        <f t="shared" ref="E756" si="186">E757+E758+E759+E760</f>
        <v>0</v>
      </c>
    </row>
    <row r="757" spans="1:8" ht="16.5" thickBot="1" x14ac:dyDescent="0.3">
      <c r="A757" s="302" t="s">
        <v>110</v>
      </c>
      <c r="B757" s="315"/>
      <c r="C757" s="315"/>
      <c r="D757" s="315"/>
      <c r="E757" s="315"/>
    </row>
    <row r="758" spans="1:8" ht="16.5" thickBot="1" x14ac:dyDescent="0.3">
      <c r="A758" s="302" t="s">
        <v>111</v>
      </c>
      <c r="B758" s="315"/>
      <c r="C758" s="315"/>
      <c r="D758" s="315"/>
      <c r="E758" s="315"/>
    </row>
    <row r="759" spans="1:8" ht="16.5" thickBot="1" x14ac:dyDescent="0.3">
      <c r="A759" s="302" t="s">
        <v>113</v>
      </c>
      <c r="B759" s="315"/>
      <c r="C759" s="315"/>
      <c r="D759" s="315"/>
      <c r="E759" s="315"/>
    </row>
    <row r="760" spans="1:8" ht="16.5" thickBot="1" x14ac:dyDescent="0.3">
      <c r="A760" s="302" t="s">
        <v>114</v>
      </c>
      <c r="B760" s="315"/>
      <c r="C760" s="315"/>
      <c r="D760" s="315"/>
      <c r="E760" s="315"/>
    </row>
    <row r="761" spans="1:8" ht="16.5" thickBot="1" x14ac:dyDescent="0.3">
      <c r="A761" s="301" t="s">
        <v>50</v>
      </c>
      <c r="B761" s="315">
        <v>0</v>
      </c>
      <c r="C761" s="315">
        <f t="shared" ref="C761:E761" si="187">C762+C763+C764+C765</f>
        <v>10000</v>
      </c>
      <c r="D761" s="315">
        <f>D763</f>
        <v>160000</v>
      </c>
      <c r="E761" s="315">
        <f t="shared" si="187"/>
        <v>150000</v>
      </c>
    </row>
    <row r="762" spans="1:8" ht="16.5" thickBot="1" x14ac:dyDescent="0.3">
      <c r="A762" s="302" t="s">
        <v>110</v>
      </c>
      <c r="B762" s="315"/>
      <c r="C762" s="315"/>
      <c r="D762" s="315"/>
      <c r="E762" s="315"/>
    </row>
    <row r="763" spans="1:8" ht="16.5" thickBot="1" x14ac:dyDescent="0.3">
      <c r="A763" s="302" t="s">
        <v>111</v>
      </c>
      <c r="B763" s="315">
        <v>0</v>
      </c>
      <c r="C763" s="315">
        <v>10000</v>
      </c>
      <c r="D763" s="315">
        <v>160000</v>
      </c>
      <c r="E763" s="315">
        <v>150000</v>
      </c>
    </row>
    <row r="764" spans="1:8" ht="16.5" thickBot="1" x14ac:dyDescent="0.3">
      <c r="A764" s="302" t="s">
        <v>113</v>
      </c>
      <c r="B764" s="315"/>
      <c r="C764" s="315"/>
      <c r="D764" s="315"/>
      <c r="E764" s="315"/>
    </row>
    <row r="765" spans="1:8" ht="16.5" thickBot="1" x14ac:dyDescent="0.3">
      <c r="A765" s="325" t="s">
        <v>114</v>
      </c>
      <c r="B765" s="315"/>
      <c r="C765" s="315"/>
      <c r="D765" s="315"/>
      <c r="E765" s="291"/>
      <c r="F765" s="317"/>
    </row>
    <row r="766" spans="1:8" ht="16.5" thickBot="1" x14ac:dyDescent="0.3">
      <c r="A766" s="313" t="s">
        <v>290</v>
      </c>
      <c r="B766" s="1294">
        <f>B756+B761</f>
        <v>0</v>
      </c>
      <c r="C766" s="1294">
        <f t="shared" ref="C766:E766" si="188">C756+C761</f>
        <v>10000</v>
      </c>
      <c r="D766" s="1294">
        <f t="shared" si="188"/>
        <v>160000</v>
      </c>
      <c r="E766" s="1294">
        <f t="shared" si="188"/>
        <v>150000</v>
      </c>
      <c r="F766" s="317"/>
    </row>
    <row r="767" spans="1:8" ht="48" thickBot="1" x14ac:dyDescent="0.3">
      <c r="A767" s="335" t="s">
        <v>71</v>
      </c>
      <c r="B767" s="1281">
        <f>B766+B741+B715+B690+B665+B640+B615+B590+B565+B540+B515+B489+B464+B439+B413+B388+B363+B338+B313+B288+B263+B238+B213+B188+B163+B138+B113+B88</f>
        <v>2228785</v>
      </c>
      <c r="C767" s="1281">
        <f>C766+C741+C715+C690+C665+C640+C615+C590+C565+C540+C515+C489+C464+C439+C413+C388+C363+C338+C313+C288+C263+C238+C213+C188+C163+C138+C113+C88+C58</f>
        <v>3492272</v>
      </c>
      <c r="D767" s="1281">
        <f>D58+D88+D113+D138+D163+D188+D213+D238+D263+D288++D313+D338+D363+D388+D413+D439++D464+D489++D515++D540++D565++D590++D615+D640++D665+D690++D715+D741++D766</f>
        <v>3314272</v>
      </c>
      <c r="E767" s="1281">
        <f>E766+E741+E715+E690+E665+E640+E615+E590+E565+E540+E515+E489+E464+E439+E413+E388+E363+E338+E313+E288+E263+E238+E213+E188+E163+E138+E113+E88+E29</f>
        <v>3464272</v>
      </c>
      <c r="G767" s="103"/>
    </row>
    <row r="768" spans="1:8" ht="40.5" customHeight="1" thickBot="1" x14ac:dyDescent="0.3">
      <c r="A768" s="335" t="s">
        <v>72</v>
      </c>
      <c r="B768" s="1281">
        <f>B766+B748++B723+B697+B672+B647+B622+B597+B572+B522+B497+B471+B421+B395+B370+B345+B320+B295+B270+B245+B220+B195+B170+B145+B120+B95+B70+B547</f>
        <v>2228785</v>
      </c>
      <c r="C768" s="1281">
        <f>C761+C736+C710+C685+C660+C635+C610+C585+C560+C535+C510+C484+C459+C434+C408+C383+C358+C333+C308+C283+C278+C258+C253+C233+C228+C208+C203+C183+C178+C159+C153++C133+C128+C108+C103+C83+C78+C58</f>
        <v>3492272</v>
      </c>
      <c r="D768" s="1281">
        <f>D761+D736+D710+D685+D660+D635+D610+D585+D560+D535+D510+D484+D459+D434+D408+D383+D358+D333+D303+D283+D278+D258+D253+D233+D228+D208+D203+D183+D178+D158+D153++D133+D128+D108+D103+D83+D78+D58</f>
        <v>3314272</v>
      </c>
      <c r="E768" s="1281">
        <f t="shared" ref="E768" si="189">E761+E736+E710+E685+E660+E635+E610+E585+E560+E535+E510+E484+E459+E434+E408+E383+E358+E333+E308+E283+E278+E258+E253+E233+E228+E208+E203+E183+E178+E159+E153++E133+E128+E108+E103+E83+E78+E58</f>
        <v>3464272</v>
      </c>
      <c r="G768" s="103"/>
      <c r="H768" s="103"/>
    </row>
    <row r="769" spans="1:9" ht="16.5" thickBot="1" x14ac:dyDescent="0.3">
      <c r="A769" s="301" t="s">
        <v>33</v>
      </c>
      <c r="B769" s="1281">
        <f t="shared" ref="B769:E774" si="190">B37</f>
        <v>0</v>
      </c>
      <c r="C769" s="1281">
        <f t="shared" si="190"/>
        <v>0</v>
      </c>
      <c r="D769" s="1281">
        <f t="shared" si="190"/>
        <v>0</v>
      </c>
      <c r="E769" s="1281">
        <f t="shared" si="190"/>
        <v>0</v>
      </c>
    </row>
    <row r="770" spans="1:9" ht="16.5" thickBot="1" x14ac:dyDescent="0.3">
      <c r="A770" s="302" t="s">
        <v>110</v>
      </c>
      <c r="B770" s="1281">
        <f t="shared" si="190"/>
        <v>0</v>
      </c>
      <c r="C770" s="1281">
        <f t="shared" si="190"/>
        <v>0</v>
      </c>
      <c r="D770" s="1281">
        <f t="shared" si="190"/>
        <v>0</v>
      </c>
      <c r="E770" s="1281">
        <f t="shared" si="190"/>
        <v>0</v>
      </c>
      <c r="H770" s="103"/>
    </row>
    <row r="771" spans="1:9" ht="16.5" thickBot="1" x14ac:dyDescent="0.3">
      <c r="A771" s="302" t="s">
        <v>112</v>
      </c>
      <c r="B771" s="1281">
        <f t="shared" si="190"/>
        <v>0</v>
      </c>
      <c r="C771" s="1281">
        <f t="shared" si="190"/>
        <v>0</v>
      </c>
      <c r="D771" s="1281">
        <f t="shared" si="190"/>
        <v>0</v>
      </c>
      <c r="E771" s="1281">
        <f t="shared" si="190"/>
        <v>0</v>
      </c>
    </row>
    <row r="772" spans="1:9" ht="32.25" thickBot="1" x14ac:dyDescent="0.3">
      <c r="A772" s="301" t="s">
        <v>34</v>
      </c>
      <c r="B772" s="1281">
        <f t="shared" si="190"/>
        <v>0</v>
      </c>
      <c r="C772" s="1281">
        <f t="shared" si="190"/>
        <v>0</v>
      </c>
      <c r="D772" s="1281">
        <f t="shared" si="190"/>
        <v>0</v>
      </c>
      <c r="E772" s="1281">
        <f t="shared" si="190"/>
        <v>0</v>
      </c>
    </row>
    <row r="773" spans="1:9" ht="16.5" thickBot="1" x14ac:dyDescent="0.3">
      <c r="A773" s="302" t="s">
        <v>110</v>
      </c>
      <c r="B773" s="1281">
        <f t="shared" si="190"/>
        <v>0</v>
      </c>
      <c r="C773" s="1281">
        <f t="shared" si="190"/>
        <v>0</v>
      </c>
      <c r="D773" s="1281">
        <f t="shared" si="190"/>
        <v>0</v>
      </c>
      <c r="E773" s="1281">
        <f t="shared" si="190"/>
        <v>0</v>
      </c>
    </row>
    <row r="774" spans="1:9" ht="16.5" thickBot="1" x14ac:dyDescent="0.3">
      <c r="A774" s="302" t="s">
        <v>112</v>
      </c>
      <c r="B774" s="1281">
        <f t="shared" si="190"/>
        <v>0</v>
      </c>
      <c r="C774" s="1281">
        <f t="shared" si="190"/>
        <v>0</v>
      </c>
      <c r="D774" s="1281">
        <f t="shared" si="190"/>
        <v>0</v>
      </c>
      <c r="E774" s="1281">
        <f t="shared" si="190"/>
        <v>0</v>
      </c>
      <c r="I774" s="103"/>
    </row>
    <row r="775" spans="1:9" ht="27" customHeight="1" thickBot="1" x14ac:dyDescent="0.3">
      <c r="A775" s="301" t="s">
        <v>35</v>
      </c>
      <c r="B775" s="1281">
        <f>B776+B777</f>
        <v>500000</v>
      </c>
      <c r="C775" s="1281">
        <f t="shared" ref="C775:E775" si="191">C776+C777</f>
        <v>700000</v>
      </c>
      <c r="D775" s="1281">
        <f t="shared" si="191"/>
        <v>200000</v>
      </c>
      <c r="E775" s="1281">
        <f t="shared" si="191"/>
        <v>200000</v>
      </c>
    </row>
    <row r="776" spans="1:9" ht="16.5" thickBot="1" x14ac:dyDescent="0.3">
      <c r="A776" s="302" t="s">
        <v>110</v>
      </c>
      <c r="B776" s="336">
        <f>B44</f>
        <v>500000</v>
      </c>
      <c r="C776" s="336">
        <f>C44</f>
        <v>700000</v>
      </c>
      <c r="D776" s="336">
        <f>D44</f>
        <v>200000</v>
      </c>
      <c r="E776" s="336">
        <f>E44</f>
        <v>200000</v>
      </c>
    </row>
    <row r="777" spans="1:9" ht="16.5" thickBot="1" x14ac:dyDescent="0.3">
      <c r="A777" s="302" t="s">
        <v>112</v>
      </c>
      <c r="B777" s="315">
        <v>0</v>
      </c>
      <c r="C777" s="315">
        <v>0</v>
      </c>
      <c r="D777" s="315">
        <v>0</v>
      </c>
      <c r="E777" s="315">
        <v>0</v>
      </c>
      <c r="H777" s="103"/>
    </row>
    <row r="778" spans="1:9" ht="16.5" thickBot="1" x14ac:dyDescent="0.3">
      <c r="A778" s="301" t="s">
        <v>36</v>
      </c>
      <c r="B778" s="1281">
        <v>0</v>
      </c>
      <c r="C778" s="1281">
        <v>0</v>
      </c>
      <c r="D778" s="1281">
        <v>0</v>
      </c>
      <c r="E778" s="1281">
        <v>0</v>
      </c>
    </row>
    <row r="779" spans="1:9" ht="16.5" thickBot="1" x14ac:dyDescent="0.3">
      <c r="A779" s="302" t="s">
        <v>110</v>
      </c>
      <c r="B779" s="336">
        <v>0</v>
      </c>
      <c r="C779" s="336">
        <v>0</v>
      </c>
      <c r="D779" s="336">
        <v>0</v>
      </c>
      <c r="E779" s="336">
        <v>0</v>
      </c>
    </row>
    <row r="780" spans="1:9" ht="16.5" thickBot="1" x14ac:dyDescent="0.3">
      <c r="A780" s="302" t="s">
        <v>112</v>
      </c>
      <c r="B780" s="315">
        <v>0</v>
      </c>
      <c r="C780" s="315">
        <v>0</v>
      </c>
      <c r="D780" s="315">
        <v>0</v>
      </c>
      <c r="E780" s="315">
        <v>0</v>
      </c>
    </row>
    <row r="781" spans="1:9" ht="16.5" thickBot="1" x14ac:dyDescent="0.3">
      <c r="A781" s="301" t="s">
        <v>37</v>
      </c>
      <c r="B781" s="315">
        <v>0</v>
      </c>
      <c r="C781" s="315">
        <v>0</v>
      </c>
      <c r="D781" s="315">
        <v>0</v>
      </c>
      <c r="E781" s="315">
        <v>0</v>
      </c>
    </row>
    <row r="782" spans="1:9" ht="16.5" thickBot="1" x14ac:dyDescent="0.3">
      <c r="A782" s="302" t="s">
        <v>110</v>
      </c>
      <c r="B782" s="315">
        <v>0</v>
      </c>
      <c r="C782" s="315">
        <v>0</v>
      </c>
      <c r="D782" s="315">
        <v>0</v>
      </c>
      <c r="E782" s="315">
        <v>0</v>
      </c>
    </row>
    <row r="783" spans="1:9" ht="16.5" thickBot="1" x14ac:dyDescent="0.3">
      <c r="A783" s="302" t="s">
        <v>112</v>
      </c>
      <c r="B783" s="315">
        <v>0</v>
      </c>
      <c r="C783" s="315">
        <v>0</v>
      </c>
      <c r="D783" s="315">
        <v>0</v>
      </c>
      <c r="E783" s="315">
        <v>0</v>
      </c>
    </row>
    <row r="784" spans="1:9" ht="16.5" thickBot="1" x14ac:dyDescent="0.3">
      <c r="A784" s="301" t="s">
        <v>38</v>
      </c>
      <c r="B784" s="315">
        <v>0</v>
      </c>
      <c r="C784" s="315">
        <v>0</v>
      </c>
      <c r="D784" s="315">
        <v>0</v>
      </c>
      <c r="E784" s="315">
        <v>0</v>
      </c>
    </row>
    <row r="785" spans="1:7" ht="16.5" thickBot="1" x14ac:dyDescent="0.3">
      <c r="A785" s="302" t="s">
        <v>110</v>
      </c>
      <c r="B785" s="315">
        <v>0</v>
      </c>
      <c r="C785" s="315">
        <v>0</v>
      </c>
      <c r="D785" s="315">
        <v>0</v>
      </c>
      <c r="E785" s="315">
        <v>0</v>
      </c>
    </row>
    <row r="786" spans="1:7" ht="16.5" thickBot="1" x14ac:dyDescent="0.3">
      <c r="A786" s="302" t="s">
        <v>112</v>
      </c>
      <c r="B786" s="315">
        <v>0</v>
      </c>
      <c r="C786" s="315">
        <v>0</v>
      </c>
      <c r="D786" s="315">
        <v>0</v>
      </c>
      <c r="E786" s="315">
        <v>0</v>
      </c>
    </row>
    <row r="787" spans="1:7" ht="32.25" thickBot="1" x14ac:dyDescent="0.3">
      <c r="A787" s="301" t="s">
        <v>39</v>
      </c>
      <c r="B787" s="315">
        <v>0</v>
      </c>
      <c r="C787" s="315">
        <v>0</v>
      </c>
      <c r="D787" s="315">
        <v>0</v>
      </c>
      <c r="E787" s="315">
        <v>0</v>
      </c>
    </row>
    <row r="788" spans="1:7" ht="16.5" thickBot="1" x14ac:dyDescent="0.3">
      <c r="A788" s="302" t="s">
        <v>110</v>
      </c>
      <c r="B788" s="315">
        <v>0</v>
      </c>
      <c r="C788" s="315">
        <v>0</v>
      </c>
      <c r="D788" s="315">
        <v>0</v>
      </c>
      <c r="E788" s="315">
        <v>0</v>
      </c>
    </row>
    <row r="789" spans="1:7" ht="16.5" thickBot="1" x14ac:dyDescent="0.3">
      <c r="A789" s="302" t="s">
        <v>112</v>
      </c>
      <c r="B789" s="315">
        <v>0</v>
      </c>
      <c r="C789" s="315">
        <v>0</v>
      </c>
      <c r="D789" s="315">
        <v>0</v>
      </c>
      <c r="E789" s="315">
        <v>0</v>
      </c>
    </row>
    <row r="790" spans="1:7" ht="16.5" thickBot="1" x14ac:dyDescent="0.3">
      <c r="A790" s="301" t="s">
        <v>74</v>
      </c>
      <c r="B790" s="1281">
        <f>B791+B792+B793+B794</f>
        <v>0</v>
      </c>
      <c r="C790" s="1281">
        <f t="shared" ref="C790:E790" si="192">C791+C792+C793+C794</f>
        <v>0</v>
      </c>
      <c r="D790" s="1281">
        <f t="shared" si="192"/>
        <v>300</v>
      </c>
      <c r="E790" s="1281">
        <f t="shared" si="192"/>
        <v>0</v>
      </c>
    </row>
    <row r="791" spans="1:7" ht="16.5" thickBot="1" x14ac:dyDescent="0.3">
      <c r="A791" s="302" t="s">
        <v>110</v>
      </c>
      <c r="B791" s="336">
        <f>B757+B732+B706++B681+B656+B631+B606+B581+B556+B531+B506+B480+B455+B430+B404+B379+B354+B329+B304+B279+B254+B229+B204+B179+B154+B129+B104+B79</f>
        <v>0</v>
      </c>
      <c r="C791" s="336">
        <f t="shared" ref="C791:E791" si="193">C757+C732+C706++C681+C656+C631+C606+C581+C556+C531+C506+C480+C455+C430+C404+C379+C354+C329+C304+C279+C254+C229+C204+C179+C154+C129+C104+C79</f>
        <v>0</v>
      </c>
      <c r="D791" s="336">
        <f t="shared" si="193"/>
        <v>300</v>
      </c>
      <c r="E791" s="336">
        <f t="shared" si="193"/>
        <v>0</v>
      </c>
    </row>
    <row r="792" spans="1:7" ht="16.5" thickBot="1" x14ac:dyDescent="0.3">
      <c r="A792" s="302" t="s">
        <v>115</v>
      </c>
      <c r="B792" s="336">
        <f t="shared" ref="B792:E794" si="194">B758+B733+B707++B682+B657+B632+B607+B582+B557+B532+B507+B481+B456+B431+B405+B380+B355+B330+B305+B280+B255+B230+B205+B180+B155+B130+B105+B80</f>
        <v>0</v>
      </c>
      <c r="C792" s="336">
        <f t="shared" si="194"/>
        <v>0</v>
      </c>
      <c r="D792" s="336">
        <f t="shared" si="194"/>
        <v>0</v>
      </c>
      <c r="E792" s="336">
        <f t="shared" si="194"/>
        <v>0</v>
      </c>
    </row>
    <row r="793" spans="1:7" ht="16.5" thickBot="1" x14ac:dyDescent="0.3">
      <c r="A793" s="302" t="s">
        <v>113</v>
      </c>
      <c r="B793" s="336">
        <f t="shared" si="194"/>
        <v>0</v>
      </c>
      <c r="C793" s="336">
        <f t="shared" si="194"/>
        <v>0</v>
      </c>
      <c r="D793" s="336">
        <f t="shared" si="194"/>
        <v>0</v>
      </c>
      <c r="E793" s="336">
        <f t="shared" si="194"/>
        <v>0</v>
      </c>
    </row>
    <row r="794" spans="1:7" ht="16.5" thickBot="1" x14ac:dyDescent="0.3">
      <c r="A794" s="302" t="s">
        <v>114</v>
      </c>
      <c r="B794" s="336">
        <f t="shared" si="194"/>
        <v>0</v>
      </c>
      <c r="C794" s="336">
        <f t="shared" si="194"/>
        <v>0</v>
      </c>
      <c r="D794" s="336">
        <f t="shared" si="194"/>
        <v>0</v>
      </c>
      <c r="E794" s="336">
        <f t="shared" si="194"/>
        <v>0</v>
      </c>
      <c r="G794" s="103"/>
    </row>
    <row r="795" spans="1:7" ht="16.5" thickBot="1" x14ac:dyDescent="0.3">
      <c r="A795" s="301" t="s">
        <v>75</v>
      </c>
      <c r="B795" s="1281">
        <f>B796+B797+B798+B799</f>
        <v>2228785</v>
      </c>
      <c r="C795" s="1281">
        <f>C796+C797+C798+C799</f>
        <v>2792272</v>
      </c>
      <c r="D795" s="1281">
        <f t="shared" ref="D795:E795" si="195">D796+D797+D798+D799</f>
        <v>3113972</v>
      </c>
      <c r="E795" s="1281">
        <f t="shared" si="195"/>
        <v>3264272</v>
      </c>
      <c r="G795" s="103"/>
    </row>
    <row r="796" spans="1:7" ht="16.5" thickBot="1" x14ac:dyDescent="0.3">
      <c r="A796" s="302" t="s">
        <v>110</v>
      </c>
      <c r="B796" s="336">
        <f>B762+B737++B711+B686+B661+B636+B611+B586+B561+B536+B511+B485+B460+B435+B409+B384+B359+B334+B309+B284+B259+B234+B209+B184+B159+B134+B109+B84</f>
        <v>1440816</v>
      </c>
      <c r="C796" s="336">
        <f>C762+C737+C711+C661+C636++C611+C586+C561+C536+C511+C485+C460+C435+C409+C384+C359+C334+C309+C284+C259+C234+C209+C184+C159+C134+C109+C84</f>
        <v>2001570</v>
      </c>
      <c r="D796" s="336">
        <f>D762+D737+D711+D686+D661+D636+D611+D586+D536+D511+D485+D460+D409+D384+D359+D334+D309+D284+D259+D209+D184+D159+D134+D109+D84+D234</f>
        <v>1989972</v>
      </c>
      <c r="E796" s="336">
        <f t="shared" ref="E796" si="196">E762+E737+E711+E661+E636++E611+E586+E561+E536+E511+E485+E460+E435+E409+E384+E359+E334+E309+E284+E259+E234+E209+E184+E159+E134+E109+E84</f>
        <v>2017272</v>
      </c>
      <c r="G796" s="103"/>
    </row>
    <row r="797" spans="1:7" ht="16.5" thickBot="1" x14ac:dyDescent="0.3">
      <c r="A797" s="302" t="s">
        <v>115</v>
      </c>
      <c r="B797" s="336">
        <f t="shared" ref="B797:E799" si="197">B763+B738++B712+B687+B662+B637+B612+B587+B562+B537+B512+B486+B461+B436+B410+B385+B360+B335+B310+B285+B260+B235+B210+B185+B160+B135+B110+B85</f>
        <v>700000</v>
      </c>
      <c r="C797" s="336">
        <f>C763++C738+C712+C687+C662+C637+C612+C587+C562+C537+C512+C486+C461+C436+C410+C385+C360+C335+C310+C285++C235++C210+C185+C160+C135++C110+C85</f>
        <v>630000</v>
      </c>
      <c r="D797" s="336">
        <f t="shared" ref="D797:E797" si="198">D763++D738+D712+D687+D662+D637+D612+D587+D562+D537+D512+D486+D461+D436+D410+D385+D360+D335+D310+D285++D235++D210+D185+D160+D135++D110+D85</f>
        <v>1050000</v>
      </c>
      <c r="E797" s="336">
        <f t="shared" si="198"/>
        <v>1200000</v>
      </c>
    </row>
    <row r="798" spans="1:7" ht="16.5" thickBot="1" x14ac:dyDescent="0.3">
      <c r="A798" s="302" t="s">
        <v>113</v>
      </c>
      <c r="B798" s="336">
        <f t="shared" si="197"/>
        <v>0</v>
      </c>
      <c r="C798" s="336">
        <f t="shared" si="197"/>
        <v>0</v>
      </c>
      <c r="D798" s="336">
        <f t="shared" si="197"/>
        <v>18000</v>
      </c>
      <c r="E798" s="336">
        <f t="shared" si="197"/>
        <v>0</v>
      </c>
    </row>
    <row r="799" spans="1:7" ht="16.5" thickBot="1" x14ac:dyDescent="0.3">
      <c r="A799" s="302" t="s">
        <v>114</v>
      </c>
      <c r="B799" s="336">
        <f t="shared" si="197"/>
        <v>87969</v>
      </c>
      <c r="C799" s="336">
        <f t="shared" si="197"/>
        <v>160702</v>
      </c>
      <c r="D799" s="336">
        <f>D765+D740+D689+D664+D639+D614+D589+D539+D514+D488+D463+D438+D412+D387+D362+D337+D312+D287+D262+D237+D212+D187+D162+D137+D112+D87</f>
        <v>56000</v>
      </c>
      <c r="E799" s="336">
        <f>E765+E740+E689+E664+E639+E614+E589+E539+E514+E488+E463+E438+E412+E387+E362+E337+E312+E287+E262+E237+E212+E187+E162+E137+E112+E87</f>
        <v>47000</v>
      </c>
    </row>
    <row r="800" spans="1:7" ht="16.5" thickBot="1" x14ac:dyDescent="0.3">
      <c r="A800" s="304" t="s">
        <v>41</v>
      </c>
      <c r="B800" s="1281">
        <f>IF(B768-B767=0,0,"Error")</f>
        <v>0</v>
      </c>
      <c r="C800" s="1281">
        <f>IF(C768-C767=0,0,"Error")</f>
        <v>0</v>
      </c>
      <c r="D800" s="1281">
        <f>IF(D768-D767=0,0,"Error")</f>
        <v>0</v>
      </c>
      <c r="E800" s="1281">
        <f>IF(E768-E767=0,0,"Error")</f>
        <v>0</v>
      </c>
    </row>
    <row r="801" spans="1:5" x14ac:dyDescent="0.25">
      <c r="A801" s="337"/>
      <c r="B801" s="1319"/>
      <c r="C801" s="1319"/>
      <c r="D801" s="1319"/>
      <c r="E801" s="1319"/>
    </row>
  </sheetData>
  <mergeCells count="189">
    <mergeCell ref="A1:E1"/>
    <mergeCell ref="A753:E753"/>
    <mergeCell ref="A754:A755"/>
    <mergeCell ref="A728:E728"/>
    <mergeCell ref="A729:A730"/>
    <mergeCell ref="D742:E742"/>
    <mergeCell ref="B743:E743"/>
    <mergeCell ref="B744:E744"/>
    <mergeCell ref="A745:A746"/>
    <mergeCell ref="A703:A704"/>
    <mergeCell ref="B716:E716"/>
    <mergeCell ref="D717:E717"/>
    <mergeCell ref="B718:E718"/>
    <mergeCell ref="B719:E719"/>
    <mergeCell ref="A720:A721"/>
    <mergeCell ref="A678:A679"/>
    <mergeCell ref="D691:E691"/>
    <mergeCell ref="B692:E692"/>
    <mergeCell ref="B693:E693"/>
    <mergeCell ref="A694:A695"/>
    <mergeCell ref="A702:E702"/>
    <mergeCell ref="A653:A654"/>
    <mergeCell ref="D666:E666"/>
    <mergeCell ref="B667:E667"/>
    <mergeCell ref="B668:E668"/>
    <mergeCell ref="A669:A670"/>
    <mergeCell ref="A677:E677"/>
    <mergeCell ref="A627:E627"/>
    <mergeCell ref="A628:A629"/>
    <mergeCell ref="B642:E642"/>
    <mergeCell ref="B643:E643"/>
    <mergeCell ref="A644:A645"/>
    <mergeCell ref="A652:E652"/>
    <mergeCell ref="A602:E602"/>
    <mergeCell ref="A603:A604"/>
    <mergeCell ref="D616:E616"/>
    <mergeCell ref="B617:E617"/>
    <mergeCell ref="B618:E618"/>
    <mergeCell ref="A619:A620"/>
    <mergeCell ref="A577:E577"/>
    <mergeCell ref="A578:A579"/>
    <mergeCell ref="D591:E591"/>
    <mergeCell ref="B592:E592"/>
    <mergeCell ref="B593:E593"/>
    <mergeCell ref="A594:A595"/>
    <mergeCell ref="A552:E552"/>
    <mergeCell ref="A553:A554"/>
    <mergeCell ref="D566:E566"/>
    <mergeCell ref="B567:E567"/>
    <mergeCell ref="B568:E568"/>
    <mergeCell ref="A569:A570"/>
    <mergeCell ref="A527:E527"/>
    <mergeCell ref="A528:A529"/>
    <mergeCell ref="D541:E541"/>
    <mergeCell ref="B542:E542"/>
    <mergeCell ref="B543:E543"/>
    <mergeCell ref="A544:A545"/>
    <mergeCell ref="A502:E502"/>
    <mergeCell ref="A503:A504"/>
    <mergeCell ref="D516:E516"/>
    <mergeCell ref="B517:E517"/>
    <mergeCell ref="B518:E518"/>
    <mergeCell ref="A519:A520"/>
    <mergeCell ref="A477:A478"/>
    <mergeCell ref="D490:E490"/>
    <mergeCell ref="B491:E491"/>
    <mergeCell ref="B492:E492"/>
    <mergeCell ref="B493:E493"/>
    <mergeCell ref="A494:A495"/>
    <mergeCell ref="A451:E451"/>
    <mergeCell ref="A452:A453"/>
    <mergeCell ref="B466:E466"/>
    <mergeCell ref="B467:E467"/>
    <mergeCell ref="A468:A469"/>
    <mergeCell ref="A476:E476"/>
    <mergeCell ref="A426:E426"/>
    <mergeCell ref="A427:A428"/>
    <mergeCell ref="D440:E440"/>
    <mergeCell ref="B441:E441"/>
    <mergeCell ref="B442:E442"/>
    <mergeCell ref="A443:A444"/>
    <mergeCell ref="A401:A402"/>
    <mergeCell ref="D414:E414"/>
    <mergeCell ref="B415:E415"/>
    <mergeCell ref="B416:E416"/>
    <mergeCell ref="B417:E417"/>
    <mergeCell ref="A418:A419"/>
    <mergeCell ref="A376:A377"/>
    <mergeCell ref="D389:E389"/>
    <mergeCell ref="B390:E390"/>
    <mergeCell ref="B391:E391"/>
    <mergeCell ref="A392:A393"/>
    <mergeCell ref="A400:E400"/>
    <mergeCell ref="A351:A352"/>
    <mergeCell ref="D364:E364"/>
    <mergeCell ref="B365:E365"/>
    <mergeCell ref="B366:E366"/>
    <mergeCell ref="A367:A368"/>
    <mergeCell ref="A375:E375"/>
    <mergeCell ref="A326:A327"/>
    <mergeCell ref="D339:E339"/>
    <mergeCell ref="B340:E340"/>
    <mergeCell ref="B341:E341"/>
    <mergeCell ref="A342:A343"/>
    <mergeCell ref="A350:E350"/>
    <mergeCell ref="A301:A302"/>
    <mergeCell ref="D314:E314"/>
    <mergeCell ref="B315:E315"/>
    <mergeCell ref="B316:E316"/>
    <mergeCell ref="A317:A318"/>
    <mergeCell ref="A325:E325"/>
    <mergeCell ref="A276:A277"/>
    <mergeCell ref="D289:E289"/>
    <mergeCell ref="B290:E290"/>
    <mergeCell ref="B291:E291"/>
    <mergeCell ref="A292:A293"/>
    <mergeCell ref="A300:E300"/>
    <mergeCell ref="A251:A252"/>
    <mergeCell ref="D264:E264"/>
    <mergeCell ref="B265:E265"/>
    <mergeCell ref="B266:E266"/>
    <mergeCell ref="A267:A268"/>
    <mergeCell ref="A275:E275"/>
    <mergeCell ref="A226:A227"/>
    <mergeCell ref="D239:E239"/>
    <mergeCell ref="B240:E240"/>
    <mergeCell ref="B241:E241"/>
    <mergeCell ref="A242:A243"/>
    <mergeCell ref="A250:E250"/>
    <mergeCell ref="A200:E200"/>
    <mergeCell ref="A201:A202"/>
    <mergeCell ref="B215:E215"/>
    <mergeCell ref="B216:E216"/>
    <mergeCell ref="A217:A218"/>
    <mergeCell ref="A225:E225"/>
    <mergeCell ref="A167:A168"/>
    <mergeCell ref="A175:E175"/>
    <mergeCell ref="A176:A177"/>
    <mergeCell ref="B190:E190"/>
    <mergeCell ref="B191:E191"/>
    <mergeCell ref="A192:A193"/>
    <mergeCell ref="B141:E141"/>
    <mergeCell ref="A142:A143"/>
    <mergeCell ref="A150:E150"/>
    <mergeCell ref="A151:A152"/>
    <mergeCell ref="B165:E165"/>
    <mergeCell ref="B166:E166"/>
    <mergeCell ref="B116:E116"/>
    <mergeCell ref="A117:A118"/>
    <mergeCell ref="A125:E125"/>
    <mergeCell ref="A126:A127"/>
    <mergeCell ref="D139:E139"/>
    <mergeCell ref="B140:E140"/>
    <mergeCell ref="B91:E91"/>
    <mergeCell ref="A92:A93"/>
    <mergeCell ref="A100:E100"/>
    <mergeCell ref="A101:A102"/>
    <mergeCell ref="D114:E114"/>
    <mergeCell ref="B115:E115"/>
    <mergeCell ref="B66:E66"/>
    <mergeCell ref="A67:A68"/>
    <mergeCell ref="A75:E75"/>
    <mergeCell ref="A76:A77"/>
    <mergeCell ref="D89:E89"/>
    <mergeCell ref="B90:E90"/>
    <mergeCell ref="A35:A36"/>
    <mergeCell ref="A60:E60"/>
    <mergeCell ref="A61:E61"/>
    <mergeCell ref="B62:E62"/>
    <mergeCell ref="B64:E64"/>
    <mergeCell ref="B65:E65"/>
    <mergeCell ref="B25:E25"/>
    <mergeCell ref="A26:A27"/>
    <mergeCell ref="A34:E34"/>
    <mergeCell ref="A9:E10"/>
    <mergeCell ref="B11:E11"/>
    <mergeCell ref="A12:A13"/>
    <mergeCell ref="B16:E16"/>
    <mergeCell ref="A17:E17"/>
    <mergeCell ref="A21:E21"/>
    <mergeCell ref="A3:E3"/>
    <mergeCell ref="B5:E5"/>
    <mergeCell ref="B6:E6"/>
    <mergeCell ref="B7:E7"/>
    <mergeCell ref="A8:E8"/>
    <mergeCell ref="A22:E22"/>
    <mergeCell ref="B23:E23"/>
    <mergeCell ref="B24:E24"/>
    <mergeCell ref="A2:E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98"/>
  <sheetViews>
    <sheetView zoomScale="148" zoomScaleNormal="148" workbookViewId="0">
      <selection sqref="A1:E1"/>
    </sheetView>
  </sheetViews>
  <sheetFormatPr defaultRowHeight="15" x14ac:dyDescent="0.25"/>
  <cols>
    <col min="1" max="1" width="28.5703125" style="145" customWidth="1"/>
    <col min="2" max="2" width="9.140625" style="145" customWidth="1"/>
    <col min="3" max="3" width="8.5703125" style="136" customWidth="1"/>
    <col min="4" max="4" width="10.42578125" style="145" customWidth="1"/>
    <col min="5" max="5" width="14.140625" style="145" customWidth="1"/>
    <col min="6" max="6" width="3.85546875" style="145" customWidth="1"/>
    <col min="7" max="7" width="11" style="145" customWidth="1"/>
    <col min="8" max="8" width="10.5703125" style="145" customWidth="1"/>
    <col min="9" max="9" width="14.5703125" style="145" customWidth="1"/>
    <col min="10" max="16384" width="9.140625" style="145"/>
  </cols>
  <sheetData>
    <row r="1" spans="1:6" x14ac:dyDescent="0.25">
      <c r="A1" s="1167" t="s">
        <v>1533</v>
      </c>
      <c r="B1" s="1167"/>
      <c r="C1" s="1167"/>
      <c r="D1" s="1167"/>
      <c r="E1" s="1167"/>
    </row>
    <row r="2" spans="1:6" ht="34.5" customHeight="1" x14ac:dyDescent="0.25">
      <c r="A2" s="1320" t="s">
        <v>405</v>
      </c>
      <c r="B2" s="1320"/>
      <c r="C2" s="1320"/>
      <c r="D2" s="1320"/>
      <c r="E2" s="1320"/>
      <c r="F2" s="242"/>
    </row>
    <row r="3" spans="1:6" x14ac:dyDescent="0.25">
      <c r="A3" s="755" t="s">
        <v>116</v>
      </c>
      <c r="B3" s="755"/>
      <c r="C3" s="755"/>
      <c r="D3" s="755"/>
      <c r="E3" s="755"/>
      <c r="F3" s="85"/>
    </row>
    <row r="4" spans="1:6" ht="15.75" thickBot="1" x14ac:dyDescent="0.3"/>
    <row r="5" spans="1:6" ht="15.75" thickBot="1" x14ac:dyDescent="0.3">
      <c r="A5" s="86" t="s">
        <v>0</v>
      </c>
      <c r="B5" s="940" t="s">
        <v>614</v>
      </c>
      <c r="C5" s="940"/>
      <c r="D5" s="940"/>
      <c r="E5" s="940"/>
    </row>
    <row r="6" spans="1:6" ht="15.75" thickBot="1" x14ac:dyDescent="0.3">
      <c r="A6" s="86" t="s">
        <v>2</v>
      </c>
      <c r="B6" s="757" t="s">
        <v>615</v>
      </c>
      <c r="C6" s="758"/>
      <c r="D6" s="758"/>
      <c r="E6" s="759"/>
    </row>
    <row r="7" spans="1:6" ht="15.75" thickBot="1" x14ac:dyDescent="0.3">
      <c r="A7" s="86" t="s">
        <v>4</v>
      </c>
      <c r="B7" s="941" t="s">
        <v>5</v>
      </c>
      <c r="C7" s="942"/>
      <c r="D7" s="942"/>
      <c r="E7" s="943"/>
    </row>
    <row r="8" spans="1:6" ht="15.75" thickBot="1" x14ac:dyDescent="0.3">
      <c r="A8" s="763" t="s">
        <v>6</v>
      </c>
      <c r="B8" s="764"/>
      <c r="C8" s="764"/>
      <c r="D8" s="764"/>
      <c r="E8" s="765"/>
    </row>
    <row r="9" spans="1:6" ht="15.75" thickBot="1" x14ac:dyDescent="0.3">
      <c r="A9" s="944" t="s">
        <v>616</v>
      </c>
      <c r="B9" s="945"/>
      <c r="C9" s="945"/>
      <c r="D9" s="945"/>
      <c r="E9" s="946"/>
    </row>
    <row r="10" spans="1:6" ht="15.75" thickBot="1" x14ac:dyDescent="0.3">
      <c r="A10" s="944"/>
      <c r="B10" s="945"/>
      <c r="C10" s="945"/>
      <c r="D10" s="945"/>
      <c r="E10" s="946"/>
    </row>
    <row r="11" spans="1:6" ht="15.75" thickBot="1" x14ac:dyDescent="0.3">
      <c r="A11" s="944"/>
      <c r="B11" s="945"/>
      <c r="C11" s="945"/>
      <c r="D11" s="945"/>
      <c r="E11" s="946"/>
    </row>
    <row r="12" spans="1:6" ht="61.5" customHeight="1" thickBot="1" x14ac:dyDescent="0.3">
      <c r="A12" s="338" t="s">
        <v>7</v>
      </c>
      <c r="B12" s="947" t="s">
        <v>617</v>
      </c>
      <c r="C12" s="948"/>
      <c r="D12" s="948"/>
      <c r="E12" s="949"/>
    </row>
    <row r="13" spans="1:6" x14ac:dyDescent="0.25">
      <c r="A13" s="769" t="s">
        <v>8</v>
      </c>
      <c r="B13" s="339">
        <v>2019</v>
      </c>
      <c r="C13" s="339">
        <v>2020</v>
      </c>
      <c r="D13" s="339">
        <v>2021</v>
      </c>
      <c r="E13" s="339">
        <v>2022</v>
      </c>
    </row>
    <row r="14" spans="1:6" ht="15.75" thickBot="1" x14ac:dyDescent="0.3">
      <c r="A14" s="770"/>
      <c r="B14" s="340" t="s">
        <v>9</v>
      </c>
      <c r="C14" s="340" t="s">
        <v>10</v>
      </c>
      <c r="D14" s="340" t="s">
        <v>10</v>
      </c>
      <c r="E14" s="340" t="s">
        <v>10</v>
      </c>
    </row>
    <row r="15" spans="1:6" ht="34.5" thickBot="1" x14ac:dyDescent="0.3">
      <c r="A15" s="97" t="s">
        <v>618</v>
      </c>
      <c r="B15" s="91">
        <v>0.3</v>
      </c>
      <c r="C15" s="91">
        <v>0.32</v>
      </c>
      <c r="D15" s="91">
        <v>0.34</v>
      </c>
      <c r="E15" s="91">
        <v>0.35</v>
      </c>
    </row>
    <row r="16" spans="1:6" ht="45.75" customHeight="1" thickBot="1" x14ac:dyDescent="0.3">
      <c r="A16" s="341" t="s">
        <v>15</v>
      </c>
      <c r="B16" s="944" t="s">
        <v>619</v>
      </c>
      <c r="C16" s="945"/>
      <c r="D16" s="945"/>
      <c r="E16" s="946"/>
    </row>
    <row r="17" spans="1:10" ht="15.75" thickBot="1" x14ac:dyDescent="0.3">
      <c r="A17" s="766" t="s">
        <v>16</v>
      </c>
      <c r="B17" s="767"/>
      <c r="C17" s="767"/>
      <c r="D17" s="767"/>
      <c r="E17" s="768"/>
      <c r="G17" s="93"/>
      <c r="I17" s="93"/>
    </row>
    <row r="18" spans="1:10" ht="23.25" thickBot="1" x14ac:dyDescent="0.3">
      <c r="A18" s="97" t="s">
        <v>620</v>
      </c>
      <c r="B18" s="91">
        <v>0.3</v>
      </c>
      <c r="C18" s="91">
        <v>0.32</v>
      </c>
      <c r="D18" s="91">
        <v>0.34</v>
      </c>
      <c r="E18" s="91">
        <v>0.35</v>
      </c>
    </row>
    <row r="19" spans="1:10" ht="15.75" thickBot="1" x14ac:dyDescent="0.3">
      <c r="A19" s="789" t="s">
        <v>18</v>
      </c>
      <c r="B19" s="938"/>
      <c r="C19" s="938"/>
      <c r="D19" s="938"/>
      <c r="E19" s="939"/>
    </row>
    <row r="20" spans="1:10" ht="15.75" thickBot="1" x14ac:dyDescent="0.3">
      <c r="A20" s="955" t="s">
        <v>19</v>
      </c>
      <c r="B20" s="956"/>
      <c r="C20" s="956"/>
      <c r="D20" s="956"/>
      <c r="E20" s="957"/>
    </row>
    <row r="21" spans="1:10" ht="15.75" thickBot="1" x14ac:dyDescent="0.3">
      <c r="A21" s="129" t="s">
        <v>20</v>
      </c>
      <c r="B21" s="766" t="s">
        <v>621</v>
      </c>
      <c r="C21" s="784"/>
      <c r="D21" s="784"/>
      <c r="E21" s="785"/>
    </row>
    <row r="22" spans="1:10" ht="31.5" customHeight="1" thickBot="1" x14ac:dyDescent="0.3">
      <c r="A22" s="90" t="s">
        <v>22</v>
      </c>
      <c r="B22" s="958" t="s">
        <v>622</v>
      </c>
      <c r="C22" s="959"/>
      <c r="D22" s="959"/>
      <c r="E22" s="960"/>
    </row>
    <row r="23" spans="1:10" ht="15.75" thickBot="1" x14ac:dyDescent="0.3">
      <c r="A23" s="90" t="s">
        <v>24</v>
      </c>
      <c r="B23" s="783" t="s">
        <v>623</v>
      </c>
      <c r="C23" s="784"/>
      <c r="D23" s="784"/>
      <c r="E23" s="785"/>
    </row>
    <row r="24" spans="1:10" x14ac:dyDescent="0.25">
      <c r="A24" s="769"/>
      <c r="B24" s="105">
        <v>2019</v>
      </c>
      <c r="C24" s="105">
        <v>2020</v>
      </c>
      <c r="D24" s="105">
        <v>2021</v>
      </c>
      <c r="E24" s="105">
        <v>2022</v>
      </c>
    </row>
    <row r="25" spans="1:10" ht="23.25" thickBot="1" x14ac:dyDescent="0.3">
      <c r="A25" s="770"/>
      <c r="B25" s="106" t="s">
        <v>9</v>
      </c>
      <c r="C25" s="106" t="s">
        <v>10</v>
      </c>
      <c r="D25" s="106" t="s">
        <v>10</v>
      </c>
      <c r="E25" s="106" t="s">
        <v>10</v>
      </c>
    </row>
    <row r="26" spans="1:10" ht="15.75" thickBot="1" x14ac:dyDescent="0.3">
      <c r="A26" s="90" t="s">
        <v>26</v>
      </c>
      <c r="B26" s="107">
        <v>272</v>
      </c>
      <c r="C26" s="107">
        <v>272</v>
      </c>
      <c r="D26" s="107">
        <v>272</v>
      </c>
      <c r="E26" s="107">
        <v>272</v>
      </c>
    </row>
    <row r="27" spans="1:10" ht="15.75" thickBot="1" x14ac:dyDescent="0.3">
      <c r="A27" s="90" t="s">
        <v>27</v>
      </c>
      <c r="B27" s="107">
        <v>630700</v>
      </c>
      <c r="C27" s="107">
        <v>540456</v>
      </c>
      <c r="D27" s="107">
        <v>565100</v>
      </c>
      <c r="E27" s="107">
        <v>565100</v>
      </c>
      <c r="F27" s="103"/>
    </row>
    <row r="28" spans="1:10" ht="15.75" thickBot="1" x14ac:dyDescent="0.3">
      <c r="A28" s="90" t="s">
        <v>28</v>
      </c>
      <c r="B28" s="107">
        <f>B27/B26</f>
        <v>2318.75</v>
      </c>
      <c r="C28" s="107">
        <f t="shared" ref="C28:E28" si="0">C27/C26</f>
        <v>1986.9705882352941</v>
      </c>
      <c r="D28" s="107">
        <f t="shared" si="0"/>
        <v>2077.5735294117649</v>
      </c>
      <c r="E28" s="107">
        <f t="shared" si="0"/>
        <v>2077.5735294117649</v>
      </c>
    </row>
    <row r="29" spans="1:10" ht="15.75" thickBot="1" x14ac:dyDescent="0.3">
      <c r="A29" s="90" t="s">
        <v>29</v>
      </c>
      <c r="B29" s="108" t="s">
        <v>30</v>
      </c>
      <c r="C29" s="109">
        <f>C26/B26-1</f>
        <v>0</v>
      </c>
      <c r="D29" s="109">
        <f t="shared" ref="D29:E31" si="1">D26/C26-1</f>
        <v>0</v>
      </c>
      <c r="E29" s="109">
        <f t="shared" si="1"/>
        <v>0</v>
      </c>
      <c r="F29" s="103"/>
      <c r="G29" s="103"/>
      <c r="H29" s="103"/>
      <c r="I29" s="103"/>
      <c r="J29" s="103"/>
    </row>
    <row r="30" spans="1:10" ht="15.75" thickBot="1" x14ac:dyDescent="0.3">
      <c r="A30" s="90" t="s">
        <v>31</v>
      </c>
      <c r="B30" s="108" t="s">
        <v>30</v>
      </c>
      <c r="C30" s="109">
        <f>C27/B27-1</f>
        <v>-0.14308546059933402</v>
      </c>
      <c r="D30" s="109">
        <f t="shared" si="1"/>
        <v>4.5598531610343773E-2</v>
      </c>
      <c r="E30" s="109">
        <f t="shared" si="1"/>
        <v>0</v>
      </c>
    </row>
    <row r="31" spans="1:10" ht="15.75" thickBot="1" x14ac:dyDescent="0.3">
      <c r="A31" s="90" t="s">
        <v>32</v>
      </c>
      <c r="B31" s="108" t="s">
        <v>30</v>
      </c>
      <c r="C31" s="109">
        <f>C28/B28-1</f>
        <v>-0.14308546059933402</v>
      </c>
      <c r="D31" s="109">
        <f t="shared" si="1"/>
        <v>4.5598531610343995E-2</v>
      </c>
      <c r="E31" s="109">
        <f t="shared" si="1"/>
        <v>0</v>
      </c>
    </row>
    <row r="32" spans="1:10" ht="15.75" thickBot="1" x14ac:dyDescent="0.3">
      <c r="A32" s="786" t="s">
        <v>141</v>
      </c>
      <c r="B32" s="787"/>
      <c r="C32" s="787"/>
      <c r="D32" s="787"/>
      <c r="E32" s="788"/>
    </row>
    <row r="33" spans="1:5" x14ac:dyDescent="0.25">
      <c r="A33" s="769"/>
      <c r="B33" s="105">
        <v>2019</v>
      </c>
      <c r="C33" s="105">
        <v>2020</v>
      </c>
      <c r="D33" s="105">
        <v>2021</v>
      </c>
      <c r="E33" s="105">
        <v>2022</v>
      </c>
    </row>
    <row r="34" spans="1:5" ht="23.25" thickBot="1" x14ac:dyDescent="0.3">
      <c r="A34" s="770"/>
      <c r="B34" s="106" t="s">
        <v>9</v>
      </c>
      <c r="C34" s="106" t="s">
        <v>10</v>
      </c>
      <c r="D34" s="106" t="s">
        <v>10</v>
      </c>
      <c r="E34" s="106" t="s">
        <v>10</v>
      </c>
    </row>
    <row r="35" spans="1:5" ht="15.75" thickBot="1" x14ac:dyDescent="0.3">
      <c r="A35" s="132" t="s">
        <v>33</v>
      </c>
      <c r="B35" s="114">
        <f>B36+B37</f>
        <v>320018</v>
      </c>
      <c r="C35" s="114">
        <v>300018</v>
      </c>
      <c r="D35" s="114">
        <f t="shared" ref="D35:E35" si="2">D36+D37</f>
        <v>300018</v>
      </c>
      <c r="E35" s="114">
        <f t="shared" si="2"/>
        <v>300018</v>
      </c>
    </row>
    <row r="36" spans="1:5" ht="15.75" thickBot="1" x14ac:dyDescent="0.3">
      <c r="A36" s="71" t="s">
        <v>110</v>
      </c>
      <c r="B36" s="114">
        <v>320018</v>
      </c>
      <c r="C36" s="114">
        <v>300018</v>
      </c>
      <c r="D36" s="114">
        <v>300018</v>
      </c>
      <c r="E36" s="114">
        <v>300018</v>
      </c>
    </row>
    <row r="37" spans="1:5" ht="15.75" thickBot="1" x14ac:dyDescent="0.3">
      <c r="A37" s="71" t="s">
        <v>142</v>
      </c>
      <c r="B37" s="112">
        <v>0</v>
      </c>
      <c r="C37" s="342">
        <v>0</v>
      </c>
      <c r="D37" s="342">
        <v>0</v>
      </c>
      <c r="E37" s="342">
        <v>0</v>
      </c>
    </row>
    <row r="38" spans="1:5" ht="24.75" thickBot="1" x14ac:dyDescent="0.3">
      <c r="A38" s="132" t="s">
        <v>34</v>
      </c>
      <c r="B38" s="114">
        <f>B39+B40</f>
        <v>57682</v>
      </c>
      <c r="C38" s="114">
        <f>C39+C40</f>
        <v>52438</v>
      </c>
      <c r="D38" s="114">
        <f t="shared" ref="D38:E38" si="3">D39+D40</f>
        <v>52438</v>
      </c>
      <c r="E38" s="114">
        <f t="shared" si="3"/>
        <v>52438</v>
      </c>
    </row>
    <row r="39" spans="1:5" ht="15.75" thickBot="1" x14ac:dyDescent="0.3">
      <c r="A39" s="71" t="s">
        <v>110</v>
      </c>
      <c r="B39" s="114">
        <v>57682</v>
      </c>
      <c r="C39" s="114">
        <v>52438</v>
      </c>
      <c r="D39" s="114">
        <v>52438</v>
      </c>
      <c r="E39" s="114">
        <v>52438</v>
      </c>
    </row>
    <row r="40" spans="1:5" ht="15.75" thickBot="1" x14ac:dyDescent="0.3">
      <c r="A40" s="71" t="s">
        <v>142</v>
      </c>
      <c r="B40" s="112">
        <v>0</v>
      </c>
      <c r="C40" s="114">
        <v>0</v>
      </c>
      <c r="D40" s="114">
        <v>0</v>
      </c>
      <c r="E40" s="114">
        <v>0</v>
      </c>
    </row>
    <row r="41" spans="1:5" ht="15.75" thickBot="1" x14ac:dyDescent="0.3">
      <c r="A41" s="132" t="s">
        <v>35</v>
      </c>
      <c r="B41" s="112">
        <f>B42+B43</f>
        <v>175000</v>
      </c>
      <c r="C41" s="114">
        <f>C42+C43</f>
        <v>130000</v>
      </c>
      <c r="D41" s="114">
        <f t="shared" ref="D41:E41" si="4">D42+D43</f>
        <v>144644</v>
      </c>
      <c r="E41" s="114">
        <f t="shared" si="4"/>
        <v>144644</v>
      </c>
    </row>
    <row r="42" spans="1:5" ht="15.75" thickBot="1" x14ac:dyDescent="0.3">
      <c r="A42" s="71" t="s">
        <v>110</v>
      </c>
      <c r="B42" s="112">
        <v>175000</v>
      </c>
      <c r="C42" s="114">
        <v>130000</v>
      </c>
      <c r="D42" s="114">
        <v>144644</v>
      </c>
      <c r="E42" s="114">
        <v>144644</v>
      </c>
    </row>
    <row r="43" spans="1:5" ht="15.75" thickBot="1" x14ac:dyDescent="0.3">
      <c r="A43" s="71" t="s">
        <v>142</v>
      </c>
      <c r="B43" s="112">
        <v>0</v>
      </c>
      <c r="C43" s="114">
        <v>0</v>
      </c>
      <c r="D43" s="114">
        <v>0</v>
      </c>
      <c r="E43" s="114">
        <v>0</v>
      </c>
    </row>
    <row r="44" spans="1:5" ht="15.75" thickBot="1" x14ac:dyDescent="0.3">
      <c r="A44" s="132" t="s">
        <v>36</v>
      </c>
      <c r="B44" s="112">
        <f>B45+B46</f>
        <v>0</v>
      </c>
      <c r="C44" s="114">
        <f>C45+C46</f>
        <v>0</v>
      </c>
      <c r="D44" s="112">
        <f>D45+D46</f>
        <v>0</v>
      </c>
      <c r="E44" s="114">
        <f>E45+E46</f>
        <v>0</v>
      </c>
    </row>
    <row r="45" spans="1:5" ht="15.75" thickBot="1" x14ac:dyDescent="0.3">
      <c r="A45" s="71" t="s">
        <v>110</v>
      </c>
      <c r="B45" s="112">
        <v>0</v>
      </c>
      <c r="C45" s="114">
        <v>0</v>
      </c>
      <c r="D45" s="112">
        <v>0</v>
      </c>
      <c r="E45" s="114">
        <v>0</v>
      </c>
    </row>
    <row r="46" spans="1:5" ht="15.75" thickBot="1" x14ac:dyDescent="0.3">
      <c r="A46" s="71" t="s">
        <v>142</v>
      </c>
      <c r="B46" s="112">
        <v>0</v>
      </c>
      <c r="C46" s="114">
        <v>0</v>
      </c>
      <c r="D46" s="112">
        <v>0</v>
      </c>
      <c r="E46" s="114">
        <v>0</v>
      </c>
    </row>
    <row r="47" spans="1:5" ht="15.75" thickBot="1" x14ac:dyDescent="0.3">
      <c r="A47" s="132" t="s">
        <v>37</v>
      </c>
      <c r="B47" s="112">
        <f>B48+B49</f>
        <v>0</v>
      </c>
      <c r="C47" s="114">
        <f>C48+C49</f>
        <v>0</v>
      </c>
      <c r="D47" s="112">
        <f>D48+D49</f>
        <v>0</v>
      </c>
      <c r="E47" s="114">
        <f>E48+E49</f>
        <v>0</v>
      </c>
    </row>
    <row r="48" spans="1:5" ht="15.75" thickBot="1" x14ac:dyDescent="0.3">
      <c r="A48" s="71" t="s">
        <v>110</v>
      </c>
      <c r="B48" s="112">
        <v>0</v>
      </c>
      <c r="C48" s="114">
        <v>0</v>
      </c>
      <c r="D48" s="112">
        <v>0</v>
      </c>
      <c r="E48" s="114">
        <v>0</v>
      </c>
    </row>
    <row r="49" spans="1:11" ht="15.75" thickBot="1" x14ac:dyDescent="0.3">
      <c r="A49" s="71" t="s">
        <v>142</v>
      </c>
      <c r="B49" s="112">
        <v>0</v>
      </c>
      <c r="C49" s="114">
        <v>0</v>
      </c>
      <c r="D49" s="112">
        <v>0</v>
      </c>
      <c r="E49" s="114">
        <v>0</v>
      </c>
    </row>
    <row r="50" spans="1:11" ht="15.75" thickBot="1" x14ac:dyDescent="0.3">
      <c r="A50" s="132" t="s">
        <v>38</v>
      </c>
      <c r="B50" s="112">
        <f>B51+B52</f>
        <v>28000</v>
      </c>
      <c r="C50" s="114">
        <f>C51+C52</f>
        <v>28000</v>
      </c>
      <c r="D50" s="112">
        <f>D51+D52</f>
        <v>28000</v>
      </c>
      <c r="E50" s="114">
        <f>E51+E52</f>
        <v>28000</v>
      </c>
    </row>
    <row r="51" spans="1:11" ht="15.75" thickBot="1" x14ac:dyDescent="0.3">
      <c r="A51" s="71" t="s">
        <v>110</v>
      </c>
      <c r="B51" s="112">
        <v>28000</v>
      </c>
      <c r="C51" s="114">
        <v>28000</v>
      </c>
      <c r="D51" s="112">
        <v>28000</v>
      </c>
      <c r="E51" s="114">
        <v>28000</v>
      </c>
    </row>
    <row r="52" spans="1:11" ht="15.75" thickBot="1" x14ac:dyDescent="0.3">
      <c r="A52" s="71" t="s">
        <v>142</v>
      </c>
      <c r="B52" s="112">
        <v>0</v>
      </c>
      <c r="C52" s="114">
        <v>0</v>
      </c>
      <c r="D52" s="114">
        <v>0</v>
      </c>
      <c r="E52" s="114">
        <v>0</v>
      </c>
    </row>
    <row r="53" spans="1:11" ht="24.75" thickBot="1" x14ac:dyDescent="0.3">
      <c r="A53" s="132" t="s">
        <v>39</v>
      </c>
      <c r="B53" s="112">
        <f>B54+B55</f>
        <v>50000</v>
      </c>
      <c r="C53" s="114">
        <f>C54+C55</f>
        <v>30000</v>
      </c>
      <c r="D53" s="114">
        <f>D54+D55</f>
        <v>40000</v>
      </c>
      <c r="E53" s="114">
        <f>E54+E55</f>
        <v>40000</v>
      </c>
      <c r="G53" s="115"/>
    </row>
    <row r="54" spans="1:11" ht="15.75" thickBot="1" x14ac:dyDescent="0.3">
      <c r="A54" s="71" t="s">
        <v>110</v>
      </c>
      <c r="B54" s="112">
        <v>50000</v>
      </c>
      <c r="C54" s="114">
        <v>30000</v>
      </c>
      <c r="D54" s="114">
        <v>40000</v>
      </c>
      <c r="E54" s="114">
        <v>40000</v>
      </c>
      <c r="I54" s="116"/>
      <c r="J54" s="116"/>
      <c r="K54" s="116"/>
    </row>
    <row r="55" spans="1:11" ht="15.75" thickBot="1" x14ac:dyDescent="0.3">
      <c r="A55" s="71" t="s">
        <v>142</v>
      </c>
      <c r="B55" s="112">
        <v>0</v>
      </c>
      <c r="C55" s="343">
        <v>0</v>
      </c>
      <c r="D55" s="343">
        <v>0</v>
      </c>
      <c r="E55" s="343">
        <v>0</v>
      </c>
    </row>
    <row r="56" spans="1:11" ht="15.75" thickBot="1" x14ac:dyDescent="0.3">
      <c r="A56" s="133" t="s">
        <v>40</v>
      </c>
      <c r="B56" s="137">
        <f>B53+B50+B47+B44+B41+B38+B35</f>
        <v>630700</v>
      </c>
      <c r="C56" s="137">
        <f>C53+C50+C47+C44+C41+C38+C35</f>
        <v>540456</v>
      </c>
      <c r="D56" s="137">
        <f t="shared" ref="D56:E56" si="5">D53+D50+D47+D44+D41+D38+D35</f>
        <v>565100</v>
      </c>
      <c r="E56" s="137">
        <f t="shared" si="5"/>
        <v>565100</v>
      </c>
    </row>
    <row r="57" spans="1:11" ht="15" customHeight="1" thickBot="1" x14ac:dyDescent="0.3">
      <c r="A57" s="118" t="s">
        <v>41</v>
      </c>
      <c r="B57" s="119">
        <f>IF(B56-B27=0,0,"Error")</f>
        <v>0</v>
      </c>
      <c r="C57" s="119">
        <f>IF(C56-C27=0,0,"Error")</f>
        <v>0</v>
      </c>
      <c r="D57" s="119">
        <f t="shared" ref="D57" si="6">IF(D56-D27=0,0,"Error")</f>
        <v>0</v>
      </c>
      <c r="E57" s="119">
        <f>E56-E27</f>
        <v>0</v>
      </c>
    </row>
    <row r="58" spans="1:11" ht="15.75" thickBot="1" x14ac:dyDescent="0.3">
      <c r="A58" s="955" t="s">
        <v>42</v>
      </c>
      <c r="B58" s="956"/>
      <c r="C58" s="956"/>
      <c r="D58" s="956"/>
      <c r="E58" s="957"/>
    </row>
    <row r="59" spans="1:11" ht="15.75" thickBot="1" x14ac:dyDescent="0.3">
      <c r="A59" s="955" t="s">
        <v>153</v>
      </c>
      <c r="B59" s="956"/>
      <c r="C59" s="956"/>
      <c r="D59" s="956"/>
      <c r="E59" s="957"/>
      <c r="F59" s="136"/>
      <c r="G59" s="344"/>
      <c r="H59" s="344"/>
      <c r="I59" s="344"/>
      <c r="J59" s="344"/>
    </row>
    <row r="60" spans="1:11" ht="15.75" thickBot="1" x14ac:dyDescent="0.3">
      <c r="A60" s="129" t="s">
        <v>154</v>
      </c>
      <c r="B60" s="951" t="s">
        <v>624</v>
      </c>
      <c r="C60" s="961"/>
      <c r="D60" s="953"/>
      <c r="E60" s="954"/>
      <c r="F60" s="136"/>
      <c r="G60" s="344"/>
      <c r="H60" s="344"/>
      <c r="I60" s="344"/>
      <c r="J60" s="344"/>
    </row>
    <row r="61" spans="1:11" ht="39" customHeight="1" thickBot="1" x14ac:dyDescent="0.3">
      <c r="A61" s="129" t="s">
        <v>156</v>
      </c>
      <c r="B61" s="345" t="s">
        <v>625</v>
      </c>
      <c r="C61" s="346" t="s">
        <v>158</v>
      </c>
      <c r="D61" s="953" t="s">
        <v>626</v>
      </c>
      <c r="E61" s="954"/>
      <c r="F61" s="136"/>
      <c r="G61" s="950"/>
      <c r="H61" s="950"/>
      <c r="I61" s="950"/>
      <c r="J61" s="950"/>
    </row>
    <row r="62" spans="1:11" ht="15.75" thickBot="1" x14ac:dyDescent="0.3">
      <c r="A62" s="347"/>
      <c r="B62" s="951"/>
      <c r="C62" s="952"/>
      <c r="D62" s="953"/>
      <c r="E62" s="954"/>
      <c r="F62" s="136"/>
      <c r="G62" s="950"/>
      <c r="H62" s="950"/>
      <c r="I62" s="950"/>
      <c r="J62" s="950"/>
    </row>
    <row r="63" spans="1:11" ht="15.75" thickBot="1" x14ac:dyDescent="0.3">
      <c r="A63" s="90" t="s">
        <v>22</v>
      </c>
      <c r="B63" s="766" t="s">
        <v>625</v>
      </c>
      <c r="C63" s="767"/>
      <c r="D63" s="767"/>
      <c r="E63" s="768"/>
      <c r="F63" s="136"/>
      <c r="G63" s="950"/>
      <c r="H63" s="950"/>
      <c r="I63" s="950"/>
      <c r="J63" s="950"/>
    </row>
    <row r="64" spans="1:11" ht="15.75" thickBot="1" x14ac:dyDescent="0.3">
      <c r="A64" s="90" t="s">
        <v>24</v>
      </c>
      <c r="B64" s="783" t="s">
        <v>627</v>
      </c>
      <c r="C64" s="784"/>
      <c r="D64" s="784"/>
      <c r="E64" s="785"/>
      <c r="F64" s="136"/>
      <c r="G64" s="136"/>
      <c r="H64" s="136"/>
      <c r="I64" s="136"/>
      <c r="J64" s="136"/>
    </row>
    <row r="65" spans="1:10" x14ac:dyDescent="0.25">
      <c r="A65" s="769"/>
      <c r="B65" s="105">
        <v>2019</v>
      </c>
      <c r="C65" s="105">
        <v>2020</v>
      </c>
      <c r="D65" s="105">
        <v>2021</v>
      </c>
      <c r="E65" s="105">
        <v>2022</v>
      </c>
      <c r="F65" s="136"/>
      <c r="G65" s="136"/>
      <c r="H65" s="136"/>
      <c r="I65" s="136"/>
      <c r="J65" s="136"/>
    </row>
    <row r="66" spans="1:10" ht="23.25" thickBot="1" x14ac:dyDescent="0.3">
      <c r="A66" s="770"/>
      <c r="B66" s="106" t="s">
        <v>9</v>
      </c>
      <c r="C66" s="106" t="s">
        <v>10</v>
      </c>
      <c r="D66" s="106" t="s">
        <v>10</v>
      </c>
      <c r="E66" s="106" t="s">
        <v>10</v>
      </c>
      <c r="F66" s="136"/>
      <c r="G66" s="136"/>
      <c r="H66" s="136"/>
      <c r="I66" s="136"/>
      <c r="J66" s="136"/>
    </row>
    <row r="67" spans="1:10" ht="15.75" thickBot="1" x14ac:dyDescent="0.3">
      <c r="A67" s="90" t="s">
        <v>26</v>
      </c>
      <c r="B67" s="107">
        <v>19</v>
      </c>
      <c r="C67" s="107">
        <v>0</v>
      </c>
      <c r="D67" s="107">
        <v>112</v>
      </c>
      <c r="E67" s="348">
        <v>20</v>
      </c>
      <c r="F67" s="136"/>
      <c r="G67" s="136"/>
      <c r="H67" s="136"/>
      <c r="I67" s="136"/>
      <c r="J67" s="136"/>
    </row>
    <row r="68" spans="1:10" ht="15.75" thickBot="1" x14ac:dyDescent="0.3">
      <c r="A68" s="90" t="s">
        <v>27</v>
      </c>
      <c r="B68" s="107">
        <v>966</v>
      </c>
      <c r="C68" s="107">
        <v>0</v>
      </c>
      <c r="D68" s="107">
        <v>5600</v>
      </c>
      <c r="E68" s="348">
        <v>2000</v>
      </c>
      <c r="F68" s="136"/>
      <c r="G68" s="136"/>
      <c r="H68" s="136"/>
      <c r="I68" s="136"/>
      <c r="J68" s="136"/>
    </row>
    <row r="69" spans="1:10" ht="15.75" thickBot="1" x14ac:dyDescent="0.3">
      <c r="A69" s="90" t="s">
        <v>28</v>
      </c>
      <c r="B69" s="107">
        <f>B68/B67</f>
        <v>50.842105263157897</v>
      </c>
      <c r="C69" s="107" t="e">
        <f t="shared" ref="C69:E69" si="7">C68/C67</f>
        <v>#DIV/0!</v>
      </c>
      <c r="D69" s="107">
        <f t="shared" si="7"/>
        <v>50</v>
      </c>
      <c r="E69" s="107">
        <f t="shared" si="7"/>
        <v>100</v>
      </c>
      <c r="F69" s="349"/>
      <c r="G69" s="136"/>
      <c r="H69" s="136"/>
      <c r="I69" s="136"/>
      <c r="J69" s="136"/>
    </row>
    <row r="70" spans="1:10" ht="15.75" thickBot="1" x14ac:dyDescent="0.3">
      <c r="A70" s="90" t="s">
        <v>29</v>
      </c>
      <c r="B70" s="108" t="s">
        <v>30</v>
      </c>
      <c r="C70" s="109">
        <f>C67/B67-1</f>
        <v>-1</v>
      </c>
      <c r="D70" s="109" t="e">
        <f t="shared" ref="D70:E72" si="8">D67/C67-1</f>
        <v>#DIV/0!</v>
      </c>
      <c r="E70" s="109">
        <f t="shared" si="8"/>
        <v>-0.8214285714285714</v>
      </c>
      <c r="F70" s="136"/>
      <c r="G70" s="350"/>
      <c r="H70" s="350"/>
      <c r="I70" s="350"/>
      <c r="J70" s="350"/>
    </row>
    <row r="71" spans="1:10" ht="15.75" thickBot="1" x14ac:dyDescent="0.3">
      <c r="A71" s="90" t="s">
        <v>31</v>
      </c>
      <c r="B71" s="108" t="s">
        <v>30</v>
      </c>
      <c r="C71" s="109">
        <f>C68/B68-1</f>
        <v>-1</v>
      </c>
      <c r="D71" s="109" t="e">
        <f t="shared" si="8"/>
        <v>#DIV/0!</v>
      </c>
      <c r="E71" s="109">
        <f t="shared" si="8"/>
        <v>-0.64285714285714279</v>
      </c>
      <c r="F71" s="136"/>
      <c r="G71" s="136"/>
      <c r="H71" s="136"/>
      <c r="I71" s="136"/>
      <c r="J71" s="136"/>
    </row>
    <row r="72" spans="1:10" ht="15.75" thickBot="1" x14ac:dyDescent="0.3">
      <c r="A72" s="90" t="s">
        <v>32</v>
      </c>
      <c r="B72" s="108" t="s">
        <v>30</v>
      </c>
      <c r="C72" s="109" t="e">
        <f>C69/B69-1</f>
        <v>#DIV/0!</v>
      </c>
      <c r="D72" s="109" t="e">
        <f t="shared" si="8"/>
        <v>#DIV/0!</v>
      </c>
      <c r="E72" s="109">
        <f t="shared" si="8"/>
        <v>1</v>
      </c>
      <c r="F72" s="136"/>
      <c r="G72" s="136"/>
      <c r="H72" s="136"/>
      <c r="I72" s="136"/>
      <c r="J72" s="136"/>
    </row>
    <row r="73" spans="1:10" ht="15.75" thickBot="1" x14ac:dyDescent="0.3">
      <c r="A73" s="786" t="s">
        <v>161</v>
      </c>
      <c r="B73" s="787"/>
      <c r="C73" s="787"/>
      <c r="D73" s="787"/>
      <c r="E73" s="788"/>
      <c r="F73" s="136"/>
      <c r="G73" s="136"/>
      <c r="H73" s="136"/>
      <c r="I73" s="136"/>
      <c r="J73" s="136"/>
    </row>
    <row r="74" spans="1:10" x14ac:dyDescent="0.25">
      <c r="A74" s="769"/>
      <c r="B74" s="105">
        <v>2019</v>
      </c>
      <c r="C74" s="105">
        <v>2020</v>
      </c>
      <c r="D74" s="105">
        <v>2021</v>
      </c>
      <c r="E74" s="105">
        <v>2022</v>
      </c>
      <c r="F74" s="136"/>
      <c r="G74" s="136"/>
      <c r="H74" s="136"/>
      <c r="I74" s="136"/>
      <c r="J74" s="136"/>
    </row>
    <row r="75" spans="1:10" ht="23.25" thickBot="1" x14ac:dyDescent="0.3">
      <c r="A75" s="770"/>
      <c r="B75" s="106" t="s">
        <v>9</v>
      </c>
      <c r="C75" s="106" t="s">
        <v>10</v>
      </c>
      <c r="D75" s="106" t="s">
        <v>10</v>
      </c>
      <c r="E75" s="106" t="s">
        <v>10</v>
      </c>
      <c r="F75" s="136"/>
      <c r="G75" s="136"/>
      <c r="H75" s="136"/>
      <c r="I75" s="136"/>
      <c r="J75" s="136"/>
    </row>
    <row r="76" spans="1:10" ht="15.75" thickBot="1" x14ac:dyDescent="0.3">
      <c r="A76" s="132" t="s">
        <v>49</v>
      </c>
      <c r="B76" s="114">
        <f>B77+B78+B79+B80</f>
        <v>0</v>
      </c>
      <c r="C76" s="114">
        <f t="shared" ref="C76:E76" si="9">C77+C78+C79+C80</f>
        <v>0</v>
      </c>
      <c r="D76" s="114">
        <f t="shared" si="9"/>
        <v>0</v>
      </c>
      <c r="E76" s="114">
        <f t="shared" si="9"/>
        <v>0</v>
      </c>
      <c r="F76" s="136"/>
      <c r="G76" s="136"/>
      <c r="H76" s="136"/>
      <c r="I76" s="136"/>
      <c r="J76" s="136"/>
    </row>
    <row r="77" spans="1:10" ht="15.75" thickBot="1" x14ac:dyDescent="0.3">
      <c r="A77" s="71" t="s">
        <v>110</v>
      </c>
      <c r="B77" s="114"/>
      <c r="C77" s="114"/>
      <c r="D77" s="114"/>
      <c r="E77" s="114"/>
      <c r="F77" s="136"/>
      <c r="G77" s="136"/>
      <c r="H77" s="136"/>
      <c r="I77" s="136"/>
      <c r="J77" s="136"/>
    </row>
    <row r="78" spans="1:10" ht="15.75" thickBot="1" x14ac:dyDescent="0.3">
      <c r="A78" s="71" t="s">
        <v>111</v>
      </c>
      <c r="B78" s="114"/>
      <c r="C78" s="114"/>
      <c r="D78" s="114"/>
      <c r="E78" s="114"/>
      <c r="F78" s="136"/>
      <c r="G78" s="136"/>
      <c r="H78" s="136"/>
      <c r="I78" s="136"/>
      <c r="J78" s="136"/>
    </row>
    <row r="79" spans="1:10" ht="15.75" thickBot="1" x14ac:dyDescent="0.3">
      <c r="A79" s="71" t="s">
        <v>113</v>
      </c>
      <c r="B79" s="114"/>
      <c r="C79" s="114"/>
      <c r="D79" s="114"/>
      <c r="E79" s="114"/>
      <c r="F79" s="136"/>
      <c r="G79" s="136"/>
      <c r="H79" s="136"/>
      <c r="I79" s="136"/>
      <c r="J79" s="136"/>
    </row>
    <row r="80" spans="1:10" ht="15.75" thickBot="1" x14ac:dyDescent="0.3">
      <c r="A80" s="71" t="s">
        <v>114</v>
      </c>
      <c r="B80" s="114"/>
      <c r="C80" s="114"/>
      <c r="D80" s="114"/>
      <c r="E80" s="114"/>
      <c r="F80" s="136"/>
      <c r="G80" s="136"/>
      <c r="H80" s="136"/>
      <c r="I80" s="136"/>
      <c r="J80" s="136"/>
    </row>
    <row r="81" spans="1:10" ht="15.75" thickBot="1" x14ac:dyDescent="0.3">
      <c r="A81" s="132" t="s">
        <v>50</v>
      </c>
      <c r="B81" s="107">
        <v>966</v>
      </c>
      <c r="C81" s="114">
        <v>0</v>
      </c>
      <c r="D81" s="114">
        <v>5600</v>
      </c>
      <c r="E81" s="114">
        <v>2000</v>
      </c>
      <c r="F81" s="136"/>
      <c r="G81" s="136"/>
      <c r="H81" s="136"/>
      <c r="I81" s="136"/>
      <c r="J81" s="136"/>
    </row>
    <row r="82" spans="1:10" ht="15.75" thickBot="1" x14ac:dyDescent="0.3">
      <c r="A82" s="71" t="s">
        <v>110</v>
      </c>
      <c r="B82" s="112">
        <v>966</v>
      </c>
      <c r="C82" s="114">
        <v>0</v>
      </c>
      <c r="D82" s="114">
        <v>5600</v>
      </c>
      <c r="E82" s="114">
        <v>2000</v>
      </c>
      <c r="F82" s="136"/>
      <c r="G82" s="136"/>
      <c r="H82" s="136"/>
      <c r="I82" s="136"/>
      <c r="J82" s="136"/>
    </row>
    <row r="83" spans="1:10" ht="15.75" thickBot="1" x14ac:dyDescent="0.3">
      <c r="A83" s="71" t="s">
        <v>111</v>
      </c>
      <c r="B83" s="112"/>
      <c r="C83" s="114"/>
      <c r="D83" s="114"/>
      <c r="E83" s="114"/>
      <c r="F83" s="136"/>
      <c r="G83" s="136"/>
      <c r="H83" s="136"/>
      <c r="I83" s="136"/>
      <c r="J83" s="136"/>
    </row>
    <row r="84" spans="1:10" ht="15.75" thickBot="1" x14ac:dyDescent="0.3">
      <c r="A84" s="71" t="s">
        <v>113</v>
      </c>
      <c r="B84" s="112"/>
      <c r="C84" s="114"/>
      <c r="D84" s="114"/>
      <c r="E84" s="114"/>
      <c r="F84" s="136"/>
      <c r="G84" s="136"/>
      <c r="H84" s="136"/>
      <c r="I84" s="136"/>
      <c r="J84" s="136"/>
    </row>
    <row r="85" spans="1:10" ht="15.75" thickBot="1" x14ac:dyDescent="0.3">
      <c r="A85" s="71" t="s">
        <v>114</v>
      </c>
      <c r="B85" s="112"/>
      <c r="C85" s="114"/>
      <c r="D85" s="114"/>
      <c r="E85" s="114"/>
      <c r="F85" s="136"/>
      <c r="G85" s="136"/>
      <c r="H85" s="136"/>
      <c r="I85" s="136"/>
      <c r="J85" s="136"/>
    </row>
    <row r="86" spans="1:10" ht="15.75" thickBot="1" x14ac:dyDescent="0.3">
      <c r="A86" s="351" t="s">
        <v>40</v>
      </c>
      <c r="B86" s="112">
        <f>B76+B81</f>
        <v>966</v>
      </c>
      <c r="C86" s="112">
        <f t="shared" ref="C86:E86" si="10">C76+C81</f>
        <v>0</v>
      </c>
      <c r="D86" s="112">
        <f t="shared" si="10"/>
        <v>5600</v>
      </c>
      <c r="E86" s="112">
        <f t="shared" si="10"/>
        <v>2000</v>
      </c>
      <c r="F86" s="136"/>
      <c r="G86" s="136"/>
      <c r="H86" s="136"/>
      <c r="I86" s="136"/>
      <c r="J86" s="136"/>
    </row>
    <row r="87" spans="1:10" ht="15.75" thickBot="1" x14ac:dyDescent="0.3">
      <c r="A87" s="129" t="s">
        <v>154</v>
      </c>
      <c r="B87" s="951" t="s">
        <v>628</v>
      </c>
      <c r="C87" s="961"/>
      <c r="D87" s="953"/>
      <c r="E87" s="954"/>
      <c r="F87" s="136"/>
      <c r="G87" s="344"/>
      <c r="H87" s="344"/>
      <c r="I87" s="344"/>
      <c r="J87" s="344"/>
    </row>
    <row r="88" spans="1:10" ht="90.75" thickBot="1" x14ac:dyDescent="0.3">
      <c r="A88" s="129" t="s">
        <v>53</v>
      </c>
      <c r="B88" s="345" t="s">
        <v>629</v>
      </c>
      <c r="C88" s="346" t="s">
        <v>158</v>
      </c>
      <c r="D88" s="953" t="s">
        <v>630</v>
      </c>
      <c r="E88" s="954"/>
      <c r="F88" s="136"/>
      <c r="G88" s="950"/>
      <c r="H88" s="950"/>
      <c r="I88" s="950"/>
      <c r="J88" s="950"/>
    </row>
    <row r="89" spans="1:10" ht="15.75" thickBot="1" x14ac:dyDescent="0.3">
      <c r="A89" s="347"/>
      <c r="B89" s="951"/>
      <c r="C89" s="952"/>
      <c r="D89" s="953"/>
      <c r="E89" s="954"/>
      <c r="F89" s="136"/>
      <c r="G89" s="950"/>
      <c r="H89" s="950"/>
      <c r="I89" s="950"/>
      <c r="J89" s="950"/>
    </row>
    <row r="90" spans="1:10" ht="15.75" thickBot="1" x14ac:dyDescent="0.3">
      <c r="A90" s="90" t="s">
        <v>22</v>
      </c>
      <c r="B90" s="766" t="s">
        <v>631</v>
      </c>
      <c r="C90" s="767"/>
      <c r="D90" s="767"/>
      <c r="E90" s="768"/>
      <c r="F90" s="136"/>
      <c r="G90" s="950"/>
      <c r="H90" s="950"/>
      <c r="I90" s="950"/>
      <c r="J90" s="950"/>
    </row>
    <row r="91" spans="1:10" ht="15.75" thickBot="1" x14ac:dyDescent="0.3">
      <c r="A91" s="90" t="s">
        <v>24</v>
      </c>
      <c r="B91" s="783" t="s">
        <v>632</v>
      </c>
      <c r="C91" s="784"/>
      <c r="D91" s="784"/>
      <c r="E91" s="785"/>
      <c r="F91" s="136"/>
      <c r="G91" s="136"/>
      <c r="H91" s="136"/>
      <c r="I91" s="136"/>
      <c r="J91" s="136"/>
    </row>
    <row r="92" spans="1:10" x14ac:dyDescent="0.25">
      <c r="A92" s="769"/>
      <c r="B92" s="105">
        <v>2019</v>
      </c>
      <c r="C92" s="105">
        <v>2020</v>
      </c>
      <c r="D92" s="105">
        <v>2021</v>
      </c>
      <c r="E92" s="105">
        <v>2022</v>
      </c>
      <c r="F92" s="136"/>
      <c r="G92" s="136"/>
      <c r="H92" s="136"/>
      <c r="I92" s="136"/>
      <c r="J92" s="136"/>
    </row>
    <row r="93" spans="1:10" ht="23.25" thickBot="1" x14ac:dyDescent="0.3">
      <c r="A93" s="770"/>
      <c r="B93" s="106" t="s">
        <v>9</v>
      </c>
      <c r="C93" s="106" t="s">
        <v>10</v>
      </c>
      <c r="D93" s="106" t="s">
        <v>10</v>
      </c>
      <c r="E93" s="106" t="s">
        <v>10</v>
      </c>
      <c r="F93" s="136"/>
      <c r="G93" s="136"/>
      <c r="H93" s="136"/>
      <c r="I93" s="136"/>
      <c r="J93" s="136"/>
    </row>
    <row r="94" spans="1:10" ht="15.75" thickBot="1" x14ac:dyDescent="0.3">
      <c r="A94" s="90" t="s">
        <v>26</v>
      </c>
      <c r="B94" s="107">
        <v>1</v>
      </c>
      <c r="C94" s="107">
        <v>0</v>
      </c>
      <c r="D94" s="107">
        <v>0</v>
      </c>
      <c r="E94" s="107">
        <v>0</v>
      </c>
      <c r="F94" s="136"/>
      <c r="G94" s="136"/>
      <c r="H94" s="136"/>
      <c r="I94" s="136"/>
      <c r="J94" s="136"/>
    </row>
    <row r="95" spans="1:10" ht="15.75" thickBot="1" x14ac:dyDescent="0.3">
      <c r="A95" s="90" t="s">
        <v>27</v>
      </c>
      <c r="B95" s="107">
        <v>300</v>
      </c>
      <c r="C95" s="107">
        <v>0</v>
      </c>
      <c r="D95" s="107">
        <v>0</v>
      </c>
      <c r="E95" s="107">
        <v>0</v>
      </c>
      <c r="F95" s="136"/>
      <c r="G95" s="136"/>
      <c r="H95" s="136"/>
      <c r="I95" s="136"/>
      <c r="J95" s="136"/>
    </row>
    <row r="96" spans="1:10" ht="15.75" thickBot="1" x14ac:dyDescent="0.3">
      <c r="A96" s="90" t="s">
        <v>28</v>
      </c>
      <c r="B96" s="107">
        <f>B95/B94</f>
        <v>300</v>
      </c>
      <c r="C96" s="107" t="e">
        <f t="shared" ref="C96:E96" si="11">C95/C94</f>
        <v>#DIV/0!</v>
      </c>
      <c r="D96" s="107" t="e">
        <f t="shared" si="11"/>
        <v>#DIV/0!</v>
      </c>
      <c r="E96" s="107" t="e">
        <f t="shared" si="11"/>
        <v>#DIV/0!</v>
      </c>
      <c r="F96" s="136"/>
      <c r="G96" s="136"/>
      <c r="H96" s="136"/>
      <c r="I96" s="136"/>
      <c r="J96" s="136"/>
    </row>
    <row r="97" spans="1:10" ht="15.75" thickBot="1" x14ac:dyDescent="0.3">
      <c r="A97" s="90" t="s">
        <v>29</v>
      </c>
      <c r="B97" s="108" t="s">
        <v>30</v>
      </c>
      <c r="C97" s="109">
        <f>C94/B94-1</f>
        <v>-1</v>
      </c>
      <c r="D97" s="109" t="e">
        <f t="shared" ref="D97:E99" si="12">D94/C94-1</f>
        <v>#DIV/0!</v>
      </c>
      <c r="E97" s="109" t="e">
        <f t="shared" si="12"/>
        <v>#DIV/0!</v>
      </c>
      <c r="F97" s="136"/>
      <c r="G97" s="350"/>
      <c r="H97" s="350"/>
      <c r="I97" s="350"/>
      <c r="J97" s="350"/>
    </row>
    <row r="98" spans="1:10" ht="15.75" thickBot="1" x14ac:dyDescent="0.3">
      <c r="A98" s="90" t="s">
        <v>31</v>
      </c>
      <c r="B98" s="108" t="s">
        <v>30</v>
      </c>
      <c r="C98" s="109">
        <f>C95/B95-1</f>
        <v>-1</v>
      </c>
      <c r="D98" s="109" t="e">
        <f t="shared" si="12"/>
        <v>#DIV/0!</v>
      </c>
      <c r="E98" s="109" t="e">
        <f t="shared" si="12"/>
        <v>#DIV/0!</v>
      </c>
      <c r="F98" s="136"/>
      <c r="G98" s="136"/>
      <c r="H98" s="136"/>
      <c r="I98" s="136"/>
      <c r="J98" s="136"/>
    </row>
    <row r="99" spans="1:10" ht="15.75" thickBot="1" x14ac:dyDescent="0.3">
      <c r="A99" s="90" t="s">
        <v>32</v>
      </c>
      <c r="B99" s="108" t="s">
        <v>30</v>
      </c>
      <c r="C99" s="109" t="e">
        <f>C96/B96-1</f>
        <v>#DIV/0!</v>
      </c>
      <c r="D99" s="109" t="e">
        <f t="shared" si="12"/>
        <v>#DIV/0!</v>
      </c>
      <c r="E99" s="109" t="e">
        <f t="shared" si="12"/>
        <v>#DIV/0!</v>
      </c>
      <c r="F99" s="136"/>
      <c r="G99" s="136"/>
      <c r="H99" s="136"/>
      <c r="I99" s="136"/>
      <c r="J99" s="136"/>
    </row>
    <row r="100" spans="1:10" ht="15.75" thickBot="1" x14ac:dyDescent="0.3">
      <c r="A100" s="786" t="s">
        <v>163</v>
      </c>
      <c r="B100" s="787"/>
      <c r="C100" s="787"/>
      <c r="D100" s="787"/>
      <c r="E100" s="788"/>
      <c r="F100" s="136"/>
      <c r="G100" s="136"/>
      <c r="H100" s="136"/>
      <c r="I100" s="136"/>
      <c r="J100" s="136"/>
    </row>
    <row r="101" spans="1:10" x14ac:dyDescent="0.25">
      <c r="A101" s="769"/>
      <c r="B101" s="105">
        <v>2019</v>
      </c>
      <c r="C101" s="105">
        <v>2020</v>
      </c>
      <c r="D101" s="105">
        <v>2021</v>
      </c>
      <c r="E101" s="105">
        <v>2022</v>
      </c>
      <c r="F101" s="136"/>
      <c r="G101" s="136"/>
      <c r="H101" s="136"/>
      <c r="I101" s="136"/>
      <c r="J101" s="136"/>
    </row>
    <row r="102" spans="1:10" ht="23.25" thickBot="1" x14ac:dyDescent="0.3">
      <c r="A102" s="770"/>
      <c r="B102" s="106" t="s">
        <v>9</v>
      </c>
      <c r="C102" s="106" t="s">
        <v>10</v>
      </c>
      <c r="D102" s="106" t="s">
        <v>10</v>
      </c>
      <c r="E102" s="106" t="s">
        <v>10</v>
      </c>
      <c r="F102" s="136"/>
      <c r="G102" s="136"/>
      <c r="H102" s="136"/>
      <c r="I102" s="136"/>
      <c r="J102" s="136"/>
    </row>
    <row r="103" spans="1:10" ht="15.75" thickBot="1" x14ac:dyDescent="0.3">
      <c r="A103" s="132" t="s">
        <v>49</v>
      </c>
      <c r="B103" s="114">
        <f>B104+B105+B106+B107</f>
        <v>0</v>
      </c>
      <c r="C103" s="114">
        <f t="shared" ref="C103:E103" si="13">C104+C105+C106+C107</f>
        <v>0</v>
      </c>
      <c r="D103" s="114">
        <f t="shared" si="13"/>
        <v>0</v>
      </c>
      <c r="E103" s="114">
        <f t="shared" si="13"/>
        <v>0</v>
      </c>
      <c r="F103" s="136"/>
      <c r="G103" s="136"/>
      <c r="H103" s="136"/>
      <c r="I103" s="136"/>
      <c r="J103" s="136"/>
    </row>
    <row r="104" spans="1:10" ht="15.75" thickBot="1" x14ac:dyDescent="0.3">
      <c r="A104" s="71" t="s">
        <v>110</v>
      </c>
      <c r="B104" s="114"/>
      <c r="C104" s="114"/>
      <c r="D104" s="114"/>
      <c r="E104" s="114"/>
      <c r="F104" s="136"/>
      <c r="G104" s="136"/>
      <c r="H104" s="136"/>
      <c r="I104" s="136"/>
      <c r="J104" s="136"/>
    </row>
    <row r="105" spans="1:10" ht="15.75" thickBot="1" x14ac:dyDescent="0.3">
      <c r="A105" s="71" t="s">
        <v>111</v>
      </c>
      <c r="B105" s="114"/>
      <c r="C105" s="114"/>
      <c r="D105" s="114"/>
      <c r="E105" s="114"/>
      <c r="F105" s="136"/>
      <c r="G105" s="136"/>
      <c r="H105" s="136"/>
      <c r="I105" s="136"/>
      <c r="J105" s="136"/>
    </row>
    <row r="106" spans="1:10" ht="15.75" thickBot="1" x14ac:dyDescent="0.3">
      <c r="A106" s="71" t="s">
        <v>113</v>
      </c>
      <c r="B106" s="114"/>
      <c r="C106" s="114"/>
      <c r="D106" s="114"/>
      <c r="E106" s="114"/>
      <c r="F106" s="136"/>
      <c r="G106" s="136"/>
      <c r="H106" s="136"/>
      <c r="I106" s="136"/>
      <c r="J106" s="136"/>
    </row>
    <row r="107" spans="1:10" ht="15.75" thickBot="1" x14ac:dyDescent="0.3">
      <c r="A107" s="71" t="s">
        <v>114</v>
      </c>
      <c r="B107" s="114"/>
      <c r="C107" s="114"/>
      <c r="D107" s="114"/>
      <c r="E107" s="114"/>
      <c r="F107" s="136"/>
      <c r="G107" s="136"/>
      <c r="H107" s="136"/>
      <c r="I107" s="136"/>
      <c r="J107" s="136"/>
    </row>
    <row r="108" spans="1:10" ht="15.75" thickBot="1" x14ac:dyDescent="0.3">
      <c r="A108" s="132" t="s">
        <v>50</v>
      </c>
      <c r="B108" s="112">
        <v>300</v>
      </c>
      <c r="C108" s="112">
        <f t="shared" ref="C108:E108" si="14">C109+C110+C111+C112</f>
        <v>0</v>
      </c>
      <c r="D108" s="112">
        <f t="shared" si="14"/>
        <v>0</v>
      </c>
      <c r="E108" s="112">
        <f t="shared" si="14"/>
        <v>0</v>
      </c>
      <c r="F108" s="136"/>
      <c r="G108" s="136"/>
      <c r="H108" s="136"/>
      <c r="I108" s="136"/>
      <c r="J108" s="136"/>
    </row>
    <row r="109" spans="1:10" ht="15.75" thickBot="1" x14ac:dyDescent="0.3">
      <c r="A109" s="71" t="s">
        <v>110</v>
      </c>
      <c r="B109" s="112">
        <f>B108</f>
        <v>300</v>
      </c>
      <c r="C109" s="114">
        <v>0</v>
      </c>
      <c r="D109" s="114">
        <v>0</v>
      </c>
      <c r="E109" s="114">
        <v>0</v>
      </c>
      <c r="F109" s="136"/>
      <c r="G109" s="136"/>
      <c r="H109" s="136"/>
      <c r="I109" s="136"/>
      <c r="J109" s="136"/>
    </row>
    <row r="110" spans="1:10" ht="15.75" thickBot="1" x14ac:dyDescent="0.3">
      <c r="A110" s="71" t="s">
        <v>111</v>
      </c>
      <c r="B110" s="112"/>
      <c r="C110" s="114"/>
      <c r="D110" s="114"/>
      <c r="E110" s="114"/>
      <c r="F110" s="136"/>
      <c r="G110" s="136"/>
      <c r="H110" s="136"/>
      <c r="I110" s="136"/>
      <c r="J110" s="136"/>
    </row>
    <row r="111" spans="1:10" ht="15.75" thickBot="1" x14ac:dyDescent="0.3">
      <c r="A111" s="71" t="s">
        <v>113</v>
      </c>
      <c r="B111" s="112"/>
      <c r="C111" s="114"/>
      <c r="D111" s="114"/>
      <c r="E111" s="114"/>
      <c r="F111" s="136"/>
      <c r="G111" s="136"/>
      <c r="H111" s="136"/>
      <c r="I111" s="136"/>
      <c r="J111" s="136"/>
    </row>
    <row r="112" spans="1:10" ht="15.75" thickBot="1" x14ac:dyDescent="0.3">
      <c r="A112" s="71" t="s">
        <v>114</v>
      </c>
      <c r="B112" s="112"/>
      <c r="C112" s="114"/>
      <c r="D112" s="114"/>
      <c r="E112" s="114"/>
      <c r="F112" s="136"/>
      <c r="G112" s="136"/>
      <c r="H112" s="136"/>
      <c r="I112" s="136"/>
      <c r="J112" s="136"/>
    </row>
    <row r="113" spans="1:10" ht="15.75" thickBot="1" x14ac:dyDescent="0.3">
      <c r="A113" s="351" t="s">
        <v>56</v>
      </c>
      <c r="B113" s="112">
        <f>B103+B108</f>
        <v>300</v>
      </c>
      <c r="C113" s="112">
        <f t="shared" ref="C113:E113" si="15">C103+C108</f>
        <v>0</v>
      </c>
      <c r="D113" s="112">
        <f t="shared" si="15"/>
        <v>0</v>
      </c>
      <c r="E113" s="112">
        <f t="shared" si="15"/>
        <v>0</v>
      </c>
      <c r="F113" s="136"/>
      <c r="G113" s="136"/>
      <c r="H113" s="136"/>
      <c r="I113" s="136"/>
      <c r="J113" s="136"/>
    </row>
    <row r="114" spans="1:10" ht="79.5" thickBot="1" x14ac:dyDescent="0.3">
      <c r="A114" s="129" t="s">
        <v>323</v>
      </c>
      <c r="B114" s="352" t="s">
        <v>633</v>
      </c>
      <c r="C114" s="346" t="s">
        <v>158</v>
      </c>
      <c r="D114" s="953" t="s">
        <v>634</v>
      </c>
      <c r="E114" s="954"/>
      <c r="F114" s="136"/>
      <c r="G114" s="136"/>
      <c r="H114" s="136"/>
      <c r="I114" s="136"/>
      <c r="J114" s="136"/>
    </row>
    <row r="115" spans="1:10" ht="15.75" thickBot="1" x14ac:dyDescent="0.3">
      <c r="A115" s="90" t="s">
        <v>22</v>
      </c>
      <c r="B115" s="766" t="s">
        <v>635</v>
      </c>
      <c r="C115" s="767"/>
      <c r="D115" s="767"/>
      <c r="E115" s="768"/>
      <c r="F115" s="136"/>
      <c r="G115" s="136"/>
      <c r="H115" s="136"/>
      <c r="I115" s="136"/>
      <c r="J115" s="136"/>
    </row>
    <row r="116" spans="1:10" ht="15.75" thickBot="1" x14ac:dyDescent="0.3">
      <c r="A116" s="90" t="s">
        <v>24</v>
      </c>
      <c r="B116" s="783" t="s">
        <v>636</v>
      </c>
      <c r="C116" s="784"/>
      <c r="D116" s="784"/>
      <c r="E116" s="785"/>
      <c r="F116" s="136"/>
      <c r="G116" s="136"/>
      <c r="H116" s="136"/>
      <c r="I116" s="136"/>
      <c r="J116" s="136"/>
    </row>
    <row r="117" spans="1:10" x14ac:dyDescent="0.25">
      <c r="A117" s="769"/>
      <c r="B117" s="105">
        <v>2019</v>
      </c>
      <c r="C117" s="105">
        <v>2020</v>
      </c>
      <c r="D117" s="105">
        <v>2021</v>
      </c>
      <c r="E117" s="105">
        <v>2022</v>
      </c>
      <c r="F117" s="136"/>
      <c r="G117" s="136"/>
      <c r="H117" s="136"/>
      <c r="I117" s="136"/>
      <c r="J117" s="136"/>
    </row>
    <row r="118" spans="1:10" ht="23.25" thickBot="1" x14ac:dyDescent="0.3">
      <c r="A118" s="770"/>
      <c r="B118" s="106" t="s">
        <v>9</v>
      </c>
      <c r="C118" s="106" t="s">
        <v>10</v>
      </c>
      <c r="D118" s="106" t="s">
        <v>10</v>
      </c>
      <c r="E118" s="106" t="s">
        <v>10</v>
      </c>
      <c r="F118" s="136"/>
      <c r="G118" s="136"/>
      <c r="H118" s="136"/>
      <c r="I118" s="136"/>
      <c r="J118" s="136"/>
    </row>
    <row r="119" spans="1:10" ht="15.75" thickBot="1" x14ac:dyDescent="0.3">
      <c r="A119" s="90" t="s">
        <v>26</v>
      </c>
      <c r="B119" s="108">
        <v>1</v>
      </c>
      <c r="C119" s="108">
        <v>1</v>
      </c>
      <c r="D119" s="108">
        <v>0</v>
      </c>
      <c r="E119" s="108">
        <v>0</v>
      </c>
      <c r="F119" s="136"/>
      <c r="G119" s="136"/>
      <c r="H119" s="136"/>
      <c r="I119" s="136"/>
      <c r="J119" s="136"/>
    </row>
    <row r="120" spans="1:10" ht="15.75" thickBot="1" x14ac:dyDescent="0.3">
      <c r="A120" s="90" t="s">
        <v>27</v>
      </c>
      <c r="B120" s="107">
        <v>9700</v>
      </c>
      <c r="C120" s="107">
        <v>6906</v>
      </c>
      <c r="D120" s="107">
        <v>0</v>
      </c>
      <c r="E120" s="107">
        <v>0</v>
      </c>
      <c r="F120" s="136"/>
      <c r="G120" s="136"/>
      <c r="H120" s="136"/>
      <c r="I120" s="136"/>
      <c r="J120" s="136"/>
    </row>
    <row r="121" spans="1:10" ht="15.75" thickBot="1" x14ac:dyDescent="0.3">
      <c r="A121" s="90" t="s">
        <v>28</v>
      </c>
      <c r="B121" s="107">
        <f>B120/B119</f>
        <v>9700</v>
      </c>
      <c r="C121" s="107">
        <f t="shared" ref="C121:E121" si="16">C120/C119</f>
        <v>6906</v>
      </c>
      <c r="D121" s="107" t="e">
        <f t="shared" si="16"/>
        <v>#DIV/0!</v>
      </c>
      <c r="E121" s="107" t="e">
        <f t="shared" si="16"/>
        <v>#DIV/0!</v>
      </c>
      <c r="F121" s="136"/>
      <c r="G121" s="136"/>
      <c r="H121" s="136"/>
      <c r="I121" s="136"/>
      <c r="J121" s="136"/>
    </row>
    <row r="122" spans="1:10" ht="15.75" thickBot="1" x14ac:dyDescent="0.3">
      <c r="A122" s="90" t="s">
        <v>29</v>
      </c>
      <c r="B122" s="108" t="s">
        <v>30</v>
      </c>
      <c r="C122" s="109">
        <f>C119/B119-1</f>
        <v>0</v>
      </c>
      <c r="D122" s="109">
        <f t="shared" ref="D122:E124" si="17">D119/C119-1</f>
        <v>-1</v>
      </c>
      <c r="E122" s="109" t="e">
        <f t="shared" si="17"/>
        <v>#DIV/0!</v>
      </c>
      <c r="F122" s="136"/>
      <c r="G122" s="350"/>
      <c r="H122" s="350"/>
      <c r="I122" s="350"/>
      <c r="J122" s="350"/>
    </row>
    <row r="123" spans="1:10" ht="15.75" thickBot="1" x14ac:dyDescent="0.3">
      <c r="A123" s="90" t="s">
        <v>31</v>
      </c>
      <c r="B123" s="108" t="s">
        <v>30</v>
      </c>
      <c r="C123" s="109">
        <f>C120/B120-1</f>
        <v>-0.28804123711340202</v>
      </c>
      <c r="D123" s="109">
        <f t="shared" si="17"/>
        <v>-1</v>
      </c>
      <c r="E123" s="109" t="e">
        <f t="shared" si="17"/>
        <v>#DIV/0!</v>
      </c>
      <c r="F123" s="136"/>
      <c r="G123" s="136"/>
      <c r="H123" s="136"/>
      <c r="I123" s="136"/>
      <c r="J123" s="136"/>
    </row>
    <row r="124" spans="1:10" ht="15.75" thickBot="1" x14ac:dyDescent="0.3">
      <c r="A124" s="90" t="s">
        <v>32</v>
      </c>
      <c r="B124" s="108" t="s">
        <v>30</v>
      </c>
      <c r="C124" s="109">
        <f>C121/B121-1</f>
        <v>-0.28804123711340202</v>
      </c>
      <c r="D124" s="109" t="e">
        <f t="shared" si="17"/>
        <v>#DIV/0!</v>
      </c>
      <c r="E124" s="109" t="e">
        <f t="shared" si="17"/>
        <v>#DIV/0!</v>
      </c>
      <c r="F124" s="136"/>
      <c r="G124" s="136"/>
      <c r="H124" s="136"/>
      <c r="I124" s="136"/>
      <c r="J124" s="136"/>
    </row>
    <row r="125" spans="1:10" ht="15.75" thickBot="1" x14ac:dyDescent="0.3">
      <c r="A125" s="786" t="s">
        <v>166</v>
      </c>
      <c r="B125" s="787"/>
      <c r="C125" s="787"/>
      <c r="D125" s="787"/>
      <c r="E125" s="788"/>
      <c r="F125" s="136"/>
      <c r="G125" s="136"/>
      <c r="H125" s="136"/>
      <c r="I125" s="136"/>
      <c r="J125" s="136"/>
    </row>
    <row r="126" spans="1:10" x14ac:dyDescent="0.25">
      <c r="A126" s="769"/>
      <c r="B126" s="105">
        <v>2019</v>
      </c>
      <c r="C126" s="105">
        <v>2020</v>
      </c>
      <c r="D126" s="105">
        <v>2021</v>
      </c>
      <c r="E126" s="105">
        <v>2022</v>
      </c>
      <c r="F126" s="136"/>
      <c r="G126" s="136"/>
      <c r="H126" s="136"/>
      <c r="I126" s="136"/>
      <c r="J126" s="136"/>
    </row>
    <row r="127" spans="1:10" ht="23.25" thickBot="1" x14ac:dyDescent="0.3">
      <c r="A127" s="770"/>
      <c r="B127" s="106" t="s">
        <v>9</v>
      </c>
      <c r="C127" s="106" t="s">
        <v>10</v>
      </c>
      <c r="D127" s="106" t="s">
        <v>10</v>
      </c>
      <c r="E127" s="106" t="s">
        <v>10</v>
      </c>
      <c r="F127" s="136"/>
      <c r="G127" s="136"/>
      <c r="H127" s="136"/>
      <c r="I127" s="136"/>
      <c r="J127" s="136"/>
    </row>
    <row r="128" spans="1:10" ht="15.75" thickBot="1" x14ac:dyDescent="0.3">
      <c r="A128" s="132" t="s">
        <v>49</v>
      </c>
      <c r="B128" s="114">
        <f>B129+B130+B131+B132</f>
        <v>0</v>
      </c>
      <c r="C128" s="114">
        <f t="shared" ref="C128:E128" si="18">C129+C130+C131+C132</f>
        <v>0</v>
      </c>
      <c r="D128" s="114">
        <f t="shared" si="18"/>
        <v>0</v>
      </c>
      <c r="E128" s="114">
        <f t="shared" si="18"/>
        <v>0</v>
      </c>
      <c r="F128" s="136"/>
      <c r="G128" s="136"/>
      <c r="H128" s="136"/>
      <c r="I128" s="136"/>
      <c r="J128" s="136"/>
    </row>
    <row r="129" spans="1:10" ht="15.75" thickBot="1" x14ac:dyDescent="0.3">
      <c r="A129" s="71" t="s">
        <v>110</v>
      </c>
      <c r="B129" s="114"/>
      <c r="C129" s="114"/>
      <c r="D129" s="114"/>
      <c r="E129" s="114"/>
      <c r="F129" s="136"/>
      <c r="G129" s="136"/>
      <c r="H129" s="136"/>
      <c r="I129" s="136"/>
      <c r="J129" s="136"/>
    </row>
    <row r="130" spans="1:10" ht="15.75" thickBot="1" x14ac:dyDescent="0.3">
      <c r="A130" s="71" t="s">
        <v>111</v>
      </c>
      <c r="B130" s="114"/>
      <c r="C130" s="114"/>
      <c r="D130" s="114"/>
      <c r="E130" s="114"/>
      <c r="F130" s="136"/>
      <c r="G130" s="136"/>
      <c r="H130" s="136"/>
      <c r="I130" s="136"/>
      <c r="J130" s="136"/>
    </row>
    <row r="131" spans="1:10" ht="15.75" thickBot="1" x14ac:dyDescent="0.3">
      <c r="A131" s="71" t="s">
        <v>113</v>
      </c>
      <c r="B131" s="114"/>
      <c r="C131" s="114"/>
      <c r="D131" s="114"/>
      <c r="E131" s="114"/>
      <c r="F131" s="136"/>
      <c r="G131" s="136"/>
      <c r="H131" s="136"/>
      <c r="I131" s="136"/>
      <c r="J131" s="136"/>
    </row>
    <row r="132" spans="1:10" ht="15.75" thickBot="1" x14ac:dyDescent="0.3">
      <c r="A132" s="71" t="s">
        <v>114</v>
      </c>
      <c r="B132" s="114"/>
      <c r="C132" s="114"/>
      <c r="D132" s="114"/>
      <c r="E132" s="114"/>
      <c r="F132" s="136"/>
      <c r="G132" s="136"/>
      <c r="H132" s="136"/>
      <c r="I132" s="136"/>
      <c r="J132" s="136"/>
    </row>
    <row r="133" spans="1:10" ht="15.75" thickBot="1" x14ac:dyDescent="0.3">
      <c r="A133" s="132" t="s">
        <v>50</v>
      </c>
      <c r="B133" s="107">
        <v>9700</v>
      </c>
      <c r="C133" s="107">
        <v>6906</v>
      </c>
      <c r="D133" s="107">
        <v>0</v>
      </c>
      <c r="E133" s="107">
        <v>0</v>
      </c>
      <c r="F133" s="136"/>
      <c r="G133" s="136"/>
      <c r="H133" s="136"/>
      <c r="I133" s="136"/>
      <c r="J133" s="136"/>
    </row>
    <row r="134" spans="1:10" ht="15.75" thickBot="1" x14ac:dyDescent="0.3">
      <c r="A134" s="71" t="s">
        <v>110</v>
      </c>
      <c r="B134" s="112">
        <v>9700</v>
      </c>
      <c r="C134" s="114">
        <v>6906</v>
      </c>
      <c r="D134" s="114">
        <v>0</v>
      </c>
      <c r="E134" s="114">
        <v>0</v>
      </c>
      <c r="F134" s="136"/>
      <c r="G134" s="136"/>
      <c r="H134" s="136"/>
      <c r="I134" s="136"/>
      <c r="J134" s="136"/>
    </row>
    <row r="135" spans="1:10" ht="15.75" thickBot="1" x14ac:dyDescent="0.3">
      <c r="A135" s="71" t="s">
        <v>111</v>
      </c>
      <c r="B135" s="112"/>
      <c r="C135" s="114"/>
      <c r="D135" s="114"/>
      <c r="E135" s="114"/>
      <c r="F135" s="136"/>
      <c r="G135" s="136"/>
      <c r="H135" s="136"/>
      <c r="I135" s="136"/>
      <c r="J135" s="136"/>
    </row>
    <row r="136" spans="1:10" ht="15.75" thickBot="1" x14ac:dyDescent="0.3">
      <c r="A136" s="71" t="s">
        <v>113</v>
      </c>
      <c r="B136" s="112"/>
      <c r="C136" s="114"/>
      <c r="D136" s="114"/>
      <c r="E136" s="114"/>
      <c r="F136" s="136"/>
      <c r="G136" s="136"/>
      <c r="H136" s="136"/>
      <c r="I136" s="136"/>
      <c r="J136" s="136"/>
    </row>
    <row r="137" spans="1:10" ht="15.75" thickBot="1" x14ac:dyDescent="0.3">
      <c r="A137" s="71" t="s">
        <v>114</v>
      </c>
      <c r="B137" s="112"/>
      <c r="C137" s="114"/>
      <c r="D137" s="114"/>
      <c r="E137" s="114"/>
      <c r="F137" s="136"/>
      <c r="G137" s="136"/>
      <c r="H137" s="136"/>
      <c r="I137" s="136"/>
      <c r="J137" s="136"/>
    </row>
    <row r="138" spans="1:10" ht="15.75" thickBot="1" x14ac:dyDescent="0.3">
      <c r="A138" s="351" t="s">
        <v>637</v>
      </c>
      <c r="B138" s="112">
        <f>B128+B133</f>
        <v>9700</v>
      </c>
      <c r="C138" s="112">
        <f t="shared" ref="C138:E138" si="19">C128+C133</f>
        <v>6906</v>
      </c>
      <c r="D138" s="112">
        <f t="shared" si="19"/>
        <v>0</v>
      </c>
      <c r="E138" s="112">
        <f t="shared" si="19"/>
        <v>0</v>
      </c>
      <c r="F138" s="136"/>
      <c r="G138" s="136"/>
      <c r="H138" s="136"/>
      <c r="I138" s="136"/>
      <c r="J138" s="136"/>
    </row>
    <row r="139" spans="1:10" ht="68.25" thickBot="1" x14ac:dyDescent="0.3">
      <c r="A139" s="129" t="s">
        <v>105</v>
      </c>
      <c r="B139" s="353" t="s">
        <v>638</v>
      </c>
      <c r="C139" s="354" t="s">
        <v>158</v>
      </c>
      <c r="D139" s="355" t="s">
        <v>639</v>
      </c>
      <c r="E139" s="131"/>
      <c r="F139" s="136"/>
      <c r="G139" s="136"/>
      <c r="H139" s="136"/>
      <c r="I139" s="136"/>
      <c r="J139" s="136"/>
    </row>
    <row r="140" spans="1:10" ht="15.75" thickBot="1" x14ac:dyDescent="0.3">
      <c r="A140" s="90" t="s">
        <v>22</v>
      </c>
      <c r="B140" s="766" t="s">
        <v>640</v>
      </c>
      <c r="C140" s="767"/>
      <c r="D140" s="767"/>
      <c r="E140" s="768"/>
      <c r="F140" s="136"/>
      <c r="G140" s="136"/>
      <c r="H140" s="136"/>
      <c r="I140" s="136"/>
      <c r="J140" s="136"/>
    </row>
    <row r="141" spans="1:10" ht="15.75" thickBot="1" x14ac:dyDescent="0.3">
      <c r="A141" s="90" t="s">
        <v>24</v>
      </c>
      <c r="B141" s="783" t="s">
        <v>641</v>
      </c>
      <c r="C141" s="784"/>
      <c r="D141" s="784"/>
      <c r="E141" s="785"/>
      <c r="F141" s="136"/>
      <c r="G141" s="136"/>
      <c r="H141" s="136"/>
      <c r="I141" s="136"/>
      <c r="J141" s="136"/>
    </row>
    <row r="142" spans="1:10" x14ac:dyDescent="0.25">
      <c r="A142" s="769"/>
      <c r="B142" s="105">
        <v>2019</v>
      </c>
      <c r="C142" s="105">
        <v>2020</v>
      </c>
      <c r="D142" s="105">
        <v>2021</v>
      </c>
      <c r="E142" s="105">
        <v>2022</v>
      </c>
      <c r="F142" s="136"/>
      <c r="G142" s="136"/>
      <c r="H142" s="136"/>
      <c r="I142" s="136"/>
      <c r="J142" s="136"/>
    </row>
    <row r="143" spans="1:10" ht="23.25" thickBot="1" x14ac:dyDescent="0.3">
      <c r="A143" s="770"/>
      <c r="B143" s="106" t="s">
        <v>9</v>
      </c>
      <c r="C143" s="106" t="s">
        <v>10</v>
      </c>
      <c r="D143" s="106" t="s">
        <v>10</v>
      </c>
      <c r="E143" s="106" t="s">
        <v>10</v>
      </c>
      <c r="F143" s="136"/>
      <c r="G143" s="136"/>
      <c r="H143" s="136"/>
      <c r="I143" s="136"/>
      <c r="J143" s="136"/>
    </row>
    <row r="144" spans="1:10" ht="15.75" thickBot="1" x14ac:dyDescent="0.3">
      <c r="A144" s="90" t="s">
        <v>26</v>
      </c>
      <c r="B144" s="108">
        <v>1</v>
      </c>
      <c r="C144" s="108">
        <v>1</v>
      </c>
      <c r="D144" s="108">
        <v>1</v>
      </c>
      <c r="E144" s="108">
        <v>1</v>
      </c>
      <c r="F144" s="136"/>
      <c r="G144" s="136"/>
      <c r="H144" s="136"/>
      <c r="I144" s="136"/>
      <c r="J144" s="136"/>
    </row>
    <row r="145" spans="1:10" ht="15.75" thickBot="1" x14ac:dyDescent="0.3">
      <c r="A145" s="90" t="s">
        <v>27</v>
      </c>
      <c r="B145" s="107">
        <v>100</v>
      </c>
      <c r="C145" s="107">
        <v>2594</v>
      </c>
      <c r="D145" s="107">
        <v>0</v>
      </c>
      <c r="E145" s="107">
        <v>0</v>
      </c>
      <c r="F145" s="136"/>
      <c r="G145" s="136"/>
      <c r="H145" s="136"/>
      <c r="I145" s="136"/>
      <c r="J145" s="136"/>
    </row>
    <row r="146" spans="1:10" ht="15.75" thickBot="1" x14ac:dyDescent="0.3">
      <c r="A146" s="90" t="s">
        <v>28</v>
      </c>
      <c r="B146" s="107">
        <f>B145/B144</f>
        <v>100</v>
      </c>
      <c r="C146" s="107">
        <f t="shared" ref="C146:E146" si="20">C145/C144</f>
        <v>2594</v>
      </c>
      <c r="D146" s="107">
        <f t="shared" si="20"/>
        <v>0</v>
      </c>
      <c r="E146" s="107">
        <f t="shared" si="20"/>
        <v>0</v>
      </c>
      <c r="F146" s="136"/>
      <c r="G146" s="136"/>
      <c r="H146" s="136"/>
      <c r="I146" s="136"/>
      <c r="J146" s="136"/>
    </row>
    <row r="147" spans="1:10" ht="15.75" thickBot="1" x14ac:dyDescent="0.3">
      <c r="A147" s="90" t="s">
        <v>29</v>
      </c>
      <c r="B147" s="108" t="s">
        <v>30</v>
      </c>
      <c r="C147" s="109">
        <f>C144/B144-1</f>
        <v>0</v>
      </c>
      <c r="D147" s="109">
        <f t="shared" ref="D147:E149" si="21">D144/C144-1</f>
        <v>0</v>
      </c>
      <c r="E147" s="109">
        <f t="shared" si="21"/>
        <v>0</v>
      </c>
      <c r="F147" s="136"/>
      <c r="G147" s="350"/>
      <c r="H147" s="350"/>
      <c r="I147" s="350"/>
      <c r="J147" s="350"/>
    </row>
    <row r="148" spans="1:10" ht="15.75" thickBot="1" x14ac:dyDescent="0.3">
      <c r="A148" s="90" t="s">
        <v>31</v>
      </c>
      <c r="B148" s="108" t="s">
        <v>30</v>
      </c>
      <c r="C148" s="109">
        <f>C145/B145-1</f>
        <v>24.94</v>
      </c>
      <c r="D148" s="109">
        <f t="shared" si="21"/>
        <v>-1</v>
      </c>
      <c r="E148" s="109" t="e">
        <f t="shared" si="21"/>
        <v>#DIV/0!</v>
      </c>
      <c r="F148" s="136"/>
      <c r="G148" s="136"/>
      <c r="H148" s="136"/>
      <c r="I148" s="136"/>
      <c r="J148" s="136"/>
    </row>
    <row r="149" spans="1:10" ht="15.75" thickBot="1" x14ac:dyDescent="0.3">
      <c r="A149" s="90" t="s">
        <v>32</v>
      </c>
      <c r="B149" s="108" t="s">
        <v>30</v>
      </c>
      <c r="C149" s="109">
        <f>C146/B146-1</f>
        <v>24.94</v>
      </c>
      <c r="D149" s="109">
        <f t="shared" si="21"/>
        <v>-1</v>
      </c>
      <c r="E149" s="109" t="e">
        <f t="shared" si="21"/>
        <v>#DIV/0!</v>
      </c>
      <c r="F149" s="136"/>
      <c r="G149" s="136"/>
      <c r="H149" s="136"/>
      <c r="I149" s="136"/>
      <c r="J149" s="136"/>
    </row>
    <row r="150" spans="1:10" ht="15.75" thickBot="1" x14ac:dyDescent="0.3">
      <c r="A150" s="786" t="s">
        <v>642</v>
      </c>
      <c r="B150" s="787"/>
      <c r="C150" s="787"/>
      <c r="D150" s="787"/>
      <c r="E150" s="788"/>
      <c r="F150" s="136"/>
      <c r="G150" s="136"/>
      <c r="H150" s="136"/>
      <c r="I150" s="136"/>
      <c r="J150" s="136"/>
    </row>
    <row r="151" spans="1:10" x14ac:dyDescent="0.25">
      <c r="A151" s="769"/>
      <c r="B151" s="105">
        <v>2019</v>
      </c>
      <c r="C151" s="105">
        <v>2020</v>
      </c>
      <c r="D151" s="105">
        <v>2021</v>
      </c>
      <c r="E151" s="105">
        <v>2022</v>
      </c>
      <c r="F151" s="136"/>
      <c r="G151" s="136"/>
      <c r="H151" s="136"/>
      <c r="I151" s="136"/>
      <c r="J151" s="136"/>
    </row>
    <row r="152" spans="1:10" ht="23.25" thickBot="1" x14ac:dyDescent="0.3">
      <c r="A152" s="770"/>
      <c r="B152" s="106" t="s">
        <v>9</v>
      </c>
      <c r="C152" s="106" t="s">
        <v>10</v>
      </c>
      <c r="D152" s="106" t="s">
        <v>10</v>
      </c>
      <c r="E152" s="106" t="s">
        <v>10</v>
      </c>
      <c r="F152" s="136"/>
      <c r="G152" s="136"/>
      <c r="H152" s="136"/>
      <c r="I152" s="136"/>
      <c r="J152" s="136"/>
    </row>
    <row r="153" spans="1:10" ht="15.75" thickBot="1" x14ac:dyDescent="0.3">
      <c r="A153" s="132" t="s">
        <v>49</v>
      </c>
      <c r="B153" s="114">
        <f>B154+B155+B156+B157</f>
        <v>0</v>
      </c>
      <c r="C153" s="114">
        <f t="shared" ref="C153:E153" si="22">C154+C155+C156+C157</f>
        <v>0</v>
      </c>
      <c r="D153" s="114">
        <f t="shared" si="22"/>
        <v>0</v>
      </c>
      <c r="E153" s="114">
        <f t="shared" si="22"/>
        <v>0</v>
      </c>
      <c r="F153" s="136"/>
      <c r="G153" s="136"/>
      <c r="H153" s="136"/>
      <c r="I153" s="136"/>
      <c r="J153" s="136"/>
    </row>
    <row r="154" spans="1:10" ht="15.75" thickBot="1" x14ac:dyDescent="0.3">
      <c r="A154" s="71" t="s">
        <v>110</v>
      </c>
      <c r="B154" s="114"/>
      <c r="C154" s="114"/>
      <c r="D154" s="114"/>
      <c r="E154" s="114"/>
      <c r="F154" s="136"/>
      <c r="G154" s="136"/>
      <c r="H154" s="136"/>
      <c r="I154" s="136"/>
      <c r="J154" s="136"/>
    </row>
    <row r="155" spans="1:10" ht="15.75" thickBot="1" x14ac:dyDescent="0.3">
      <c r="A155" s="71" t="s">
        <v>111</v>
      </c>
      <c r="B155" s="114"/>
      <c r="C155" s="114"/>
      <c r="D155" s="114"/>
      <c r="E155" s="114"/>
      <c r="F155" s="136"/>
      <c r="G155" s="136"/>
      <c r="H155" s="136"/>
      <c r="I155" s="136"/>
      <c r="J155" s="136"/>
    </row>
    <row r="156" spans="1:10" ht="15.75" thickBot="1" x14ac:dyDescent="0.3">
      <c r="A156" s="71" t="s">
        <v>113</v>
      </c>
      <c r="B156" s="114"/>
      <c r="C156" s="114"/>
      <c r="D156" s="114"/>
      <c r="E156" s="114"/>
      <c r="F156" s="136"/>
      <c r="G156" s="136"/>
      <c r="H156" s="136"/>
      <c r="I156" s="136"/>
      <c r="J156" s="136"/>
    </row>
    <row r="157" spans="1:10" ht="15.75" thickBot="1" x14ac:dyDescent="0.3">
      <c r="A157" s="71" t="s">
        <v>114</v>
      </c>
      <c r="B157" s="114"/>
      <c r="C157" s="114"/>
      <c r="D157" s="114"/>
      <c r="E157" s="114"/>
      <c r="F157" s="136"/>
      <c r="G157" s="136"/>
      <c r="H157" s="136"/>
      <c r="I157" s="136"/>
      <c r="J157" s="136"/>
    </row>
    <row r="158" spans="1:10" ht="15.75" thickBot="1" x14ac:dyDescent="0.3">
      <c r="A158" s="132" t="s">
        <v>50</v>
      </c>
      <c r="B158" s="107">
        <f>SUM(B159:B162)</f>
        <v>100</v>
      </c>
      <c r="C158" s="107">
        <f t="shared" ref="C158:E158" si="23">SUM(C159:C162)</f>
        <v>2594</v>
      </c>
      <c r="D158" s="107">
        <f t="shared" si="23"/>
        <v>0</v>
      </c>
      <c r="E158" s="107">
        <f t="shared" si="23"/>
        <v>0</v>
      </c>
      <c r="F158" s="136"/>
      <c r="G158" s="136"/>
      <c r="H158" s="136"/>
      <c r="I158" s="136"/>
      <c r="J158" s="136"/>
    </row>
    <row r="159" spans="1:10" ht="15.75" thickBot="1" x14ac:dyDescent="0.3">
      <c r="A159" s="71" t="s">
        <v>110</v>
      </c>
      <c r="B159" s="112"/>
      <c r="C159" s="114"/>
      <c r="D159" s="114"/>
      <c r="E159" s="114"/>
      <c r="F159" s="136"/>
      <c r="G159" s="136"/>
      <c r="H159" s="136"/>
      <c r="I159" s="136"/>
      <c r="J159" s="136"/>
    </row>
    <row r="160" spans="1:10" ht="15.75" thickBot="1" x14ac:dyDescent="0.3">
      <c r="A160" s="71" t="s">
        <v>111</v>
      </c>
      <c r="B160" s="112"/>
      <c r="C160" s="114"/>
      <c r="D160" s="114"/>
      <c r="E160" s="114"/>
      <c r="F160" s="136"/>
      <c r="G160" s="136"/>
      <c r="H160" s="136"/>
      <c r="I160" s="136"/>
      <c r="J160" s="136"/>
    </row>
    <row r="161" spans="1:10" ht="15.75" thickBot="1" x14ac:dyDescent="0.3">
      <c r="A161" s="71" t="s">
        <v>113</v>
      </c>
      <c r="B161" s="107">
        <v>100</v>
      </c>
      <c r="C161" s="107">
        <v>2594</v>
      </c>
      <c r="D161" s="107">
        <v>0</v>
      </c>
      <c r="E161" s="107">
        <v>0</v>
      </c>
      <c r="F161" s="136"/>
      <c r="G161" s="136"/>
      <c r="H161" s="136"/>
      <c r="I161" s="136"/>
      <c r="J161" s="136"/>
    </row>
    <row r="162" spans="1:10" ht="15.75" thickBot="1" x14ac:dyDescent="0.3">
      <c r="A162" s="71" t="s">
        <v>114</v>
      </c>
      <c r="B162" s="112"/>
      <c r="C162" s="114"/>
      <c r="D162" s="114"/>
      <c r="E162" s="114"/>
      <c r="F162" s="136"/>
      <c r="G162" s="136"/>
      <c r="H162" s="136"/>
      <c r="I162" s="136"/>
      <c r="J162" s="136"/>
    </row>
    <row r="163" spans="1:10" ht="15.75" thickBot="1" x14ac:dyDescent="0.3">
      <c r="A163" s="133" t="s">
        <v>107</v>
      </c>
      <c r="B163" s="112">
        <f>B153+B158</f>
        <v>100</v>
      </c>
      <c r="C163" s="112">
        <f t="shared" ref="C163:E163" si="24">C153+C158</f>
        <v>2594</v>
      </c>
      <c r="D163" s="112">
        <f t="shared" si="24"/>
        <v>0</v>
      </c>
      <c r="E163" s="112">
        <f t="shared" si="24"/>
        <v>0</v>
      </c>
      <c r="F163" s="136"/>
      <c r="G163" s="136"/>
      <c r="H163" s="136"/>
      <c r="I163" s="136"/>
      <c r="J163" s="136"/>
    </row>
    <row r="164" spans="1:10" ht="124.5" thickBot="1" x14ac:dyDescent="0.3">
      <c r="A164" s="129" t="s">
        <v>57</v>
      </c>
      <c r="B164" s="353" t="s">
        <v>643</v>
      </c>
      <c r="C164" s="130" t="s">
        <v>158</v>
      </c>
      <c r="D164" s="356" t="s">
        <v>644</v>
      </c>
      <c r="E164" s="131"/>
      <c r="F164" s="136"/>
      <c r="G164" s="136"/>
      <c r="H164" s="136"/>
      <c r="I164" s="136"/>
      <c r="J164" s="136"/>
    </row>
    <row r="165" spans="1:10" ht="15.75" thickBot="1" x14ac:dyDescent="0.3">
      <c r="A165" s="90" t="s">
        <v>22</v>
      </c>
      <c r="B165" s="766" t="s">
        <v>645</v>
      </c>
      <c r="C165" s="767"/>
      <c r="D165" s="767"/>
      <c r="E165" s="768"/>
      <c r="F165" s="136"/>
      <c r="G165" s="136"/>
      <c r="H165" s="136"/>
      <c r="I165" s="136"/>
      <c r="J165" s="136"/>
    </row>
    <row r="166" spans="1:10" ht="15.75" thickBot="1" x14ac:dyDescent="0.3">
      <c r="A166" s="90" t="s">
        <v>24</v>
      </c>
      <c r="B166" s="783" t="s">
        <v>646</v>
      </c>
      <c r="C166" s="784"/>
      <c r="D166" s="784"/>
      <c r="E166" s="785"/>
      <c r="F166" s="136"/>
      <c r="G166" s="136"/>
      <c r="H166" s="136"/>
      <c r="I166" s="136"/>
      <c r="J166" s="136"/>
    </row>
    <row r="167" spans="1:10" x14ac:dyDescent="0.25">
      <c r="A167" s="769"/>
      <c r="B167" s="105">
        <v>2019</v>
      </c>
      <c r="C167" s="105">
        <v>2020</v>
      </c>
      <c r="D167" s="105">
        <v>2021</v>
      </c>
      <c r="E167" s="105">
        <v>2022</v>
      </c>
      <c r="F167" s="136"/>
      <c r="G167" s="136"/>
      <c r="H167" s="136"/>
      <c r="I167" s="136"/>
      <c r="J167" s="136"/>
    </row>
    <row r="168" spans="1:10" ht="23.25" thickBot="1" x14ac:dyDescent="0.3">
      <c r="A168" s="770"/>
      <c r="B168" s="106" t="s">
        <v>9</v>
      </c>
      <c r="C168" s="106" t="s">
        <v>10</v>
      </c>
      <c r="D168" s="106" t="s">
        <v>10</v>
      </c>
      <c r="E168" s="106" t="s">
        <v>10</v>
      </c>
      <c r="F168" s="136"/>
      <c r="G168" s="136"/>
      <c r="H168" s="136"/>
      <c r="I168" s="136"/>
      <c r="J168" s="136"/>
    </row>
    <row r="169" spans="1:10" ht="15.75" thickBot="1" x14ac:dyDescent="0.3">
      <c r="A169" s="90" t="s">
        <v>26</v>
      </c>
      <c r="B169" s="108">
        <v>1</v>
      </c>
      <c r="C169" s="108">
        <v>0</v>
      </c>
      <c r="D169" s="108">
        <v>0</v>
      </c>
      <c r="E169" s="108">
        <v>0</v>
      </c>
      <c r="F169" s="136"/>
      <c r="G169" s="136"/>
      <c r="H169" s="136"/>
      <c r="I169" s="136"/>
      <c r="J169" s="136"/>
    </row>
    <row r="170" spans="1:10" ht="15.75" thickBot="1" x14ac:dyDescent="0.3">
      <c r="A170" s="90" t="s">
        <v>27</v>
      </c>
      <c r="B170" s="107">
        <v>1934</v>
      </c>
      <c r="C170" s="107">
        <f t="shared" ref="C170:E170" si="25">C188</f>
        <v>0</v>
      </c>
      <c r="D170" s="107">
        <f t="shared" si="25"/>
        <v>0</v>
      </c>
      <c r="E170" s="107">
        <f t="shared" si="25"/>
        <v>0</v>
      </c>
      <c r="F170" s="136"/>
      <c r="G170" s="136"/>
      <c r="H170" s="136"/>
      <c r="I170" s="136"/>
      <c r="J170" s="136"/>
    </row>
    <row r="171" spans="1:10" ht="15.75" thickBot="1" x14ac:dyDescent="0.3">
      <c r="A171" s="90" t="s">
        <v>28</v>
      </c>
      <c r="B171" s="107">
        <f>B170/B169</f>
        <v>1934</v>
      </c>
      <c r="C171" s="107" t="e">
        <f t="shared" ref="C171:E171" si="26">C170/C169</f>
        <v>#DIV/0!</v>
      </c>
      <c r="D171" s="107" t="e">
        <f t="shared" si="26"/>
        <v>#DIV/0!</v>
      </c>
      <c r="E171" s="107" t="e">
        <f t="shared" si="26"/>
        <v>#DIV/0!</v>
      </c>
      <c r="F171" s="136"/>
      <c r="G171" s="136"/>
      <c r="H171" s="136"/>
      <c r="I171" s="136"/>
      <c r="J171" s="136"/>
    </row>
    <row r="172" spans="1:10" ht="15.75" thickBot="1" x14ac:dyDescent="0.3">
      <c r="A172" s="90" t="s">
        <v>29</v>
      </c>
      <c r="B172" s="108" t="s">
        <v>30</v>
      </c>
      <c r="C172" s="109">
        <f>C169/B169-1</f>
        <v>-1</v>
      </c>
      <c r="D172" s="109" t="e">
        <f t="shared" ref="D172:E174" si="27">D169/C169-1</f>
        <v>#DIV/0!</v>
      </c>
      <c r="E172" s="109" t="e">
        <f t="shared" si="27"/>
        <v>#DIV/0!</v>
      </c>
      <c r="F172" s="136"/>
      <c r="G172" s="350"/>
      <c r="H172" s="350"/>
      <c r="I172" s="350"/>
      <c r="J172" s="350"/>
    </row>
    <row r="173" spans="1:10" ht="15.75" thickBot="1" x14ac:dyDescent="0.3">
      <c r="A173" s="90" t="s">
        <v>31</v>
      </c>
      <c r="B173" s="108" t="s">
        <v>30</v>
      </c>
      <c r="C173" s="109">
        <f>C170/B170-1</f>
        <v>-1</v>
      </c>
      <c r="D173" s="109" t="e">
        <f t="shared" si="27"/>
        <v>#DIV/0!</v>
      </c>
      <c r="E173" s="109" t="e">
        <f t="shared" si="27"/>
        <v>#DIV/0!</v>
      </c>
      <c r="F173" s="136"/>
      <c r="G173" s="136"/>
      <c r="H173" s="136"/>
      <c r="I173" s="136"/>
      <c r="J173" s="136"/>
    </row>
    <row r="174" spans="1:10" ht="15.75" thickBot="1" x14ac:dyDescent="0.3">
      <c r="A174" s="90" t="s">
        <v>32</v>
      </c>
      <c r="B174" s="108" t="s">
        <v>30</v>
      </c>
      <c r="C174" s="109" t="e">
        <f>C171/B171-1</f>
        <v>#DIV/0!</v>
      </c>
      <c r="D174" s="109" t="e">
        <f t="shared" si="27"/>
        <v>#DIV/0!</v>
      </c>
      <c r="E174" s="109" t="e">
        <f t="shared" si="27"/>
        <v>#DIV/0!</v>
      </c>
      <c r="F174" s="136"/>
      <c r="G174" s="136"/>
      <c r="H174" s="136"/>
      <c r="I174" s="136"/>
      <c r="J174" s="136"/>
    </row>
    <row r="175" spans="1:10" ht="15.75" thickBot="1" x14ac:dyDescent="0.3">
      <c r="A175" s="786" t="s">
        <v>174</v>
      </c>
      <c r="B175" s="787"/>
      <c r="C175" s="787"/>
      <c r="D175" s="787"/>
      <c r="E175" s="788"/>
      <c r="F175" s="136"/>
      <c r="G175" s="136"/>
      <c r="H175" s="136"/>
      <c r="I175" s="136"/>
      <c r="J175" s="136"/>
    </row>
    <row r="176" spans="1:10" x14ac:dyDescent="0.25">
      <c r="A176" s="769"/>
      <c r="B176" s="105">
        <v>2019</v>
      </c>
      <c r="C176" s="105">
        <v>2020</v>
      </c>
      <c r="D176" s="105">
        <v>2021</v>
      </c>
      <c r="E176" s="105">
        <v>2022</v>
      </c>
      <c r="F176" s="136"/>
      <c r="G176" s="136"/>
      <c r="H176" s="136"/>
      <c r="I176" s="136"/>
      <c r="J176" s="136"/>
    </row>
    <row r="177" spans="1:10" ht="23.25" thickBot="1" x14ac:dyDescent="0.3">
      <c r="A177" s="770"/>
      <c r="B177" s="106" t="s">
        <v>9</v>
      </c>
      <c r="C177" s="106" t="s">
        <v>10</v>
      </c>
      <c r="D177" s="106" t="s">
        <v>10</v>
      </c>
      <c r="E177" s="106" t="s">
        <v>10</v>
      </c>
      <c r="F177" s="136"/>
      <c r="G177" s="136"/>
      <c r="H177" s="136"/>
      <c r="I177" s="136"/>
      <c r="J177" s="136"/>
    </row>
    <row r="178" spans="1:10" ht="15.75" thickBot="1" x14ac:dyDescent="0.3">
      <c r="A178" s="132" t="s">
        <v>49</v>
      </c>
      <c r="B178" s="114"/>
      <c r="C178" s="114"/>
      <c r="D178" s="114"/>
      <c r="E178" s="114"/>
      <c r="F178" s="136"/>
      <c r="G178" s="136"/>
      <c r="H178" s="136"/>
      <c r="I178" s="136"/>
      <c r="J178" s="136"/>
    </row>
    <row r="179" spans="1:10" ht="15.75" thickBot="1" x14ac:dyDescent="0.3">
      <c r="A179" s="71" t="s">
        <v>110</v>
      </c>
      <c r="B179" s="114"/>
      <c r="C179" s="114"/>
      <c r="D179" s="114"/>
      <c r="E179" s="114"/>
      <c r="F179" s="136"/>
      <c r="G179" s="136"/>
      <c r="H179" s="136"/>
      <c r="I179" s="136"/>
      <c r="J179" s="136"/>
    </row>
    <row r="180" spans="1:10" ht="15.75" thickBot="1" x14ac:dyDescent="0.3">
      <c r="A180" s="71" t="s">
        <v>111</v>
      </c>
      <c r="B180" s="114"/>
      <c r="C180" s="114"/>
      <c r="D180" s="114"/>
      <c r="E180" s="114"/>
      <c r="F180" s="136"/>
      <c r="G180" s="136"/>
      <c r="H180" s="136"/>
      <c r="I180" s="136"/>
      <c r="J180" s="136"/>
    </row>
    <row r="181" spans="1:10" ht="15.75" thickBot="1" x14ac:dyDescent="0.3">
      <c r="A181" s="71" t="s">
        <v>113</v>
      </c>
      <c r="B181" s="114"/>
      <c r="C181" s="114"/>
      <c r="D181" s="114"/>
      <c r="E181" s="114"/>
      <c r="F181" s="136"/>
      <c r="G181" s="136"/>
      <c r="H181" s="136"/>
      <c r="I181" s="136"/>
      <c r="J181" s="136"/>
    </row>
    <row r="182" spans="1:10" ht="15.75" thickBot="1" x14ac:dyDescent="0.3">
      <c r="A182" s="71" t="s">
        <v>114</v>
      </c>
      <c r="B182" s="114"/>
      <c r="C182" s="114"/>
      <c r="D182" s="114"/>
      <c r="E182" s="114"/>
      <c r="F182" s="136"/>
      <c r="G182" s="136"/>
      <c r="H182" s="136"/>
      <c r="I182" s="136"/>
      <c r="J182" s="136"/>
    </row>
    <row r="183" spans="1:10" ht="15.75" thickBot="1" x14ac:dyDescent="0.3">
      <c r="A183" s="132" t="s">
        <v>50</v>
      </c>
      <c r="B183" s="107">
        <v>1934</v>
      </c>
      <c r="C183" s="107">
        <f t="shared" ref="C183:E184" si="28">C376</f>
        <v>0</v>
      </c>
      <c r="D183" s="107">
        <f t="shared" si="28"/>
        <v>0</v>
      </c>
      <c r="E183" s="107">
        <f t="shared" si="28"/>
        <v>0</v>
      </c>
      <c r="F183" s="136"/>
      <c r="G183" s="136"/>
      <c r="H183" s="136"/>
      <c r="I183" s="136"/>
      <c r="J183" s="136"/>
    </row>
    <row r="184" spans="1:10" ht="15.75" thickBot="1" x14ac:dyDescent="0.3">
      <c r="A184" s="71" t="s">
        <v>110</v>
      </c>
      <c r="B184" s="107">
        <v>1934</v>
      </c>
      <c r="C184" s="107">
        <f t="shared" si="28"/>
        <v>0</v>
      </c>
      <c r="D184" s="107">
        <f t="shared" si="28"/>
        <v>0</v>
      </c>
      <c r="E184" s="107">
        <f t="shared" si="28"/>
        <v>0</v>
      </c>
      <c r="F184" s="136"/>
      <c r="G184" s="136"/>
      <c r="H184" s="136"/>
      <c r="I184" s="136"/>
      <c r="J184" s="136"/>
    </row>
    <row r="185" spans="1:10" ht="15.75" thickBot="1" x14ac:dyDescent="0.3">
      <c r="A185" s="71" t="s">
        <v>111</v>
      </c>
      <c r="B185" s="112"/>
      <c r="C185" s="112"/>
      <c r="D185" s="112"/>
      <c r="E185" s="112"/>
      <c r="F185" s="136"/>
      <c r="G185" s="136"/>
      <c r="H185" s="136"/>
      <c r="I185" s="136"/>
      <c r="J185" s="136"/>
    </row>
    <row r="186" spans="1:10" ht="15.75" thickBot="1" x14ac:dyDescent="0.3">
      <c r="A186" s="71" t="s">
        <v>113</v>
      </c>
      <c r="B186" s="112"/>
      <c r="C186" s="112"/>
      <c r="D186" s="112"/>
      <c r="E186" s="112"/>
      <c r="F186" s="136"/>
      <c r="G186" s="136"/>
      <c r="H186" s="136"/>
      <c r="I186" s="136"/>
      <c r="J186" s="136"/>
    </row>
    <row r="187" spans="1:10" ht="15.75" thickBot="1" x14ac:dyDescent="0.3">
      <c r="A187" s="71" t="s">
        <v>114</v>
      </c>
      <c r="B187" s="112"/>
      <c r="C187" s="112"/>
      <c r="D187" s="112"/>
      <c r="E187" s="112"/>
      <c r="F187" s="136"/>
      <c r="G187" s="136"/>
      <c r="H187" s="136"/>
      <c r="I187" s="136"/>
      <c r="J187" s="136"/>
    </row>
    <row r="188" spans="1:10" ht="15.75" thickBot="1" x14ac:dyDescent="0.3">
      <c r="A188" s="133" t="s">
        <v>61</v>
      </c>
      <c r="B188" s="112">
        <f>B178+B183</f>
        <v>1934</v>
      </c>
      <c r="C188" s="112">
        <f>C178+C183</f>
        <v>0</v>
      </c>
      <c r="D188" s="112">
        <f>D178+D183</f>
        <v>0</v>
      </c>
      <c r="E188" s="112">
        <f>E178+E183</f>
        <v>0</v>
      </c>
      <c r="F188" s="136"/>
      <c r="G188" s="136"/>
      <c r="H188" s="136"/>
      <c r="I188" s="136"/>
      <c r="J188" s="136"/>
    </row>
    <row r="189" spans="1:10" ht="68.25" thickBot="1" x14ac:dyDescent="0.3">
      <c r="A189" s="129" t="s">
        <v>179</v>
      </c>
      <c r="B189" s="357" t="s">
        <v>647</v>
      </c>
      <c r="C189" s="354" t="s">
        <v>158</v>
      </c>
      <c r="D189" s="358" t="s">
        <v>648</v>
      </c>
      <c r="E189" s="131"/>
      <c r="F189" s="136"/>
      <c r="G189" s="136"/>
      <c r="H189" s="136"/>
      <c r="I189" s="136"/>
      <c r="J189" s="136"/>
    </row>
    <row r="190" spans="1:10" ht="15.75" thickBot="1" x14ac:dyDescent="0.3">
      <c r="A190" s="90" t="s">
        <v>22</v>
      </c>
      <c r="B190" s="766" t="s">
        <v>649</v>
      </c>
      <c r="C190" s="767"/>
      <c r="D190" s="767"/>
      <c r="E190" s="768"/>
      <c r="F190" s="136"/>
      <c r="G190" s="136"/>
      <c r="H190" s="136"/>
      <c r="I190" s="136"/>
      <c r="J190" s="136"/>
    </row>
    <row r="191" spans="1:10" ht="15.75" thickBot="1" x14ac:dyDescent="0.3">
      <c r="A191" s="90" t="s">
        <v>24</v>
      </c>
      <c r="B191" s="783" t="s">
        <v>650</v>
      </c>
      <c r="C191" s="784"/>
      <c r="D191" s="784"/>
      <c r="E191" s="785"/>
      <c r="F191" s="136"/>
      <c r="G191" s="136"/>
      <c r="H191" s="136"/>
      <c r="I191" s="136"/>
      <c r="J191" s="136"/>
    </row>
    <row r="192" spans="1:10" x14ac:dyDescent="0.25">
      <c r="A192" s="769"/>
      <c r="B192" s="105">
        <v>2019</v>
      </c>
      <c r="C192" s="105">
        <v>2020</v>
      </c>
      <c r="D192" s="105">
        <v>2021</v>
      </c>
      <c r="E192" s="105">
        <v>2022</v>
      </c>
      <c r="F192" s="136"/>
      <c r="G192" s="136"/>
      <c r="H192" s="136"/>
      <c r="I192" s="136"/>
      <c r="J192" s="136"/>
    </row>
    <row r="193" spans="1:10" ht="23.25" thickBot="1" x14ac:dyDescent="0.3">
      <c r="A193" s="770"/>
      <c r="B193" s="106" t="s">
        <v>9</v>
      </c>
      <c r="C193" s="106" t="s">
        <v>10</v>
      </c>
      <c r="D193" s="106" t="s">
        <v>10</v>
      </c>
      <c r="E193" s="106" t="s">
        <v>10</v>
      </c>
      <c r="F193" s="136"/>
      <c r="G193" s="136"/>
      <c r="H193" s="136"/>
      <c r="I193" s="136"/>
      <c r="J193" s="136"/>
    </row>
    <row r="194" spans="1:10" ht="15.75" thickBot="1" x14ac:dyDescent="0.3">
      <c r="A194" s="90" t="s">
        <v>26</v>
      </c>
      <c r="B194" s="108">
        <v>0</v>
      </c>
      <c r="C194" s="108">
        <v>0</v>
      </c>
      <c r="D194" s="108">
        <v>0</v>
      </c>
      <c r="E194" s="108">
        <v>0</v>
      </c>
      <c r="F194" s="136"/>
      <c r="G194" s="136"/>
      <c r="H194" s="136"/>
      <c r="I194" s="136"/>
      <c r="J194" s="136"/>
    </row>
    <row r="195" spans="1:10" ht="15.75" thickBot="1" x14ac:dyDescent="0.3">
      <c r="A195" s="90" t="s">
        <v>27</v>
      </c>
      <c r="B195" s="107">
        <v>0</v>
      </c>
      <c r="C195" s="107">
        <v>0</v>
      </c>
      <c r="D195" s="107">
        <v>0</v>
      </c>
      <c r="E195" s="107">
        <v>0</v>
      </c>
      <c r="F195" s="136"/>
      <c r="G195" s="136"/>
      <c r="H195" s="136"/>
      <c r="I195" s="136"/>
      <c r="J195" s="136"/>
    </row>
    <row r="196" spans="1:10" ht="15.75" thickBot="1" x14ac:dyDescent="0.3">
      <c r="A196" s="90" t="s">
        <v>28</v>
      </c>
      <c r="B196" s="107" t="e">
        <f>B195/B194</f>
        <v>#DIV/0!</v>
      </c>
      <c r="C196" s="107" t="e">
        <f t="shared" ref="C196:E196" si="29">C195/C194</f>
        <v>#DIV/0!</v>
      </c>
      <c r="D196" s="107" t="e">
        <f t="shared" si="29"/>
        <v>#DIV/0!</v>
      </c>
      <c r="E196" s="107" t="e">
        <f t="shared" si="29"/>
        <v>#DIV/0!</v>
      </c>
      <c r="F196" s="136"/>
      <c r="G196" s="136"/>
      <c r="H196" s="136"/>
      <c r="I196" s="136"/>
      <c r="J196" s="136"/>
    </row>
    <row r="197" spans="1:10" ht="15.75" thickBot="1" x14ac:dyDescent="0.3">
      <c r="A197" s="90" t="s">
        <v>29</v>
      </c>
      <c r="B197" s="108" t="s">
        <v>30</v>
      </c>
      <c r="C197" s="109" t="e">
        <f>C194/B194-1</f>
        <v>#DIV/0!</v>
      </c>
      <c r="D197" s="109" t="e">
        <f t="shared" ref="D197:E199" si="30">D194/C194-1</f>
        <v>#DIV/0!</v>
      </c>
      <c r="E197" s="109" t="e">
        <f t="shared" si="30"/>
        <v>#DIV/0!</v>
      </c>
      <c r="F197" s="136"/>
      <c r="G197" s="350"/>
      <c r="H197" s="350"/>
      <c r="I197" s="350"/>
      <c r="J197" s="350"/>
    </row>
    <row r="198" spans="1:10" ht="15.75" thickBot="1" x14ac:dyDescent="0.3">
      <c r="A198" s="90" t="s">
        <v>31</v>
      </c>
      <c r="B198" s="108" t="s">
        <v>30</v>
      </c>
      <c r="C198" s="109" t="e">
        <f>C195/B195-1</f>
        <v>#DIV/0!</v>
      </c>
      <c r="D198" s="109" t="e">
        <f t="shared" si="30"/>
        <v>#DIV/0!</v>
      </c>
      <c r="E198" s="109" t="e">
        <f t="shared" si="30"/>
        <v>#DIV/0!</v>
      </c>
      <c r="F198" s="136"/>
      <c r="G198" s="136"/>
      <c r="H198" s="136"/>
      <c r="I198" s="136"/>
      <c r="J198" s="136"/>
    </row>
    <row r="199" spans="1:10" ht="15.75" thickBot="1" x14ac:dyDescent="0.3">
      <c r="A199" s="90" t="s">
        <v>32</v>
      </c>
      <c r="B199" s="108" t="s">
        <v>30</v>
      </c>
      <c r="C199" s="109" t="e">
        <f>C196/B196-1</f>
        <v>#DIV/0!</v>
      </c>
      <c r="D199" s="109" t="e">
        <f t="shared" si="30"/>
        <v>#DIV/0!</v>
      </c>
      <c r="E199" s="109" t="e">
        <f t="shared" si="30"/>
        <v>#DIV/0!</v>
      </c>
      <c r="F199" s="136"/>
      <c r="G199" s="136"/>
      <c r="H199" s="136"/>
      <c r="I199" s="136"/>
      <c r="J199" s="136"/>
    </row>
    <row r="200" spans="1:10" ht="15.75" thickBot="1" x14ac:dyDescent="0.3">
      <c r="A200" s="786" t="s">
        <v>182</v>
      </c>
      <c r="B200" s="787"/>
      <c r="C200" s="787"/>
      <c r="D200" s="787"/>
      <c r="E200" s="788"/>
      <c r="F200" s="136"/>
      <c r="G200" s="136"/>
      <c r="H200" s="136"/>
      <c r="I200" s="136"/>
      <c r="J200" s="136"/>
    </row>
    <row r="201" spans="1:10" x14ac:dyDescent="0.25">
      <c r="A201" s="769"/>
      <c r="B201" s="105">
        <v>2019</v>
      </c>
      <c r="C201" s="105">
        <v>2020</v>
      </c>
      <c r="D201" s="105">
        <v>2021</v>
      </c>
      <c r="E201" s="105">
        <v>2022</v>
      </c>
      <c r="F201" s="136"/>
      <c r="G201" s="136"/>
      <c r="H201" s="136"/>
      <c r="I201" s="136"/>
      <c r="J201" s="136"/>
    </row>
    <row r="202" spans="1:10" ht="23.25" thickBot="1" x14ac:dyDescent="0.3">
      <c r="A202" s="770"/>
      <c r="B202" s="106" t="s">
        <v>9</v>
      </c>
      <c r="C202" s="106" t="s">
        <v>10</v>
      </c>
      <c r="D202" s="106" t="s">
        <v>10</v>
      </c>
      <c r="E202" s="106" t="s">
        <v>10</v>
      </c>
      <c r="F202" s="136"/>
      <c r="G202" s="136"/>
      <c r="H202" s="136"/>
      <c r="I202" s="136"/>
      <c r="J202" s="136"/>
    </row>
    <row r="203" spans="1:10" ht="15.75" thickBot="1" x14ac:dyDescent="0.3">
      <c r="A203" s="132" t="s">
        <v>49</v>
      </c>
      <c r="B203" s="114">
        <f>B204+B205+B206+B207</f>
        <v>0</v>
      </c>
      <c r="C203" s="114">
        <f t="shared" ref="C203:E203" si="31">C204+C205+C206+C207</f>
        <v>0</v>
      </c>
      <c r="D203" s="114">
        <f t="shared" si="31"/>
        <v>0</v>
      </c>
      <c r="E203" s="114">
        <f t="shared" si="31"/>
        <v>0</v>
      </c>
      <c r="F203" s="136"/>
      <c r="G203" s="136"/>
      <c r="H203" s="136"/>
      <c r="I203" s="136"/>
      <c r="J203" s="136"/>
    </row>
    <row r="204" spans="1:10" ht="15.75" thickBot="1" x14ac:dyDescent="0.3">
      <c r="A204" s="71" t="s">
        <v>110</v>
      </c>
      <c r="B204" s="114"/>
      <c r="C204" s="114"/>
      <c r="D204" s="114"/>
      <c r="E204" s="114"/>
      <c r="F204" s="136"/>
      <c r="G204" s="136"/>
      <c r="H204" s="136"/>
      <c r="I204" s="136"/>
      <c r="J204" s="136"/>
    </row>
    <row r="205" spans="1:10" ht="15.75" thickBot="1" x14ac:dyDescent="0.3">
      <c r="A205" s="71" t="s">
        <v>111</v>
      </c>
      <c r="B205" s="114"/>
      <c r="C205" s="114"/>
      <c r="D205" s="114"/>
      <c r="E205" s="114"/>
      <c r="F205" s="136"/>
      <c r="G205" s="136"/>
      <c r="H205" s="136"/>
      <c r="I205" s="136"/>
      <c r="J205" s="136"/>
    </row>
    <row r="206" spans="1:10" ht="15.75" thickBot="1" x14ac:dyDescent="0.3">
      <c r="A206" s="71" t="s">
        <v>113</v>
      </c>
      <c r="B206" s="114"/>
      <c r="C206" s="114"/>
      <c r="D206" s="114"/>
      <c r="E206" s="114"/>
      <c r="F206" s="136"/>
      <c r="G206" s="136"/>
      <c r="H206" s="136"/>
      <c r="I206" s="136"/>
      <c r="J206" s="136"/>
    </row>
    <row r="207" spans="1:10" ht="15.75" thickBot="1" x14ac:dyDescent="0.3">
      <c r="A207" s="71" t="s">
        <v>114</v>
      </c>
      <c r="B207" s="114"/>
      <c r="C207" s="114"/>
      <c r="D207" s="114"/>
      <c r="E207" s="114"/>
      <c r="F207" s="136"/>
      <c r="G207" s="136"/>
      <c r="H207" s="136"/>
      <c r="I207" s="136"/>
      <c r="J207" s="136"/>
    </row>
    <row r="208" spans="1:10" ht="15.75" thickBot="1" x14ac:dyDescent="0.3">
      <c r="A208" s="132" t="s">
        <v>50</v>
      </c>
      <c r="B208" s="107">
        <v>0</v>
      </c>
      <c r="C208" s="107">
        <v>0</v>
      </c>
      <c r="D208" s="107">
        <v>0</v>
      </c>
      <c r="E208" s="107">
        <v>0</v>
      </c>
      <c r="F208" s="136"/>
      <c r="G208" s="136"/>
      <c r="H208" s="136"/>
      <c r="I208" s="136"/>
      <c r="J208" s="136"/>
    </row>
    <row r="209" spans="1:10" ht="15.75" thickBot="1" x14ac:dyDescent="0.3">
      <c r="A209" s="71" t="s">
        <v>110</v>
      </c>
      <c r="B209" s="107">
        <v>0</v>
      </c>
      <c r="C209" s="107">
        <v>0</v>
      </c>
      <c r="D209" s="107">
        <v>0</v>
      </c>
      <c r="E209" s="107">
        <v>0</v>
      </c>
      <c r="F209" s="136"/>
      <c r="G209" s="136"/>
      <c r="H209" s="136"/>
      <c r="I209" s="136"/>
      <c r="J209" s="136"/>
    </row>
    <row r="210" spans="1:10" ht="15.75" thickBot="1" x14ac:dyDescent="0.3">
      <c r="A210" s="71" t="s">
        <v>111</v>
      </c>
      <c r="B210" s="112"/>
      <c r="C210" s="112"/>
      <c r="D210" s="112"/>
      <c r="E210" s="112"/>
      <c r="F210" s="136"/>
      <c r="G210" s="136"/>
      <c r="H210" s="136"/>
      <c r="I210" s="136"/>
      <c r="J210" s="136"/>
    </row>
    <row r="211" spans="1:10" ht="15.75" thickBot="1" x14ac:dyDescent="0.3">
      <c r="A211" s="71" t="s">
        <v>113</v>
      </c>
      <c r="B211" s="112"/>
      <c r="C211" s="112"/>
      <c r="D211" s="112"/>
      <c r="E211" s="112"/>
      <c r="F211" s="136"/>
      <c r="G211" s="136"/>
      <c r="H211" s="136"/>
      <c r="I211" s="136"/>
      <c r="J211" s="136"/>
    </row>
    <row r="212" spans="1:10" ht="15.75" thickBot="1" x14ac:dyDescent="0.3">
      <c r="A212" s="71" t="s">
        <v>114</v>
      </c>
      <c r="B212" s="112"/>
      <c r="C212" s="112"/>
      <c r="D212" s="112"/>
      <c r="E212" s="112"/>
      <c r="F212" s="136"/>
      <c r="G212" s="136"/>
      <c r="H212" s="136"/>
      <c r="I212" s="136"/>
      <c r="J212" s="136"/>
    </row>
    <row r="213" spans="1:10" ht="15.75" thickBot="1" x14ac:dyDescent="0.3">
      <c r="A213" s="133" t="s">
        <v>183</v>
      </c>
      <c r="B213" s="112">
        <f>B203+B208</f>
        <v>0</v>
      </c>
      <c r="C213" s="112">
        <f t="shared" ref="C213:E213" si="32">C203+C208</f>
        <v>0</v>
      </c>
      <c r="D213" s="112">
        <f t="shared" si="32"/>
        <v>0</v>
      </c>
      <c r="E213" s="112">
        <f t="shared" si="32"/>
        <v>0</v>
      </c>
      <c r="F213" s="136"/>
      <c r="G213" s="136"/>
      <c r="H213" s="136"/>
      <c r="I213" s="136"/>
      <c r="J213" s="136"/>
    </row>
    <row r="214" spans="1:10" ht="68.25" thickBot="1" x14ac:dyDescent="0.3">
      <c r="A214" s="129" t="s">
        <v>63</v>
      </c>
      <c r="B214" s="357" t="s">
        <v>651</v>
      </c>
      <c r="C214" s="354" t="s">
        <v>158</v>
      </c>
      <c r="D214" s="359" t="s">
        <v>652</v>
      </c>
      <c r="E214" s="131"/>
      <c r="F214" s="136"/>
      <c r="G214" s="136"/>
      <c r="H214" s="136"/>
      <c r="I214" s="136"/>
      <c r="J214" s="136"/>
    </row>
    <row r="215" spans="1:10" ht="15.75" thickBot="1" x14ac:dyDescent="0.3">
      <c r="A215" s="90" t="s">
        <v>22</v>
      </c>
      <c r="B215" s="766" t="s">
        <v>653</v>
      </c>
      <c r="C215" s="767"/>
      <c r="D215" s="767"/>
      <c r="E215" s="768"/>
    </row>
    <row r="216" spans="1:10" ht="15.75" thickBot="1" x14ac:dyDescent="0.3">
      <c r="A216" s="90" t="s">
        <v>24</v>
      </c>
      <c r="B216" s="783" t="s">
        <v>506</v>
      </c>
      <c r="C216" s="784"/>
      <c r="D216" s="784"/>
      <c r="E216" s="785"/>
    </row>
    <row r="217" spans="1:10" x14ac:dyDescent="0.25">
      <c r="A217" s="769"/>
      <c r="B217" s="105">
        <v>2019</v>
      </c>
      <c r="C217" s="105">
        <v>2020</v>
      </c>
      <c r="D217" s="105">
        <v>2021</v>
      </c>
      <c r="E217" s="105">
        <v>2022</v>
      </c>
    </row>
    <row r="218" spans="1:10" ht="23.25" thickBot="1" x14ac:dyDescent="0.3">
      <c r="A218" s="770"/>
      <c r="B218" s="106" t="s">
        <v>9</v>
      </c>
      <c r="C218" s="106" t="s">
        <v>10</v>
      </c>
      <c r="D218" s="106" t="s">
        <v>10</v>
      </c>
      <c r="E218" s="106" t="s">
        <v>10</v>
      </c>
    </row>
    <row r="219" spans="1:10" ht="15.75" thickBot="1" x14ac:dyDescent="0.3">
      <c r="A219" s="90" t="s">
        <v>26</v>
      </c>
      <c r="B219" s="108">
        <v>0</v>
      </c>
      <c r="C219" s="108">
        <v>0</v>
      </c>
      <c r="D219" s="108">
        <v>2</v>
      </c>
      <c r="E219" s="108">
        <v>0</v>
      </c>
    </row>
    <row r="220" spans="1:10" ht="15.75" thickBot="1" x14ac:dyDescent="0.3">
      <c r="A220" s="90" t="s">
        <v>27</v>
      </c>
      <c r="B220" s="107">
        <v>0</v>
      </c>
      <c r="C220" s="107">
        <v>0</v>
      </c>
      <c r="D220" s="107">
        <v>5400</v>
      </c>
      <c r="E220" s="107">
        <v>0</v>
      </c>
    </row>
    <row r="221" spans="1:10" ht="15.75" thickBot="1" x14ac:dyDescent="0.3">
      <c r="A221" s="90" t="s">
        <v>28</v>
      </c>
      <c r="B221" s="107" t="e">
        <f>B220/B219</f>
        <v>#DIV/0!</v>
      </c>
      <c r="C221" s="107" t="e">
        <f t="shared" ref="C221:E221" si="33">C220/C219</f>
        <v>#DIV/0!</v>
      </c>
      <c r="D221" s="107">
        <f t="shared" si="33"/>
        <v>2700</v>
      </c>
      <c r="E221" s="107" t="e">
        <f t="shared" si="33"/>
        <v>#DIV/0!</v>
      </c>
    </row>
    <row r="222" spans="1:10" ht="15.75" thickBot="1" x14ac:dyDescent="0.3">
      <c r="A222" s="90" t="s">
        <v>29</v>
      </c>
      <c r="B222" s="108" t="s">
        <v>30</v>
      </c>
      <c r="C222" s="109" t="e">
        <f>C219/B219-1</f>
        <v>#DIV/0!</v>
      </c>
      <c r="D222" s="109" t="e">
        <f t="shared" ref="D222:E224" si="34">D219/C219-1</f>
        <v>#DIV/0!</v>
      </c>
      <c r="E222" s="109">
        <f t="shared" si="34"/>
        <v>-1</v>
      </c>
      <c r="G222" s="103"/>
      <c r="H222" s="103"/>
      <c r="I222" s="103"/>
      <c r="J222" s="103"/>
    </row>
    <row r="223" spans="1:10" ht="15.75" thickBot="1" x14ac:dyDescent="0.3">
      <c r="A223" s="90" t="s">
        <v>31</v>
      </c>
      <c r="B223" s="108" t="s">
        <v>30</v>
      </c>
      <c r="C223" s="109" t="e">
        <f>C220/B220-1</f>
        <v>#DIV/0!</v>
      </c>
      <c r="D223" s="109" t="e">
        <f t="shared" si="34"/>
        <v>#DIV/0!</v>
      </c>
      <c r="E223" s="109">
        <f t="shared" si="34"/>
        <v>-1</v>
      </c>
    </row>
    <row r="224" spans="1:10" ht="15.75" thickBot="1" x14ac:dyDescent="0.3">
      <c r="A224" s="90" t="s">
        <v>32</v>
      </c>
      <c r="B224" s="108" t="s">
        <v>30</v>
      </c>
      <c r="C224" s="109" t="e">
        <f>C221/B221-1</f>
        <v>#DIV/0!</v>
      </c>
      <c r="D224" s="109" t="e">
        <f t="shared" si="34"/>
        <v>#DIV/0!</v>
      </c>
      <c r="E224" s="109" t="e">
        <f t="shared" si="34"/>
        <v>#DIV/0!</v>
      </c>
    </row>
    <row r="225" spans="1:5" ht="15.75" thickBot="1" x14ac:dyDescent="0.3">
      <c r="A225" s="771" t="s">
        <v>178</v>
      </c>
      <c r="B225" s="772"/>
      <c r="C225" s="772"/>
      <c r="D225" s="772"/>
      <c r="E225" s="773"/>
    </row>
    <row r="226" spans="1:5" x14ac:dyDescent="0.25">
      <c r="A226" s="769"/>
      <c r="B226" s="105">
        <v>2019</v>
      </c>
      <c r="C226" s="105">
        <v>2020</v>
      </c>
      <c r="D226" s="105">
        <v>2021</v>
      </c>
      <c r="E226" s="105">
        <v>2022</v>
      </c>
    </row>
    <row r="227" spans="1:5" ht="23.25" thickBot="1" x14ac:dyDescent="0.3">
      <c r="A227" s="770"/>
      <c r="B227" s="106" t="s">
        <v>9</v>
      </c>
      <c r="C227" s="106" t="s">
        <v>10</v>
      </c>
      <c r="D227" s="106" t="s">
        <v>10</v>
      </c>
      <c r="E227" s="106" t="s">
        <v>10</v>
      </c>
    </row>
    <row r="228" spans="1:5" ht="15.75" thickBot="1" x14ac:dyDescent="0.3">
      <c r="A228" s="110" t="s">
        <v>49</v>
      </c>
      <c r="B228" s="111">
        <f>B229+B230+B231+B232</f>
        <v>0</v>
      </c>
      <c r="C228" s="114">
        <f t="shared" ref="C228:E228" si="35">C229+C230+C231+C232</f>
        <v>0</v>
      </c>
      <c r="D228" s="111">
        <f t="shared" si="35"/>
        <v>0</v>
      </c>
      <c r="E228" s="111">
        <f t="shared" si="35"/>
        <v>0</v>
      </c>
    </row>
    <row r="229" spans="1:5" ht="15.75" thickBot="1" x14ac:dyDescent="0.3">
      <c r="A229" s="75" t="s">
        <v>110</v>
      </c>
      <c r="B229" s="111"/>
      <c r="C229" s="114"/>
      <c r="D229" s="111"/>
      <c r="E229" s="111"/>
    </row>
    <row r="230" spans="1:5" ht="15.75" thickBot="1" x14ac:dyDescent="0.3">
      <c r="A230" s="75" t="s">
        <v>111</v>
      </c>
      <c r="B230" s="111"/>
      <c r="C230" s="114"/>
      <c r="D230" s="111"/>
      <c r="E230" s="111"/>
    </row>
    <row r="231" spans="1:5" ht="15.75" thickBot="1" x14ac:dyDescent="0.3">
      <c r="A231" s="75" t="s">
        <v>113</v>
      </c>
      <c r="B231" s="111"/>
      <c r="C231" s="114"/>
      <c r="D231" s="111"/>
      <c r="E231" s="111"/>
    </row>
    <row r="232" spans="1:5" ht="15.75" thickBot="1" x14ac:dyDescent="0.3">
      <c r="A232" s="75" t="s">
        <v>114</v>
      </c>
      <c r="B232" s="111"/>
      <c r="C232" s="114"/>
      <c r="D232" s="111"/>
      <c r="E232" s="111"/>
    </row>
    <row r="233" spans="1:5" ht="15.75" thickBot="1" x14ac:dyDescent="0.3">
      <c r="A233" s="110" t="s">
        <v>50</v>
      </c>
      <c r="B233" s="107">
        <v>0</v>
      </c>
      <c r="C233" s="107">
        <v>0</v>
      </c>
      <c r="D233" s="107">
        <v>5400</v>
      </c>
      <c r="E233" s="107">
        <v>0</v>
      </c>
    </row>
    <row r="234" spans="1:5" ht="15.75" thickBot="1" x14ac:dyDescent="0.3">
      <c r="A234" s="75" t="s">
        <v>110</v>
      </c>
      <c r="B234" s="107">
        <v>0</v>
      </c>
      <c r="C234" s="107">
        <v>0</v>
      </c>
      <c r="D234" s="107">
        <v>5400</v>
      </c>
      <c r="E234" s="107">
        <v>0</v>
      </c>
    </row>
    <row r="235" spans="1:5" ht="15.75" thickBot="1" x14ac:dyDescent="0.3">
      <c r="A235" s="75" t="s">
        <v>111</v>
      </c>
      <c r="B235" s="113"/>
      <c r="C235" s="112"/>
      <c r="D235" s="113"/>
      <c r="E235" s="113"/>
    </row>
    <row r="236" spans="1:5" ht="15.75" thickBot="1" x14ac:dyDescent="0.3">
      <c r="A236" s="75" t="s">
        <v>113</v>
      </c>
      <c r="B236" s="113"/>
      <c r="C236" s="112"/>
      <c r="D236" s="113"/>
      <c r="E236" s="113"/>
    </row>
    <row r="237" spans="1:5" ht="15.75" thickBot="1" x14ac:dyDescent="0.3">
      <c r="A237" s="75" t="s">
        <v>114</v>
      </c>
      <c r="B237" s="113"/>
      <c r="C237" s="112"/>
      <c r="D237" s="113"/>
      <c r="E237" s="113"/>
    </row>
    <row r="238" spans="1:5" ht="15.75" thickBot="1" x14ac:dyDescent="0.3">
      <c r="A238" s="117" t="s">
        <v>66</v>
      </c>
      <c r="B238" s="113">
        <f>B228+B233</f>
        <v>0</v>
      </c>
      <c r="C238" s="112">
        <f t="shared" ref="C238:E238" si="36">C228+C233</f>
        <v>0</v>
      </c>
      <c r="D238" s="113">
        <f t="shared" si="36"/>
        <v>5400</v>
      </c>
      <c r="E238" s="113">
        <f t="shared" si="36"/>
        <v>0</v>
      </c>
    </row>
    <row r="239" spans="1:5" ht="79.5" thickBot="1" x14ac:dyDescent="0.3">
      <c r="A239" s="124" t="s">
        <v>179</v>
      </c>
      <c r="B239" s="360" t="s">
        <v>654</v>
      </c>
      <c r="C239" s="354" t="s">
        <v>158</v>
      </c>
      <c r="D239" s="361" t="s">
        <v>655</v>
      </c>
      <c r="E239" s="135"/>
    </row>
    <row r="240" spans="1:5" ht="15.75" thickBot="1" x14ac:dyDescent="0.3">
      <c r="A240" s="90" t="s">
        <v>22</v>
      </c>
      <c r="B240" s="766" t="s">
        <v>656</v>
      </c>
      <c r="C240" s="767"/>
      <c r="D240" s="767"/>
      <c r="E240" s="768"/>
    </row>
    <row r="241" spans="1:10" ht="15.75" thickBot="1" x14ac:dyDescent="0.3">
      <c r="A241" s="90" t="s">
        <v>24</v>
      </c>
      <c r="B241" s="783" t="s">
        <v>506</v>
      </c>
      <c r="C241" s="784"/>
      <c r="D241" s="784"/>
      <c r="E241" s="785"/>
    </row>
    <row r="242" spans="1:10" x14ac:dyDescent="0.25">
      <c r="A242" s="769"/>
      <c r="B242" s="105">
        <v>2019</v>
      </c>
      <c r="C242" s="105">
        <v>2020</v>
      </c>
      <c r="D242" s="105">
        <v>2021</v>
      </c>
      <c r="E242" s="105">
        <v>2022</v>
      </c>
    </row>
    <row r="243" spans="1:10" ht="23.25" thickBot="1" x14ac:dyDescent="0.3">
      <c r="A243" s="770"/>
      <c r="B243" s="106" t="s">
        <v>9</v>
      </c>
      <c r="C243" s="106" t="s">
        <v>10</v>
      </c>
      <c r="D243" s="106" t="s">
        <v>10</v>
      </c>
      <c r="E243" s="106" t="s">
        <v>10</v>
      </c>
    </row>
    <row r="244" spans="1:10" ht="15.75" thickBot="1" x14ac:dyDescent="0.3">
      <c r="A244" s="90" t="s">
        <v>26</v>
      </c>
      <c r="B244" s="108">
        <v>0</v>
      </c>
      <c r="C244" s="108">
        <v>0</v>
      </c>
      <c r="D244" s="108">
        <v>1</v>
      </c>
      <c r="E244" s="108">
        <v>0</v>
      </c>
    </row>
    <row r="245" spans="1:10" ht="15.75" thickBot="1" x14ac:dyDescent="0.3">
      <c r="A245" s="90" t="s">
        <v>27</v>
      </c>
      <c r="B245" s="107">
        <v>0</v>
      </c>
      <c r="C245" s="107">
        <v>0</v>
      </c>
      <c r="D245" s="107">
        <v>1000</v>
      </c>
      <c r="E245" s="107">
        <v>0</v>
      </c>
    </row>
    <row r="246" spans="1:10" ht="15.75" thickBot="1" x14ac:dyDescent="0.3">
      <c r="A246" s="90" t="s">
        <v>28</v>
      </c>
      <c r="B246" s="107" t="e">
        <f>B245/B244</f>
        <v>#DIV/0!</v>
      </c>
      <c r="C246" s="107" t="e">
        <f t="shared" ref="C246:E246" si="37">C245/C244</f>
        <v>#DIV/0!</v>
      </c>
      <c r="D246" s="107">
        <f t="shared" si="37"/>
        <v>1000</v>
      </c>
      <c r="E246" s="107" t="e">
        <f t="shared" si="37"/>
        <v>#DIV/0!</v>
      </c>
    </row>
    <row r="247" spans="1:10" ht="15.75" thickBot="1" x14ac:dyDescent="0.3">
      <c r="A247" s="90" t="s">
        <v>29</v>
      </c>
      <c r="B247" s="108" t="s">
        <v>30</v>
      </c>
      <c r="C247" s="109" t="e">
        <f>C244/B244-1</f>
        <v>#DIV/0!</v>
      </c>
      <c r="D247" s="109" t="e">
        <f t="shared" ref="D247:E249" si="38">D244/C244-1</f>
        <v>#DIV/0!</v>
      </c>
      <c r="E247" s="109">
        <f t="shared" si="38"/>
        <v>-1</v>
      </c>
      <c r="G247" s="103"/>
      <c r="H247" s="103"/>
      <c r="I247" s="103"/>
      <c r="J247" s="103"/>
    </row>
    <row r="248" spans="1:10" ht="15.75" thickBot="1" x14ac:dyDescent="0.3">
      <c r="A248" s="90" t="s">
        <v>31</v>
      </c>
      <c r="B248" s="108" t="s">
        <v>30</v>
      </c>
      <c r="C248" s="109" t="e">
        <f>C245/B245-1</f>
        <v>#DIV/0!</v>
      </c>
      <c r="D248" s="109" t="e">
        <f t="shared" si="38"/>
        <v>#DIV/0!</v>
      </c>
      <c r="E248" s="109">
        <f t="shared" si="38"/>
        <v>-1</v>
      </c>
    </row>
    <row r="249" spans="1:10" ht="15.75" thickBot="1" x14ac:dyDescent="0.3">
      <c r="A249" s="90" t="s">
        <v>32</v>
      </c>
      <c r="B249" s="108" t="s">
        <v>30</v>
      </c>
      <c r="C249" s="109" t="e">
        <f>C246/B246-1</f>
        <v>#DIV/0!</v>
      </c>
      <c r="D249" s="109" t="e">
        <f t="shared" si="38"/>
        <v>#DIV/0!</v>
      </c>
      <c r="E249" s="109" t="e">
        <f t="shared" si="38"/>
        <v>#DIV/0!</v>
      </c>
    </row>
    <row r="250" spans="1:10" ht="15.75" thickBot="1" x14ac:dyDescent="0.3">
      <c r="A250" s="771" t="s">
        <v>182</v>
      </c>
      <c r="B250" s="772"/>
      <c r="C250" s="772"/>
      <c r="D250" s="772"/>
      <c r="E250" s="773"/>
    </row>
    <row r="251" spans="1:10" x14ac:dyDescent="0.25">
      <c r="A251" s="769"/>
      <c r="B251" s="105">
        <v>2019</v>
      </c>
      <c r="C251" s="105">
        <v>2020</v>
      </c>
      <c r="D251" s="105">
        <v>2021</v>
      </c>
      <c r="E251" s="105">
        <v>2022</v>
      </c>
    </row>
    <row r="252" spans="1:10" ht="23.25" thickBot="1" x14ac:dyDescent="0.3">
      <c r="A252" s="770"/>
      <c r="B252" s="106" t="s">
        <v>9</v>
      </c>
      <c r="C252" s="106" t="s">
        <v>10</v>
      </c>
      <c r="D252" s="106" t="s">
        <v>10</v>
      </c>
      <c r="E252" s="106" t="s">
        <v>10</v>
      </c>
    </row>
    <row r="253" spans="1:10" ht="15.75" thickBot="1" x14ac:dyDescent="0.3">
      <c r="A253" s="110" t="s">
        <v>49</v>
      </c>
      <c r="B253" s="111">
        <f>B254+B255+B256+B257</f>
        <v>0</v>
      </c>
      <c r="C253" s="114">
        <f t="shared" ref="C253:E253" si="39">C254+C255+C256+C257</f>
        <v>0</v>
      </c>
      <c r="D253" s="111">
        <f t="shared" si="39"/>
        <v>0</v>
      </c>
      <c r="E253" s="111">
        <f t="shared" si="39"/>
        <v>0</v>
      </c>
    </row>
    <row r="254" spans="1:10" ht="15.75" thickBot="1" x14ac:dyDescent="0.3">
      <c r="A254" s="75" t="s">
        <v>110</v>
      </c>
      <c r="B254" s="111"/>
      <c r="C254" s="114"/>
      <c r="D254" s="111"/>
      <c r="E254" s="111"/>
    </row>
    <row r="255" spans="1:10" ht="15.75" thickBot="1" x14ac:dyDescent="0.3">
      <c r="A255" s="75" t="s">
        <v>111</v>
      </c>
      <c r="B255" s="111"/>
      <c r="C255" s="114"/>
      <c r="D255" s="111"/>
      <c r="E255" s="111"/>
    </row>
    <row r="256" spans="1:10" ht="15.75" thickBot="1" x14ac:dyDescent="0.3">
      <c r="A256" s="75" t="s">
        <v>113</v>
      </c>
      <c r="B256" s="111"/>
      <c r="C256" s="114"/>
      <c r="D256" s="111"/>
      <c r="E256" s="111"/>
    </row>
    <row r="257" spans="1:10" ht="15.75" thickBot="1" x14ac:dyDescent="0.3">
      <c r="A257" s="75" t="s">
        <v>114</v>
      </c>
      <c r="B257" s="111"/>
      <c r="C257" s="114"/>
      <c r="D257" s="111"/>
      <c r="E257" s="111"/>
    </row>
    <row r="258" spans="1:10" ht="15.75" thickBot="1" x14ac:dyDescent="0.3">
      <c r="A258" s="110" t="s">
        <v>50</v>
      </c>
      <c r="B258" s="107">
        <v>0</v>
      </c>
      <c r="C258" s="107">
        <v>0</v>
      </c>
      <c r="D258" s="107">
        <v>1000</v>
      </c>
      <c r="E258" s="107">
        <v>0</v>
      </c>
    </row>
    <row r="259" spans="1:10" ht="15.75" thickBot="1" x14ac:dyDescent="0.3">
      <c r="A259" s="75" t="s">
        <v>110</v>
      </c>
      <c r="B259" s="107">
        <v>0</v>
      </c>
      <c r="C259" s="107">
        <v>0</v>
      </c>
      <c r="D259" s="107">
        <v>1000</v>
      </c>
      <c r="E259" s="107">
        <v>0</v>
      </c>
    </row>
    <row r="260" spans="1:10" ht="15.75" thickBot="1" x14ac:dyDescent="0.3">
      <c r="A260" s="75" t="s">
        <v>111</v>
      </c>
      <c r="B260" s="113"/>
      <c r="C260" s="112"/>
      <c r="D260" s="113"/>
      <c r="E260" s="113"/>
    </row>
    <row r="261" spans="1:10" ht="15.75" thickBot="1" x14ac:dyDescent="0.3">
      <c r="A261" s="75" t="s">
        <v>113</v>
      </c>
      <c r="B261" s="113"/>
      <c r="C261" s="112"/>
      <c r="D261" s="113"/>
      <c r="E261" s="113"/>
    </row>
    <row r="262" spans="1:10" ht="15.75" thickBot="1" x14ac:dyDescent="0.3">
      <c r="A262" s="75" t="s">
        <v>114</v>
      </c>
      <c r="B262" s="113"/>
      <c r="C262" s="112"/>
      <c r="D262" s="113"/>
      <c r="E262" s="113"/>
    </row>
    <row r="263" spans="1:10" ht="15.75" thickBot="1" x14ac:dyDescent="0.3">
      <c r="A263" s="117" t="s">
        <v>183</v>
      </c>
      <c r="B263" s="113">
        <f>B253+B258</f>
        <v>0</v>
      </c>
      <c r="C263" s="112">
        <f t="shared" ref="C263:E263" si="40">C253+C258</f>
        <v>0</v>
      </c>
      <c r="D263" s="113">
        <f t="shared" si="40"/>
        <v>1000</v>
      </c>
      <c r="E263" s="113">
        <f t="shared" si="40"/>
        <v>0</v>
      </c>
    </row>
    <row r="264" spans="1:10" ht="79.5" thickBot="1" x14ac:dyDescent="0.3">
      <c r="A264" s="124" t="s">
        <v>184</v>
      </c>
      <c r="B264" s="360" t="s">
        <v>657</v>
      </c>
      <c r="C264" s="130" t="s">
        <v>158</v>
      </c>
      <c r="D264" s="361" t="s">
        <v>658</v>
      </c>
      <c r="E264" s="135"/>
    </row>
    <row r="265" spans="1:10" ht="15.75" thickBot="1" x14ac:dyDescent="0.3">
      <c r="A265" s="90" t="s">
        <v>22</v>
      </c>
      <c r="B265" s="766" t="s">
        <v>659</v>
      </c>
      <c r="C265" s="767"/>
      <c r="D265" s="767"/>
      <c r="E265" s="768"/>
    </row>
    <row r="266" spans="1:10" ht="15.75" thickBot="1" x14ac:dyDescent="0.3">
      <c r="A266" s="90" t="s">
        <v>24</v>
      </c>
      <c r="B266" s="783" t="s">
        <v>506</v>
      </c>
      <c r="C266" s="784"/>
      <c r="D266" s="784"/>
      <c r="E266" s="785"/>
    </row>
    <row r="267" spans="1:10" x14ac:dyDescent="0.25">
      <c r="A267" s="769"/>
      <c r="B267" s="105">
        <v>2019</v>
      </c>
      <c r="C267" s="105">
        <v>2020</v>
      </c>
      <c r="D267" s="105">
        <v>2021</v>
      </c>
      <c r="E267" s="105">
        <v>2022</v>
      </c>
    </row>
    <row r="268" spans="1:10" ht="23.25" thickBot="1" x14ac:dyDescent="0.3">
      <c r="A268" s="770"/>
      <c r="B268" s="106" t="s">
        <v>9</v>
      </c>
      <c r="C268" s="106" t="s">
        <v>10</v>
      </c>
      <c r="D268" s="106" t="s">
        <v>10</v>
      </c>
      <c r="E268" s="106" t="s">
        <v>10</v>
      </c>
    </row>
    <row r="269" spans="1:10" ht="15.75" thickBot="1" x14ac:dyDescent="0.3">
      <c r="A269" s="90" t="s">
        <v>26</v>
      </c>
      <c r="B269" s="108">
        <v>0</v>
      </c>
      <c r="C269" s="108">
        <v>0</v>
      </c>
      <c r="D269" s="108">
        <v>1</v>
      </c>
      <c r="E269" s="108">
        <v>0</v>
      </c>
    </row>
    <row r="270" spans="1:10" ht="15.75" thickBot="1" x14ac:dyDescent="0.3">
      <c r="A270" s="90" t="s">
        <v>27</v>
      </c>
      <c r="B270" s="107">
        <v>0</v>
      </c>
      <c r="C270" s="107">
        <v>0</v>
      </c>
      <c r="D270" s="107">
        <v>1000</v>
      </c>
      <c r="E270" s="107">
        <v>0</v>
      </c>
    </row>
    <row r="271" spans="1:10" ht="15.75" thickBot="1" x14ac:dyDescent="0.3">
      <c r="A271" s="90" t="s">
        <v>28</v>
      </c>
      <c r="B271" s="107" t="e">
        <f>B270/B269</f>
        <v>#DIV/0!</v>
      </c>
      <c r="C271" s="107" t="e">
        <f t="shared" ref="C271:E271" si="41">C270/C269</f>
        <v>#DIV/0!</v>
      </c>
      <c r="D271" s="107">
        <f t="shared" si="41"/>
        <v>1000</v>
      </c>
      <c r="E271" s="107" t="e">
        <f t="shared" si="41"/>
        <v>#DIV/0!</v>
      </c>
    </row>
    <row r="272" spans="1:10" ht="15.75" thickBot="1" x14ac:dyDescent="0.3">
      <c r="A272" s="90" t="s">
        <v>29</v>
      </c>
      <c r="B272" s="108" t="s">
        <v>30</v>
      </c>
      <c r="C272" s="109" t="e">
        <f>C269/B269-1</f>
        <v>#DIV/0!</v>
      </c>
      <c r="D272" s="109" t="e">
        <f t="shared" ref="D272:E274" si="42">D269/C269-1</f>
        <v>#DIV/0!</v>
      </c>
      <c r="E272" s="109">
        <f t="shared" si="42"/>
        <v>-1</v>
      </c>
      <c r="G272" s="103"/>
      <c r="H272" s="103"/>
      <c r="I272" s="103"/>
      <c r="J272" s="103"/>
    </row>
    <row r="273" spans="1:5" ht="15.75" thickBot="1" x14ac:dyDescent="0.3">
      <c r="A273" s="90" t="s">
        <v>31</v>
      </c>
      <c r="B273" s="108" t="s">
        <v>30</v>
      </c>
      <c r="C273" s="109" t="e">
        <f>C270/B270-1</f>
        <v>#DIV/0!</v>
      </c>
      <c r="D273" s="109" t="e">
        <f t="shared" si="42"/>
        <v>#DIV/0!</v>
      </c>
      <c r="E273" s="109">
        <f t="shared" si="42"/>
        <v>-1</v>
      </c>
    </row>
    <row r="274" spans="1:5" ht="15.75" thickBot="1" x14ac:dyDescent="0.3">
      <c r="A274" s="90" t="s">
        <v>32</v>
      </c>
      <c r="B274" s="108" t="s">
        <v>30</v>
      </c>
      <c r="C274" s="109" t="e">
        <f>C271/B271-1</f>
        <v>#DIV/0!</v>
      </c>
      <c r="D274" s="109" t="e">
        <f t="shared" si="42"/>
        <v>#DIV/0!</v>
      </c>
      <c r="E274" s="109" t="e">
        <f t="shared" si="42"/>
        <v>#DIV/0!</v>
      </c>
    </row>
    <row r="275" spans="1:5" ht="15.75" thickBot="1" x14ac:dyDescent="0.3">
      <c r="A275" s="771" t="s">
        <v>660</v>
      </c>
      <c r="B275" s="772"/>
      <c r="C275" s="772"/>
      <c r="D275" s="772"/>
      <c r="E275" s="773"/>
    </row>
    <row r="276" spans="1:5" x14ac:dyDescent="0.25">
      <c r="A276" s="769"/>
      <c r="B276" s="105">
        <v>2019</v>
      </c>
      <c r="C276" s="105">
        <v>2020</v>
      </c>
      <c r="D276" s="105">
        <v>2021</v>
      </c>
      <c r="E276" s="105">
        <v>2022</v>
      </c>
    </row>
    <row r="277" spans="1:5" ht="23.25" thickBot="1" x14ac:dyDescent="0.3">
      <c r="A277" s="770"/>
      <c r="B277" s="106" t="s">
        <v>9</v>
      </c>
      <c r="C277" s="106" t="s">
        <v>10</v>
      </c>
      <c r="D277" s="106" t="s">
        <v>10</v>
      </c>
      <c r="E277" s="106" t="s">
        <v>10</v>
      </c>
    </row>
    <row r="278" spans="1:5" ht="15.75" thickBot="1" x14ac:dyDescent="0.3">
      <c r="A278" s="110" t="s">
        <v>49</v>
      </c>
      <c r="B278" s="111">
        <f>B279+B280+B281+B282</f>
        <v>0</v>
      </c>
      <c r="C278" s="114">
        <f t="shared" ref="C278:E278" si="43">C279+C280+C281+C282</f>
        <v>0</v>
      </c>
      <c r="D278" s="111">
        <f t="shared" si="43"/>
        <v>0</v>
      </c>
      <c r="E278" s="111">
        <f t="shared" si="43"/>
        <v>0</v>
      </c>
    </row>
    <row r="279" spans="1:5" ht="15.75" thickBot="1" x14ac:dyDescent="0.3">
      <c r="A279" s="75" t="s">
        <v>110</v>
      </c>
      <c r="B279" s="111"/>
      <c r="C279" s="114"/>
      <c r="D279" s="111"/>
      <c r="E279" s="111"/>
    </row>
    <row r="280" spans="1:5" ht="15.75" thickBot="1" x14ac:dyDescent="0.3">
      <c r="A280" s="75" t="s">
        <v>111</v>
      </c>
      <c r="B280" s="111"/>
      <c r="C280" s="114"/>
      <c r="D280" s="111"/>
      <c r="E280" s="111"/>
    </row>
    <row r="281" spans="1:5" ht="15.75" thickBot="1" x14ac:dyDescent="0.3">
      <c r="A281" s="75" t="s">
        <v>113</v>
      </c>
      <c r="B281" s="111"/>
      <c r="C281" s="114"/>
      <c r="D281" s="111"/>
      <c r="E281" s="111"/>
    </row>
    <row r="282" spans="1:5" ht="15.75" thickBot="1" x14ac:dyDescent="0.3">
      <c r="A282" s="75" t="s">
        <v>114</v>
      </c>
      <c r="B282" s="111"/>
      <c r="C282" s="114"/>
      <c r="D282" s="111"/>
      <c r="E282" s="111"/>
    </row>
    <row r="283" spans="1:5" ht="15.75" thickBot="1" x14ac:dyDescent="0.3">
      <c r="A283" s="110" t="s">
        <v>50</v>
      </c>
      <c r="B283" s="107">
        <v>0</v>
      </c>
      <c r="C283" s="107">
        <v>0</v>
      </c>
      <c r="D283" s="107">
        <v>1000</v>
      </c>
      <c r="E283" s="107">
        <v>0</v>
      </c>
    </row>
    <row r="284" spans="1:5" ht="15.75" thickBot="1" x14ac:dyDescent="0.3">
      <c r="A284" s="75" t="s">
        <v>110</v>
      </c>
      <c r="B284" s="107">
        <v>0</v>
      </c>
      <c r="C284" s="107">
        <v>0</v>
      </c>
      <c r="D284" s="107">
        <v>1000</v>
      </c>
      <c r="E284" s="107">
        <v>0</v>
      </c>
    </row>
    <row r="285" spans="1:5" ht="15.75" thickBot="1" x14ac:dyDescent="0.3">
      <c r="A285" s="75" t="s">
        <v>111</v>
      </c>
      <c r="B285" s="113"/>
      <c r="C285" s="112"/>
      <c r="D285" s="113"/>
      <c r="E285" s="113"/>
    </row>
    <row r="286" spans="1:5" ht="15.75" thickBot="1" x14ac:dyDescent="0.3">
      <c r="A286" s="75" t="s">
        <v>113</v>
      </c>
      <c r="B286" s="113"/>
      <c r="C286" s="112"/>
      <c r="D286" s="113"/>
      <c r="E286" s="113"/>
    </row>
    <row r="287" spans="1:5" ht="15.75" thickBot="1" x14ac:dyDescent="0.3">
      <c r="A287" s="75" t="s">
        <v>114</v>
      </c>
      <c r="B287" s="113"/>
      <c r="C287" s="112"/>
      <c r="D287" s="113"/>
      <c r="E287" s="113"/>
    </row>
    <row r="288" spans="1:5" ht="15.75" thickBot="1" x14ac:dyDescent="0.3">
      <c r="A288" s="117" t="s">
        <v>349</v>
      </c>
      <c r="B288" s="113">
        <f>B278+B283</f>
        <v>0</v>
      </c>
      <c r="C288" s="112">
        <f>C278+C283</f>
        <v>0</v>
      </c>
      <c r="D288" s="113">
        <f>D278+D283</f>
        <v>1000</v>
      </c>
      <c r="E288" s="113">
        <f>E278+E283</f>
        <v>0</v>
      </c>
    </row>
    <row r="289" spans="1:10" ht="68.25" thickBot="1" x14ac:dyDescent="0.3">
      <c r="A289" s="124" t="s">
        <v>192</v>
      </c>
      <c r="B289" s="360" t="s">
        <v>661</v>
      </c>
      <c r="C289" s="130" t="s">
        <v>158</v>
      </c>
      <c r="D289" s="134"/>
      <c r="E289" s="135"/>
    </row>
    <row r="290" spans="1:10" ht="15.75" thickBot="1" x14ac:dyDescent="0.3">
      <c r="A290" s="90" t="s">
        <v>22</v>
      </c>
      <c r="B290" s="766" t="s">
        <v>662</v>
      </c>
      <c r="C290" s="767"/>
      <c r="D290" s="767"/>
      <c r="E290" s="768"/>
    </row>
    <row r="291" spans="1:10" ht="15.75" thickBot="1" x14ac:dyDescent="0.3">
      <c r="A291" s="90" t="s">
        <v>24</v>
      </c>
      <c r="B291" s="783" t="s">
        <v>506</v>
      </c>
      <c r="C291" s="784"/>
      <c r="D291" s="784"/>
      <c r="E291" s="785"/>
    </row>
    <row r="292" spans="1:10" x14ac:dyDescent="0.25">
      <c r="A292" s="769"/>
      <c r="B292" s="105">
        <v>2019</v>
      </c>
      <c r="C292" s="105">
        <v>2020</v>
      </c>
      <c r="D292" s="105">
        <v>2021</v>
      </c>
      <c r="E292" s="105">
        <v>2022</v>
      </c>
    </row>
    <row r="293" spans="1:10" ht="23.25" thickBot="1" x14ac:dyDescent="0.3">
      <c r="A293" s="770"/>
      <c r="B293" s="106" t="s">
        <v>9</v>
      </c>
      <c r="C293" s="106" t="s">
        <v>10</v>
      </c>
      <c r="D293" s="106" t="s">
        <v>10</v>
      </c>
      <c r="E293" s="106" t="s">
        <v>10</v>
      </c>
    </row>
    <row r="294" spans="1:10" ht="15.75" thickBot="1" x14ac:dyDescent="0.3">
      <c r="A294" s="90" t="s">
        <v>26</v>
      </c>
      <c r="B294" s="108">
        <v>0</v>
      </c>
      <c r="C294" s="108">
        <v>0</v>
      </c>
      <c r="D294" s="108">
        <v>0</v>
      </c>
      <c r="E294" s="108">
        <v>1</v>
      </c>
    </row>
    <row r="295" spans="1:10" ht="15.75" thickBot="1" x14ac:dyDescent="0.3">
      <c r="A295" s="90" t="s">
        <v>27</v>
      </c>
      <c r="B295" s="107">
        <v>0</v>
      </c>
      <c r="C295" s="107">
        <v>0</v>
      </c>
      <c r="D295" s="107">
        <v>0</v>
      </c>
      <c r="E295" s="107">
        <v>4500</v>
      </c>
    </row>
    <row r="296" spans="1:10" ht="15.75" thickBot="1" x14ac:dyDescent="0.3">
      <c r="A296" s="90" t="s">
        <v>28</v>
      </c>
      <c r="B296" s="107" t="e">
        <f>B295/B294</f>
        <v>#DIV/0!</v>
      </c>
      <c r="C296" s="107" t="e">
        <f t="shared" ref="C296:E296" si="44">C295/C294</f>
        <v>#DIV/0!</v>
      </c>
      <c r="D296" s="107" t="e">
        <f t="shared" si="44"/>
        <v>#DIV/0!</v>
      </c>
      <c r="E296" s="107">
        <f t="shared" si="44"/>
        <v>4500</v>
      </c>
    </row>
    <row r="297" spans="1:10" ht="15.75" thickBot="1" x14ac:dyDescent="0.3">
      <c r="A297" s="90" t="s">
        <v>29</v>
      </c>
      <c r="B297" s="108" t="s">
        <v>30</v>
      </c>
      <c r="C297" s="109" t="e">
        <f>C294/B294-1</f>
        <v>#DIV/0!</v>
      </c>
      <c r="D297" s="109" t="e">
        <f t="shared" ref="D297:E299" si="45">D294/C294-1</f>
        <v>#DIV/0!</v>
      </c>
      <c r="E297" s="109" t="e">
        <f t="shared" si="45"/>
        <v>#DIV/0!</v>
      </c>
      <c r="G297" s="103"/>
      <c r="H297" s="103"/>
      <c r="I297" s="103"/>
      <c r="J297" s="103"/>
    </row>
    <row r="298" spans="1:10" ht="15.75" thickBot="1" x14ac:dyDescent="0.3">
      <c r="A298" s="90" t="s">
        <v>31</v>
      </c>
      <c r="B298" s="108" t="s">
        <v>30</v>
      </c>
      <c r="C298" s="109" t="e">
        <f>C295/B295-1</f>
        <v>#DIV/0!</v>
      </c>
      <c r="D298" s="109" t="e">
        <f t="shared" si="45"/>
        <v>#DIV/0!</v>
      </c>
      <c r="E298" s="109" t="e">
        <f t="shared" si="45"/>
        <v>#DIV/0!</v>
      </c>
    </row>
    <row r="299" spans="1:10" ht="15.75" thickBot="1" x14ac:dyDescent="0.3">
      <c r="A299" s="90" t="s">
        <v>32</v>
      </c>
      <c r="B299" s="108" t="s">
        <v>30</v>
      </c>
      <c r="C299" s="109" t="e">
        <f>C296/B296-1</f>
        <v>#DIV/0!</v>
      </c>
      <c r="D299" s="109" t="e">
        <f t="shared" si="45"/>
        <v>#DIV/0!</v>
      </c>
      <c r="E299" s="109" t="e">
        <f t="shared" si="45"/>
        <v>#DIV/0!</v>
      </c>
    </row>
    <row r="300" spans="1:10" ht="15.75" thickBot="1" x14ac:dyDescent="0.3">
      <c r="A300" s="771" t="s">
        <v>663</v>
      </c>
      <c r="B300" s="772"/>
      <c r="C300" s="772"/>
      <c r="D300" s="772"/>
      <c r="E300" s="773"/>
    </row>
    <row r="301" spans="1:10" x14ac:dyDescent="0.25">
      <c r="A301" s="769"/>
      <c r="B301" s="105">
        <v>2019</v>
      </c>
      <c r="C301" s="105">
        <v>2020</v>
      </c>
      <c r="D301" s="105">
        <v>2021</v>
      </c>
      <c r="E301" s="105">
        <v>2022</v>
      </c>
    </row>
    <row r="302" spans="1:10" ht="23.25" thickBot="1" x14ac:dyDescent="0.3">
      <c r="A302" s="770"/>
      <c r="B302" s="106" t="s">
        <v>9</v>
      </c>
      <c r="C302" s="106" t="s">
        <v>10</v>
      </c>
      <c r="D302" s="106" t="s">
        <v>10</v>
      </c>
      <c r="E302" s="106" t="s">
        <v>10</v>
      </c>
    </row>
    <row r="303" spans="1:10" ht="15.75" thickBot="1" x14ac:dyDescent="0.3">
      <c r="A303" s="110" t="s">
        <v>49</v>
      </c>
      <c r="B303" s="111">
        <f>B304+B305+B306+B307</f>
        <v>0</v>
      </c>
      <c r="C303" s="114">
        <f t="shared" ref="C303:E303" si="46">C304+C305+C306+C307</f>
        <v>0</v>
      </c>
      <c r="D303" s="111">
        <f t="shared" si="46"/>
        <v>0</v>
      </c>
      <c r="E303" s="111">
        <f t="shared" si="46"/>
        <v>0</v>
      </c>
    </row>
    <row r="304" spans="1:10" ht="15.75" thickBot="1" x14ac:dyDescent="0.3">
      <c r="A304" s="75" t="s">
        <v>110</v>
      </c>
      <c r="B304" s="111"/>
      <c r="C304" s="114"/>
      <c r="D304" s="111"/>
      <c r="E304" s="111"/>
    </row>
    <row r="305" spans="1:5" ht="15.75" thickBot="1" x14ac:dyDescent="0.3">
      <c r="A305" s="75" t="s">
        <v>111</v>
      </c>
      <c r="B305" s="111"/>
      <c r="C305" s="114"/>
      <c r="D305" s="111"/>
      <c r="E305" s="111"/>
    </row>
    <row r="306" spans="1:5" ht="15.75" thickBot="1" x14ac:dyDescent="0.3">
      <c r="A306" s="75" t="s">
        <v>113</v>
      </c>
      <c r="B306" s="111"/>
      <c r="C306" s="114"/>
      <c r="D306" s="111"/>
      <c r="E306" s="111"/>
    </row>
    <row r="307" spans="1:5" ht="15.75" thickBot="1" x14ac:dyDescent="0.3">
      <c r="A307" s="75" t="s">
        <v>114</v>
      </c>
      <c r="B307" s="111"/>
      <c r="C307" s="114"/>
      <c r="D307" s="111"/>
      <c r="E307" s="111"/>
    </row>
    <row r="308" spans="1:5" ht="15.75" thickBot="1" x14ac:dyDescent="0.3">
      <c r="A308" s="110" t="s">
        <v>50</v>
      </c>
      <c r="B308" s="107">
        <v>0</v>
      </c>
      <c r="C308" s="107">
        <v>0</v>
      </c>
      <c r="D308" s="107">
        <v>0</v>
      </c>
      <c r="E308" s="107">
        <v>4500</v>
      </c>
    </row>
    <row r="309" spans="1:5" ht="15.75" thickBot="1" x14ac:dyDescent="0.3">
      <c r="A309" s="75" t="s">
        <v>110</v>
      </c>
      <c r="B309" s="107">
        <v>0</v>
      </c>
      <c r="C309" s="107">
        <v>0</v>
      </c>
      <c r="D309" s="107">
        <v>0</v>
      </c>
      <c r="E309" s="107">
        <v>4500</v>
      </c>
    </row>
    <row r="310" spans="1:5" ht="15.75" thickBot="1" x14ac:dyDescent="0.3">
      <c r="A310" s="75" t="s">
        <v>111</v>
      </c>
      <c r="B310" s="113"/>
      <c r="C310" s="112"/>
      <c r="D310" s="113"/>
      <c r="E310" s="113"/>
    </row>
    <row r="311" spans="1:5" ht="15.75" thickBot="1" x14ac:dyDescent="0.3">
      <c r="A311" s="75" t="s">
        <v>113</v>
      </c>
      <c r="B311" s="113"/>
      <c r="C311" s="112"/>
      <c r="D311" s="113"/>
      <c r="E311" s="113"/>
    </row>
    <row r="312" spans="1:5" ht="15.75" thickBot="1" x14ac:dyDescent="0.3">
      <c r="A312" s="75" t="s">
        <v>114</v>
      </c>
      <c r="B312" s="113"/>
      <c r="C312" s="112"/>
      <c r="D312" s="113"/>
      <c r="E312" s="113"/>
    </row>
    <row r="313" spans="1:5" ht="15.75" thickBot="1" x14ac:dyDescent="0.3">
      <c r="A313" s="117" t="s">
        <v>196</v>
      </c>
      <c r="B313" s="113">
        <f>B303+B308</f>
        <v>0</v>
      </c>
      <c r="C313" s="112">
        <f t="shared" ref="C313:E313" si="47">C303+C308</f>
        <v>0</v>
      </c>
      <c r="D313" s="113">
        <f t="shared" si="47"/>
        <v>0</v>
      </c>
      <c r="E313" s="113">
        <f t="shared" si="47"/>
        <v>4500</v>
      </c>
    </row>
    <row r="314" spans="1:5" ht="68.25" thickBot="1" x14ac:dyDescent="0.3">
      <c r="A314" s="124" t="s">
        <v>197</v>
      </c>
      <c r="B314" s="360" t="s">
        <v>664</v>
      </c>
      <c r="C314" s="130" t="s">
        <v>158</v>
      </c>
      <c r="D314" s="134"/>
      <c r="E314" s="135"/>
    </row>
    <row r="315" spans="1:5" ht="15.75" thickBot="1" x14ac:dyDescent="0.3">
      <c r="A315" s="90" t="s">
        <v>22</v>
      </c>
      <c r="B315" s="766" t="s">
        <v>665</v>
      </c>
      <c r="C315" s="767"/>
      <c r="D315" s="767"/>
      <c r="E315" s="768"/>
    </row>
    <row r="316" spans="1:5" ht="15.75" thickBot="1" x14ac:dyDescent="0.3">
      <c r="A316" s="90" t="s">
        <v>24</v>
      </c>
      <c r="B316" s="783" t="s">
        <v>506</v>
      </c>
      <c r="C316" s="784"/>
      <c r="D316" s="784"/>
      <c r="E316" s="785"/>
    </row>
    <row r="317" spans="1:5" x14ac:dyDescent="0.25">
      <c r="A317" s="769"/>
      <c r="B317" s="105">
        <v>2019</v>
      </c>
      <c r="C317" s="105">
        <v>2020</v>
      </c>
      <c r="D317" s="105">
        <v>2021</v>
      </c>
      <c r="E317" s="105">
        <v>2022</v>
      </c>
    </row>
    <row r="318" spans="1:5" ht="23.25" thickBot="1" x14ac:dyDescent="0.3">
      <c r="A318" s="770"/>
      <c r="B318" s="106" t="s">
        <v>9</v>
      </c>
      <c r="C318" s="106" t="s">
        <v>10</v>
      </c>
      <c r="D318" s="106" t="s">
        <v>10</v>
      </c>
      <c r="E318" s="106" t="s">
        <v>10</v>
      </c>
    </row>
    <row r="319" spans="1:5" ht="15.75" thickBot="1" x14ac:dyDescent="0.3">
      <c r="A319" s="90" t="s">
        <v>26</v>
      </c>
      <c r="B319" s="108">
        <v>0</v>
      </c>
      <c r="C319" s="108">
        <v>0</v>
      </c>
      <c r="D319" s="108">
        <v>0</v>
      </c>
      <c r="E319" s="108">
        <v>50</v>
      </c>
    </row>
    <row r="320" spans="1:5" ht="15.75" thickBot="1" x14ac:dyDescent="0.3">
      <c r="A320" s="90" t="s">
        <v>27</v>
      </c>
      <c r="B320" s="107">
        <v>0</v>
      </c>
      <c r="C320" s="107">
        <v>0</v>
      </c>
      <c r="D320" s="107">
        <v>0</v>
      </c>
      <c r="E320" s="107">
        <v>5500</v>
      </c>
    </row>
    <row r="321" spans="1:10" ht="15.75" thickBot="1" x14ac:dyDescent="0.3">
      <c r="A321" s="90" t="s">
        <v>28</v>
      </c>
      <c r="B321" s="107" t="e">
        <f>B320/B319</f>
        <v>#DIV/0!</v>
      </c>
      <c r="C321" s="107" t="e">
        <f t="shared" ref="C321:E321" si="48">C320/C319</f>
        <v>#DIV/0!</v>
      </c>
      <c r="D321" s="107" t="e">
        <f t="shared" si="48"/>
        <v>#DIV/0!</v>
      </c>
      <c r="E321" s="107">
        <f t="shared" si="48"/>
        <v>110</v>
      </c>
    </row>
    <row r="322" spans="1:10" ht="15.75" thickBot="1" x14ac:dyDescent="0.3">
      <c r="A322" s="90" t="s">
        <v>29</v>
      </c>
      <c r="B322" s="108" t="s">
        <v>30</v>
      </c>
      <c r="C322" s="109" t="e">
        <f>C319/B319-1</f>
        <v>#DIV/0!</v>
      </c>
      <c r="D322" s="109" t="e">
        <f t="shared" ref="D322:E324" si="49">D319/C319-1</f>
        <v>#DIV/0!</v>
      </c>
      <c r="E322" s="109" t="e">
        <f t="shared" si="49"/>
        <v>#DIV/0!</v>
      </c>
      <c r="G322" s="103"/>
      <c r="H322" s="103"/>
      <c r="I322" s="103"/>
      <c r="J322" s="103"/>
    </row>
    <row r="323" spans="1:10" ht="15.75" thickBot="1" x14ac:dyDescent="0.3">
      <c r="A323" s="90" t="s">
        <v>31</v>
      </c>
      <c r="B323" s="108" t="s">
        <v>30</v>
      </c>
      <c r="C323" s="109" t="e">
        <f>C320/B320-1</f>
        <v>#DIV/0!</v>
      </c>
      <c r="D323" s="109" t="e">
        <f t="shared" si="49"/>
        <v>#DIV/0!</v>
      </c>
      <c r="E323" s="109" t="e">
        <f t="shared" si="49"/>
        <v>#DIV/0!</v>
      </c>
    </row>
    <row r="324" spans="1:10" ht="15.75" thickBot="1" x14ac:dyDescent="0.3">
      <c r="A324" s="90" t="s">
        <v>32</v>
      </c>
      <c r="B324" s="108" t="s">
        <v>30</v>
      </c>
      <c r="C324" s="109" t="e">
        <f>C321/B321-1</f>
        <v>#DIV/0!</v>
      </c>
      <c r="D324" s="109" t="e">
        <f t="shared" si="49"/>
        <v>#DIV/0!</v>
      </c>
      <c r="E324" s="109" t="e">
        <f t="shared" si="49"/>
        <v>#DIV/0!</v>
      </c>
    </row>
    <row r="325" spans="1:10" ht="15.75" thickBot="1" x14ac:dyDescent="0.3">
      <c r="A325" s="771" t="s">
        <v>666</v>
      </c>
      <c r="B325" s="772"/>
      <c r="C325" s="772"/>
      <c r="D325" s="772"/>
      <c r="E325" s="773"/>
    </row>
    <row r="326" spans="1:10" x14ac:dyDescent="0.25">
      <c r="A326" s="769"/>
      <c r="B326" s="105">
        <v>2019</v>
      </c>
      <c r="C326" s="105">
        <v>2020</v>
      </c>
      <c r="D326" s="105">
        <v>2021</v>
      </c>
      <c r="E326" s="105">
        <v>2022</v>
      </c>
    </row>
    <row r="327" spans="1:10" ht="23.25" thickBot="1" x14ac:dyDescent="0.3">
      <c r="A327" s="770"/>
      <c r="B327" s="106" t="s">
        <v>9</v>
      </c>
      <c r="C327" s="106" t="s">
        <v>10</v>
      </c>
      <c r="D327" s="106" t="s">
        <v>10</v>
      </c>
      <c r="E327" s="106" t="s">
        <v>10</v>
      </c>
    </row>
    <row r="328" spans="1:10" ht="15.75" thickBot="1" x14ac:dyDescent="0.3">
      <c r="A328" s="110" t="s">
        <v>49</v>
      </c>
      <c r="B328" s="111">
        <f>B329+B330+B331+B332</f>
        <v>0</v>
      </c>
      <c r="C328" s="114">
        <f t="shared" ref="C328:E328" si="50">C329+C330+C331+C332</f>
        <v>0</v>
      </c>
      <c r="D328" s="111">
        <f t="shared" si="50"/>
        <v>0</v>
      </c>
      <c r="E328" s="111">
        <f t="shared" si="50"/>
        <v>0</v>
      </c>
    </row>
    <row r="329" spans="1:10" ht="15.75" thickBot="1" x14ac:dyDescent="0.3">
      <c r="A329" s="75" t="s">
        <v>110</v>
      </c>
      <c r="B329" s="111"/>
      <c r="C329" s="114"/>
      <c r="D329" s="111"/>
      <c r="E329" s="111"/>
    </row>
    <row r="330" spans="1:10" ht="15.75" thickBot="1" x14ac:dyDescent="0.3">
      <c r="A330" s="75" t="s">
        <v>111</v>
      </c>
      <c r="B330" s="111"/>
      <c r="C330" s="114"/>
      <c r="D330" s="111"/>
      <c r="E330" s="111"/>
    </row>
    <row r="331" spans="1:10" ht="15.75" thickBot="1" x14ac:dyDescent="0.3">
      <c r="A331" s="75" t="s">
        <v>113</v>
      </c>
      <c r="B331" s="111"/>
      <c r="C331" s="114"/>
      <c r="D331" s="111"/>
      <c r="E331" s="111"/>
    </row>
    <row r="332" spans="1:10" ht="15.75" thickBot="1" x14ac:dyDescent="0.3">
      <c r="A332" s="75" t="s">
        <v>114</v>
      </c>
      <c r="B332" s="111"/>
      <c r="C332" s="114"/>
      <c r="D332" s="111"/>
      <c r="E332" s="111"/>
    </row>
    <row r="333" spans="1:10" ht="15.75" thickBot="1" x14ac:dyDescent="0.3">
      <c r="A333" s="110" t="s">
        <v>50</v>
      </c>
      <c r="B333" s="107">
        <v>0</v>
      </c>
      <c r="C333" s="107">
        <v>0</v>
      </c>
      <c r="D333" s="107">
        <v>0</v>
      </c>
      <c r="E333" s="107">
        <v>5500</v>
      </c>
    </row>
    <row r="334" spans="1:10" ht="15.75" thickBot="1" x14ac:dyDescent="0.3">
      <c r="A334" s="75" t="s">
        <v>110</v>
      </c>
      <c r="B334" s="107">
        <v>0</v>
      </c>
      <c r="C334" s="107">
        <v>0</v>
      </c>
      <c r="D334" s="107">
        <v>0</v>
      </c>
      <c r="E334" s="107">
        <v>5500</v>
      </c>
    </row>
    <row r="335" spans="1:10" ht="15.75" thickBot="1" x14ac:dyDescent="0.3">
      <c r="A335" s="75" t="s">
        <v>111</v>
      </c>
      <c r="B335" s="113"/>
      <c r="C335" s="112"/>
      <c r="D335" s="113"/>
      <c r="E335" s="113"/>
    </row>
    <row r="336" spans="1:10" ht="15.75" thickBot="1" x14ac:dyDescent="0.3">
      <c r="A336" s="75" t="s">
        <v>113</v>
      </c>
      <c r="B336" s="113"/>
      <c r="C336" s="112"/>
      <c r="D336" s="113"/>
      <c r="E336" s="113"/>
    </row>
    <row r="337" spans="1:10" ht="15.75" thickBot="1" x14ac:dyDescent="0.3">
      <c r="A337" s="75" t="s">
        <v>114</v>
      </c>
      <c r="B337" s="113"/>
      <c r="C337" s="112"/>
      <c r="D337" s="113"/>
      <c r="E337" s="113"/>
    </row>
    <row r="338" spans="1:10" ht="15.75" thickBot="1" x14ac:dyDescent="0.3">
      <c r="A338" s="117" t="s">
        <v>201</v>
      </c>
      <c r="B338" s="113">
        <f>B328+B333</f>
        <v>0</v>
      </c>
      <c r="C338" s="112">
        <f t="shared" ref="C338:E338" si="51">C328+C333</f>
        <v>0</v>
      </c>
      <c r="D338" s="113">
        <f t="shared" si="51"/>
        <v>0</v>
      </c>
      <c r="E338" s="113">
        <f t="shared" si="51"/>
        <v>5500</v>
      </c>
    </row>
    <row r="339" spans="1:10" ht="102" thickBot="1" x14ac:dyDescent="0.3">
      <c r="A339" s="124" t="s">
        <v>202</v>
      </c>
      <c r="B339" s="360" t="s">
        <v>667</v>
      </c>
      <c r="C339" s="130" t="s">
        <v>158</v>
      </c>
      <c r="D339" s="134"/>
      <c r="E339" s="135"/>
    </row>
    <row r="340" spans="1:10" ht="15.75" thickBot="1" x14ac:dyDescent="0.3">
      <c r="A340" s="90" t="s">
        <v>22</v>
      </c>
      <c r="B340" s="766" t="s">
        <v>668</v>
      </c>
      <c r="C340" s="767"/>
      <c r="D340" s="767"/>
      <c r="E340" s="768"/>
    </row>
    <row r="341" spans="1:10" ht="15.75" thickBot="1" x14ac:dyDescent="0.3">
      <c r="A341" s="90" t="s">
        <v>24</v>
      </c>
      <c r="B341" s="783" t="s">
        <v>650</v>
      </c>
      <c r="C341" s="784"/>
      <c r="D341" s="784"/>
      <c r="E341" s="785"/>
    </row>
    <row r="342" spans="1:10" x14ac:dyDescent="0.25">
      <c r="A342" s="769"/>
      <c r="B342" s="105">
        <v>2019</v>
      </c>
      <c r="C342" s="105">
        <v>2020</v>
      </c>
      <c r="D342" s="105">
        <v>2021</v>
      </c>
      <c r="E342" s="105">
        <v>2022</v>
      </c>
    </row>
    <row r="343" spans="1:10" ht="23.25" thickBot="1" x14ac:dyDescent="0.3">
      <c r="A343" s="770"/>
      <c r="B343" s="106" t="s">
        <v>9</v>
      </c>
      <c r="C343" s="106" t="s">
        <v>10</v>
      </c>
      <c r="D343" s="106" t="s">
        <v>10</v>
      </c>
      <c r="E343" s="106" t="s">
        <v>10</v>
      </c>
    </row>
    <row r="344" spans="1:10" ht="15.75" thickBot="1" x14ac:dyDescent="0.3">
      <c r="A344" s="90" t="s">
        <v>26</v>
      </c>
      <c r="B344" s="108">
        <v>0</v>
      </c>
      <c r="C344" s="108">
        <v>0</v>
      </c>
      <c r="D344" s="108">
        <v>0</v>
      </c>
      <c r="E344" s="108">
        <v>1</v>
      </c>
    </row>
    <row r="345" spans="1:10" ht="15.75" thickBot="1" x14ac:dyDescent="0.3">
      <c r="A345" s="90" t="s">
        <v>27</v>
      </c>
      <c r="B345" s="107">
        <v>0</v>
      </c>
      <c r="C345" s="107">
        <v>0</v>
      </c>
      <c r="D345" s="107">
        <v>0</v>
      </c>
      <c r="E345" s="107">
        <v>1000</v>
      </c>
    </row>
    <row r="346" spans="1:10" ht="15.75" thickBot="1" x14ac:dyDescent="0.3">
      <c r="A346" s="90" t="s">
        <v>28</v>
      </c>
      <c r="B346" s="107" t="e">
        <f>B345/B344</f>
        <v>#DIV/0!</v>
      </c>
      <c r="C346" s="107" t="e">
        <f t="shared" ref="C346:E346" si="52">C345/C344</f>
        <v>#DIV/0!</v>
      </c>
      <c r="D346" s="107" t="e">
        <f t="shared" si="52"/>
        <v>#DIV/0!</v>
      </c>
      <c r="E346" s="107">
        <f t="shared" si="52"/>
        <v>1000</v>
      </c>
    </row>
    <row r="347" spans="1:10" ht="15.75" thickBot="1" x14ac:dyDescent="0.3">
      <c r="A347" s="90" t="s">
        <v>29</v>
      </c>
      <c r="B347" s="108" t="s">
        <v>30</v>
      </c>
      <c r="C347" s="109" t="e">
        <f>C344/B344-1</f>
        <v>#DIV/0!</v>
      </c>
      <c r="D347" s="109" t="e">
        <f t="shared" ref="D347:E349" si="53">D344/C344-1</f>
        <v>#DIV/0!</v>
      </c>
      <c r="E347" s="109" t="e">
        <f t="shared" si="53"/>
        <v>#DIV/0!</v>
      </c>
      <c r="G347" s="103"/>
      <c r="H347" s="103"/>
      <c r="I347" s="103"/>
      <c r="J347" s="103"/>
    </row>
    <row r="348" spans="1:10" ht="15.75" thickBot="1" x14ac:dyDescent="0.3">
      <c r="A348" s="90" t="s">
        <v>31</v>
      </c>
      <c r="B348" s="108" t="s">
        <v>30</v>
      </c>
      <c r="C348" s="109" t="e">
        <f>C345/B345-1</f>
        <v>#DIV/0!</v>
      </c>
      <c r="D348" s="109" t="e">
        <f t="shared" si="53"/>
        <v>#DIV/0!</v>
      </c>
      <c r="E348" s="109" t="e">
        <f t="shared" si="53"/>
        <v>#DIV/0!</v>
      </c>
    </row>
    <row r="349" spans="1:10" ht="15.75" thickBot="1" x14ac:dyDescent="0.3">
      <c r="A349" s="90" t="s">
        <v>32</v>
      </c>
      <c r="B349" s="108" t="s">
        <v>30</v>
      </c>
      <c r="C349" s="109" t="e">
        <f>C346/B346-1</f>
        <v>#DIV/0!</v>
      </c>
      <c r="D349" s="109" t="e">
        <f t="shared" si="53"/>
        <v>#DIV/0!</v>
      </c>
      <c r="E349" s="109" t="e">
        <f t="shared" si="53"/>
        <v>#DIV/0!</v>
      </c>
    </row>
    <row r="350" spans="1:10" ht="15.75" thickBot="1" x14ac:dyDescent="0.3">
      <c r="A350" s="771" t="s">
        <v>669</v>
      </c>
      <c r="B350" s="772"/>
      <c r="C350" s="772"/>
      <c r="D350" s="772"/>
      <c r="E350" s="773"/>
    </row>
    <row r="351" spans="1:10" x14ac:dyDescent="0.25">
      <c r="A351" s="769"/>
      <c r="B351" s="105">
        <v>2019</v>
      </c>
      <c r="C351" s="105">
        <v>2020</v>
      </c>
      <c r="D351" s="105">
        <v>2021</v>
      </c>
      <c r="E351" s="105">
        <v>2022</v>
      </c>
    </row>
    <row r="352" spans="1:10" ht="23.25" thickBot="1" x14ac:dyDescent="0.3">
      <c r="A352" s="770"/>
      <c r="B352" s="106" t="s">
        <v>9</v>
      </c>
      <c r="C352" s="106" t="s">
        <v>10</v>
      </c>
      <c r="D352" s="106" t="s">
        <v>10</v>
      </c>
      <c r="E352" s="106" t="s">
        <v>10</v>
      </c>
    </row>
    <row r="353" spans="1:7" ht="15.75" thickBot="1" x14ac:dyDescent="0.3">
      <c r="A353" s="110" t="s">
        <v>49</v>
      </c>
      <c r="B353" s="111">
        <f>B354+B355+B356+B357</f>
        <v>0</v>
      </c>
      <c r="C353" s="114">
        <f t="shared" ref="C353:E353" si="54">C354+C355+C356+C357</f>
        <v>0</v>
      </c>
      <c r="D353" s="111">
        <f t="shared" si="54"/>
        <v>0</v>
      </c>
      <c r="E353" s="111">
        <f t="shared" si="54"/>
        <v>0</v>
      </c>
    </row>
    <row r="354" spans="1:7" ht="15.75" thickBot="1" x14ac:dyDescent="0.3">
      <c r="A354" s="75" t="s">
        <v>110</v>
      </c>
      <c r="B354" s="111"/>
      <c r="C354" s="114"/>
      <c r="D354" s="111"/>
      <c r="E354" s="111"/>
    </row>
    <row r="355" spans="1:7" ht="15.75" thickBot="1" x14ac:dyDescent="0.3">
      <c r="A355" s="75" t="s">
        <v>111</v>
      </c>
      <c r="B355" s="111"/>
      <c r="C355" s="114"/>
      <c r="D355" s="111"/>
      <c r="E355" s="111"/>
    </row>
    <row r="356" spans="1:7" ht="15.75" thickBot="1" x14ac:dyDescent="0.3">
      <c r="A356" s="75" t="s">
        <v>113</v>
      </c>
      <c r="B356" s="111"/>
      <c r="C356" s="114"/>
      <c r="D356" s="111"/>
      <c r="E356" s="111"/>
    </row>
    <row r="357" spans="1:7" ht="15.75" thickBot="1" x14ac:dyDescent="0.3">
      <c r="A357" s="75" t="s">
        <v>114</v>
      </c>
      <c r="B357" s="111"/>
      <c r="C357" s="114"/>
      <c r="D357" s="111"/>
      <c r="E357" s="111"/>
    </row>
    <row r="358" spans="1:7" ht="15.75" thickBot="1" x14ac:dyDescent="0.3">
      <c r="A358" s="110" t="s">
        <v>50</v>
      </c>
      <c r="B358" s="107">
        <v>0</v>
      </c>
      <c r="C358" s="107">
        <v>0</v>
      </c>
      <c r="D358" s="107">
        <v>0</v>
      </c>
      <c r="E358" s="107">
        <v>1000</v>
      </c>
    </row>
    <row r="359" spans="1:7" ht="15.75" thickBot="1" x14ac:dyDescent="0.3">
      <c r="A359" s="75" t="s">
        <v>110</v>
      </c>
      <c r="B359" s="107">
        <v>0</v>
      </c>
      <c r="C359" s="107">
        <v>0</v>
      </c>
      <c r="D359" s="107">
        <v>0</v>
      </c>
      <c r="E359" s="107">
        <v>1000</v>
      </c>
    </row>
    <row r="360" spans="1:7" ht="15.75" thickBot="1" x14ac:dyDescent="0.3">
      <c r="A360" s="75" t="s">
        <v>111</v>
      </c>
      <c r="B360" s="113"/>
      <c r="C360" s="112"/>
      <c r="D360" s="113"/>
      <c r="E360" s="113"/>
    </row>
    <row r="361" spans="1:7" ht="15.75" thickBot="1" x14ac:dyDescent="0.3">
      <c r="A361" s="75" t="s">
        <v>113</v>
      </c>
      <c r="B361" s="113"/>
      <c r="C361" s="112"/>
      <c r="D361" s="113"/>
      <c r="E361" s="113"/>
    </row>
    <row r="362" spans="1:7" ht="15.75" thickBot="1" x14ac:dyDescent="0.3">
      <c r="A362" s="75" t="s">
        <v>114</v>
      </c>
      <c r="B362" s="113"/>
      <c r="C362" s="112"/>
      <c r="D362" s="113"/>
      <c r="E362" s="113"/>
    </row>
    <row r="363" spans="1:7" ht="15.75" thickBot="1" x14ac:dyDescent="0.3">
      <c r="A363" s="117" t="s">
        <v>363</v>
      </c>
      <c r="B363" s="113">
        <f>B353+B358</f>
        <v>0</v>
      </c>
      <c r="C363" s="112">
        <f t="shared" ref="C363:E363" si="55">C353+C358</f>
        <v>0</v>
      </c>
      <c r="D363" s="113">
        <f t="shared" si="55"/>
        <v>0</v>
      </c>
      <c r="E363" s="113">
        <f t="shared" si="55"/>
        <v>1000</v>
      </c>
      <c r="F363" s="103"/>
    </row>
    <row r="364" spans="1:7" ht="15.75" thickBot="1" x14ac:dyDescent="0.3">
      <c r="A364" s="139"/>
      <c r="B364" s="140"/>
      <c r="C364" s="140"/>
      <c r="D364" s="140"/>
      <c r="E364" s="140"/>
    </row>
    <row r="365" spans="1:7" ht="24.75" thickBot="1" x14ac:dyDescent="0.3">
      <c r="A365" s="141" t="s">
        <v>71</v>
      </c>
      <c r="B365" s="142">
        <f>B345+B320+B295+B270+B245+B220+B195+B170+B120+B95+B68+B27+B145</f>
        <v>643700</v>
      </c>
      <c r="C365" s="142">
        <f t="shared" ref="C365:E365" si="56">C345+C320+C295+C270+C245+C220+C195+C170+C120+C95+C68+C27+C145</f>
        <v>549956</v>
      </c>
      <c r="D365" s="142">
        <f t="shared" si="56"/>
        <v>578100</v>
      </c>
      <c r="E365" s="142">
        <f t="shared" si="56"/>
        <v>578100</v>
      </c>
    </row>
    <row r="366" spans="1:7" ht="24.75" thickBot="1" x14ac:dyDescent="0.3">
      <c r="A366" s="141" t="s">
        <v>72</v>
      </c>
      <c r="B366" s="142">
        <f>B367+B370+B373+B382+B385+B393</f>
        <v>643700</v>
      </c>
      <c r="C366" s="142">
        <f t="shared" ref="C366:E366" si="57">C367+C370+C373+C382+C385+C393</f>
        <v>549956</v>
      </c>
      <c r="D366" s="142">
        <f t="shared" si="57"/>
        <v>578100</v>
      </c>
      <c r="E366" s="142">
        <f t="shared" si="57"/>
        <v>578100</v>
      </c>
      <c r="G366" s="103"/>
    </row>
    <row r="367" spans="1:7" ht="15.75" thickBot="1" x14ac:dyDescent="0.3">
      <c r="A367" s="110" t="s">
        <v>33</v>
      </c>
      <c r="B367" s="143">
        <f t="shared" ref="B367:E368" si="58">B35</f>
        <v>320018</v>
      </c>
      <c r="C367" s="362">
        <f t="shared" si="58"/>
        <v>300018</v>
      </c>
      <c r="D367" s="143">
        <f t="shared" si="58"/>
        <v>300018</v>
      </c>
      <c r="E367" s="143">
        <f t="shared" si="58"/>
        <v>300018</v>
      </c>
    </row>
    <row r="368" spans="1:7" ht="15.75" thickBot="1" x14ac:dyDescent="0.3">
      <c r="A368" s="75" t="s">
        <v>110</v>
      </c>
      <c r="B368" s="113">
        <f t="shared" si="58"/>
        <v>320018</v>
      </c>
      <c r="C368" s="112">
        <f t="shared" si="58"/>
        <v>300018</v>
      </c>
      <c r="D368" s="113">
        <f t="shared" si="58"/>
        <v>300018</v>
      </c>
      <c r="E368" s="113">
        <f t="shared" si="58"/>
        <v>300018</v>
      </c>
    </row>
    <row r="369" spans="1:5" ht="15.75" thickBot="1" x14ac:dyDescent="0.3">
      <c r="A369" s="75" t="s">
        <v>112</v>
      </c>
      <c r="B369" s="113">
        <v>0</v>
      </c>
      <c r="C369" s="112">
        <v>0</v>
      </c>
      <c r="D369" s="113">
        <v>0</v>
      </c>
      <c r="E369" s="113">
        <v>0</v>
      </c>
    </row>
    <row r="370" spans="1:5" ht="24.75" thickBot="1" x14ac:dyDescent="0.3">
      <c r="A370" s="110" t="s">
        <v>34</v>
      </c>
      <c r="B370" s="143">
        <f t="shared" ref="B370:E385" si="59">B38</f>
        <v>57682</v>
      </c>
      <c r="C370" s="362">
        <f t="shared" si="59"/>
        <v>52438</v>
      </c>
      <c r="D370" s="143">
        <f t="shared" si="59"/>
        <v>52438</v>
      </c>
      <c r="E370" s="143">
        <f t="shared" si="59"/>
        <v>52438</v>
      </c>
    </row>
    <row r="371" spans="1:5" ht="15.75" thickBot="1" x14ac:dyDescent="0.3">
      <c r="A371" s="75" t="s">
        <v>110</v>
      </c>
      <c r="B371" s="111">
        <f t="shared" si="59"/>
        <v>57682</v>
      </c>
      <c r="C371" s="114">
        <f t="shared" si="59"/>
        <v>52438</v>
      </c>
      <c r="D371" s="111">
        <f t="shared" si="59"/>
        <v>52438</v>
      </c>
      <c r="E371" s="111">
        <f t="shared" si="59"/>
        <v>52438</v>
      </c>
    </row>
    <row r="372" spans="1:5" ht="15.75" thickBot="1" x14ac:dyDescent="0.3">
      <c r="A372" s="75" t="s">
        <v>112</v>
      </c>
      <c r="B372" s="113">
        <f t="shared" si="59"/>
        <v>0</v>
      </c>
      <c r="C372" s="112">
        <f t="shared" si="59"/>
        <v>0</v>
      </c>
      <c r="D372" s="113">
        <f t="shared" si="59"/>
        <v>0</v>
      </c>
      <c r="E372" s="113">
        <f t="shared" si="59"/>
        <v>0</v>
      </c>
    </row>
    <row r="373" spans="1:5" ht="15.75" thickBot="1" x14ac:dyDescent="0.3">
      <c r="A373" s="110" t="s">
        <v>35</v>
      </c>
      <c r="B373" s="143">
        <f t="shared" si="59"/>
        <v>175000</v>
      </c>
      <c r="C373" s="362">
        <f t="shared" si="59"/>
        <v>130000</v>
      </c>
      <c r="D373" s="143">
        <f t="shared" si="59"/>
        <v>144644</v>
      </c>
      <c r="E373" s="143">
        <f t="shared" si="59"/>
        <v>144644</v>
      </c>
    </row>
    <row r="374" spans="1:5" ht="15.75" thickBot="1" x14ac:dyDescent="0.3">
      <c r="A374" s="75" t="s">
        <v>110</v>
      </c>
      <c r="B374" s="113">
        <f t="shared" si="59"/>
        <v>175000</v>
      </c>
      <c r="C374" s="112">
        <f t="shared" si="59"/>
        <v>130000</v>
      </c>
      <c r="D374" s="113">
        <f t="shared" si="59"/>
        <v>144644</v>
      </c>
      <c r="E374" s="113">
        <f t="shared" si="59"/>
        <v>144644</v>
      </c>
    </row>
    <row r="375" spans="1:5" ht="15.75" thickBot="1" x14ac:dyDescent="0.3">
      <c r="A375" s="75" t="s">
        <v>112</v>
      </c>
      <c r="B375" s="113">
        <f t="shared" si="59"/>
        <v>0</v>
      </c>
      <c r="C375" s="112">
        <f t="shared" si="59"/>
        <v>0</v>
      </c>
      <c r="D375" s="113">
        <f t="shared" si="59"/>
        <v>0</v>
      </c>
      <c r="E375" s="113">
        <f t="shared" si="59"/>
        <v>0</v>
      </c>
    </row>
    <row r="376" spans="1:5" ht="15.75" thickBot="1" x14ac:dyDescent="0.3">
      <c r="A376" s="110" t="s">
        <v>36</v>
      </c>
      <c r="B376" s="143">
        <f t="shared" si="59"/>
        <v>0</v>
      </c>
      <c r="C376" s="362">
        <f t="shared" si="59"/>
        <v>0</v>
      </c>
      <c r="D376" s="143">
        <f t="shared" si="59"/>
        <v>0</v>
      </c>
      <c r="E376" s="143">
        <f t="shared" si="59"/>
        <v>0</v>
      </c>
    </row>
    <row r="377" spans="1:5" ht="15.75" thickBot="1" x14ac:dyDescent="0.3">
      <c r="A377" s="75" t="s">
        <v>110</v>
      </c>
      <c r="B377" s="111">
        <f t="shared" si="59"/>
        <v>0</v>
      </c>
      <c r="C377" s="114">
        <f t="shared" si="59"/>
        <v>0</v>
      </c>
      <c r="D377" s="111">
        <f t="shared" si="59"/>
        <v>0</v>
      </c>
      <c r="E377" s="111">
        <f t="shared" si="59"/>
        <v>0</v>
      </c>
    </row>
    <row r="378" spans="1:5" ht="15.75" thickBot="1" x14ac:dyDescent="0.3">
      <c r="A378" s="75" t="s">
        <v>112</v>
      </c>
      <c r="B378" s="113">
        <f t="shared" si="59"/>
        <v>0</v>
      </c>
      <c r="C378" s="112">
        <f t="shared" si="59"/>
        <v>0</v>
      </c>
      <c r="D378" s="113">
        <f t="shared" si="59"/>
        <v>0</v>
      </c>
      <c r="E378" s="113">
        <f t="shared" si="59"/>
        <v>0</v>
      </c>
    </row>
    <row r="379" spans="1:5" ht="15.75" thickBot="1" x14ac:dyDescent="0.3">
      <c r="A379" s="110" t="s">
        <v>37</v>
      </c>
      <c r="B379" s="143">
        <f t="shared" si="59"/>
        <v>0</v>
      </c>
      <c r="C379" s="362">
        <f t="shared" si="59"/>
        <v>0</v>
      </c>
      <c r="D379" s="143">
        <f t="shared" si="59"/>
        <v>0</v>
      </c>
      <c r="E379" s="143">
        <f t="shared" si="59"/>
        <v>0</v>
      </c>
    </row>
    <row r="380" spans="1:5" ht="15.75" thickBot="1" x14ac:dyDescent="0.3">
      <c r="A380" s="75" t="s">
        <v>110</v>
      </c>
      <c r="B380" s="111">
        <f t="shared" si="59"/>
        <v>0</v>
      </c>
      <c r="C380" s="114">
        <f t="shared" si="59"/>
        <v>0</v>
      </c>
      <c r="D380" s="111">
        <f t="shared" si="59"/>
        <v>0</v>
      </c>
      <c r="E380" s="111">
        <f t="shared" si="59"/>
        <v>0</v>
      </c>
    </row>
    <row r="381" spans="1:5" ht="15.75" thickBot="1" x14ac:dyDescent="0.3">
      <c r="A381" s="75" t="s">
        <v>112</v>
      </c>
      <c r="B381" s="113">
        <f t="shared" si="59"/>
        <v>0</v>
      </c>
      <c r="C381" s="112">
        <f t="shared" si="59"/>
        <v>0</v>
      </c>
      <c r="D381" s="113">
        <f t="shared" si="59"/>
        <v>0</v>
      </c>
      <c r="E381" s="113">
        <f t="shared" si="59"/>
        <v>0</v>
      </c>
    </row>
    <row r="382" spans="1:5" ht="15.75" thickBot="1" x14ac:dyDescent="0.3">
      <c r="A382" s="110" t="s">
        <v>38</v>
      </c>
      <c r="B382" s="143">
        <f t="shared" si="59"/>
        <v>28000</v>
      </c>
      <c r="C382" s="362">
        <f t="shared" si="59"/>
        <v>28000</v>
      </c>
      <c r="D382" s="143">
        <f t="shared" si="59"/>
        <v>28000</v>
      </c>
      <c r="E382" s="143">
        <f t="shared" si="59"/>
        <v>28000</v>
      </c>
    </row>
    <row r="383" spans="1:5" ht="15.75" thickBot="1" x14ac:dyDescent="0.3">
      <c r="A383" s="75" t="s">
        <v>110</v>
      </c>
      <c r="B383" s="111">
        <f t="shared" si="59"/>
        <v>28000</v>
      </c>
      <c r="C383" s="114">
        <f t="shared" si="59"/>
        <v>28000</v>
      </c>
      <c r="D383" s="111">
        <f t="shared" si="59"/>
        <v>28000</v>
      </c>
      <c r="E383" s="111">
        <f t="shared" si="59"/>
        <v>28000</v>
      </c>
    </row>
    <row r="384" spans="1:5" ht="15.75" thickBot="1" x14ac:dyDescent="0.3">
      <c r="A384" s="75" t="s">
        <v>112</v>
      </c>
      <c r="B384" s="113">
        <f t="shared" si="59"/>
        <v>0</v>
      </c>
      <c r="C384" s="112">
        <f t="shared" si="59"/>
        <v>0</v>
      </c>
      <c r="D384" s="113">
        <f t="shared" si="59"/>
        <v>0</v>
      </c>
      <c r="E384" s="113">
        <f t="shared" si="59"/>
        <v>0</v>
      </c>
    </row>
    <row r="385" spans="1:9" ht="24.75" thickBot="1" x14ac:dyDescent="0.3">
      <c r="A385" s="110" t="s">
        <v>39</v>
      </c>
      <c r="B385" s="143">
        <f t="shared" si="59"/>
        <v>50000</v>
      </c>
      <c r="C385" s="362">
        <f t="shared" si="59"/>
        <v>30000</v>
      </c>
      <c r="D385" s="143">
        <f t="shared" si="59"/>
        <v>40000</v>
      </c>
      <c r="E385" s="143">
        <f t="shared" si="59"/>
        <v>40000</v>
      </c>
    </row>
    <row r="386" spans="1:9" ht="15.75" thickBot="1" x14ac:dyDescent="0.3">
      <c r="A386" s="75" t="s">
        <v>110</v>
      </c>
      <c r="B386" s="111">
        <f t="shared" ref="B386:E387" si="60">B54</f>
        <v>50000</v>
      </c>
      <c r="C386" s="114">
        <f t="shared" si="60"/>
        <v>30000</v>
      </c>
      <c r="D386" s="111">
        <f t="shared" si="60"/>
        <v>40000</v>
      </c>
      <c r="E386" s="111">
        <f t="shared" si="60"/>
        <v>40000</v>
      </c>
    </row>
    <row r="387" spans="1:9" ht="15.75" thickBot="1" x14ac:dyDescent="0.3">
      <c r="A387" s="75" t="s">
        <v>112</v>
      </c>
      <c r="B387" s="113">
        <f t="shared" si="60"/>
        <v>0</v>
      </c>
      <c r="C387" s="112">
        <f t="shared" si="60"/>
        <v>0</v>
      </c>
      <c r="D387" s="113">
        <f t="shared" si="60"/>
        <v>0</v>
      </c>
      <c r="E387" s="113">
        <f t="shared" si="60"/>
        <v>0</v>
      </c>
    </row>
    <row r="388" spans="1:9" ht="15.75" thickBot="1" x14ac:dyDescent="0.3">
      <c r="A388" s="110" t="s">
        <v>74</v>
      </c>
      <c r="B388" s="143">
        <f>B389+B390+B391+B392</f>
        <v>0</v>
      </c>
      <c r="C388" s="362">
        <f t="shared" ref="C388:E388" si="61">C389+C390+C391+C392</f>
        <v>0</v>
      </c>
      <c r="D388" s="143">
        <f t="shared" si="61"/>
        <v>0</v>
      </c>
      <c r="E388" s="143">
        <f t="shared" si="61"/>
        <v>0</v>
      </c>
    </row>
    <row r="389" spans="1:9" ht="15.75" thickBot="1" x14ac:dyDescent="0.3">
      <c r="A389" s="75" t="s">
        <v>110</v>
      </c>
      <c r="B389" s="111">
        <v>0</v>
      </c>
      <c r="C389" s="114">
        <v>0</v>
      </c>
      <c r="D389" s="111">
        <v>0</v>
      </c>
      <c r="E389" s="111">
        <v>0</v>
      </c>
    </row>
    <row r="390" spans="1:9" ht="15.75" thickBot="1" x14ac:dyDescent="0.3">
      <c r="A390" s="75" t="s">
        <v>115</v>
      </c>
      <c r="B390" s="111">
        <v>0</v>
      </c>
      <c r="C390" s="114">
        <v>0</v>
      </c>
      <c r="D390" s="111">
        <v>0</v>
      </c>
      <c r="E390" s="111">
        <v>0</v>
      </c>
    </row>
    <row r="391" spans="1:9" ht="15.75" thickBot="1" x14ac:dyDescent="0.3">
      <c r="A391" s="75" t="s">
        <v>113</v>
      </c>
      <c r="B391" s="111">
        <v>0</v>
      </c>
      <c r="C391" s="114">
        <v>0</v>
      </c>
      <c r="D391" s="111">
        <v>0</v>
      </c>
      <c r="E391" s="111">
        <v>0</v>
      </c>
    </row>
    <row r="392" spans="1:9" ht="15.75" thickBot="1" x14ac:dyDescent="0.3">
      <c r="A392" s="75" t="s">
        <v>114</v>
      </c>
      <c r="B392" s="111">
        <v>0</v>
      </c>
      <c r="C392" s="114">
        <v>0</v>
      </c>
      <c r="D392" s="111">
        <v>0</v>
      </c>
      <c r="E392" s="111">
        <v>0</v>
      </c>
      <c r="G392" s="363"/>
      <c r="H392" s="363"/>
      <c r="I392" s="363"/>
    </row>
    <row r="393" spans="1:9" ht="15.75" thickBot="1" x14ac:dyDescent="0.3">
      <c r="A393" s="110" t="s">
        <v>75</v>
      </c>
      <c r="B393" s="143">
        <f>B358+B333+B308+B283+B258+B233+B208+B183+B133+B108+B81+B158</f>
        <v>13000</v>
      </c>
      <c r="C393" s="362">
        <f>C358+C333+C308+C283+C258+C233+C208+C183+C133+C108+C81+C158</f>
        <v>9500</v>
      </c>
      <c r="D393" s="143">
        <f>D358+D333+D308+D283+D258+D233+D208+D183+D133+D108+D81+D158</f>
        <v>13000</v>
      </c>
      <c r="E393" s="143">
        <f>E358+E333+E308+E283+E258+E233+E208+E183+E133+E108+E81+E158</f>
        <v>13000</v>
      </c>
      <c r="G393" s="962"/>
      <c r="H393" s="144"/>
      <c r="I393" s="144"/>
    </row>
    <row r="394" spans="1:9" ht="15.75" thickBot="1" x14ac:dyDescent="0.3">
      <c r="A394" s="75" t="s">
        <v>110</v>
      </c>
      <c r="B394" s="143">
        <f>B359+B334+B309+B284+B259+B234+B209+B184+B134+B109+B82+B159</f>
        <v>12900</v>
      </c>
      <c r="C394" s="143">
        <f t="shared" ref="C394:E397" si="62">C359+C334+C309+C284+C259+C234+C209+C184+C134+C109+C82+C159</f>
        <v>6906</v>
      </c>
      <c r="D394" s="143">
        <f t="shared" si="62"/>
        <v>13000</v>
      </c>
      <c r="E394" s="143">
        <f t="shared" si="62"/>
        <v>13000</v>
      </c>
      <c r="G394" s="962"/>
      <c r="H394" s="144"/>
      <c r="I394" s="144"/>
    </row>
    <row r="395" spans="1:9" ht="15.75" thickBot="1" x14ac:dyDescent="0.3">
      <c r="A395" s="75" t="s">
        <v>115</v>
      </c>
      <c r="B395" s="143">
        <f>B360+B335+B310+B285+B260+B235+B210+B185+B135+B110+B83+B160</f>
        <v>0</v>
      </c>
      <c r="C395" s="143">
        <f t="shared" si="62"/>
        <v>0</v>
      </c>
      <c r="D395" s="143">
        <f t="shared" si="62"/>
        <v>0</v>
      </c>
      <c r="E395" s="143">
        <f t="shared" si="62"/>
        <v>0</v>
      </c>
      <c r="G395" s="962"/>
      <c r="H395" s="144"/>
      <c r="I395" s="144"/>
    </row>
    <row r="396" spans="1:9" ht="15.75" thickBot="1" x14ac:dyDescent="0.3">
      <c r="A396" s="75" t="s">
        <v>113</v>
      </c>
      <c r="B396" s="143">
        <f>B361+B336+B311+B286+B261+B236+B211+B186+B136+B111+B84+B161</f>
        <v>100</v>
      </c>
      <c r="C396" s="143">
        <f t="shared" si="62"/>
        <v>2594</v>
      </c>
      <c r="D396" s="143">
        <f t="shared" si="62"/>
        <v>0</v>
      </c>
      <c r="E396" s="143">
        <f t="shared" si="62"/>
        <v>0</v>
      </c>
    </row>
    <row r="397" spans="1:9" ht="15.75" thickBot="1" x14ac:dyDescent="0.3">
      <c r="A397" s="75" t="s">
        <v>114</v>
      </c>
      <c r="B397" s="143">
        <f>B362+B337+B312+B287+B262+B237+B212+B187+B137+B112+B85+B162</f>
        <v>0</v>
      </c>
      <c r="C397" s="143">
        <f t="shared" si="62"/>
        <v>0</v>
      </c>
      <c r="D397" s="143">
        <f t="shared" si="62"/>
        <v>0</v>
      </c>
      <c r="E397" s="143">
        <f t="shared" si="62"/>
        <v>0</v>
      </c>
    </row>
    <row r="398" spans="1:9" ht="15.75" thickBot="1" x14ac:dyDescent="0.3">
      <c r="A398" s="118" t="s">
        <v>41</v>
      </c>
      <c r="B398" s="119">
        <f>IF(B366-B365=0,0,"Error")</f>
        <v>0</v>
      </c>
      <c r="C398" s="119">
        <f>IF(C366-C365=0,0,"Error")</f>
        <v>0</v>
      </c>
      <c r="D398" s="119">
        <f t="shared" ref="D398:E398" si="63">IF(D366-D365=0,0,"Error")</f>
        <v>0</v>
      </c>
      <c r="E398" s="119">
        <f t="shared" si="63"/>
        <v>0</v>
      </c>
    </row>
  </sheetData>
  <mergeCells count="92">
    <mergeCell ref="A2:E2"/>
    <mergeCell ref="A1:E1"/>
    <mergeCell ref="B341:E341"/>
    <mergeCell ref="A342:A343"/>
    <mergeCell ref="A350:E350"/>
    <mergeCell ref="A351:A352"/>
    <mergeCell ref="G393:G395"/>
    <mergeCell ref="B340:E340"/>
    <mergeCell ref="A276:A277"/>
    <mergeCell ref="B290:E290"/>
    <mergeCell ref="B291:E291"/>
    <mergeCell ref="A292:A293"/>
    <mergeCell ref="A300:E300"/>
    <mergeCell ref="A301:A302"/>
    <mergeCell ref="B315:E315"/>
    <mergeCell ref="B316:E316"/>
    <mergeCell ref="A317:A318"/>
    <mergeCell ref="A325:E325"/>
    <mergeCell ref="A326:A327"/>
    <mergeCell ref="A275:E275"/>
    <mergeCell ref="A217:A218"/>
    <mergeCell ref="A225:E225"/>
    <mergeCell ref="A226:A227"/>
    <mergeCell ref="B240:E240"/>
    <mergeCell ref="B241:E241"/>
    <mergeCell ref="A242:A243"/>
    <mergeCell ref="A250:E250"/>
    <mergeCell ref="A251:A252"/>
    <mergeCell ref="B265:E265"/>
    <mergeCell ref="B266:E266"/>
    <mergeCell ref="A267:A268"/>
    <mergeCell ref="B216:E216"/>
    <mergeCell ref="B165:E165"/>
    <mergeCell ref="B166:E166"/>
    <mergeCell ref="A167:A168"/>
    <mergeCell ref="A175:E175"/>
    <mergeCell ref="A176:A177"/>
    <mergeCell ref="B190:E190"/>
    <mergeCell ref="B191:E191"/>
    <mergeCell ref="A192:A193"/>
    <mergeCell ref="A200:E200"/>
    <mergeCell ref="A201:A202"/>
    <mergeCell ref="B215:E215"/>
    <mergeCell ref="A151:A152"/>
    <mergeCell ref="A101:A102"/>
    <mergeCell ref="D114:E114"/>
    <mergeCell ref="B115:E115"/>
    <mergeCell ref="B116:E116"/>
    <mergeCell ref="A117:A118"/>
    <mergeCell ref="A125:E125"/>
    <mergeCell ref="A126:A127"/>
    <mergeCell ref="B140:E140"/>
    <mergeCell ref="B141:E141"/>
    <mergeCell ref="A142:A143"/>
    <mergeCell ref="A150:E150"/>
    <mergeCell ref="G88:J90"/>
    <mergeCell ref="B89:E89"/>
    <mergeCell ref="B90:E90"/>
    <mergeCell ref="B91:E91"/>
    <mergeCell ref="A92:A93"/>
    <mergeCell ref="A100:E100"/>
    <mergeCell ref="B64:E64"/>
    <mergeCell ref="A65:A66"/>
    <mergeCell ref="A73:E73"/>
    <mergeCell ref="A74:A75"/>
    <mergeCell ref="B87:E87"/>
    <mergeCell ref="D88:E88"/>
    <mergeCell ref="G61:J63"/>
    <mergeCell ref="B62:E62"/>
    <mergeCell ref="B63:E63"/>
    <mergeCell ref="A20:E20"/>
    <mergeCell ref="B21:E21"/>
    <mergeCell ref="B22:E22"/>
    <mergeCell ref="B23:E23"/>
    <mergeCell ref="A24:A25"/>
    <mergeCell ref="A32:E32"/>
    <mergeCell ref="A33:A34"/>
    <mergeCell ref="A58:E58"/>
    <mergeCell ref="A59:E59"/>
    <mergeCell ref="B60:E60"/>
    <mergeCell ref="D61:E61"/>
    <mergeCell ref="A19:E19"/>
    <mergeCell ref="A3:E3"/>
    <mergeCell ref="B5:E5"/>
    <mergeCell ref="B6:E6"/>
    <mergeCell ref="B7:E7"/>
    <mergeCell ref="A8:E8"/>
    <mergeCell ref="A9:E11"/>
    <mergeCell ref="B12:E12"/>
    <mergeCell ref="A13:A14"/>
    <mergeCell ref="B16:E16"/>
    <mergeCell ref="A17:E17"/>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6792"/>
  <sheetViews>
    <sheetView tabSelected="1" workbookViewId="0">
      <selection activeCell="I13" sqref="I13"/>
    </sheetView>
  </sheetViews>
  <sheetFormatPr defaultRowHeight="16.5" x14ac:dyDescent="0.3"/>
  <cols>
    <col min="1" max="1" width="34" style="364" customWidth="1"/>
    <col min="2" max="2" width="41.28515625" style="366" customWidth="1"/>
    <col min="3" max="3" width="17.7109375" style="367" customWidth="1"/>
    <col min="4" max="4" width="15.85546875" style="366" customWidth="1"/>
    <col min="5" max="5" width="17.28515625" style="366" customWidth="1"/>
    <col min="6" max="6" width="19.7109375" style="364" customWidth="1"/>
    <col min="7" max="7" width="24.85546875" style="374" customWidth="1"/>
    <col min="8" max="8" width="21.7109375" style="364" customWidth="1"/>
    <col min="9" max="9" width="24" style="364" customWidth="1"/>
    <col min="10" max="10" width="12.85546875" style="364" customWidth="1"/>
    <col min="11" max="11" width="15" style="364" customWidth="1"/>
    <col min="12" max="16384" width="9.140625" style="364"/>
  </cols>
  <sheetData>
    <row r="1" spans="1:7" x14ac:dyDescent="0.3">
      <c r="A1" s="1167" t="s">
        <v>1533</v>
      </c>
      <c r="B1" s="1167"/>
      <c r="C1" s="1167"/>
      <c r="D1" s="1167"/>
      <c r="E1" s="1167"/>
    </row>
    <row r="2" spans="1:7" x14ac:dyDescent="0.3">
      <c r="A2" s="980" t="s">
        <v>670</v>
      </c>
      <c r="B2" s="980"/>
      <c r="C2" s="980"/>
      <c r="D2" s="980"/>
      <c r="E2" s="980"/>
      <c r="F2" s="1321"/>
      <c r="G2" s="364"/>
    </row>
    <row r="3" spans="1:7" ht="17.25" thickBot="1" x14ac:dyDescent="0.35">
      <c r="A3" s="981" t="s">
        <v>116</v>
      </c>
      <c r="B3" s="981"/>
      <c r="C3" s="981"/>
      <c r="D3" s="981"/>
      <c r="E3" s="981"/>
      <c r="F3" s="365"/>
      <c r="G3" s="364"/>
    </row>
    <row r="4" spans="1:7" ht="17.25" thickBot="1" x14ac:dyDescent="0.35">
      <c r="A4" s="368" t="s">
        <v>0</v>
      </c>
      <c r="B4" s="982" t="s">
        <v>671</v>
      </c>
      <c r="C4" s="982"/>
      <c r="D4" s="982"/>
      <c r="E4" s="982"/>
      <c r="G4" s="364"/>
    </row>
    <row r="5" spans="1:7" ht="17.25" thickBot="1" x14ac:dyDescent="0.35">
      <c r="A5" s="368" t="s">
        <v>2</v>
      </c>
      <c r="B5" s="983" t="s">
        <v>672</v>
      </c>
      <c r="C5" s="984"/>
      <c r="D5" s="984"/>
      <c r="E5" s="985"/>
      <c r="G5" s="364"/>
    </row>
    <row r="6" spans="1:7" ht="17.25" thickBot="1" x14ac:dyDescent="0.35">
      <c r="A6" s="368" t="s">
        <v>4</v>
      </c>
      <c r="B6" s="986" t="s">
        <v>5</v>
      </c>
      <c r="C6" s="966"/>
      <c r="D6" s="966"/>
      <c r="E6" s="987"/>
      <c r="G6" s="364"/>
    </row>
    <row r="7" spans="1:7" ht="17.25" thickBot="1" x14ac:dyDescent="0.35">
      <c r="A7" s="988" t="s">
        <v>6</v>
      </c>
      <c r="B7" s="989"/>
      <c r="C7" s="989"/>
      <c r="D7" s="989"/>
      <c r="E7" s="990"/>
      <c r="G7" s="364"/>
    </row>
    <row r="8" spans="1:7" ht="17.25" thickBot="1" x14ac:dyDescent="0.35">
      <c r="A8" s="963" t="s">
        <v>673</v>
      </c>
      <c r="B8" s="964"/>
      <c r="C8" s="964"/>
      <c r="D8" s="964"/>
      <c r="E8" s="965"/>
      <c r="G8" s="364"/>
    </row>
    <row r="9" spans="1:7" ht="17.25" thickBot="1" x14ac:dyDescent="0.35">
      <c r="A9" s="963"/>
      <c r="B9" s="964"/>
      <c r="C9" s="964"/>
      <c r="D9" s="964"/>
      <c r="E9" s="965"/>
      <c r="G9" s="364"/>
    </row>
    <row r="10" spans="1:7" ht="17.25" thickBot="1" x14ac:dyDescent="0.35">
      <c r="A10" s="963"/>
      <c r="B10" s="964"/>
      <c r="C10" s="964"/>
      <c r="D10" s="964"/>
      <c r="E10" s="965"/>
      <c r="G10" s="364"/>
    </row>
    <row r="11" spans="1:7" ht="52.5" customHeight="1" thickBot="1" x14ac:dyDescent="0.35">
      <c r="A11" s="369" t="s">
        <v>7</v>
      </c>
      <c r="B11" s="966" t="s">
        <v>674</v>
      </c>
      <c r="C11" s="967"/>
      <c r="D11" s="967"/>
      <c r="E11" s="968"/>
      <c r="G11" s="364"/>
    </row>
    <row r="12" spans="1:7" x14ac:dyDescent="0.3">
      <c r="A12" s="969" t="s">
        <v>8</v>
      </c>
      <c r="B12" s="370">
        <v>2019</v>
      </c>
      <c r="C12" s="370">
        <v>2020</v>
      </c>
      <c r="D12" s="370">
        <v>2021</v>
      </c>
      <c r="E12" s="370">
        <v>2022</v>
      </c>
      <c r="G12" s="364"/>
    </row>
    <row r="13" spans="1:7" ht="17.25" thickBot="1" x14ac:dyDescent="0.35">
      <c r="A13" s="970"/>
      <c r="B13" s="371" t="s">
        <v>9</v>
      </c>
      <c r="C13" s="371" t="s">
        <v>10</v>
      </c>
      <c r="D13" s="371" t="s">
        <v>10</v>
      </c>
      <c r="E13" s="371" t="s">
        <v>10</v>
      </c>
      <c r="G13" s="364"/>
    </row>
    <row r="14" spans="1:7" ht="33.75" thickBot="1" x14ac:dyDescent="0.35">
      <c r="A14" s="372" t="s">
        <v>675</v>
      </c>
      <c r="B14" s="373">
        <v>95</v>
      </c>
      <c r="C14" s="373">
        <v>98</v>
      </c>
      <c r="D14" s="373">
        <v>100</v>
      </c>
      <c r="E14" s="373"/>
      <c r="G14" s="364"/>
    </row>
    <row r="15" spans="1:7" ht="33.75" thickBot="1" x14ac:dyDescent="0.35">
      <c r="A15" s="372" t="s">
        <v>676</v>
      </c>
      <c r="B15" s="373">
        <v>65</v>
      </c>
      <c r="C15" s="373">
        <v>70</v>
      </c>
      <c r="D15" s="373">
        <v>75</v>
      </c>
      <c r="E15" s="373"/>
      <c r="G15" s="364"/>
    </row>
    <row r="16" spans="1:7" ht="33.75" thickBot="1" x14ac:dyDescent="0.35">
      <c r="A16" s="372" t="s">
        <v>677</v>
      </c>
      <c r="B16" s="373">
        <v>85</v>
      </c>
      <c r="C16" s="373">
        <v>90</v>
      </c>
      <c r="D16" s="373">
        <v>95</v>
      </c>
      <c r="E16" s="373"/>
    </row>
    <row r="17" spans="1:10" ht="33.75" thickBot="1" x14ac:dyDescent="0.35">
      <c r="A17" s="372" t="s">
        <v>678</v>
      </c>
      <c r="B17" s="373">
        <v>30</v>
      </c>
      <c r="C17" s="373">
        <v>40</v>
      </c>
      <c r="D17" s="373">
        <v>50</v>
      </c>
      <c r="E17" s="373"/>
    </row>
    <row r="18" spans="1:10" ht="17.25" thickBot="1" x14ac:dyDescent="0.35">
      <c r="A18" s="375" t="s">
        <v>679</v>
      </c>
      <c r="B18" s="376">
        <v>1</v>
      </c>
      <c r="C18" s="376">
        <v>1</v>
      </c>
      <c r="D18" s="376">
        <v>1</v>
      </c>
      <c r="E18" s="376"/>
    </row>
    <row r="19" spans="1:10" ht="17.25" thickBot="1" x14ac:dyDescent="0.35">
      <c r="A19" s="377" t="s">
        <v>15</v>
      </c>
      <c r="B19" s="971" t="s">
        <v>680</v>
      </c>
      <c r="C19" s="972"/>
      <c r="D19" s="972"/>
      <c r="E19" s="973"/>
    </row>
    <row r="20" spans="1:10" ht="17.25" thickBot="1" x14ac:dyDescent="0.35">
      <c r="A20" s="974" t="s">
        <v>681</v>
      </c>
      <c r="B20" s="975"/>
      <c r="C20" s="975"/>
      <c r="D20" s="975"/>
      <c r="E20" s="976"/>
      <c r="H20" s="378"/>
      <c r="J20" s="378"/>
    </row>
    <row r="21" spans="1:10" ht="33.75" thickBot="1" x14ac:dyDescent="0.35">
      <c r="A21" s="375" t="s">
        <v>682</v>
      </c>
      <c r="B21" s="379" t="s">
        <v>683</v>
      </c>
      <c r="C21" s="379" t="s">
        <v>684</v>
      </c>
      <c r="D21" s="379" t="s">
        <v>685</v>
      </c>
      <c r="E21" s="379" t="s">
        <v>686</v>
      </c>
    </row>
    <row r="22" spans="1:10" ht="17.25" thickBot="1" x14ac:dyDescent="0.35">
      <c r="A22" s="372" t="s">
        <v>687</v>
      </c>
      <c r="B22" s="373" t="s">
        <v>688</v>
      </c>
      <c r="C22" s="373">
        <v>110</v>
      </c>
      <c r="D22" s="373">
        <v>115</v>
      </c>
      <c r="E22" s="373">
        <v>120</v>
      </c>
    </row>
    <row r="23" spans="1:10" ht="33.75" thickBot="1" x14ac:dyDescent="0.35">
      <c r="A23" s="372" t="s">
        <v>689</v>
      </c>
      <c r="B23" s="373" t="s">
        <v>685</v>
      </c>
      <c r="C23" s="373">
        <v>18</v>
      </c>
      <c r="D23" s="373">
        <v>20</v>
      </c>
      <c r="E23" s="373">
        <v>24</v>
      </c>
    </row>
    <row r="24" spans="1:10" ht="33.75" thickBot="1" x14ac:dyDescent="0.35">
      <c r="A24" s="372" t="s">
        <v>690</v>
      </c>
      <c r="B24" s="373">
        <v>66</v>
      </c>
      <c r="C24" s="373">
        <v>60</v>
      </c>
      <c r="D24" s="373">
        <v>50</v>
      </c>
      <c r="E24" s="373">
        <v>40</v>
      </c>
    </row>
    <row r="25" spans="1:10" ht="33.75" thickBot="1" x14ac:dyDescent="0.35">
      <c r="A25" s="372" t="s">
        <v>691</v>
      </c>
      <c r="B25" s="373">
        <v>11</v>
      </c>
      <c r="C25" s="373">
        <v>12</v>
      </c>
      <c r="D25" s="373">
        <v>13</v>
      </c>
      <c r="E25" s="373">
        <v>14</v>
      </c>
    </row>
    <row r="26" spans="1:10" ht="33.75" thickBot="1" x14ac:dyDescent="0.35">
      <c r="A26" s="380" t="s">
        <v>692</v>
      </c>
      <c r="B26" s="376">
        <v>0.78059999999999996</v>
      </c>
      <c r="C26" s="376">
        <v>0.8</v>
      </c>
      <c r="D26" s="376">
        <v>0.85</v>
      </c>
      <c r="E26" s="376">
        <v>0.9</v>
      </c>
    </row>
    <row r="27" spans="1:10" ht="17.25" thickBot="1" x14ac:dyDescent="0.35">
      <c r="A27" s="977" t="s">
        <v>18</v>
      </c>
      <c r="B27" s="978"/>
      <c r="C27" s="978"/>
      <c r="D27" s="978"/>
      <c r="E27" s="979"/>
    </row>
    <row r="28" spans="1:10" ht="19.5" thickBot="1" x14ac:dyDescent="0.35">
      <c r="A28" s="1010" t="s">
        <v>19</v>
      </c>
      <c r="B28" s="1011"/>
      <c r="C28" s="1011"/>
      <c r="D28" s="1011"/>
      <c r="E28" s="1012"/>
      <c r="G28" s="449"/>
      <c r="H28" s="449"/>
      <c r="I28" s="449"/>
      <c r="J28" s="381">
        <v>11051274</v>
      </c>
    </row>
    <row r="29" spans="1:10" ht="17.25" thickBot="1" x14ac:dyDescent="0.35">
      <c r="A29" s="382" t="s">
        <v>20</v>
      </c>
      <c r="B29" s="1004" t="s">
        <v>693</v>
      </c>
      <c r="C29" s="1002"/>
      <c r="D29" s="1002"/>
      <c r="E29" s="1003"/>
    </row>
    <row r="30" spans="1:10" ht="17.25" thickBot="1" x14ac:dyDescent="0.35">
      <c r="A30" s="383" t="s">
        <v>22</v>
      </c>
      <c r="B30" s="1013" t="s">
        <v>694</v>
      </c>
      <c r="C30" s="1014"/>
      <c r="D30" s="1014"/>
      <c r="E30" s="1015"/>
    </row>
    <row r="31" spans="1:10" ht="17.25" thickBot="1" x14ac:dyDescent="0.35">
      <c r="A31" s="383" t="s">
        <v>24</v>
      </c>
      <c r="B31" s="1001" t="s">
        <v>695</v>
      </c>
      <c r="C31" s="1002"/>
      <c r="D31" s="1002"/>
      <c r="E31" s="1003"/>
    </row>
    <row r="32" spans="1:10" x14ac:dyDescent="0.3">
      <c r="A32" s="991"/>
      <c r="B32" s="384">
        <v>2019</v>
      </c>
      <c r="C32" s="384">
        <v>2020</v>
      </c>
      <c r="D32" s="384">
        <v>2021</v>
      </c>
      <c r="E32" s="384">
        <v>2022</v>
      </c>
      <c r="G32" s="364"/>
    </row>
    <row r="33" spans="1:7" ht="17.25" thickBot="1" x14ac:dyDescent="0.35">
      <c r="A33" s="992"/>
      <c r="B33" s="385" t="s">
        <v>9</v>
      </c>
      <c r="C33" s="385" t="s">
        <v>10</v>
      </c>
      <c r="D33" s="385" t="s">
        <v>10</v>
      </c>
      <c r="E33" s="385" t="s">
        <v>10</v>
      </c>
      <c r="G33" s="364"/>
    </row>
    <row r="34" spans="1:7" ht="17.25" thickBot="1" x14ac:dyDescent="0.35">
      <c r="A34" s="383" t="s">
        <v>26</v>
      </c>
      <c r="B34" s="386">
        <v>50</v>
      </c>
      <c r="C34" s="386">
        <v>50</v>
      </c>
      <c r="D34" s="386">
        <v>50</v>
      </c>
      <c r="E34" s="386">
        <v>50</v>
      </c>
      <c r="G34" s="364"/>
    </row>
    <row r="35" spans="1:7" ht="17.25" thickBot="1" x14ac:dyDescent="0.35">
      <c r="A35" s="383" t="s">
        <v>27</v>
      </c>
      <c r="B35" s="386">
        <v>78785.25</v>
      </c>
      <c r="C35" s="386">
        <v>73500</v>
      </c>
      <c r="D35" s="386">
        <v>80000</v>
      </c>
      <c r="E35" s="386">
        <v>85000</v>
      </c>
      <c r="G35" s="364"/>
    </row>
    <row r="36" spans="1:7" ht="17.25" thickBot="1" x14ac:dyDescent="0.35">
      <c r="A36" s="383" t="s">
        <v>28</v>
      </c>
      <c r="B36" s="386">
        <v>1575.7049999999999</v>
      </c>
      <c r="C36" s="386">
        <v>1470</v>
      </c>
      <c r="D36" s="386">
        <v>1600</v>
      </c>
      <c r="E36" s="386">
        <v>1700</v>
      </c>
      <c r="G36" s="364"/>
    </row>
    <row r="37" spans="1:7" ht="17.25" thickBot="1" x14ac:dyDescent="0.35">
      <c r="A37" s="383" t="s">
        <v>29</v>
      </c>
      <c r="B37" s="387" t="s">
        <v>30</v>
      </c>
      <c r="C37" s="388">
        <v>0</v>
      </c>
      <c r="D37" s="388">
        <v>0</v>
      </c>
      <c r="E37" s="388">
        <v>0</v>
      </c>
      <c r="G37" s="364"/>
    </row>
    <row r="38" spans="1:7" ht="17.25" thickBot="1" x14ac:dyDescent="0.35">
      <c r="A38" s="383" t="s">
        <v>31</v>
      </c>
      <c r="B38" s="387" t="s">
        <v>30</v>
      </c>
      <c r="C38" s="388">
        <v>-6.7084257522823099E-2</v>
      </c>
      <c r="D38" s="388">
        <v>8.8435374149659962E-2</v>
      </c>
      <c r="E38" s="388">
        <v>6.25E-2</v>
      </c>
      <c r="G38" s="364"/>
    </row>
    <row r="39" spans="1:7" ht="30.75" thickBot="1" x14ac:dyDescent="0.35">
      <c r="A39" s="383" t="s">
        <v>32</v>
      </c>
      <c r="B39" s="387" t="s">
        <v>30</v>
      </c>
      <c r="C39" s="388">
        <v>-6.7084257522823099E-2</v>
      </c>
      <c r="D39" s="388">
        <v>8.8435374149659962E-2</v>
      </c>
      <c r="E39" s="388">
        <v>6.25E-2</v>
      </c>
      <c r="G39" s="364"/>
    </row>
    <row r="40" spans="1:7" ht="17.25" thickBot="1" x14ac:dyDescent="0.35">
      <c r="A40" s="1007" t="s">
        <v>696</v>
      </c>
      <c r="B40" s="1008"/>
      <c r="C40" s="1008"/>
      <c r="D40" s="1008"/>
      <c r="E40" s="1009"/>
      <c r="G40" s="364"/>
    </row>
    <row r="41" spans="1:7" x14ac:dyDescent="0.3">
      <c r="A41" s="991"/>
      <c r="B41" s="384">
        <v>2019</v>
      </c>
      <c r="C41" s="384">
        <v>2020</v>
      </c>
      <c r="D41" s="384">
        <v>2021</v>
      </c>
      <c r="E41" s="384">
        <v>2022</v>
      </c>
      <c r="G41" s="364"/>
    </row>
    <row r="42" spans="1:7" ht="17.25" thickBot="1" x14ac:dyDescent="0.35">
      <c r="A42" s="992"/>
      <c r="B42" s="385" t="s">
        <v>9</v>
      </c>
      <c r="C42" s="385" t="s">
        <v>10</v>
      </c>
      <c r="D42" s="385" t="s">
        <v>10</v>
      </c>
      <c r="E42" s="385" t="s">
        <v>10</v>
      </c>
      <c r="G42" s="364"/>
    </row>
    <row r="43" spans="1:7" ht="17.25" thickBot="1" x14ac:dyDescent="0.35">
      <c r="A43" s="389" t="s">
        <v>33</v>
      </c>
      <c r="B43" s="390">
        <v>42600</v>
      </c>
      <c r="C43" s="390">
        <v>50000</v>
      </c>
      <c r="D43" s="390">
        <v>50000</v>
      </c>
      <c r="E43" s="390">
        <v>50000</v>
      </c>
      <c r="G43" s="364"/>
    </row>
    <row r="44" spans="1:7" ht="17.25" thickBot="1" x14ac:dyDescent="0.35">
      <c r="A44" s="391" t="s">
        <v>110</v>
      </c>
      <c r="B44" s="392">
        <v>42600</v>
      </c>
      <c r="C44" s="392">
        <v>50000</v>
      </c>
      <c r="D44" s="392">
        <v>50000</v>
      </c>
      <c r="E44" s="392">
        <v>50000</v>
      </c>
      <c r="G44" s="364"/>
    </row>
    <row r="45" spans="1:7" ht="17.25" thickBot="1" x14ac:dyDescent="0.35">
      <c r="A45" s="391" t="s">
        <v>142</v>
      </c>
      <c r="B45" s="392"/>
      <c r="C45" s="393"/>
      <c r="D45" s="393"/>
      <c r="E45" s="393"/>
      <c r="G45" s="364"/>
    </row>
    <row r="46" spans="1:7" ht="30.75" thickBot="1" x14ac:dyDescent="0.35">
      <c r="A46" s="389" t="s">
        <v>34</v>
      </c>
      <c r="B46" s="390">
        <v>8500</v>
      </c>
      <c r="C46" s="390">
        <v>8500</v>
      </c>
      <c r="D46" s="390">
        <v>8500</v>
      </c>
      <c r="E46" s="390">
        <v>8500</v>
      </c>
      <c r="G46" s="364"/>
    </row>
    <row r="47" spans="1:7" ht="17.25" thickBot="1" x14ac:dyDescent="0.35">
      <c r="A47" s="391" t="s">
        <v>110</v>
      </c>
      <c r="B47" s="392">
        <v>8500</v>
      </c>
      <c r="C47" s="390">
        <v>8500</v>
      </c>
      <c r="D47" s="390">
        <v>8500</v>
      </c>
      <c r="E47" s="390">
        <v>8500</v>
      </c>
      <c r="G47" s="364"/>
    </row>
    <row r="48" spans="1:7" ht="17.25" thickBot="1" x14ac:dyDescent="0.35">
      <c r="A48" s="391" t="s">
        <v>142</v>
      </c>
      <c r="B48" s="392"/>
      <c r="C48" s="390"/>
      <c r="D48" s="390"/>
      <c r="E48" s="390"/>
    </row>
    <row r="49" spans="1:9" ht="17.25" thickBot="1" x14ac:dyDescent="0.35">
      <c r="A49" s="389" t="s">
        <v>35</v>
      </c>
      <c r="B49" s="392">
        <v>19700</v>
      </c>
      <c r="C49" s="392">
        <v>15000</v>
      </c>
      <c r="D49" s="392">
        <v>21500</v>
      </c>
      <c r="E49" s="392">
        <v>26500</v>
      </c>
    </row>
    <row r="50" spans="1:9" ht="17.25" thickBot="1" x14ac:dyDescent="0.35">
      <c r="A50" s="391" t="s">
        <v>110</v>
      </c>
      <c r="B50" s="392">
        <v>19700</v>
      </c>
      <c r="C50" s="390">
        <v>15000</v>
      </c>
      <c r="D50" s="390">
        <v>21500</v>
      </c>
      <c r="E50" s="390">
        <v>26500</v>
      </c>
    </row>
    <row r="51" spans="1:9" ht="17.25" thickBot="1" x14ac:dyDescent="0.35">
      <c r="A51" s="391" t="s">
        <v>142</v>
      </c>
      <c r="B51" s="392"/>
      <c r="C51" s="390"/>
      <c r="D51" s="390"/>
      <c r="E51" s="390"/>
    </row>
    <row r="52" spans="1:9" ht="17.25" thickBot="1" x14ac:dyDescent="0.35">
      <c r="A52" s="389" t="s">
        <v>36</v>
      </c>
      <c r="B52" s="392">
        <v>0</v>
      </c>
      <c r="C52" s="392">
        <v>0</v>
      </c>
      <c r="D52" s="392">
        <v>0</v>
      </c>
      <c r="E52" s="392">
        <v>0</v>
      </c>
      <c r="G52" s="450"/>
      <c r="H52" s="450"/>
      <c r="I52" s="451"/>
    </row>
    <row r="53" spans="1:9" ht="17.25" thickBot="1" x14ac:dyDescent="0.35">
      <c r="A53" s="391" t="s">
        <v>110</v>
      </c>
      <c r="B53" s="392"/>
      <c r="C53" s="390"/>
      <c r="D53" s="390"/>
      <c r="E53" s="390"/>
      <c r="G53" s="450"/>
      <c r="H53" s="450"/>
      <c r="I53" s="451"/>
    </row>
    <row r="54" spans="1:9" ht="17.25" thickBot="1" x14ac:dyDescent="0.35">
      <c r="A54" s="391" t="s">
        <v>142</v>
      </c>
      <c r="B54" s="392"/>
      <c r="C54" s="390"/>
      <c r="D54" s="390"/>
      <c r="E54" s="390"/>
      <c r="G54" s="452"/>
      <c r="H54" s="451"/>
      <c r="I54" s="451"/>
    </row>
    <row r="55" spans="1:9" ht="17.25" thickBot="1" x14ac:dyDescent="0.35">
      <c r="A55" s="389" t="s">
        <v>37</v>
      </c>
      <c r="B55" s="392">
        <v>0</v>
      </c>
      <c r="C55" s="390">
        <v>0</v>
      </c>
      <c r="D55" s="390">
        <v>0</v>
      </c>
      <c r="E55" s="390">
        <v>0</v>
      </c>
      <c r="G55" s="452"/>
      <c r="H55" s="451"/>
      <c r="I55" s="451"/>
    </row>
    <row r="56" spans="1:9" ht="17.25" thickBot="1" x14ac:dyDescent="0.35">
      <c r="A56" s="391" t="s">
        <v>110</v>
      </c>
      <c r="B56" s="392"/>
      <c r="C56" s="390"/>
      <c r="D56" s="390"/>
      <c r="E56" s="390"/>
      <c r="G56" s="452"/>
      <c r="H56" s="451"/>
      <c r="I56" s="451"/>
    </row>
    <row r="57" spans="1:9" ht="17.25" thickBot="1" x14ac:dyDescent="0.35">
      <c r="A57" s="391" t="s">
        <v>142</v>
      </c>
      <c r="B57" s="392"/>
      <c r="C57" s="390"/>
      <c r="D57" s="390"/>
      <c r="E57" s="390"/>
      <c r="G57" s="453"/>
      <c r="H57" s="451"/>
      <c r="I57" s="451"/>
    </row>
    <row r="58" spans="1:9" ht="17.25" thickBot="1" x14ac:dyDescent="0.35">
      <c r="A58" s="389" t="s">
        <v>38</v>
      </c>
      <c r="B58" s="392">
        <v>0</v>
      </c>
      <c r="C58" s="390">
        <v>0</v>
      </c>
      <c r="D58" s="390">
        <v>0</v>
      </c>
      <c r="E58" s="390">
        <v>0</v>
      </c>
      <c r="G58" s="453"/>
      <c r="H58" s="451"/>
      <c r="I58" s="451"/>
    </row>
    <row r="59" spans="1:9" ht="17.25" thickBot="1" x14ac:dyDescent="0.35">
      <c r="A59" s="391" t="s">
        <v>110</v>
      </c>
      <c r="B59" s="392"/>
      <c r="C59" s="390"/>
      <c r="D59" s="390"/>
      <c r="E59" s="390"/>
      <c r="G59" s="453"/>
      <c r="H59" s="451"/>
      <c r="I59" s="451"/>
    </row>
    <row r="60" spans="1:9" ht="17.25" thickBot="1" x14ac:dyDescent="0.35">
      <c r="A60" s="391" t="s">
        <v>142</v>
      </c>
      <c r="B60" s="392"/>
      <c r="C60" s="390"/>
      <c r="D60" s="390"/>
      <c r="E60" s="390"/>
      <c r="G60" s="453"/>
      <c r="H60" s="451"/>
      <c r="I60" s="451"/>
    </row>
    <row r="61" spans="1:9" ht="30.75" thickBot="1" x14ac:dyDescent="0.35">
      <c r="A61" s="389" t="s">
        <v>39</v>
      </c>
      <c r="B61" s="392">
        <v>7985.25</v>
      </c>
      <c r="C61" s="392">
        <v>0</v>
      </c>
      <c r="D61" s="392">
        <v>0</v>
      </c>
      <c r="E61" s="392">
        <v>0</v>
      </c>
      <c r="G61" s="454"/>
      <c r="H61" s="451"/>
      <c r="I61" s="451"/>
    </row>
    <row r="62" spans="1:9" ht="17.25" thickBot="1" x14ac:dyDescent="0.35">
      <c r="A62" s="391" t="s">
        <v>110</v>
      </c>
      <c r="B62" s="392">
        <v>7985.25</v>
      </c>
      <c r="C62" s="392">
        <v>0</v>
      </c>
      <c r="D62" s="392">
        <v>0</v>
      </c>
      <c r="E62" s="392">
        <v>0</v>
      </c>
    </row>
    <row r="63" spans="1:9" ht="17.25" thickBot="1" x14ac:dyDescent="0.35">
      <c r="A63" s="391" t="s">
        <v>142</v>
      </c>
      <c r="B63" s="392"/>
      <c r="C63" s="396"/>
      <c r="D63" s="397"/>
      <c r="E63" s="397"/>
    </row>
    <row r="64" spans="1:9" ht="17.25" thickBot="1" x14ac:dyDescent="0.35">
      <c r="A64" s="398" t="s">
        <v>40</v>
      </c>
      <c r="B64" s="392">
        <v>78785.25</v>
      </c>
      <c r="C64" s="392">
        <v>73500</v>
      </c>
      <c r="D64" s="392">
        <v>80000</v>
      </c>
      <c r="E64" s="392">
        <v>85000</v>
      </c>
      <c r="G64" s="364"/>
    </row>
    <row r="65" spans="1:7" ht="17.25" thickBot="1" x14ac:dyDescent="0.35">
      <c r="A65" s="399" t="s">
        <v>41</v>
      </c>
      <c r="B65" s="400">
        <v>0</v>
      </c>
      <c r="C65" s="400">
        <v>0</v>
      </c>
      <c r="D65" s="400">
        <v>0</v>
      </c>
      <c r="E65" s="400">
        <v>0</v>
      </c>
      <c r="G65" s="364"/>
    </row>
    <row r="66" spans="1:7" ht="17.25" thickBot="1" x14ac:dyDescent="0.35">
      <c r="A66" s="399" t="s">
        <v>53</v>
      </c>
      <c r="B66" s="1001" t="s">
        <v>697</v>
      </c>
      <c r="C66" s="1002"/>
      <c r="D66" s="1002"/>
      <c r="E66" s="1003"/>
      <c r="G66" s="364"/>
    </row>
    <row r="67" spans="1:7" ht="17.25" thickBot="1" x14ac:dyDescent="0.35">
      <c r="A67" s="383" t="s">
        <v>22</v>
      </c>
      <c r="B67" s="1004" t="s">
        <v>698</v>
      </c>
      <c r="C67" s="1005"/>
      <c r="D67" s="1005"/>
      <c r="E67" s="1006"/>
      <c r="G67" s="364"/>
    </row>
    <row r="68" spans="1:7" ht="17.25" thickBot="1" x14ac:dyDescent="0.35">
      <c r="A68" s="383" t="s">
        <v>24</v>
      </c>
      <c r="B68" s="1001" t="s">
        <v>699</v>
      </c>
      <c r="C68" s="1002"/>
      <c r="D68" s="1002"/>
      <c r="E68" s="1003"/>
      <c r="G68" s="364"/>
    </row>
    <row r="69" spans="1:7" x14ac:dyDescent="0.3">
      <c r="A69" s="991"/>
      <c r="B69" s="384">
        <v>2019</v>
      </c>
      <c r="C69" s="384">
        <v>2020</v>
      </c>
      <c r="D69" s="384">
        <v>2021</v>
      </c>
      <c r="E69" s="384">
        <v>2022</v>
      </c>
      <c r="G69" s="364"/>
    </row>
    <row r="70" spans="1:7" ht="17.25" thickBot="1" x14ac:dyDescent="0.35">
      <c r="A70" s="992"/>
      <c r="B70" s="385" t="s">
        <v>9</v>
      </c>
      <c r="C70" s="385" t="s">
        <v>10</v>
      </c>
      <c r="D70" s="385" t="s">
        <v>10</v>
      </c>
      <c r="E70" s="385" t="s">
        <v>10</v>
      </c>
      <c r="G70" s="364"/>
    </row>
    <row r="71" spans="1:7" ht="17.25" thickBot="1" x14ac:dyDescent="0.35">
      <c r="A71" s="383" t="s">
        <v>26</v>
      </c>
      <c r="B71" s="387">
        <v>61</v>
      </c>
      <c r="C71" s="387">
        <v>61</v>
      </c>
      <c r="D71" s="387">
        <v>61</v>
      </c>
      <c r="E71" s="387">
        <v>61</v>
      </c>
      <c r="G71" s="364"/>
    </row>
    <row r="72" spans="1:7" ht="17.25" thickBot="1" x14ac:dyDescent="0.35">
      <c r="A72" s="383" t="s">
        <v>27</v>
      </c>
      <c r="B72" s="386">
        <v>400000</v>
      </c>
      <c r="C72" s="386">
        <v>300000</v>
      </c>
      <c r="D72" s="386">
        <v>400000</v>
      </c>
      <c r="E72" s="386">
        <v>400000</v>
      </c>
      <c r="G72" s="364"/>
    </row>
    <row r="73" spans="1:7" ht="17.25" thickBot="1" x14ac:dyDescent="0.35">
      <c r="A73" s="383" t="s">
        <v>28</v>
      </c>
      <c r="B73" s="386">
        <v>6557.377049180328</v>
      </c>
      <c r="C73" s="386">
        <v>4918.0327868852455</v>
      </c>
      <c r="D73" s="386">
        <v>6557.377049180328</v>
      </c>
      <c r="E73" s="386">
        <v>6557.377049180328</v>
      </c>
      <c r="G73" s="364"/>
    </row>
    <row r="74" spans="1:7" ht="17.25" thickBot="1" x14ac:dyDescent="0.35">
      <c r="A74" s="383" t="s">
        <v>29</v>
      </c>
      <c r="B74" s="387"/>
      <c r="C74" s="388">
        <v>0</v>
      </c>
      <c r="D74" s="388">
        <v>0</v>
      </c>
      <c r="E74" s="388">
        <v>0</v>
      </c>
      <c r="G74" s="364"/>
    </row>
    <row r="75" spans="1:7" ht="17.25" thickBot="1" x14ac:dyDescent="0.35">
      <c r="A75" s="383" t="s">
        <v>31</v>
      </c>
      <c r="B75" s="387"/>
      <c r="C75" s="388">
        <v>-0.25</v>
      </c>
      <c r="D75" s="388">
        <v>0.33333333333333326</v>
      </c>
      <c r="E75" s="388">
        <v>0</v>
      </c>
      <c r="G75" s="364"/>
    </row>
    <row r="76" spans="1:7" ht="30.75" thickBot="1" x14ac:dyDescent="0.35">
      <c r="A76" s="383" t="s">
        <v>32</v>
      </c>
      <c r="B76" s="387"/>
      <c r="C76" s="388">
        <v>-0.25000000000000011</v>
      </c>
      <c r="D76" s="388">
        <v>0.33333333333333348</v>
      </c>
      <c r="E76" s="388">
        <v>0</v>
      </c>
      <c r="G76" s="364"/>
    </row>
    <row r="77" spans="1:7" ht="17.25" thickBot="1" x14ac:dyDescent="0.35">
      <c r="A77" s="1007" t="s">
        <v>700</v>
      </c>
      <c r="B77" s="1008"/>
      <c r="C77" s="1008"/>
      <c r="D77" s="1008"/>
      <c r="E77" s="1009"/>
      <c r="G77" s="364"/>
    </row>
    <row r="78" spans="1:7" x14ac:dyDescent="0.3">
      <c r="A78" s="991"/>
      <c r="B78" s="384">
        <v>2019</v>
      </c>
      <c r="C78" s="384">
        <v>2020</v>
      </c>
      <c r="D78" s="384">
        <v>2021</v>
      </c>
      <c r="E78" s="384">
        <v>2022</v>
      </c>
      <c r="G78" s="364"/>
    </row>
    <row r="79" spans="1:7" ht="17.25" thickBot="1" x14ac:dyDescent="0.35">
      <c r="A79" s="992"/>
      <c r="B79" s="385" t="s">
        <v>9</v>
      </c>
      <c r="C79" s="385" t="s">
        <v>10</v>
      </c>
      <c r="D79" s="385" t="s">
        <v>10</v>
      </c>
      <c r="E79" s="385" t="s">
        <v>10</v>
      </c>
      <c r="G79" s="364"/>
    </row>
    <row r="80" spans="1:7" ht="17.25" thickBot="1" x14ac:dyDescent="0.35">
      <c r="A80" s="389" t="s">
        <v>33</v>
      </c>
      <c r="B80" s="390"/>
      <c r="C80" s="390"/>
      <c r="D80" s="390"/>
      <c r="E80" s="390"/>
      <c r="G80" s="364"/>
    </row>
    <row r="81" spans="1:7" ht="17.25" thickBot="1" x14ac:dyDescent="0.35">
      <c r="A81" s="391" t="s">
        <v>110</v>
      </c>
      <c r="B81" s="392"/>
      <c r="C81" s="393"/>
      <c r="D81" s="393"/>
      <c r="E81" s="393"/>
      <c r="G81" s="364"/>
    </row>
    <row r="82" spans="1:7" ht="17.25" thickBot="1" x14ac:dyDescent="0.35">
      <c r="A82" s="391" t="s">
        <v>142</v>
      </c>
      <c r="B82" s="392"/>
      <c r="C82" s="393"/>
      <c r="D82" s="393"/>
      <c r="E82" s="393"/>
      <c r="G82" s="364"/>
    </row>
    <row r="83" spans="1:7" ht="30.75" thickBot="1" x14ac:dyDescent="0.35">
      <c r="A83" s="389" t="s">
        <v>34</v>
      </c>
      <c r="B83" s="390"/>
      <c r="C83" s="390"/>
      <c r="D83" s="390"/>
      <c r="E83" s="390"/>
      <c r="G83" s="364"/>
    </row>
    <row r="84" spans="1:7" ht="17.25" thickBot="1" x14ac:dyDescent="0.35">
      <c r="A84" s="391" t="s">
        <v>110</v>
      </c>
      <c r="B84" s="392"/>
      <c r="C84" s="390"/>
      <c r="D84" s="390"/>
      <c r="E84" s="390"/>
      <c r="G84" s="364"/>
    </row>
    <row r="85" spans="1:7" ht="17.25" thickBot="1" x14ac:dyDescent="0.35">
      <c r="A85" s="391" t="s">
        <v>142</v>
      </c>
      <c r="B85" s="392"/>
      <c r="C85" s="390"/>
      <c r="D85" s="390"/>
      <c r="E85" s="390"/>
      <c r="G85" s="364"/>
    </row>
    <row r="86" spans="1:7" ht="17.25" thickBot="1" x14ac:dyDescent="0.35">
      <c r="A86" s="389" t="s">
        <v>35</v>
      </c>
      <c r="B86" s="392">
        <v>0</v>
      </c>
      <c r="C86" s="390">
        <v>0</v>
      </c>
      <c r="D86" s="390">
        <v>0</v>
      </c>
      <c r="E86" s="390">
        <v>0</v>
      </c>
      <c r="G86" s="364"/>
    </row>
    <row r="87" spans="1:7" ht="17.25" thickBot="1" x14ac:dyDescent="0.35">
      <c r="A87" s="391" t="s">
        <v>110</v>
      </c>
      <c r="B87" s="392"/>
      <c r="C87" s="390"/>
      <c r="D87" s="390"/>
      <c r="E87" s="390"/>
      <c r="G87" s="364"/>
    </row>
    <row r="88" spans="1:7" ht="17.25" thickBot="1" x14ac:dyDescent="0.35">
      <c r="A88" s="391" t="s">
        <v>142</v>
      </c>
      <c r="B88" s="392"/>
      <c r="C88" s="390"/>
      <c r="D88" s="390"/>
      <c r="E88" s="390"/>
      <c r="G88" s="364"/>
    </row>
    <row r="89" spans="1:7" ht="17.25" thickBot="1" x14ac:dyDescent="0.35">
      <c r="A89" s="389" t="s">
        <v>36</v>
      </c>
      <c r="B89" s="392">
        <v>400000</v>
      </c>
      <c r="C89" s="392">
        <v>300000</v>
      </c>
      <c r="D89" s="392">
        <v>400000</v>
      </c>
      <c r="E89" s="392">
        <v>400000</v>
      </c>
      <c r="G89" s="364"/>
    </row>
    <row r="90" spans="1:7" ht="17.25" thickBot="1" x14ac:dyDescent="0.35">
      <c r="A90" s="391" t="s">
        <v>110</v>
      </c>
      <c r="B90" s="392">
        <v>400000</v>
      </c>
      <c r="C90" s="392">
        <v>300000</v>
      </c>
      <c r="D90" s="392">
        <v>400000</v>
      </c>
      <c r="E90" s="392">
        <v>400000</v>
      </c>
      <c r="G90" s="364"/>
    </row>
    <row r="91" spans="1:7" ht="17.25" thickBot="1" x14ac:dyDescent="0.35">
      <c r="A91" s="391" t="s">
        <v>142</v>
      </c>
      <c r="B91" s="392"/>
      <c r="C91" s="390"/>
      <c r="D91" s="390"/>
      <c r="E91" s="390"/>
      <c r="G91" s="364"/>
    </row>
    <row r="92" spans="1:7" ht="17.25" thickBot="1" x14ac:dyDescent="0.35">
      <c r="A92" s="389" t="s">
        <v>37</v>
      </c>
      <c r="B92" s="392"/>
      <c r="C92" s="390"/>
      <c r="D92" s="390"/>
      <c r="E92" s="390"/>
      <c r="G92" s="364"/>
    </row>
    <row r="93" spans="1:7" ht="17.25" thickBot="1" x14ac:dyDescent="0.35">
      <c r="A93" s="391" t="s">
        <v>110</v>
      </c>
      <c r="B93" s="392"/>
      <c r="C93" s="390"/>
      <c r="D93" s="390"/>
      <c r="E93" s="390"/>
      <c r="G93" s="364"/>
    </row>
    <row r="94" spans="1:7" ht="17.25" thickBot="1" x14ac:dyDescent="0.35">
      <c r="A94" s="391" t="s">
        <v>142</v>
      </c>
      <c r="B94" s="392"/>
      <c r="C94" s="390"/>
      <c r="D94" s="390"/>
      <c r="E94" s="390"/>
      <c r="G94" s="364"/>
    </row>
    <row r="95" spans="1:7" ht="17.25" thickBot="1" x14ac:dyDescent="0.35">
      <c r="A95" s="389" t="s">
        <v>38</v>
      </c>
      <c r="B95" s="392"/>
      <c r="C95" s="390"/>
      <c r="D95" s="390"/>
      <c r="E95" s="390"/>
      <c r="G95" s="364"/>
    </row>
    <row r="96" spans="1:7" ht="21" customHeight="1" thickBot="1" x14ac:dyDescent="0.35">
      <c r="A96" s="391" t="s">
        <v>110</v>
      </c>
      <c r="B96" s="392"/>
      <c r="C96" s="390"/>
      <c r="D96" s="390"/>
      <c r="E96" s="390"/>
    </row>
    <row r="97" spans="1:16" ht="21" customHeight="1" thickBot="1" x14ac:dyDescent="0.35">
      <c r="A97" s="391" t="s">
        <v>142</v>
      </c>
      <c r="B97" s="392"/>
      <c r="C97" s="390"/>
      <c r="D97" s="390"/>
      <c r="E97" s="390"/>
    </row>
    <row r="98" spans="1:16" ht="21" customHeight="1" thickBot="1" x14ac:dyDescent="0.35">
      <c r="A98" s="389" t="s">
        <v>39</v>
      </c>
      <c r="B98" s="392"/>
      <c r="C98" s="390"/>
      <c r="D98" s="390"/>
      <c r="E98" s="390"/>
    </row>
    <row r="99" spans="1:16" ht="21" customHeight="1" thickBot="1" x14ac:dyDescent="0.35">
      <c r="A99" s="391" t="s">
        <v>110</v>
      </c>
      <c r="B99" s="392"/>
      <c r="C99" s="390"/>
      <c r="D99" s="390"/>
      <c r="E99" s="390"/>
    </row>
    <row r="100" spans="1:16" ht="21" customHeight="1" thickBot="1" x14ac:dyDescent="0.35">
      <c r="A100" s="391" t="s">
        <v>142</v>
      </c>
      <c r="B100" s="392"/>
      <c r="C100" s="390"/>
      <c r="D100" s="390"/>
      <c r="E100" s="390"/>
    </row>
    <row r="101" spans="1:16" ht="21" customHeight="1" thickBot="1" x14ac:dyDescent="0.35">
      <c r="A101" s="398" t="s">
        <v>56</v>
      </c>
      <c r="B101" s="392">
        <v>400000</v>
      </c>
      <c r="C101" s="392">
        <v>300000</v>
      </c>
      <c r="D101" s="392">
        <v>400000</v>
      </c>
      <c r="E101" s="392">
        <v>400000</v>
      </c>
    </row>
    <row r="102" spans="1:16" ht="21" customHeight="1" thickBot="1" x14ac:dyDescent="0.35">
      <c r="A102" s="399" t="s">
        <v>41</v>
      </c>
      <c r="B102" s="400">
        <v>0</v>
      </c>
      <c r="C102" s="400">
        <v>0</v>
      </c>
      <c r="D102" s="400">
        <v>0</v>
      </c>
      <c r="E102" s="400">
        <v>0</v>
      </c>
    </row>
    <row r="103" spans="1:16" ht="21" customHeight="1" thickBot="1" x14ac:dyDescent="0.35">
      <c r="A103" s="993" t="s">
        <v>42</v>
      </c>
      <c r="B103" s="994"/>
      <c r="C103" s="994"/>
      <c r="D103" s="994"/>
      <c r="E103" s="995"/>
    </row>
    <row r="104" spans="1:16" ht="40.5" customHeight="1" thickBot="1" x14ac:dyDescent="0.35">
      <c r="A104" s="401" t="s">
        <v>20</v>
      </c>
      <c r="B104" s="402" t="s">
        <v>701</v>
      </c>
      <c r="C104" s="403" t="s">
        <v>702</v>
      </c>
      <c r="D104" s="996"/>
      <c r="E104" s="997"/>
      <c r="F104" s="455"/>
      <c r="G104" s="456"/>
      <c r="H104" s="451"/>
      <c r="I104" s="451"/>
      <c r="J104" s="451"/>
      <c r="K104" s="451"/>
      <c r="L104" s="451"/>
      <c r="M104" s="451"/>
      <c r="N104" s="451"/>
      <c r="O104" s="451"/>
      <c r="P104" s="451"/>
    </row>
    <row r="105" spans="1:16" ht="21" customHeight="1" thickBot="1" x14ac:dyDescent="0.35">
      <c r="A105" s="375" t="s">
        <v>22</v>
      </c>
      <c r="B105" s="986" t="s">
        <v>705</v>
      </c>
      <c r="C105" s="966"/>
      <c r="D105" s="966"/>
      <c r="E105" s="987"/>
      <c r="F105" s="451"/>
      <c r="G105" s="452"/>
      <c r="H105" s="451"/>
      <c r="I105" s="451"/>
      <c r="J105" s="451"/>
      <c r="K105" s="451"/>
      <c r="L105" s="451"/>
      <c r="M105" s="451"/>
      <c r="N105" s="451"/>
      <c r="O105" s="451"/>
      <c r="P105" s="451"/>
    </row>
    <row r="106" spans="1:16" ht="21" customHeight="1" thickBot="1" x14ac:dyDescent="0.35">
      <c r="A106" s="375" t="s">
        <v>24</v>
      </c>
      <c r="B106" s="998" t="s">
        <v>706</v>
      </c>
      <c r="C106" s="967"/>
      <c r="D106" s="967"/>
      <c r="E106" s="968"/>
      <c r="F106" s="451"/>
      <c r="G106" s="452"/>
      <c r="H106" s="451"/>
      <c r="I106" s="999"/>
      <c r="J106" s="999"/>
      <c r="K106" s="999"/>
      <c r="L106" s="999"/>
      <c r="M106" s="999"/>
      <c r="N106" s="451"/>
      <c r="O106" s="451"/>
      <c r="P106" s="451"/>
    </row>
    <row r="107" spans="1:16" ht="21" customHeight="1" x14ac:dyDescent="0.3">
      <c r="A107" s="969"/>
      <c r="B107" s="404">
        <v>2019</v>
      </c>
      <c r="C107" s="404">
        <v>2020</v>
      </c>
      <c r="D107" s="404">
        <v>2021</v>
      </c>
      <c r="E107" s="404">
        <v>2022</v>
      </c>
      <c r="F107" s="451"/>
      <c r="G107" s="452"/>
      <c r="H107" s="451"/>
      <c r="I107" s="1000"/>
      <c r="J107" s="1000"/>
      <c r="K107" s="1000"/>
      <c r="L107" s="1000"/>
      <c r="M107" s="1000"/>
      <c r="N107" s="451"/>
      <c r="O107" s="451"/>
      <c r="P107" s="451"/>
    </row>
    <row r="108" spans="1:16" ht="21" customHeight="1" thickBot="1" x14ac:dyDescent="0.35">
      <c r="A108" s="970"/>
      <c r="B108" s="405" t="s">
        <v>9</v>
      </c>
      <c r="C108" s="405" t="s">
        <v>10</v>
      </c>
      <c r="D108" s="405" t="s">
        <v>10</v>
      </c>
      <c r="E108" s="405" t="s">
        <v>10</v>
      </c>
      <c r="F108" s="451"/>
      <c r="G108" s="452"/>
      <c r="H108" s="451"/>
      <c r="I108" s="1000"/>
      <c r="J108" s="1000"/>
      <c r="K108" s="1000"/>
      <c r="L108" s="1000"/>
      <c r="M108" s="1000"/>
      <c r="N108" s="451"/>
      <c r="O108" s="451"/>
      <c r="P108" s="451"/>
    </row>
    <row r="109" spans="1:16" ht="21" customHeight="1" thickBot="1" x14ac:dyDescent="0.35">
      <c r="A109" s="375" t="s">
        <v>26</v>
      </c>
      <c r="B109" s="406">
        <v>2855</v>
      </c>
      <c r="C109" s="406">
        <v>1000</v>
      </c>
      <c r="D109" s="406">
        <v>0</v>
      </c>
      <c r="E109" s="406">
        <v>0</v>
      </c>
      <c r="F109" s="451"/>
      <c r="G109" s="452"/>
      <c r="H109" s="451"/>
      <c r="I109" s="1000"/>
      <c r="J109" s="1000"/>
      <c r="K109" s="1000"/>
      <c r="L109" s="1000"/>
      <c r="M109" s="1000"/>
      <c r="N109" s="451"/>
      <c r="O109" s="451"/>
      <c r="P109" s="451"/>
    </row>
    <row r="110" spans="1:16" ht="21" customHeight="1" thickBot="1" x14ac:dyDescent="0.35">
      <c r="A110" s="375" t="s">
        <v>27</v>
      </c>
      <c r="B110" s="407">
        <v>83422</v>
      </c>
      <c r="C110" s="407">
        <v>27231.031999999999</v>
      </c>
      <c r="D110" s="407">
        <v>0</v>
      </c>
      <c r="E110" s="407">
        <v>0</v>
      </c>
    </row>
    <row r="111" spans="1:16" ht="21" customHeight="1" thickBot="1" x14ac:dyDescent="0.35">
      <c r="A111" s="375" t="s">
        <v>28</v>
      </c>
      <c r="B111" s="406">
        <v>29.219614711033277</v>
      </c>
      <c r="C111" s="406">
        <v>27.231031999999999</v>
      </c>
      <c r="D111" s="406" t="e">
        <v>#DIV/0!</v>
      </c>
      <c r="E111" s="406" t="e">
        <v>#DIV/0!</v>
      </c>
    </row>
    <row r="112" spans="1:16" ht="17.25" thickBot="1" x14ac:dyDescent="0.35">
      <c r="A112" s="375" t="s">
        <v>29</v>
      </c>
      <c r="B112" s="408" t="s">
        <v>30</v>
      </c>
      <c r="C112" s="409">
        <v>-0.64973730297723287</v>
      </c>
      <c r="D112" s="409">
        <v>-1</v>
      </c>
      <c r="E112" s="409" t="e">
        <v>#DIV/0!</v>
      </c>
      <c r="H112" s="410"/>
      <c r="I112" s="410"/>
      <c r="J112" s="410"/>
      <c r="K112" s="410"/>
    </row>
    <row r="113" spans="1:7" ht="17.25" thickBot="1" x14ac:dyDescent="0.35">
      <c r="A113" s="375" t="s">
        <v>31</v>
      </c>
      <c r="B113" s="408" t="s">
        <v>30</v>
      </c>
      <c r="C113" s="409">
        <v>-0.67357493227206255</v>
      </c>
      <c r="D113" s="409">
        <v>-1</v>
      </c>
      <c r="E113" s="409" t="e">
        <v>#DIV/0!</v>
      </c>
    </row>
    <row r="114" spans="1:7" ht="17.25" thickBot="1" x14ac:dyDescent="0.35">
      <c r="A114" s="375" t="s">
        <v>32</v>
      </c>
      <c r="B114" s="408" t="s">
        <v>30</v>
      </c>
      <c r="C114" s="409">
        <v>-6.8056431636738579E-2</v>
      </c>
      <c r="D114" s="409" t="e">
        <v>#DIV/0!</v>
      </c>
      <c r="E114" s="409" t="e">
        <v>#DIV/0!</v>
      </c>
    </row>
    <row r="115" spans="1:7" ht="17.25" thickBot="1" x14ac:dyDescent="0.35">
      <c r="A115" s="1016" t="s">
        <v>707</v>
      </c>
      <c r="B115" s="1017"/>
      <c r="C115" s="1017"/>
      <c r="D115" s="1017"/>
      <c r="E115" s="1018"/>
    </row>
    <row r="116" spans="1:7" x14ac:dyDescent="0.3">
      <c r="A116" s="969"/>
      <c r="B116" s="404">
        <v>2019</v>
      </c>
      <c r="C116" s="404">
        <v>2020</v>
      </c>
      <c r="D116" s="404">
        <v>2021</v>
      </c>
      <c r="E116" s="404">
        <v>2022</v>
      </c>
    </row>
    <row r="117" spans="1:7" ht="17.25" thickBot="1" x14ac:dyDescent="0.35">
      <c r="A117" s="970"/>
      <c r="B117" s="405" t="s">
        <v>9</v>
      </c>
      <c r="C117" s="405" t="s">
        <v>10</v>
      </c>
      <c r="D117" s="405" t="s">
        <v>10</v>
      </c>
      <c r="E117" s="405" t="s">
        <v>10</v>
      </c>
    </row>
    <row r="118" spans="1:7" ht="17.25" thickBot="1" x14ac:dyDescent="0.35">
      <c r="A118" s="411" t="s">
        <v>49</v>
      </c>
      <c r="B118" s="412">
        <v>0</v>
      </c>
      <c r="C118" s="412">
        <v>0</v>
      </c>
      <c r="D118" s="412">
        <v>0</v>
      </c>
      <c r="E118" s="412">
        <v>0</v>
      </c>
    </row>
    <row r="119" spans="1:7" ht="17.25" thickBot="1" x14ac:dyDescent="0.35">
      <c r="A119" s="413" t="s">
        <v>110</v>
      </c>
      <c r="B119" s="412">
        <v>0</v>
      </c>
      <c r="C119" s="412">
        <v>0</v>
      </c>
      <c r="D119" s="412">
        <v>0</v>
      </c>
      <c r="E119" s="412">
        <v>0</v>
      </c>
    </row>
    <row r="120" spans="1:7" ht="17.25" thickBot="1" x14ac:dyDescent="0.35">
      <c r="A120" s="413" t="s">
        <v>111</v>
      </c>
      <c r="B120" s="412"/>
      <c r="C120" s="412"/>
      <c r="D120" s="412"/>
      <c r="E120" s="412"/>
    </row>
    <row r="121" spans="1:7" ht="17.25" thickBot="1" x14ac:dyDescent="0.35">
      <c r="A121" s="413" t="s">
        <v>113</v>
      </c>
      <c r="B121" s="412"/>
      <c r="C121" s="412"/>
      <c r="D121" s="412"/>
      <c r="E121" s="412"/>
    </row>
    <row r="122" spans="1:7" ht="17.25" thickBot="1" x14ac:dyDescent="0.35">
      <c r="A122" s="413" t="s">
        <v>114</v>
      </c>
      <c r="B122" s="412"/>
      <c r="C122" s="412"/>
      <c r="D122" s="412"/>
      <c r="E122" s="412"/>
    </row>
    <row r="123" spans="1:7" ht="17.25" thickBot="1" x14ac:dyDescent="0.35">
      <c r="A123" s="411" t="s">
        <v>50</v>
      </c>
      <c r="B123" s="407">
        <v>83422</v>
      </c>
      <c r="C123" s="407">
        <v>27231.031999999999</v>
      </c>
      <c r="D123" s="407">
        <v>0</v>
      </c>
      <c r="E123" s="407">
        <v>0</v>
      </c>
    </row>
    <row r="124" spans="1:7" ht="17.25" thickBot="1" x14ac:dyDescent="0.35">
      <c r="A124" s="413" t="s">
        <v>110</v>
      </c>
      <c r="B124" s="407">
        <v>83422</v>
      </c>
      <c r="C124" s="412">
        <v>27231.031999999999</v>
      </c>
      <c r="D124" s="412">
        <v>0</v>
      </c>
      <c r="E124" s="412">
        <v>0</v>
      </c>
    </row>
    <row r="125" spans="1:7" ht="17.25" thickBot="1" x14ac:dyDescent="0.35">
      <c r="A125" s="413" t="s">
        <v>111</v>
      </c>
      <c r="B125" s="407"/>
      <c r="C125" s="412"/>
      <c r="D125" s="412"/>
      <c r="E125" s="412"/>
    </row>
    <row r="126" spans="1:7" ht="17.25" thickBot="1" x14ac:dyDescent="0.35">
      <c r="A126" s="413" t="s">
        <v>113</v>
      </c>
      <c r="B126" s="407"/>
      <c r="C126" s="412"/>
      <c r="D126" s="412"/>
      <c r="E126" s="412"/>
    </row>
    <row r="127" spans="1:7" ht="17.25" thickBot="1" x14ac:dyDescent="0.35">
      <c r="A127" s="413" t="s">
        <v>114</v>
      </c>
      <c r="B127" s="407"/>
      <c r="C127" s="412"/>
      <c r="D127" s="412"/>
      <c r="E127" s="412"/>
    </row>
    <row r="128" spans="1:7" ht="17.25" thickBot="1" x14ac:dyDescent="0.35">
      <c r="A128" s="414" t="s">
        <v>40</v>
      </c>
      <c r="B128" s="407">
        <v>83422</v>
      </c>
      <c r="C128" s="407">
        <v>27231.031999999999</v>
      </c>
      <c r="D128" s="407">
        <v>0</v>
      </c>
      <c r="E128" s="407">
        <v>0</v>
      </c>
      <c r="G128" s="364"/>
    </row>
    <row r="129" spans="1:7" ht="79.5" thickBot="1" x14ac:dyDescent="0.35">
      <c r="A129" s="401" t="s">
        <v>53</v>
      </c>
      <c r="B129" s="402" t="s">
        <v>708</v>
      </c>
      <c r="C129" s="403" t="s">
        <v>709</v>
      </c>
      <c r="D129" s="996"/>
      <c r="E129" s="997"/>
      <c r="G129" s="364"/>
    </row>
    <row r="130" spans="1:7" ht="17.25" thickBot="1" x14ac:dyDescent="0.35">
      <c r="A130" s="375" t="s">
        <v>22</v>
      </c>
      <c r="B130" s="986" t="s">
        <v>710</v>
      </c>
      <c r="C130" s="966"/>
      <c r="D130" s="966"/>
      <c r="E130" s="987"/>
      <c r="G130" s="364"/>
    </row>
    <row r="131" spans="1:7" ht="17.25" thickBot="1" x14ac:dyDescent="0.35">
      <c r="A131" s="375" t="s">
        <v>24</v>
      </c>
      <c r="B131" s="998" t="s">
        <v>711</v>
      </c>
      <c r="C131" s="967"/>
      <c r="D131" s="967"/>
      <c r="E131" s="968"/>
      <c r="G131" s="364"/>
    </row>
    <row r="132" spans="1:7" x14ac:dyDescent="0.3">
      <c r="A132" s="969"/>
      <c r="B132" s="404">
        <v>2019</v>
      </c>
      <c r="C132" s="404">
        <v>2020</v>
      </c>
      <c r="D132" s="404">
        <v>2021</v>
      </c>
      <c r="E132" s="404">
        <v>2022</v>
      </c>
      <c r="G132" s="364"/>
    </row>
    <row r="133" spans="1:7" ht="17.25" thickBot="1" x14ac:dyDescent="0.35">
      <c r="A133" s="970"/>
      <c r="B133" s="405" t="s">
        <v>9</v>
      </c>
      <c r="C133" s="405" t="s">
        <v>10</v>
      </c>
      <c r="D133" s="405" t="s">
        <v>10</v>
      </c>
      <c r="E133" s="405" t="s">
        <v>10</v>
      </c>
      <c r="G133" s="364"/>
    </row>
    <row r="134" spans="1:7" ht="17.25" thickBot="1" x14ac:dyDescent="0.35">
      <c r="A134" s="375" t="s">
        <v>26</v>
      </c>
      <c r="B134" s="406">
        <v>1</v>
      </c>
      <c r="C134" s="406">
        <v>1</v>
      </c>
      <c r="D134" s="406">
        <v>0</v>
      </c>
      <c r="E134" s="406">
        <v>0</v>
      </c>
      <c r="G134" s="364"/>
    </row>
    <row r="135" spans="1:7" ht="17.25" thickBot="1" x14ac:dyDescent="0.35">
      <c r="A135" s="375" t="s">
        <v>27</v>
      </c>
      <c r="B135" s="407">
        <v>200</v>
      </c>
      <c r="C135" s="407">
        <v>90.067999999999998</v>
      </c>
      <c r="D135" s="407">
        <v>0</v>
      </c>
      <c r="E135" s="407">
        <v>0</v>
      </c>
      <c r="G135" s="364"/>
    </row>
    <row r="136" spans="1:7" ht="17.25" thickBot="1" x14ac:dyDescent="0.35">
      <c r="A136" s="375" t="s">
        <v>28</v>
      </c>
      <c r="B136" s="406">
        <v>200</v>
      </c>
      <c r="C136" s="406">
        <v>90.067999999999998</v>
      </c>
      <c r="D136" s="406" t="e">
        <v>#DIV/0!</v>
      </c>
      <c r="E136" s="406" t="e">
        <v>#DIV/0!</v>
      </c>
      <c r="G136" s="364"/>
    </row>
    <row r="137" spans="1:7" ht="17.25" thickBot="1" x14ac:dyDescent="0.35">
      <c r="A137" s="375" t="s">
        <v>29</v>
      </c>
      <c r="B137" s="408" t="s">
        <v>30</v>
      </c>
      <c r="C137" s="409">
        <v>0</v>
      </c>
      <c r="D137" s="409">
        <v>-1</v>
      </c>
      <c r="E137" s="409" t="e">
        <v>#DIV/0!</v>
      </c>
      <c r="G137" s="364"/>
    </row>
    <row r="138" spans="1:7" ht="17.25" thickBot="1" x14ac:dyDescent="0.35">
      <c r="A138" s="375" t="s">
        <v>31</v>
      </c>
      <c r="B138" s="408" t="s">
        <v>30</v>
      </c>
      <c r="C138" s="409">
        <v>-0.54966000000000004</v>
      </c>
      <c r="D138" s="409">
        <v>-1</v>
      </c>
      <c r="E138" s="409" t="e">
        <v>#DIV/0!</v>
      </c>
      <c r="G138" s="364"/>
    </row>
    <row r="139" spans="1:7" ht="17.25" thickBot="1" x14ac:dyDescent="0.35">
      <c r="A139" s="375" t="s">
        <v>32</v>
      </c>
      <c r="B139" s="408" t="s">
        <v>30</v>
      </c>
      <c r="C139" s="409">
        <v>-0.54966000000000004</v>
      </c>
      <c r="D139" s="409" t="e">
        <v>#DIV/0!</v>
      </c>
      <c r="E139" s="409" t="e">
        <v>#DIV/0!</v>
      </c>
      <c r="G139" s="364"/>
    </row>
    <row r="140" spans="1:7" ht="17.25" thickBot="1" x14ac:dyDescent="0.35">
      <c r="A140" s="1016" t="s">
        <v>707</v>
      </c>
      <c r="B140" s="1017"/>
      <c r="C140" s="1017"/>
      <c r="D140" s="1017"/>
      <c r="E140" s="1018"/>
      <c r="G140" s="364"/>
    </row>
    <row r="141" spans="1:7" x14ac:dyDescent="0.3">
      <c r="A141" s="969"/>
      <c r="B141" s="404">
        <v>2019</v>
      </c>
      <c r="C141" s="404">
        <v>2020</v>
      </c>
      <c r="D141" s="404">
        <v>2021</v>
      </c>
      <c r="E141" s="404">
        <v>2022</v>
      </c>
      <c r="G141" s="364"/>
    </row>
    <row r="142" spans="1:7" ht="17.25" thickBot="1" x14ac:dyDescent="0.35">
      <c r="A142" s="970"/>
      <c r="B142" s="405" t="s">
        <v>9</v>
      </c>
      <c r="C142" s="405" t="s">
        <v>10</v>
      </c>
      <c r="D142" s="405" t="s">
        <v>10</v>
      </c>
      <c r="E142" s="405" t="s">
        <v>10</v>
      </c>
      <c r="G142" s="364"/>
    </row>
    <row r="143" spans="1:7" ht="17.25" thickBot="1" x14ac:dyDescent="0.35">
      <c r="A143" s="411" t="s">
        <v>49</v>
      </c>
      <c r="B143" s="412">
        <v>0</v>
      </c>
      <c r="C143" s="412">
        <v>0</v>
      </c>
      <c r="D143" s="412">
        <v>0</v>
      </c>
      <c r="E143" s="412">
        <v>0</v>
      </c>
      <c r="G143" s="364"/>
    </row>
    <row r="144" spans="1:7" ht="17.25" thickBot="1" x14ac:dyDescent="0.35">
      <c r="A144" s="413" t="s">
        <v>110</v>
      </c>
      <c r="B144" s="412">
        <v>0</v>
      </c>
      <c r="C144" s="412">
        <v>0</v>
      </c>
      <c r="D144" s="412">
        <v>0</v>
      </c>
      <c r="E144" s="412">
        <v>0</v>
      </c>
      <c r="G144" s="364"/>
    </row>
    <row r="145" spans="1:7" ht="17.25" thickBot="1" x14ac:dyDescent="0.35">
      <c r="A145" s="413" t="s">
        <v>111</v>
      </c>
      <c r="B145" s="412"/>
      <c r="C145" s="412"/>
      <c r="D145" s="412"/>
      <c r="E145" s="412"/>
      <c r="G145" s="364"/>
    </row>
    <row r="146" spans="1:7" ht="17.25" thickBot="1" x14ac:dyDescent="0.35">
      <c r="A146" s="413" t="s">
        <v>113</v>
      </c>
      <c r="B146" s="412"/>
      <c r="C146" s="412"/>
      <c r="D146" s="412"/>
      <c r="E146" s="412"/>
      <c r="G146" s="364"/>
    </row>
    <row r="147" spans="1:7" ht="17.25" thickBot="1" x14ac:dyDescent="0.35">
      <c r="A147" s="413" t="s">
        <v>114</v>
      </c>
      <c r="B147" s="412"/>
      <c r="C147" s="412"/>
      <c r="D147" s="412"/>
      <c r="E147" s="412"/>
      <c r="G147" s="364"/>
    </row>
    <row r="148" spans="1:7" ht="17.25" thickBot="1" x14ac:dyDescent="0.35">
      <c r="A148" s="411" t="s">
        <v>50</v>
      </c>
      <c r="B148" s="407">
        <v>200</v>
      </c>
      <c r="C148" s="407">
        <v>90.067999999999998</v>
      </c>
      <c r="D148" s="407">
        <v>0</v>
      </c>
      <c r="E148" s="407">
        <v>0</v>
      </c>
      <c r="G148" s="364"/>
    </row>
    <row r="149" spans="1:7" ht="17.25" thickBot="1" x14ac:dyDescent="0.35">
      <c r="A149" s="413" t="s">
        <v>110</v>
      </c>
      <c r="B149" s="407">
        <v>200</v>
      </c>
      <c r="C149" s="412">
        <v>90.067999999999998</v>
      </c>
      <c r="D149" s="412">
        <v>0</v>
      </c>
      <c r="E149" s="412">
        <v>0</v>
      </c>
      <c r="G149" s="364"/>
    </row>
    <row r="150" spans="1:7" ht="17.25" thickBot="1" x14ac:dyDescent="0.35">
      <c r="A150" s="413" t="s">
        <v>111</v>
      </c>
      <c r="B150" s="407"/>
      <c r="C150" s="412"/>
      <c r="D150" s="412"/>
      <c r="E150" s="412"/>
      <c r="G150" s="364"/>
    </row>
    <row r="151" spans="1:7" ht="17.25" thickBot="1" x14ac:dyDescent="0.35">
      <c r="A151" s="413" t="s">
        <v>113</v>
      </c>
      <c r="B151" s="407"/>
      <c r="C151" s="412"/>
      <c r="D151" s="412"/>
      <c r="E151" s="412"/>
      <c r="G151" s="364"/>
    </row>
    <row r="152" spans="1:7" ht="17.25" thickBot="1" x14ac:dyDescent="0.35">
      <c r="A152" s="413" t="s">
        <v>114</v>
      </c>
      <c r="B152" s="407"/>
      <c r="C152" s="412"/>
      <c r="D152" s="412"/>
      <c r="E152" s="412"/>
      <c r="G152" s="364"/>
    </row>
    <row r="153" spans="1:7" ht="17.25" thickBot="1" x14ac:dyDescent="0.35">
      <c r="A153" s="414" t="s">
        <v>56</v>
      </c>
      <c r="B153" s="407">
        <v>200</v>
      </c>
      <c r="C153" s="407">
        <v>90.067999999999998</v>
      </c>
      <c r="D153" s="407">
        <v>0</v>
      </c>
      <c r="E153" s="407">
        <v>0</v>
      </c>
      <c r="G153" s="364"/>
    </row>
    <row r="154" spans="1:7" ht="17.25" thickBot="1" x14ac:dyDescent="0.35">
      <c r="A154" s="401" t="s">
        <v>102</v>
      </c>
      <c r="B154" s="402" t="s">
        <v>712</v>
      </c>
      <c r="C154" s="403" t="s">
        <v>713</v>
      </c>
      <c r="D154" s="1019"/>
      <c r="E154" s="997"/>
      <c r="G154" s="364"/>
    </row>
    <row r="155" spans="1:7" ht="236.25" customHeight="1" thickBot="1" x14ac:dyDescent="0.35">
      <c r="A155" s="375" t="s">
        <v>22</v>
      </c>
      <c r="B155" s="986" t="s">
        <v>714</v>
      </c>
      <c r="C155" s="966"/>
      <c r="D155" s="966"/>
      <c r="E155" s="987"/>
      <c r="G155" s="364"/>
    </row>
    <row r="156" spans="1:7" ht="17.25" thickBot="1" x14ac:dyDescent="0.35">
      <c r="A156" s="375" t="s">
        <v>24</v>
      </c>
      <c r="B156" s="998" t="s">
        <v>715</v>
      </c>
      <c r="C156" s="967"/>
      <c r="D156" s="967"/>
      <c r="E156" s="968"/>
      <c r="G156" s="364"/>
    </row>
    <row r="157" spans="1:7" x14ac:dyDescent="0.3">
      <c r="A157" s="969"/>
      <c r="B157" s="404">
        <v>2019</v>
      </c>
      <c r="C157" s="404">
        <v>2020</v>
      </c>
      <c r="D157" s="404">
        <v>2021</v>
      </c>
      <c r="E157" s="404">
        <v>2022</v>
      </c>
      <c r="G157" s="364"/>
    </row>
    <row r="158" spans="1:7" ht="17.25" thickBot="1" x14ac:dyDescent="0.35">
      <c r="A158" s="970"/>
      <c r="B158" s="405" t="s">
        <v>9</v>
      </c>
      <c r="C158" s="405" t="s">
        <v>10</v>
      </c>
      <c r="D158" s="405" t="s">
        <v>10</v>
      </c>
      <c r="E158" s="405" t="s">
        <v>10</v>
      </c>
      <c r="G158" s="364"/>
    </row>
    <row r="159" spans="1:7" ht="17.25" thickBot="1" x14ac:dyDescent="0.35">
      <c r="A159" s="375" t="s">
        <v>26</v>
      </c>
      <c r="B159" s="408">
        <v>0</v>
      </c>
      <c r="C159" s="406">
        <v>15862</v>
      </c>
      <c r="D159" s="408">
        <v>0</v>
      </c>
      <c r="E159" s="408">
        <v>0</v>
      </c>
      <c r="G159" s="364"/>
    </row>
    <row r="160" spans="1:7" ht="17.25" thickBot="1" x14ac:dyDescent="0.35">
      <c r="A160" s="375" t="s">
        <v>27</v>
      </c>
      <c r="B160" s="406">
        <v>0</v>
      </c>
      <c r="C160" s="406">
        <v>55000</v>
      </c>
      <c r="D160" s="406">
        <v>0</v>
      </c>
      <c r="E160" s="406">
        <v>0</v>
      </c>
    </row>
    <row r="161" spans="1:11" ht="17.25" thickBot="1" x14ac:dyDescent="0.35">
      <c r="A161" s="375" t="s">
        <v>28</v>
      </c>
      <c r="B161" s="406" t="e">
        <v>#DIV/0!</v>
      </c>
      <c r="C161" s="406">
        <v>3.467406380027739</v>
      </c>
      <c r="D161" s="406" t="e">
        <v>#DIV/0!</v>
      </c>
      <c r="E161" s="406" t="e">
        <v>#DIV/0!</v>
      </c>
    </row>
    <row r="162" spans="1:11" ht="17.25" thickBot="1" x14ac:dyDescent="0.35">
      <c r="A162" s="375" t="s">
        <v>29</v>
      </c>
      <c r="B162" s="408" t="s">
        <v>30</v>
      </c>
      <c r="C162" s="409" t="e">
        <v>#DIV/0!</v>
      </c>
      <c r="D162" s="409">
        <v>-1</v>
      </c>
      <c r="E162" s="409" t="e">
        <v>#DIV/0!</v>
      </c>
      <c r="H162" s="410"/>
      <c r="I162" s="410"/>
      <c r="J162" s="410"/>
      <c r="K162" s="410"/>
    </row>
    <row r="163" spans="1:11" ht="17.25" thickBot="1" x14ac:dyDescent="0.35">
      <c r="A163" s="375" t="s">
        <v>31</v>
      </c>
      <c r="B163" s="408" t="s">
        <v>30</v>
      </c>
      <c r="C163" s="409" t="e">
        <v>#DIV/0!</v>
      </c>
      <c r="D163" s="409">
        <v>-1</v>
      </c>
      <c r="E163" s="409" t="e">
        <v>#DIV/0!</v>
      </c>
    </row>
    <row r="164" spans="1:11" ht="17.25" thickBot="1" x14ac:dyDescent="0.35">
      <c r="A164" s="375" t="s">
        <v>32</v>
      </c>
      <c r="B164" s="408" t="s">
        <v>30</v>
      </c>
      <c r="C164" s="409" t="e">
        <v>#DIV/0!</v>
      </c>
      <c r="D164" s="409" t="e">
        <v>#DIV/0!</v>
      </c>
      <c r="E164" s="409" t="e">
        <v>#DIV/0!</v>
      </c>
    </row>
    <row r="165" spans="1:11" ht="17.25" thickBot="1" x14ac:dyDescent="0.35">
      <c r="A165" s="1016" t="s">
        <v>716</v>
      </c>
      <c r="B165" s="1017"/>
      <c r="C165" s="1017"/>
      <c r="D165" s="1017"/>
      <c r="E165" s="1018"/>
    </row>
    <row r="166" spans="1:11" x14ac:dyDescent="0.3">
      <c r="A166" s="969"/>
      <c r="B166" s="404">
        <v>2019</v>
      </c>
      <c r="C166" s="404">
        <v>2020</v>
      </c>
      <c r="D166" s="404">
        <v>2021</v>
      </c>
      <c r="E166" s="404">
        <v>2022</v>
      </c>
    </row>
    <row r="167" spans="1:11" ht="17.25" thickBot="1" x14ac:dyDescent="0.35">
      <c r="A167" s="970"/>
      <c r="B167" s="405" t="s">
        <v>9</v>
      </c>
      <c r="C167" s="405" t="s">
        <v>10</v>
      </c>
      <c r="D167" s="405" t="s">
        <v>10</v>
      </c>
      <c r="E167" s="405" t="s">
        <v>10</v>
      </c>
    </row>
    <row r="168" spans="1:11" ht="17.25" thickBot="1" x14ac:dyDescent="0.35">
      <c r="A168" s="411" t="s">
        <v>49</v>
      </c>
      <c r="B168" s="412">
        <v>0</v>
      </c>
      <c r="C168" s="412">
        <v>0</v>
      </c>
      <c r="D168" s="412">
        <v>0</v>
      </c>
      <c r="E168" s="412">
        <v>0</v>
      </c>
    </row>
    <row r="169" spans="1:11" ht="17.25" thickBot="1" x14ac:dyDescent="0.35">
      <c r="A169" s="413" t="s">
        <v>110</v>
      </c>
      <c r="B169" s="412"/>
      <c r="C169" s="412"/>
      <c r="D169" s="412"/>
      <c r="E169" s="412"/>
    </row>
    <row r="170" spans="1:11" ht="17.25" thickBot="1" x14ac:dyDescent="0.35">
      <c r="A170" s="413" t="s">
        <v>111</v>
      </c>
      <c r="B170" s="412"/>
      <c r="C170" s="412"/>
      <c r="D170" s="412"/>
      <c r="E170" s="412"/>
    </row>
    <row r="171" spans="1:11" ht="17.25" thickBot="1" x14ac:dyDescent="0.35">
      <c r="A171" s="413" t="s">
        <v>113</v>
      </c>
      <c r="B171" s="412"/>
      <c r="C171" s="412"/>
      <c r="D171" s="412"/>
      <c r="E171" s="412"/>
    </row>
    <row r="172" spans="1:11" ht="17.25" thickBot="1" x14ac:dyDescent="0.35">
      <c r="A172" s="413" t="s">
        <v>114</v>
      </c>
      <c r="B172" s="412"/>
      <c r="C172" s="412"/>
      <c r="D172" s="412"/>
      <c r="E172" s="412"/>
    </row>
    <row r="173" spans="1:11" ht="17.25" thickBot="1" x14ac:dyDescent="0.35">
      <c r="A173" s="411" t="s">
        <v>50</v>
      </c>
      <c r="B173" s="407">
        <v>0</v>
      </c>
      <c r="C173" s="407">
        <v>55000</v>
      </c>
      <c r="D173" s="407">
        <v>0</v>
      </c>
      <c r="E173" s="407">
        <v>0</v>
      </c>
    </row>
    <row r="174" spans="1:11" ht="17.25" thickBot="1" x14ac:dyDescent="0.35">
      <c r="A174" s="413" t="s">
        <v>110</v>
      </c>
      <c r="B174" s="412">
        <v>0</v>
      </c>
      <c r="C174" s="412">
        <v>55000</v>
      </c>
      <c r="D174" s="412"/>
      <c r="E174" s="412"/>
    </row>
    <row r="175" spans="1:11" ht="17.25" thickBot="1" x14ac:dyDescent="0.35">
      <c r="A175" s="413" t="s">
        <v>111</v>
      </c>
      <c r="B175" s="407"/>
      <c r="C175" s="412"/>
      <c r="D175" s="412"/>
      <c r="E175" s="412"/>
    </row>
    <row r="176" spans="1:11" ht="17.25" thickBot="1" x14ac:dyDescent="0.35">
      <c r="A176" s="413" t="s">
        <v>113</v>
      </c>
      <c r="B176" s="407"/>
      <c r="C176" s="412"/>
      <c r="D176" s="412"/>
      <c r="E176" s="412"/>
    </row>
    <row r="177" spans="1:7" ht="17.25" thickBot="1" x14ac:dyDescent="0.35">
      <c r="A177" s="413" t="s">
        <v>114</v>
      </c>
      <c r="B177" s="407"/>
      <c r="C177" s="412"/>
      <c r="D177" s="412"/>
      <c r="E177" s="412"/>
    </row>
    <row r="178" spans="1:7" ht="17.25" thickBot="1" x14ac:dyDescent="0.35">
      <c r="A178" s="414" t="s">
        <v>104</v>
      </c>
      <c r="B178" s="407">
        <v>0</v>
      </c>
      <c r="C178" s="407">
        <v>55000</v>
      </c>
      <c r="D178" s="407">
        <v>0</v>
      </c>
      <c r="E178" s="407">
        <v>0</v>
      </c>
    </row>
    <row r="179" spans="1:7" ht="32.25" thickBot="1" x14ac:dyDescent="0.35">
      <c r="A179" s="401" t="s">
        <v>105</v>
      </c>
      <c r="B179" s="402" t="s">
        <v>717</v>
      </c>
      <c r="C179" s="415" t="s">
        <v>718</v>
      </c>
      <c r="D179" s="416"/>
      <c r="E179" s="402"/>
    </row>
    <row r="180" spans="1:7" ht="17.25" thickBot="1" x14ac:dyDescent="0.35">
      <c r="A180" s="375" t="s">
        <v>22</v>
      </c>
      <c r="B180" s="986" t="s">
        <v>719</v>
      </c>
      <c r="C180" s="966"/>
      <c r="D180" s="966"/>
      <c r="E180" s="987"/>
    </row>
    <row r="181" spans="1:7" ht="17.25" thickBot="1" x14ac:dyDescent="0.35">
      <c r="A181" s="375" t="s">
        <v>24</v>
      </c>
      <c r="B181" s="998" t="s">
        <v>715</v>
      </c>
      <c r="C181" s="967"/>
      <c r="D181" s="967"/>
      <c r="E181" s="968"/>
    </row>
    <row r="182" spans="1:7" x14ac:dyDescent="0.3">
      <c r="A182" s="969"/>
      <c r="B182" s="404">
        <v>2019</v>
      </c>
      <c r="C182" s="404">
        <v>2020</v>
      </c>
      <c r="D182" s="404">
        <v>2021</v>
      </c>
      <c r="E182" s="404">
        <v>2022</v>
      </c>
    </row>
    <row r="183" spans="1:7" ht="17.25" thickBot="1" x14ac:dyDescent="0.35">
      <c r="A183" s="970"/>
      <c r="B183" s="405" t="s">
        <v>9</v>
      </c>
      <c r="C183" s="405" t="s">
        <v>10</v>
      </c>
      <c r="D183" s="405" t="s">
        <v>10</v>
      </c>
      <c r="E183" s="405" t="s">
        <v>10</v>
      </c>
    </row>
    <row r="184" spans="1:7" ht="17.25" thickBot="1" x14ac:dyDescent="0.35">
      <c r="A184" s="375" t="s">
        <v>26</v>
      </c>
      <c r="B184" s="406">
        <v>2243</v>
      </c>
      <c r="C184" s="406">
        <v>679</v>
      </c>
      <c r="D184" s="406">
        <v>1563</v>
      </c>
      <c r="E184" s="408">
        <v>0</v>
      </c>
    </row>
    <row r="185" spans="1:7" ht="17.25" thickBot="1" x14ac:dyDescent="0.35">
      <c r="A185" s="375" t="s">
        <v>27</v>
      </c>
      <c r="B185" s="407">
        <v>100445</v>
      </c>
      <c r="C185" s="407">
        <v>30390</v>
      </c>
      <c r="D185" s="407">
        <v>70000</v>
      </c>
      <c r="E185" s="412">
        <v>0</v>
      </c>
    </row>
    <row r="186" spans="1:7" ht="17.25" thickBot="1" x14ac:dyDescent="0.35">
      <c r="A186" s="375" t="s">
        <v>28</v>
      </c>
      <c r="B186" s="406">
        <v>44.781542576905927</v>
      </c>
      <c r="C186" s="406">
        <v>44.756995581737847</v>
      </c>
      <c r="D186" s="406">
        <v>44.785668586052466</v>
      </c>
      <c r="E186" s="406" t="e">
        <v>#DIV/0!</v>
      </c>
    </row>
    <row r="187" spans="1:7" ht="17.25" thickBot="1" x14ac:dyDescent="0.35">
      <c r="A187" s="375" t="s">
        <v>29</v>
      </c>
      <c r="B187" s="408" t="s">
        <v>30</v>
      </c>
      <c r="C187" s="409">
        <v>-0.69728042799821666</v>
      </c>
      <c r="D187" s="409">
        <v>1.3019145802650955</v>
      </c>
      <c r="E187" s="409">
        <v>-1</v>
      </c>
    </row>
    <row r="188" spans="1:7" ht="17.25" thickBot="1" x14ac:dyDescent="0.35">
      <c r="A188" s="375" t="s">
        <v>31</v>
      </c>
      <c r="B188" s="408" t="s">
        <v>30</v>
      </c>
      <c r="C188" s="409">
        <v>-0.69744636368161683</v>
      </c>
      <c r="D188" s="409">
        <v>1.303389272787101</v>
      </c>
      <c r="E188" s="409">
        <v>-1</v>
      </c>
    </row>
    <row r="189" spans="1:7" ht="17.25" thickBot="1" x14ac:dyDescent="0.35">
      <c r="A189" s="375" t="s">
        <v>32</v>
      </c>
      <c r="B189" s="408" t="s">
        <v>30</v>
      </c>
      <c r="C189" s="409">
        <v>-5.4814983485496072E-4</v>
      </c>
      <c r="D189" s="409">
        <v>6.406373784015873E-4</v>
      </c>
      <c r="E189" s="409" t="e">
        <v>#DIV/0!</v>
      </c>
    </row>
    <row r="190" spans="1:7" ht="17.25" thickBot="1" x14ac:dyDescent="0.35">
      <c r="A190" s="1016" t="s">
        <v>721</v>
      </c>
      <c r="B190" s="1017"/>
      <c r="C190" s="1017"/>
      <c r="D190" s="1017"/>
      <c r="E190" s="1018"/>
    </row>
    <row r="191" spans="1:7" x14ac:dyDescent="0.3">
      <c r="A191" s="969"/>
      <c r="B191" s="404">
        <v>2019</v>
      </c>
      <c r="C191" s="404">
        <v>2020</v>
      </c>
      <c r="D191" s="404">
        <v>2021</v>
      </c>
      <c r="E191" s="404">
        <v>2022</v>
      </c>
    </row>
    <row r="192" spans="1:7" ht="17.25" thickBot="1" x14ac:dyDescent="0.35">
      <c r="A192" s="970"/>
      <c r="B192" s="405" t="s">
        <v>9</v>
      </c>
      <c r="C192" s="405" t="s">
        <v>10</v>
      </c>
      <c r="D192" s="405" t="s">
        <v>10</v>
      </c>
      <c r="E192" s="405" t="s">
        <v>10</v>
      </c>
      <c r="G192" s="364"/>
    </row>
    <row r="193" spans="1:7" ht="17.25" thickBot="1" x14ac:dyDescent="0.35">
      <c r="A193" s="411" t="s">
        <v>49</v>
      </c>
      <c r="B193" s="412">
        <v>0</v>
      </c>
      <c r="C193" s="412">
        <v>0</v>
      </c>
      <c r="D193" s="412">
        <v>0</v>
      </c>
      <c r="E193" s="412">
        <v>0</v>
      </c>
      <c r="G193" s="364"/>
    </row>
    <row r="194" spans="1:7" ht="17.25" thickBot="1" x14ac:dyDescent="0.35">
      <c r="A194" s="413" t="s">
        <v>110</v>
      </c>
      <c r="B194" s="412"/>
      <c r="C194" s="412"/>
      <c r="D194" s="412"/>
      <c r="E194" s="412"/>
      <c r="G194" s="364"/>
    </row>
    <row r="195" spans="1:7" ht="17.25" thickBot="1" x14ac:dyDescent="0.35">
      <c r="A195" s="413" t="s">
        <v>111</v>
      </c>
      <c r="B195" s="412"/>
      <c r="C195" s="412"/>
      <c r="D195" s="412"/>
      <c r="E195" s="412"/>
      <c r="G195" s="364"/>
    </row>
    <row r="196" spans="1:7" ht="17.25" thickBot="1" x14ac:dyDescent="0.35">
      <c r="A196" s="413" t="s">
        <v>113</v>
      </c>
      <c r="B196" s="412"/>
      <c r="C196" s="412"/>
      <c r="D196" s="412"/>
      <c r="E196" s="412"/>
      <c r="G196" s="364"/>
    </row>
    <row r="197" spans="1:7" ht="17.25" thickBot="1" x14ac:dyDescent="0.35">
      <c r="A197" s="413" t="s">
        <v>114</v>
      </c>
      <c r="B197" s="412"/>
      <c r="C197" s="412"/>
      <c r="D197" s="412"/>
      <c r="E197" s="412"/>
      <c r="G197" s="364"/>
    </row>
    <row r="198" spans="1:7" ht="17.25" thickBot="1" x14ac:dyDescent="0.35">
      <c r="A198" s="411" t="s">
        <v>50</v>
      </c>
      <c r="B198" s="407">
        <v>100445</v>
      </c>
      <c r="C198" s="407">
        <v>30390</v>
      </c>
      <c r="D198" s="407">
        <v>70000</v>
      </c>
      <c r="E198" s="407">
        <v>0</v>
      </c>
      <c r="G198" s="364"/>
    </row>
    <row r="199" spans="1:7" ht="17.25" thickBot="1" x14ac:dyDescent="0.35">
      <c r="A199" s="413" t="s">
        <v>110</v>
      </c>
      <c r="B199" s="407">
        <v>100445</v>
      </c>
      <c r="C199" s="417">
        <v>30390</v>
      </c>
      <c r="D199" s="412">
        <v>70000</v>
      </c>
      <c r="E199" s="412">
        <v>0</v>
      </c>
      <c r="G199" s="364"/>
    </row>
    <row r="200" spans="1:7" ht="17.25" thickBot="1" x14ac:dyDescent="0.35">
      <c r="A200" s="413" t="s">
        <v>111</v>
      </c>
      <c r="B200" s="407"/>
      <c r="C200" s="412"/>
      <c r="D200" s="412"/>
      <c r="E200" s="412"/>
      <c r="G200" s="364"/>
    </row>
    <row r="201" spans="1:7" ht="17.25" thickBot="1" x14ac:dyDescent="0.35">
      <c r="A201" s="413" t="s">
        <v>113</v>
      </c>
      <c r="B201" s="407"/>
      <c r="C201" s="412"/>
      <c r="D201" s="412"/>
      <c r="E201" s="412"/>
      <c r="G201" s="364"/>
    </row>
    <row r="202" spans="1:7" ht="17.25" thickBot="1" x14ac:dyDescent="0.35">
      <c r="A202" s="413" t="s">
        <v>114</v>
      </c>
      <c r="B202" s="407"/>
      <c r="C202" s="412"/>
      <c r="D202" s="412"/>
      <c r="E202" s="412"/>
      <c r="G202" s="364"/>
    </row>
    <row r="203" spans="1:7" ht="17.25" thickBot="1" x14ac:dyDescent="0.35">
      <c r="A203" s="414" t="s">
        <v>107</v>
      </c>
      <c r="B203" s="407">
        <v>100445</v>
      </c>
      <c r="C203" s="412">
        <v>30390</v>
      </c>
      <c r="D203" s="418">
        <v>70000</v>
      </c>
      <c r="E203" s="412">
        <v>0</v>
      </c>
      <c r="G203" s="364"/>
    </row>
    <row r="204" spans="1:7" ht="48" thickBot="1" x14ac:dyDescent="0.35">
      <c r="A204" s="401" t="s">
        <v>105</v>
      </c>
      <c r="B204" s="402" t="s">
        <v>722</v>
      </c>
      <c r="C204" s="415" t="s">
        <v>723</v>
      </c>
      <c r="D204" s="416"/>
      <c r="E204" s="402"/>
      <c r="G204" s="364"/>
    </row>
    <row r="205" spans="1:7" ht="17.25" thickBot="1" x14ac:dyDescent="0.35">
      <c r="A205" s="375" t="s">
        <v>22</v>
      </c>
      <c r="B205" s="986" t="s">
        <v>724</v>
      </c>
      <c r="C205" s="966"/>
      <c r="D205" s="966"/>
      <c r="E205" s="987"/>
      <c r="G205" s="364"/>
    </row>
    <row r="206" spans="1:7" ht="17.25" thickBot="1" x14ac:dyDescent="0.35">
      <c r="A206" s="375" t="s">
        <v>24</v>
      </c>
      <c r="B206" s="998" t="s">
        <v>711</v>
      </c>
      <c r="C206" s="967"/>
      <c r="D206" s="967"/>
      <c r="E206" s="968"/>
      <c r="G206" s="364"/>
    </row>
    <row r="207" spans="1:7" x14ac:dyDescent="0.3">
      <c r="A207" s="969"/>
      <c r="B207" s="404">
        <v>2019</v>
      </c>
      <c r="C207" s="404">
        <v>2020</v>
      </c>
      <c r="D207" s="404">
        <v>2021</v>
      </c>
      <c r="E207" s="404">
        <v>2022</v>
      </c>
      <c r="G207" s="364"/>
    </row>
    <row r="208" spans="1:7" ht="17.25" thickBot="1" x14ac:dyDescent="0.35">
      <c r="A208" s="970"/>
      <c r="B208" s="405" t="s">
        <v>9</v>
      </c>
      <c r="C208" s="405" t="s">
        <v>10</v>
      </c>
      <c r="D208" s="405" t="s">
        <v>10</v>
      </c>
      <c r="E208" s="405" t="s">
        <v>10</v>
      </c>
      <c r="G208" s="364"/>
    </row>
    <row r="209" spans="1:7" ht="17.25" thickBot="1" x14ac:dyDescent="0.35">
      <c r="A209" s="375" t="s">
        <v>26</v>
      </c>
      <c r="B209" s="406">
        <v>1</v>
      </c>
      <c r="C209" s="406">
        <v>1</v>
      </c>
      <c r="D209" s="408">
        <v>1</v>
      </c>
      <c r="E209" s="408">
        <v>0</v>
      </c>
      <c r="G209" s="364"/>
    </row>
    <row r="210" spans="1:7" ht="17.25" thickBot="1" x14ac:dyDescent="0.35">
      <c r="A210" s="375" t="s">
        <v>27</v>
      </c>
      <c r="B210" s="412">
        <v>510</v>
      </c>
      <c r="C210" s="412">
        <v>400</v>
      </c>
      <c r="D210" s="412">
        <v>610</v>
      </c>
      <c r="E210" s="412">
        <v>0</v>
      </c>
      <c r="G210" s="364"/>
    </row>
    <row r="211" spans="1:7" ht="17.25" thickBot="1" x14ac:dyDescent="0.35">
      <c r="A211" s="375" t="s">
        <v>28</v>
      </c>
      <c r="B211" s="406">
        <v>510</v>
      </c>
      <c r="C211" s="406">
        <v>400</v>
      </c>
      <c r="D211" s="406">
        <v>610</v>
      </c>
      <c r="E211" s="406" t="e">
        <v>#DIV/0!</v>
      </c>
      <c r="G211" s="364"/>
    </row>
    <row r="212" spans="1:7" ht="17.25" thickBot="1" x14ac:dyDescent="0.35">
      <c r="A212" s="375" t="s">
        <v>29</v>
      </c>
      <c r="B212" s="408" t="s">
        <v>30</v>
      </c>
      <c r="C212" s="409">
        <v>0</v>
      </c>
      <c r="D212" s="409">
        <v>0</v>
      </c>
      <c r="E212" s="409">
        <v>-1</v>
      </c>
      <c r="G212" s="364"/>
    </row>
    <row r="213" spans="1:7" ht="17.25" thickBot="1" x14ac:dyDescent="0.35">
      <c r="A213" s="375" t="s">
        <v>31</v>
      </c>
      <c r="B213" s="408" t="s">
        <v>30</v>
      </c>
      <c r="C213" s="409">
        <v>-0.21568627450980393</v>
      </c>
      <c r="D213" s="409">
        <v>0.52499999999999991</v>
      </c>
      <c r="E213" s="409">
        <v>-1</v>
      </c>
      <c r="G213" s="364"/>
    </row>
    <row r="214" spans="1:7" ht="17.25" thickBot="1" x14ac:dyDescent="0.35">
      <c r="A214" s="375" t="s">
        <v>32</v>
      </c>
      <c r="B214" s="408" t="s">
        <v>30</v>
      </c>
      <c r="C214" s="409">
        <v>-0.21568627450980393</v>
      </c>
      <c r="D214" s="409">
        <v>0.52499999999999991</v>
      </c>
      <c r="E214" s="409" t="e">
        <v>#DIV/0!</v>
      </c>
      <c r="G214" s="364"/>
    </row>
    <row r="215" spans="1:7" ht="17.25" thickBot="1" x14ac:dyDescent="0.35">
      <c r="A215" s="1016" t="s">
        <v>721</v>
      </c>
      <c r="B215" s="1017"/>
      <c r="C215" s="1017"/>
      <c r="D215" s="1017"/>
      <c r="E215" s="1018"/>
      <c r="G215" s="364"/>
    </row>
    <row r="216" spans="1:7" x14ac:dyDescent="0.3">
      <c r="A216" s="969"/>
      <c r="B216" s="404">
        <v>2019</v>
      </c>
      <c r="C216" s="404">
        <v>2020</v>
      </c>
      <c r="D216" s="404">
        <v>2021</v>
      </c>
      <c r="E216" s="404">
        <v>2022</v>
      </c>
      <c r="G216" s="364"/>
    </row>
    <row r="217" spans="1:7" ht="17.25" thickBot="1" x14ac:dyDescent="0.35">
      <c r="A217" s="970"/>
      <c r="B217" s="405" t="s">
        <v>9</v>
      </c>
      <c r="C217" s="405" t="s">
        <v>10</v>
      </c>
      <c r="D217" s="405" t="s">
        <v>10</v>
      </c>
      <c r="E217" s="405" t="s">
        <v>10</v>
      </c>
      <c r="G217" s="364"/>
    </row>
    <row r="218" spans="1:7" ht="17.25" thickBot="1" x14ac:dyDescent="0.35">
      <c r="A218" s="411" t="s">
        <v>49</v>
      </c>
      <c r="B218" s="412">
        <v>0</v>
      </c>
      <c r="C218" s="412">
        <v>0</v>
      </c>
      <c r="D218" s="412">
        <v>0</v>
      </c>
      <c r="E218" s="412">
        <v>0</v>
      </c>
      <c r="G218" s="364"/>
    </row>
    <row r="219" spans="1:7" ht="17.25" thickBot="1" x14ac:dyDescent="0.35">
      <c r="A219" s="413" t="s">
        <v>110</v>
      </c>
      <c r="B219" s="412"/>
      <c r="C219" s="412"/>
      <c r="D219" s="412"/>
      <c r="E219" s="412"/>
      <c r="G219" s="364"/>
    </row>
    <row r="220" spans="1:7" ht="17.25" thickBot="1" x14ac:dyDescent="0.35">
      <c r="A220" s="413" t="s">
        <v>111</v>
      </c>
      <c r="B220" s="412"/>
      <c r="C220" s="412"/>
      <c r="D220" s="412"/>
      <c r="E220" s="412"/>
      <c r="G220" s="364"/>
    </row>
    <row r="221" spans="1:7" ht="17.25" thickBot="1" x14ac:dyDescent="0.35">
      <c r="A221" s="413" t="s">
        <v>113</v>
      </c>
      <c r="B221" s="412"/>
      <c r="C221" s="412"/>
      <c r="D221" s="412"/>
      <c r="E221" s="412"/>
      <c r="G221" s="364"/>
    </row>
    <row r="222" spans="1:7" ht="17.25" thickBot="1" x14ac:dyDescent="0.35">
      <c r="A222" s="413" t="s">
        <v>114</v>
      </c>
      <c r="B222" s="412"/>
      <c r="C222" s="412"/>
      <c r="D222" s="412"/>
      <c r="E222" s="412"/>
      <c r="G222" s="364"/>
    </row>
    <row r="223" spans="1:7" ht="17.25" thickBot="1" x14ac:dyDescent="0.35">
      <c r="A223" s="411" t="s">
        <v>50</v>
      </c>
      <c r="B223" s="407">
        <v>510</v>
      </c>
      <c r="C223" s="407">
        <v>400</v>
      </c>
      <c r="D223" s="407">
        <v>610</v>
      </c>
      <c r="E223" s="407">
        <v>0</v>
      </c>
      <c r="G223" s="364"/>
    </row>
    <row r="224" spans="1:7" ht="17.25" thickBot="1" x14ac:dyDescent="0.35">
      <c r="A224" s="413" t="s">
        <v>110</v>
      </c>
      <c r="B224" s="412">
        <v>510</v>
      </c>
      <c r="C224" s="412">
        <v>400</v>
      </c>
      <c r="D224" s="412">
        <v>610</v>
      </c>
      <c r="E224" s="412">
        <v>0</v>
      </c>
    </row>
    <row r="225" spans="1:11" ht="17.25" thickBot="1" x14ac:dyDescent="0.35">
      <c r="A225" s="413" t="s">
        <v>111</v>
      </c>
      <c r="B225" s="407"/>
      <c r="C225" s="412"/>
      <c r="D225" s="412"/>
      <c r="E225" s="412"/>
    </row>
    <row r="226" spans="1:11" ht="17.25" thickBot="1" x14ac:dyDescent="0.35">
      <c r="A226" s="413" t="s">
        <v>113</v>
      </c>
      <c r="B226" s="407"/>
      <c r="C226" s="412"/>
      <c r="D226" s="412"/>
      <c r="E226" s="412"/>
    </row>
    <row r="227" spans="1:11" ht="17.25" thickBot="1" x14ac:dyDescent="0.35">
      <c r="A227" s="413" t="s">
        <v>114</v>
      </c>
      <c r="B227" s="407"/>
      <c r="C227" s="412"/>
      <c r="D227" s="412"/>
      <c r="E227" s="412"/>
    </row>
    <row r="228" spans="1:11" ht="17.25" thickBot="1" x14ac:dyDescent="0.35">
      <c r="A228" s="414" t="s">
        <v>107</v>
      </c>
      <c r="B228" s="407">
        <v>510</v>
      </c>
      <c r="C228" s="412">
        <v>400</v>
      </c>
      <c r="D228" s="418">
        <v>610</v>
      </c>
      <c r="E228" s="412">
        <v>0</v>
      </c>
    </row>
    <row r="229" spans="1:11" ht="48" thickBot="1" x14ac:dyDescent="0.35">
      <c r="A229" s="401" t="s">
        <v>57</v>
      </c>
      <c r="B229" s="402" t="s">
        <v>725</v>
      </c>
      <c r="C229" s="415" t="s">
        <v>726</v>
      </c>
      <c r="D229" s="416"/>
      <c r="E229" s="419"/>
    </row>
    <row r="230" spans="1:11" ht="17.25" thickBot="1" x14ac:dyDescent="0.35">
      <c r="A230" s="375" t="s">
        <v>22</v>
      </c>
      <c r="B230" s="1020" t="s">
        <v>727</v>
      </c>
      <c r="C230" s="1021"/>
      <c r="D230" s="1021"/>
      <c r="E230" s="1022"/>
    </row>
    <row r="231" spans="1:11" ht="17.25" thickBot="1" x14ac:dyDescent="0.35">
      <c r="A231" s="375" t="s">
        <v>24</v>
      </c>
      <c r="B231" s="998" t="s">
        <v>715</v>
      </c>
      <c r="C231" s="967"/>
      <c r="D231" s="967"/>
      <c r="E231" s="968"/>
    </row>
    <row r="232" spans="1:11" x14ac:dyDescent="0.3">
      <c r="A232" s="969"/>
      <c r="B232" s="404">
        <v>2019</v>
      </c>
      <c r="C232" s="404">
        <v>2020</v>
      </c>
      <c r="D232" s="404">
        <v>2021</v>
      </c>
      <c r="E232" s="404">
        <v>2022</v>
      </c>
    </row>
    <row r="233" spans="1:11" ht="17.25" thickBot="1" x14ac:dyDescent="0.35">
      <c r="A233" s="970"/>
      <c r="B233" s="405" t="s">
        <v>9</v>
      </c>
      <c r="C233" s="405"/>
      <c r="D233" s="405" t="s">
        <v>10</v>
      </c>
      <c r="E233" s="405" t="s">
        <v>10</v>
      </c>
    </row>
    <row r="234" spans="1:11" ht="17.25" thickBot="1" x14ac:dyDescent="0.35">
      <c r="A234" s="375" t="s">
        <v>26</v>
      </c>
      <c r="B234" s="420">
        <v>0</v>
      </c>
      <c r="C234" s="420">
        <v>0</v>
      </c>
      <c r="D234" s="420">
        <v>0</v>
      </c>
      <c r="E234" s="420">
        <v>0</v>
      </c>
    </row>
    <row r="235" spans="1:11" ht="17.25" thickBot="1" x14ac:dyDescent="0.35">
      <c r="A235" s="375" t="s">
        <v>27</v>
      </c>
      <c r="B235" s="406">
        <v>183895</v>
      </c>
      <c r="C235" s="406">
        <v>30000</v>
      </c>
      <c r="D235" s="406">
        <v>164990.92300000001</v>
      </c>
      <c r="E235" s="406">
        <v>0</v>
      </c>
    </row>
    <row r="236" spans="1:11" ht="17.25" thickBot="1" x14ac:dyDescent="0.35">
      <c r="A236" s="375" t="s">
        <v>28</v>
      </c>
      <c r="B236" s="406" t="e">
        <v>#DIV/0!</v>
      </c>
      <c r="C236" s="406" t="e">
        <v>#DIV/0!</v>
      </c>
      <c r="D236" s="406" t="e">
        <v>#DIV/0!</v>
      </c>
      <c r="E236" s="406" t="e">
        <v>#DIV/0!</v>
      </c>
    </row>
    <row r="237" spans="1:11" ht="17.25" thickBot="1" x14ac:dyDescent="0.35">
      <c r="A237" s="375" t="s">
        <v>29</v>
      </c>
      <c r="B237" s="408" t="s">
        <v>30</v>
      </c>
      <c r="C237" s="409" t="e">
        <v>#DIV/0!</v>
      </c>
      <c r="D237" s="409" t="e">
        <v>#DIV/0!</v>
      </c>
      <c r="E237" s="409" t="e">
        <v>#DIV/0!</v>
      </c>
      <c r="H237" s="410"/>
      <c r="I237" s="410"/>
      <c r="J237" s="410"/>
      <c r="K237" s="410"/>
    </row>
    <row r="238" spans="1:11" ht="17.25" thickBot="1" x14ac:dyDescent="0.35">
      <c r="A238" s="375" t="s">
        <v>31</v>
      </c>
      <c r="B238" s="408" t="s">
        <v>30</v>
      </c>
      <c r="C238" s="409">
        <v>-0.83686342749938825</v>
      </c>
      <c r="D238" s="409">
        <v>4.4996974333333339</v>
      </c>
      <c r="E238" s="409">
        <v>-1</v>
      </c>
    </row>
    <row r="239" spans="1:11" ht="17.25" thickBot="1" x14ac:dyDescent="0.35">
      <c r="A239" s="375" t="s">
        <v>32</v>
      </c>
      <c r="B239" s="408" t="s">
        <v>30</v>
      </c>
      <c r="C239" s="409" t="e">
        <v>#DIV/0!</v>
      </c>
      <c r="D239" s="409" t="e">
        <v>#DIV/0!</v>
      </c>
      <c r="E239" s="409" t="e">
        <v>#DIV/0!</v>
      </c>
    </row>
    <row r="240" spans="1:11" ht="17.25" thickBot="1" x14ac:dyDescent="0.35">
      <c r="A240" s="1016" t="s">
        <v>721</v>
      </c>
      <c r="B240" s="1017"/>
      <c r="C240" s="1017"/>
      <c r="D240" s="1017"/>
      <c r="E240" s="1018"/>
      <c r="G240" s="364"/>
    </row>
    <row r="241" spans="1:7" x14ac:dyDescent="0.3">
      <c r="A241" s="969"/>
      <c r="B241" s="404">
        <v>2019</v>
      </c>
      <c r="C241" s="404">
        <v>2020</v>
      </c>
      <c r="D241" s="404">
        <v>2021</v>
      </c>
      <c r="E241" s="404">
        <v>2022</v>
      </c>
      <c r="G241" s="364"/>
    </row>
    <row r="242" spans="1:7" ht="17.25" thickBot="1" x14ac:dyDescent="0.35">
      <c r="A242" s="970"/>
      <c r="B242" s="405" t="s">
        <v>9</v>
      </c>
      <c r="C242" s="405" t="s">
        <v>10</v>
      </c>
      <c r="D242" s="405" t="s">
        <v>10</v>
      </c>
      <c r="E242" s="405" t="s">
        <v>10</v>
      </c>
      <c r="G242" s="364"/>
    </row>
    <row r="243" spans="1:7" ht="17.25" thickBot="1" x14ac:dyDescent="0.35">
      <c r="A243" s="411" t="s">
        <v>49</v>
      </c>
      <c r="B243" s="412">
        <v>0</v>
      </c>
      <c r="C243" s="412">
        <v>0</v>
      </c>
      <c r="D243" s="412">
        <v>0</v>
      </c>
      <c r="E243" s="412">
        <v>0</v>
      </c>
      <c r="G243" s="364"/>
    </row>
    <row r="244" spans="1:7" ht="17.25" thickBot="1" x14ac:dyDescent="0.35">
      <c r="A244" s="413" t="s">
        <v>110</v>
      </c>
      <c r="B244" s="412">
        <v>0</v>
      </c>
      <c r="C244" s="412">
        <v>0</v>
      </c>
      <c r="D244" s="412">
        <v>0</v>
      </c>
      <c r="E244" s="412">
        <v>0</v>
      </c>
      <c r="G244" s="364"/>
    </row>
    <row r="245" spans="1:7" ht="17.25" thickBot="1" x14ac:dyDescent="0.35">
      <c r="A245" s="413" t="s">
        <v>111</v>
      </c>
      <c r="B245" s="412"/>
      <c r="C245" s="412"/>
      <c r="D245" s="412"/>
      <c r="E245" s="412"/>
      <c r="G245" s="364"/>
    </row>
    <row r="246" spans="1:7" ht="17.25" thickBot="1" x14ac:dyDescent="0.35">
      <c r="A246" s="413" t="s">
        <v>113</v>
      </c>
      <c r="B246" s="412"/>
      <c r="C246" s="412"/>
      <c r="D246" s="412"/>
      <c r="E246" s="412"/>
      <c r="G246" s="364"/>
    </row>
    <row r="247" spans="1:7" ht="17.25" thickBot="1" x14ac:dyDescent="0.35">
      <c r="A247" s="413" t="s">
        <v>114</v>
      </c>
      <c r="B247" s="412"/>
      <c r="C247" s="412"/>
      <c r="D247" s="412"/>
      <c r="E247" s="412"/>
      <c r="G247" s="364"/>
    </row>
    <row r="248" spans="1:7" ht="17.25" thickBot="1" x14ac:dyDescent="0.35">
      <c r="A248" s="411" t="s">
        <v>50</v>
      </c>
      <c r="B248" s="407">
        <v>183895</v>
      </c>
      <c r="C248" s="407">
        <v>30000</v>
      </c>
      <c r="D248" s="407">
        <v>164990.92300000001</v>
      </c>
      <c r="E248" s="407">
        <v>0</v>
      </c>
      <c r="G248" s="364"/>
    </row>
    <row r="249" spans="1:7" ht="17.25" thickBot="1" x14ac:dyDescent="0.35">
      <c r="A249" s="413" t="s">
        <v>110</v>
      </c>
      <c r="B249" s="407">
        <v>183895</v>
      </c>
      <c r="C249" s="412">
        <v>30000</v>
      </c>
      <c r="D249" s="412">
        <v>164990.92300000001</v>
      </c>
      <c r="E249" s="412"/>
      <c r="G249" s="364"/>
    </row>
    <row r="250" spans="1:7" ht="17.25" thickBot="1" x14ac:dyDescent="0.35">
      <c r="A250" s="413" t="s">
        <v>111</v>
      </c>
      <c r="B250" s="407"/>
      <c r="C250" s="412"/>
      <c r="D250" s="412"/>
      <c r="E250" s="412"/>
      <c r="G250" s="364"/>
    </row>
    <row r="251" spans="1:7" ht="17.25" thickBot="1" x14ac:dyDescent="0.35">
      <c r="A251" s="413" t="s">
        <v>113</v>
      </c>
      <c r="B251" s="407"/>
      <c r="C251" s="412"/>
      <c r="D251" s="412"/>
      <c r="E251" s="412"/>
      <c r="G251" s="364"/>
    </row>
    <row r="252" spans="1:7" ht="17.25" thickBot="1" x14ac:dyDescent="0.35">
      <c r="A252" s="413" t="s">
        <v>114</v>
      </c>
      <c r="B252" s="407"/>
      <c r="C252" s="412"/>
      <c r="D252" s="412"/>
      <c r="E252" s="412"/>
      <c r="G252" s="364"/>
    </row>
    <row r="253" spans="1:7" ht="17.25" thickBot="1" x14ac:dyDescent="0.35">
      <c r="A253" s="414" t="s">
        <v>61</v>
      </c>
      <c r="B253" s="407">
        <v>183895</v>
      </c>
      <c r="C253" s="407">
        <v>30000</v>
      </c>
      <c r="D253" s="407">
        <v>164990.92300000001</v>
      </c>
      <c r="E253" s="407">
        <v>0</v>
      </c>
      <c r="G253" s="364"/>
    </row>
    <row r="254" spans="1:7" ht="63.75" thickBot="1" x14ac:dyDescent="0.35">
      <c r="A254" s="401" t="s">
        <v>728</v>
      </c>
      <c r="B254" s="402" t="s">
        <v>729</v>
      </c>
      <c r="C254" s="415" t="s">
        <v>730</v>
      </c>
      <c r="D254" s="416"/>
      <c r="E254" s="419"/>
      <c r="G254" s="364"/>
    </row>
    <row r="255" spans="1:7" ht="17.25" thickBot="1" x14ac:dyDescent="0.35">
      <c r="A255" s="375" t="s">
        <v>22</v>
      </c>
      <c r="B255" s="986" t="s">
        <v>724</v>
      </c>
      <c r="C255" s="966"/>
      <c r="D255" s="966"/>
      <c r="E255" s="987"/>
      <c r="G255" s="364"/>
    </row>
    <row r="256" spans="1:7" ht="17.25" thickBot="1" x14ac:dyDescent="0.35">
      <c r="A256" s="375" t="s">
        <v>24</v>
      </c>
      <c r="B256" s="998" t="s">
        <v>711</v>
      </c>
      <c r="C256" s="967"/>
      <c r="D256" s="967"/>
      <c r="E256" s="968"/>
      <c r="G256" s="364"/>
    </row>
    <row r="257" spans="1:7" x14ac:dyDescent="0.3">
      <c r="A257" s="969"/>
      <c r="B257" s="404">
        <v>2019</v>
      </c>
      <c r="C257" s="404">
        <v>2020</v>
      </c>
      <c r="D257" s="404">
        <v>2021</v>
      </c>
      <c r="E257" s="404">
        <v>2022</v>
      </c>
      <c r="G257" s="364"/>
    </row>
    <row r="258" spans="1:7" ht="17.25" thickBot="1" x14ac:dyDescent="0.35">
      <c r="A258" s="970"/>
      <c r="B258" s="405" t="s">
        <v>9</v>
      </c>
      <c r="C258" s="405" t="s">
        <v>10</v>
      </c>
      <c r="D258" s="405" t="s">
        <v>10</v>
      </c>
      <c r="E258" s="405" t="s">
        <v>10</v>
      </c>
      <c r="G258" s="364"/>
    </row>
    <row r="259" spans="1:7" ht="17.25" thickBot="1" x14ac:dyDescent="0.35">
      <c r="A259" s="375" t="s">
        <v>26</v>
      </c>
      <c r="B259" s="408">
        <v>1</v>
      </c>
      <c r="C259" s="408">
        <v>1</v>
      </c>
      <c r="D259" s="408">
        <v>1</v>
      </c>
      <c r="E259" s="408">
        <v>0</v>
      </c>
      <c r="G259" s="364"/>
    </row>
    <row r="260" spans="1:7" ht="17.25" thickBot="1" x14ac:dyDescent="0.35">
      <c r="A260" s="375" t="s">
        <v>27</v>
      </c>
      <c r="B260" s="406">
        <v>2208</v>
      </c>
      <c r="C260" s="406">
        <v>898.93200000000002</v>
      </c>
      <c r="D260" s="406">
        <v>1465.068</v>
      </c>
      <c r="E260" s="406">
        <v>0</v>
      </c>
      <c r="G260" s="364"/>
    </row>
    <row r="261" spans="1:7" ht="17.25" thickBot="1" x14ac:dyDescent="0.35">
      <c r="A261" s="375" t="s">
        <v>28</v>
      </c>
      <c r="B261" s="406">
        <v>2208</v>
      </c>
      <c r="C261" s="406">
        <v>898.93200000000002</v>
      </c>
      <c r="D261" s="406">
        <v>1465.068</v>
      </c>
      <c r="E261" s="406" t="e">
        <v>#DIV/0!</v>
      </c>
      <c r="G261" s="364"/>
    </row>
    <row r="262" spans="1:7" ht="17.25" thickBot="1" x14ac:dyDescent="0.35">
      <c r="A262" s="375" t="s">
        <v>29</v>
      </c>
      <c r="B262" s="408" t="s">
        <v>30</v>
      </c>
      <c r="C262" s="409">
        <v>0</v>
      </c>
      <c r="D262" s="409">
        <v>0</v>
      </c>
      <c r="E262" s="409">
        <v>-1</v>
      </c>
      <c r="G262" s="364"/>
    </row>
    <row r="263" spans="1:7" ht="17.25" thickBot="1" x14ac:dyDescent="0.35">
      <c r="A263" s="375" t="s">
        <v>31</v>
      </c>
      <c r="B263" s="408" t="s">
        <v>30</v>
      </c>
      <c r="C263" s="409">
        <v>-0.59287500000000004</v>
      </c>
      <c r="D263" s="409">
        <v>0.62978734765254774</v>
      </c>
      <c r="E263" s="409">
        <v>-1</v>
      </c>
      <c r="G263" s="364"/>
    </row>
    <row r="264" spans="1:7" ht="17.25" thickBot="1" x14ac:dyDescent="0.35">
      <c r="A264" s="375" t="s">
        <v>32</v>
      </c>
      <c r="B264" s="408" t="s">
        <v>30</v>
      </c>
      <c r="C264" s="409">
        <v>-0.59287500000000004</v>
      </c>
      <c r="D264" s="409">
        <v>0.62978734765254774</v>
      </c>
      <c r="E264" s="409" t="e">
        <v>#DIV/0!</v>
      </c>
      <c r="G264" s="364"/>
    </row>
    <row r="265" spans="1:7" ht="17.25" thickBot="1" x14ac:dyDescent="0.35">
      <c r="A265" s="1016" t="s">
        <v>721</v>
      </c>
      <c r="B265" s="1017"/>
      <c r="C265" s="1017"/>
      <c r="D265" s="1017"/>
      <c r="E265" s="1018"/>
      <c r="G265" s="364"/>
    </row>
    <row r="266" spans="1:7" x14ac:dyDescent="0.3">
      <c r="A266" s="969"/>
      <c r="B266" s="404">
        <v>2019</v>
      </c>
      <c r="C266" s="404">
        <v>2020</v>
      </c>
      <c r="D266" s="404">
        <v>2021</v>
      </c>
      <c r="E266" s="404">
        <v>2022</v>
      </c>
      <c r="G266" s="364"/>
    </row>
    <row r="267" spans="1:7" ht="17.25" thickBot="1" x14ac:dyDescent="0.35">
      <c r="A267" s="970"/>
      <c r="B267" s="405" t="s">
        <v>9</v>
      </c>
      <c r="C267" s="405" t="s">
        <v>10</v>
      </c>
      <c r="D267" s="405" t="s">
        <v>10</v>
      </c>
      <c r="E267" s="405" t="s">
        <v>10</v>
      </c>
      <c r="G267" s="364"/>
    </row>
    <row r="268" spans="1:7" ht="17.25" thickBot="1" x14ac:dyDescent="0.35">
      <c r="A268" s="411" t="s">
        <v>49</v>
      </c>
      <c r="B268" s="412">
        <v>0</v>
      </c>
      <c r="C268" s="412">
        <v>0</v>
      </c>
      <c r="D268" s="412">
        <v>0</v>
      </c>
      <c r="E268" s="412">
        <v>0</v>
      </c>
      <c r="G268" s="364"/>
    </row>
    <row r="269" spans="1:7" ht="17.25" thickBot="1" x14ac:dyDescent="0.35">
      <c r="A269" s="413" t="s">
        <v>110</v>
      </c>
      <c r="B269" s="412"/>
      <c r="C269" s="412"/>
      <c r="D269" s="412"/>
      <c r="E269" s="412"/>
      <c r="G269" s="364"/>
    </row>
    <row r="270" spans="1:7" ht="17.25" thickBot="1" x14ac:dyDescent="0.35">
      <c r="A270" s="413" t="s">
        <v>111</v>
      </c>
      <c r="B270" s="412"/>
      <c r="C270" s="412"/>
      <c r="D270" s="412"/>
      <c r="E270" s="412"/>
      <c r="G270" s="364"/>
    </row>
    <row r="271" spans="1:7" ht="17.25" thickBot="1" x14ac:dyDescent="0.35">
      <c r="A271" s="413" t="s">
        <v>113</v>
      </c>
      <c r="B271" s="412"/>
      <c r="C271" s="412"/>
      <c r="D271" s="412"/>
      <c r="E271" s="412"/>
      <c r="G271" s="364"/>
    </row>
    <row r="272" spans="1:7" ht="17.25" thickBot="1" x14ac:dyDescent="0.35">
      <c r="A272" s="413" t="s">
        <v>114</v>
      </c>
      <c r="B272" s="412"/>
      <c r="C272" s="412"/>
      <c r="D272" s="412"/>
      <c r="E272" s="412"/>
      <c r="G272" s="364"/>
    </row>
    <row r="273" spans="1:7" ht="17.25" thickBot="1" x14ac:dyDescent="0.35">
      <c r="A273" s="411" t="s">
        <v>50</v>
      </c>
      <c r="B273" s="407">
        <v>2208</v>
      </c>
      <c r="C273" s="407">
        <v>898.93200000000002</v>
      </c>
      <c r="D273" s="407">
        <v>1465.068</v>
      </c>
      <c r="E273" s="407">
        <v>0</v>
      </c>
      <c r="G273" s="364"/>
    </row>
    <row r="274" spans="1:7" ht="17.25" thickBot="1" x14ac:dyDescent="0.35">
      <c r="A274" s="413" t="s">
        <v>110</v>
      </c>
      <c r="B274" s="412">
        <v>2208</v>
      </c>
      <c r="C274" s="412">
        <v>898.93200000000002</v>
      </c>
      <c r="D274" s="412">
        <v>1465.068</v>
      </c>
      <c r="E274" s="412">
        <v>0</v>
      </c>
      <c r="G274" s="364"/>
    </row>
    <row r="275" spans="1:7" ht="17.25" thickBot="1" x14ac:dyDescent="0.35">
      <c r="A275" s="413" t="s">
        <v>111</v>
      </c>
      <c r="B275" s="407"/>
      <c r="C275" s="412"/>
      <c r="D275" s="412"/>
      <c r="E275" s="412"/>
      <c r="G275" s="364"/>
    </row>
    <row r="276" spans="1:7" ht="17.25" thickBot="1" x14ac:dyDescent="0.35">
      <c r="A276" s="413" t="s">
        <v>113</v>
      </c>
      <c r="B276" s="407"/>
      <c r="C276" s="412"/>
      <c r="D276" s="412"/>
      <c r="E276" s="412"/>
      <c r="G276" s="364"/>
    </row>
    <row r="277" spans="1:7" ht="17.25" thickBot="1" x14ac:dyDescent="0.35">
      <c r="A277" s="413" t="s">
        <v>114</v>
      </c>
      <c r="B277" s="407"/>
      <c r="C277" s="412"/>
      <c r="D277" s="412"/>
      <c r="E277" s="412"/>
      <c r="G277" s="364"/>
    </row>
    <row r="278" spans="1:7" ht="17.25" thickBot="1" x14ac:dyDescent="0.35">
      <c r="A278" s="414" t="s">
        <v>61</v>
      </c>
      <c r="B278" s="407">
        <v>2208</v>
      </c>
      <c r="C278" s="407">
        <v>898.93200000000002</v>
      </c>
      <c r="D278" s="407">
        <v>1465.068</v>
      </c>
      <c r="E278" s="407">
        <v>0</v>
      </c>
      <c r="G278" s="364"/>
    </row>
    <row r="279" spans="1:7" ht="17.25" thickBot="1" x14ac:dyDescent="0.35">
      <c r="A279" s="401" t="s">
        <v>63</v>
      </c>
      <c r="B279" s="402" t="s">
        <v>731</v>
      </c>
      <c r="C279" s="415" t="s">
        <v>732</v>
      </c>
      <c r="D279" s="416"/>
      <c r="E279" s="419"/>
      <c r="G279" s="364"/>
    </row>
    <row r="280" spans="1:7" ht="17.25" thickBot="1" x14ac:dyDescent="0.35">
      <c r="A280" s="375" t="s">
        <v>22</v>
      </c>
      <c r="B280" s="986" t="s">
        <v>733</v>
      </c>
      <c r="C280" s="966"/>
      <c r="D280" s="966"/>
      <c r="E280" s="987"/>
      <c r="G280" s="364"/>
    </row>
    <row r="281" spans="1:7" ht="17.25" thickBot="1" x14ac:dyDescent="0.35">
      <c r="A281" s="375" t="s">
        <v>24</v>
      </c>
      <c r="B281" s="998" t="s">
        <v>734</v>
      </c>
      <c r="C281" s="967"/>
      <c r="D281" s="967"/>
      <c r="E281" s="968"/>
      <c r="G281" s="364"/>
    </row>
    <row r="282" spans="1:7" x14ac:dyDescent="0.3">
      <c r="A282" s="969"/>
      <c r="B282" s="404">
        <v>2019</v>
      </c>
      <c r="C282" s="404">
        <v>2020</v>
      </c>
      <c r="D282" s="404">
        <v>2021</v>
      </c>
      <c r="E282" s="404">
        <v>2022</v>
      </c>
      <c r="G282" s="364"/>
    </row>
    <row r="283" spans="1:7" ht="17.25" thickBot="1" x14ac:dyDescent="0.35">
      <c r="A283" s="970"/>
      <c r="B283" s="405" t="s">
        <v>9</v>
      </c>
      <c r="C283" s="405" t="s">
        <v>10</v>
      </c>
      <c r="D283" s="405" t="s">
        <v>10</v>
      </c>
      <c r="E283" s="405" t="s">
        <v>10</v>
      </c>
      <c r="G283" s="364"/>
    </row>
    <row r="284" spans="1:7" ht="17.25" thickBot="1" x14ac:dyDescent="0.35">
      <c r="A284" s="375" t="s">
        <v>26</v>
      </c>
      <c r="B284" s="408">
        <v>47</v>
      </c>
      <c r="C284" s="408">
        <v>11</v>
      </c>
      <c r="D284" s="408">
        <v>0</v>
      </c>
      <c r="E284" s="408">
        <v>0</v>
      </c>
      <c r="G284" s="364"/>
    </row>
    <row r="285" spans="1:7" ht="17.25" thickBot="1" x14ac:dyDescent="0.35">
      <c r="A285" s="375" t="s">
        <v>27</v>
      </c>
      <c r="B285" s="406">
        <v>300000</v>
      </c>
      <c r="C285" s="406">
        <v>44961</v>
      </c>
      <c r="D285" s="406">
        <v>0</v>
      </c>
      <c r="E285" s="406">
        <v>0</v>
      </c>
      <c r="G285" s="364"/>
    </row>
    <row r="286" spans="1:7" ht="17.25" thickBot="1" x14ac:dyDescent="0.35">
      <c r="A286" s="375" t="s">
        <v>28</v>
      </c>
      <c r="B286" s="406">
        <v>6382.9787234042551</v>
      </c>
      <c r="C286" s="406">
        <v>4087.3636363636365</v>
      </c>
      <c r="D286" s="406" t="e">
        <v>#DIV/0!</v>
      </c>
      <c r="E286" s="406" t="e">
        <v>#DIV/0!</v>
      </c>
      <c r="G286" s="364"/>
    </row>
    <row r="287" spans="1:7" ht="17.25" thickBot="1" x14ac:dyDescent="0.35">
      <c r="A287" s="375" t="s">
        <v>29</v>
      </c>
      <c r="B287" s="408" t="s">
        <v>30</v>
      </c>
      <c r="C287" s="409">
        <v>-0.76595744680851063</v>
      </c>
      <c r="D287" s="409">
        <v>-1</v>
      </c>
      <c r="E287" s="409" t="e">
        <v>#DIV/0!</v>
      </c>
      <c r="G287" s="364"/>
    </row>
    <row r="288" spans="1:7" ht="17.25" thickBot="1" x14ac:dyDescent="0.35">
      <c r="A288" s="375" t="s">
        <v>31</v>
      </c>
      <c r="B288" s="408" t="s">
        <v>30</v>
      </c>
      <c r="C288" s="409">
        <v>-0.85013000000000005</v>
      </c>
      <c r="D288" s="409">
        <v>-1</v>
      </c>
      <c r="E288" s="409" t="e">
        <v>#DIV/0!</v>
      </c>
      <c r="G288" s="364"/>
    </row>
    <row r="289" spans="1:7" ht="17.25" thickBot="1" x14ac:dyDescent="0.35">
      <c r="A289" s="375" t="s">
        <v>32</v>
      </c>
      <c r="B289" s="408" t="s">
        <v>30</v>
      </c>
      <c r="C289" s="409">
        <v>-0.3596463636363636</v>
      </c>
      <c r="D289" s="409" t="e">
        <v>#DIV/0!</v>
      </c>
      <c r="E289" s="409" t="e">
        <v>#DIV/0!</v>
      </c>
      <c r="G289" s="364"/>
    </row>
    <row r="290" spans="1:7" ht="17.25" thickBot="1" x14ac:dyDescent="0.35">
      <c r="A290" s="1016" t="s">
        <v>721</v>
      </c>
      <c r="B290" s="1017"/>
      <c r="C290" s="1017"/>
      <c r="D290" s="1017"/>
      <c r="E290" s="1018"/>
      <c r="G290" s="364"/>
    </row>
    <row r="291" spans="1:7" x14ac:dyDescent="0.3">
      <c r="A291" s="969"/>
      <c r="B291" s="404">
        <v>2019</v>
      </c>
      <c r="C291" s="404">
        <v>2020</v>
      </c>
      <c r="D291" s="404">
        <v>2021</v>
      </c>
      <c r="E291" s="404">
        <v>2022</v>
      </c>
      <c r="G291" s="364"/>
    </row>
    <row r="292" spans="1:7" ht="17.25" thickBot="1" x14ac:dyDescent="0.35">
      <c r="A292" s="970"/>
      <c r="B292" s="405" t="s">
        <v>9</v>
      </c>
      <c r="C292" s="405" t="s">
        <v>10</v>
      </c>
      <c r="D292" s="405" t="s">
        <v>10</v>
      </c>
      <c r="E292" s="405" t="s">
        <v>10</v>
      </c>
      <c r="G292" s="364"/>
    </row>
    <row r="293" spans="1:7" ht="17.25" thickBot="1" x14ac:dyDescent="0.35">
      <c r="A293" s="411" t="s">
        <v>49</v>
      </c>
      <c r="B293" s="412">
        <v>0</v>
      </c>
      <c r="C293" s="412">
        <v>0</v>
      </c>
      <c r="D293" s="412">
        <v>0</v>
      </c>
      <c r="E293" s="412">
        <v>0</v>
      </c>
      <c r="G293" s="364"/>
    </row>
    <row r="294" spans="1:7" ht="17.25" thickBot="1" x14ac:dyDescent="0.35">
      <c r="A294" s="413" t="s">
        <v>110</v>
      </c>
      <c r="B294" s="412"/>
      <c r="C294" s="412"/>
      <c r="D294" s="412"/>
      <c r="E294" s="412"/>
      <c r="G294" s="364"/>
    </row>
    <row r="295" spans="1:7" ht="17.25" thickBot="1" x14ac:dyDescent="0.35">
      <c r="A295" s="413" t="s">
        <v>111</v>
      </c>
      <c r="B295" s="412"/>
      <c r="C295" s="412"/>
      <c r="D295" s="412"/>
      <c r="E295" s="412"/>
      <c r="G295" s="364"/>
    </row>
    <row r="296" spans="1:7" ht="17.25" thickBot="1" x14ac:dyDescent="0.35">
      <c r="A296" s="413" t="s">
        <v>113</v>
      </c>
      <c r="B296" s="412"/>
      <c r="C296" s="412"/>
      <c r="D296" s="412"/>
      <c r="E296" s="412"/>
      <c r="G296" s="364"/>
    </row>
    <row r="297" spans="1:7" ht="17.25" thickBot="1" x14ac:dyDescent="0.35">
      <c r="A297" s="413" t="s">
        <v>114</v>
      </c>
      <c r="B297" s="412"/>
      <c r="C297" s="412"/>
      <c r="D297" s="412"/>
      <c r="E297" s="412"/>
      <c r="G297" s="364"/>
    </row>
    <row r="298" spans="1:7" ht="17.25" thickBot="1" x14ac:dyDescent="0.35">
      <c r="A298" s="411" t="s">
        <v>50</v>
      </c>
      <c r="B298" s="407">
        <v>300000</v>
      </c>
      <c r="C298" s="407">
        <v>44961</v>
      </c>
      <c r="D298" s="407">
        <v>0</v>
      </c>
      <c r="E298" s="407">
        <v>0</v>
      </c>
      <c r="G298" s="364"/>
    </row>
    <row r="299" spans="1:7" ht="17.25" thickBot="1" x14ac:dyDescent="0.35">
      <c r="A299" s="413" t="s">
        <v>110</v>
      </c>
      <c r="B299" s="406">
        <v>300000</v>
      </c>
      <c r="C299" s="406">
        <v>44961</v>
      </c>
      <c r="D299" s="406">
        <v>0</v>
      </c>
      <c r="E299" s="406">
        <v>0</v>
      </c>
      <c r="G299" s="364"/>
    </row>
    <row r="300" spans="1:7" ht="17.25" thickBot="1" x14ac:dyDescent="0.35">
      <c r="A300" s="413" t="s">
        <v>111</v>
      </c>
      <c r="B300" s="407"/>
      <c r="C300" s="412"/>
      <c r="D300" s="412"/>
      <c r="E300" s="412"/>
      <c r="G300" s="364"/>
    </row>
    <row r="301" spans="1:7" ht="17.25" thickBot="1" x14ac:dyDescent="0.35">
      <c r="A301" s="413" t="s">
        <v>113</v>
      </c>
      <c r="B301" s="407"/>
      <c r="C301" s="412"/>
      <c r="D301" s="412"/>
      <c r="E301" s="412"/>
      <c r="G301" s="364"/>
    </row>
    <row r="302" spans="1:7" ht="17.25" thickBot="1" x14ac:dyDescent="0.35">
      <c r="A302" s="413" t="s">
        <v>114</v>
      </c>
      <c r="B302" s="407"/>
      <c r="C302" s="412"/>
      <c r="D302" s="412"/>
      <c r="E302" s="412"/>
      <c r="G302" s="364"/>
    </row>
    <row r="303" spans="1:7" ht="17.25" thickBot="1" x14ac:dyDescent="0.35">
      <c r="A303" s="414" t="s">
        <v>66</v>
      </c>
      <c r="B303" s="407">
        <v>300000</v>
      </c>
      <c r="C303" s="407">
        <v>44961</v>
      </c>
      <c r="D303" s="407">
        <v>0</v>
      </c>
      <c r="E303" s="407">
        <v>0</v>
      </c>
      <c r="G303" s="364"/>
    </row>
    <row r="304" spans="1:7" ht="89.25" customHeight="1" thickBot="1" x14ac:dyDescent="0.35">
      <c r="A304" s="401" t="s">
        <v>179</v>
      </c>
      <c r="B304" s="402" t="s">
        <v>735</v>
      </c>
      <c r="C304" s="415" t="s">
        <v>736</v>
      </c>
      <c r="D304" s="416"/>
      <c r="E304" s="419"/>
      <c r="G304" s="364"/>
    </row>
    <row r="305" spans="1:7" ht="17.25" thickBot="1" x14ac:dyDescent="0.35">
      <c r="A305" s="375" t="s">
        <v>22</v>
      </c>
      <c r="B305" s="986" t="s">
        <v>737</v>
      </c>
      <c r="C305" s="966"/>
      <c r="D305" s="966"/>
      <c r="E305" s="987"/>
      <c r="G305" s="364"/>
    </row>
    <row r="306" spans="1:7" ht="17.25" thickBot="1" x14ac:dyDescent="0.35">
      <c r="A306" s="375" t="s">
        <v>24</v>
      </c>
      <c r="B306" s="998" t="s">
        <v>738</v>
      </c>
      <c r="C306" s="967"/>
      <c r="D306" s="967"/>
      <c r="E306" s="968"/>
      <c r="G306" s="364"/>
    </row>
    <row r="307" spans="1:7" x14ac:dyDescent="0.3">
      <c r="A307" s="969"/>
      <c r="B307" s="404">
        <v>2019</v>
      </c>
      <c r="C307" s="404">
        <v>2020</v>
      </c>
      <c r="D307" s="404">
        <v>2021</v>
      </c>
      <c r="E307" s="404">
        <v>2022</v>
      </c>
      <c r="G307" s="364"/>
    </row>
    <row r="308" spans="1:7" ht="17.25" thickBot="1" x14ac:dyDescent="0.35">
      <c r="A308" s="970"/>
      <c r="B308" s="405" t="s">
        <v>9</v>
      </c>
      <c r="C308" s="405" t="s">
        <v>10</v>
      </c>
      <c r="D308" s="405" t="s">
        <v>10</v>
      </c>
      <c r="E308" s="405" t="s">
        <v>10</v>
      </c>
      <c r="G308" s="364"/>
    </row>
    <row r="309" spans="1:7" ht="17.25" thickBot="1" x14ac:dyDescent="0.35">
      <c r="A309" s="375" t="s">
        <v>26</v>
      </c>
      <c r="B309" s="408">
        <v>6</v>
      </c>
      <c r="C309" s="408">
        <v>6</v>
      </c>
      <c r="D309" s="408">
        <v>60</v>
      </c>
      <c r="E309" s="408">
        <v>6</v>
      </c>
      <c r="G309" s="364"/>
    </row>
    <row r="310" spans="1:7" ht="17.25" thickBot="1" x14ac:dyDescent="0.35">
      <c r="A310" s="375" t="s">
        <v>27</v>
      </c>
      <c r="B310" s="406">
        <v>10000</v>
      </c>
      <c r="C310" s="406">
        <v>200000</v>
      </c>
      <c r="D310" s="406">
        <v>80000</v>
      </c>
      <c r="E310" s="406">
        <v>80757.652000000002</v>
      </c>
      <c r="G310" s="364"/>
    </row>
    <row r="311" spans="1:7" ht="17.25" thickBot="1" x14ac:dyDescent="0.35">
      <c r="A311" s="375" t="s">
        <v>28</v>
      </c>
      <c r="B311" s="406">
        <v>1666.6666666666667</v>
      </c>
      <c r="C311" s="406">
        <v>33333.333333333336</v>
      </c>
      <c r="D311" s="406">
        <v>1333.3333333333333</v>
      </c>
      <c r="E311" s="406">
        <v>13459.608666666667</v>
      </c>
      <c r="G311" s="364"/>
    </row>
    <row r="312" spans="1:7" ht="17.25" thickBot="1" x14ac:dyDescent="0.35">
      <c r="A312" s="375" t="s">
        <v>29</v>
      </c>
      <c r="B312" s="408" t="s">
        <v>30</v>
      </c>
      <c r="C312" s="409">
        <v>0</v>
      </c>
      <c r="D312" s="409">
        <v>9</v>
      </c>
      <c r="E312" s="409">
        <v>-0.9</v>
      </c>
      <c r="G312" s="364"/>
    </row>
    <row r="313" spans="1:7" ht="17.25" thickBot="1" x14ac:dyDescent="0.35">
      <c r="A313" s="375" t="s">
        <v>31</v>
      </c>
      <c r="B313" s="408" t="s">
        <v>30</v>
      </c>
      <c r="C313" s="409">
        <v>19</v>
      </c>
      <c r="D313" s="409">
        <v>-0.6</v>
      </c>
      <c r="E313" s="409">
        <v>9.4706499999999139E-3</v>
      </c>
      <c r="G313" s="364"/>
    </row>
    <row r="314" spans="1:7" ht="17.25" thickBot="1" x14ac:dyDescent="0.35">
      <c r="A314" s="375" t="s">
        <v>32</v>
      </c>
      <c r="B314" s="408" t="s">
        <v>30</v>
      </c>
      <c r="C314" s="409">
        <v>19</v>
      </c>
      <c r="D314" s="409">
        <v>-0.96</v>
      </c>
      <c r="E314" s="409">
        <v>9.0947065000000009</v>
      </c>
      <c r="G314" s="364"/>
    </row>
    <row r="315" spans="1:7" ht="17.25" thickBot="1" x14ac:dyDescent="0.35">
      <c r="A315" s="1016" t="s">
        <v>721</v>
      </c>
      <c r="B315" s="1017"/>
      <c r="C315" s="1017"/>
      <c r="D315" s="1017"/>
      <c r="E315" s="1018"/>
      <c r="G315" s="364"/>
    </row>
    <row r="316" spans="1:7" x14ac:dyDescent="0.3">
      <c r="A316" s="969"/>
      <c r="B316" s="404">
        <v>2019</v>
      </c>
      <c r="C316" s="404">
        <v>2020</v>
      </c>
      <c r="D316" s="404">
        <v>2021</v>
      </c>
      <c r="E316" s="404">
        <v>2022</v>
      </c>
      <c r="G316" s="364"/>
    </row>
    <row r="317" spans="1:7" ht="17.25" thickBot="1" x14ac:dyDescent="0.35">
      <c r="A317" s="970"/>
      <c r="B317" s="405" t="s">
        <v>9</v>
      </c>
      <c r="C317" s="405" t="s">
        <v>10</v>
      </c>
      <c r="D317" s="405" t="s">
        <v>10</v>
      </c>
      <c r="E317" s="405" t="s">
        <v>10</v>
      </c>
      <c r="G317" s="364"/>
    </row>
    <row r="318" spans="1:7" ht="17.25" thickBot="1" x14ac:dyDescent="0.35">
      <c r="A318" s="411" t="s">
        <v>49</v>
      </c>
      <c r="B318" s="412">
        <v>0</v>
      </c>
      <c r="C318" s="412">
        <v>0</v>
      </c>
      <c r="D318" s="412">
        <v>0</v>
      </c>
      <c r="E318" s="412">
        <v>0</v>
      </c>
      <c r="G318" s="364"/>
    </row>
    <row r="319" spans="1:7" ht="17.25" thickBot="1" x14ac:dyDescent="0.35">
      <c r="A319" s="413" t="s">
        <v>110</v>
      </c>
      <c r="B319" s="412"/>
      <c r="C319" s="412"/>
      <c r="D319" s="412"/>
      <c r="E319" s="412"/>
      <c r="G319" s="364"/>
    </row>
    <row r="320" spans="1:7" ht="17.25" thickBot="1" x14ac:dyDescent="0.35">
      <c r="A320" s="413" t="s">
        <v>111</v>
      </c>
      <c r="B320" s="412"/>
      <c r="C320" s="412"/>
      <c r="D320" s="412"/>
      <c r="E320" s="412"/>
      <c r="G320" s="364"/>
    </row>
    <row r="321" spans="1:7" ht="17.25" thickBot="1" x14ac:dyDescent="0.35">
      <c r="A321" s="413" t="s">
        <v>113</v>
      </c>
      <c r="B321" s="412"/>
      <c r="C321" s="412"/>
      <c r="D321" s="412"/>
      <c r="E321" s="412"/>
      <c r="G321" s="364"/>
    </row>
    <row r="322" spans="1:7" ht="17.25" thickBot="1" x14ac:dyDescent="0.35">
      <c r="A322" s="413" t="s">
        <v>114</v>
      </c>
      <c r="B322" s="412"/>
      <c r="C322" s="412"/>
      <c r="D322" s="412"/>
      <c r="E322" s="412"/>
      <c r="G322" s="364"/>
    </row>
    <row r="323" spans="1:7" ht="17.25" thickBot="1" x14ac:dyDescent="0.35">
      <c r="A323" s="411" t="s">
        <v>50</v>
      </c>
      <c r="B323" s="407">
        <v>10000</v>
      </c>
      <c r="C323" s="407">
        <v>200000</v>
      </c>
      <c r="D323" s="407">
        <v>80000</v>
      </c>
      <c r="E323" s="407">
        <v>80757.652000000002</v>
      </c>
      <c r="G323" s="364"/>
    </row>
    <row r="324" spans="1:7" ht="17.25" thickBot="1" x14ac:dyDescent="0.35">
      <c r="A324" s="413" t="s">
        <v>110</v>
      </c>
      <c r="B324" s="406">
        <v>10000</v>
      </c>
      <c r="C324" s="406">
        <v>200000</v>
      </c>
      <c r="D324" s="406">
        <v>80000</v>
      </c>
      <c r="E324" s="406">
        <v>80757.652000000002</v>
      </c>
      <c r="G324" s="364"/>
    </row>
    <row r="325" spans="1:7" ht="17.25" thickBot="1" x14ac:dyDescent="0.35">
      <c r="A325" s="413" t="s">
        <v>111</v>
      </c>
      <c r="B325" s="407"/>
      <c r="C325" s="412"/>
      <c r="D325" s="412"/>
      <c r="E325" s="412"/>
      <c r="G325" s="364"/>
    </row>
    <row r="326" spans="1:7" ht="17.25" thickBot="1" x14ac:dyDescent="0.35">
      <c r="A326" s="413" t="s">
        <v>113</v>
      </c>
      <c r="B326" s="407"/>
      <c r="C326" s="412"/>
      <c r="D326" s="412"/>
      <c r="E326" s="412"/>
      <c r="G326" s="364"/>
    </row>
    <row r="327" spans="1:7" ht="17.25" thickBot="1" x14ac:dyDescent="0.35">
      <c r="A327" s="413" t="s">
        <v>114</v>
      </c>
      <c r="B327" s="407"/>
      <c r="C327" s="412"/>
      <c r="D327" s="412"/>
      <c r="E327" s="412"/>
      <c r="G327" s="364"/>
    </row>
    <row r="328" spans="1:7" ht="17.25" thickBot="1" x14ac:dyDescent="0.35">
      <c r="A328" s="414" t="s">
        <v>183</v>
      </c>
      <c r="B328" s="407">
        <v>10000</v>
      </c>
      <c r="C328" s="407">
        <v>200000</v>
      </c>
      <c r="D328" s="407">
        <v>80000</v>
      </c>
      <c r="E328" s="407">
        <v>80757.652000000002</v>
      </c>
      <c r="G328" s="364"/>
    </row>
    <row r="329" spans="1:7" ht="32.25" thickBot="1" x14ac:dyDescent="0.35">
      <c r="A329" s="401" t="s">
        <v>184</v>
      </c>
      <c r="B329" s="402" t="s">
        <v>739</v>
      </c>
      <c r="C329" s="415" t="s">
        <v>740</v>
      </c>
      <c r="D329" s="416"/>
      <c r="E329" s="419"/>
      <c r="G329" s="364"/>
    </row>
    <row r="330" spans="1:7" ht="17.25" thickBot="1" x14ac:dyDescent="0.35">
      <c r="A330" s="375" t="s">
        <v>22</v>
      </c>
      <c r="B330" s="986" t="s">
        <v>741</v>
      </c>
      <c r="C330" s="966"/>
      <c r="D330" s="966"/>
      <c r="E330" s="987"/>
      <c r="G330" s="364"/>
    </row>
    <row r="331" spans="1:7" ht="17.25" thickBot="1" x14ac:dyDescent="0.35">
      <c r="A331" s="375" t="s">
        <v>24</v>
      </c>
      <c r="B331" s="998" t="s">
        <v>715</v>
      </c>
      <c r="C331" s="967"/>
      <c r="D331" s="967"/>
      <c r="E331" s="968"/>
      <c r="G331" s="364"/>
    </row>
    <row r="332" spans="1:7" x14ac:dyDescent="0.3">
      <c r="A332" s="969"/>
      <c r="B332" s="404">
        <v>2019</v>
      </c>
      <c r="C332" s="404">
        <v>2020</v>
      </c>
      <c r="D332" s="404">
        <v>2021</v>
      </c>
      <c r="E332" s="404">
        <v>2022</v>
      </c>
      <c r="G332" s="364"/>
    </row>
    <row r="333" spans="1:7" ht="17.25" thickBot="1" x14ac:dyDescent="0.35">
      <c r="A333" s="970"/>
      <c r="B333" s="405" t="s">
        <v>9</v>
      </c>
      <c r="C333" s="405" t="s">
        <v>10</v>
      </c>
      <c r="D333" s="405" t="s">
        <v>10</v>
      </c>
      <c r="E333" s="405" t="s">
        <v>10</v>
      </c>
      <c r="G333" s="364"/>
    </row>
    <row r="334" spans="1:7" ht="17.25" thickBot="1" x14ac:dyDescent="0.35">
      <c r="A334" s="375" t="s">
        <v>26</v>
      </c>
      <c r="B334" s="406">
        <v>702</v>
      </c>
      <c r="C334" s="408">
        <v>1000</v>
      </c>
      <c r="D334" s="406">
        <v>1802</v>
      </c>
      <c r="E334" s="406">
        <v>0</v>
      </c>
      <c r="G334" s="364"/>
    </row>
    <row r="335" spans="1:7" ht="17.25" thickBot="1" x14ac:dyDescent="0.35">
      <c r="A335" s="375" t="s">
        <v>27</v>
      </c>
      <c r="B335" s="406">
        <v>19452.501</v>
      </c>
      <c r="C335" s="406">
        <v>10000</v>
      </c>
      <c r="D335" s="406">
        <v>47810.002</v>
      </c>
      <c r="E335" s="406">
        <v>0</v>
      </c>
      <c r="G335" s="364"/>
    </row>
    <row r="336" spans="1:7" ht="17.25" thickBot="1" x14ac:dyDescent="0.35">
      <c r="A336" s="375" t="s">
        <v>28</v>
      </c>
      <c r="B336" s="406" t="e">
        <v>#REF!</v>
      </c>
      <c r="C336" s="406">
        <v>14.245014245014245</v>
      </c>
      <c r="D336" s="406">
        <v>47.810001999999997</v>
      </c>
      <c r="E336" s="406">
        <v>0</v>
      </c>
      <c r="G336" s="364"/>
    </row>
    <row r="337" spans="1:7" ht="17.25" thickBot="1" x14ac:dyDescent="0.35">
      <c r="A337" s="375" t="s">
        <v>29</v>
      </c>
      <c r="B337" s="408" t="s">
        <v>30</v>
      </c>
      <c r="C337" s="409" t="e">
        <v>#REF!</v>
      </c>
      <c r="D337" s="409">
        <v>0.42450142450142447</v>
      </c>
      <c r="E337" s="409">
        <v>0.80200000000000005</v>
      </c>
      <c r="G337" s="364"/>
    </row>
    <row r="338" spans="1:7" ht="17.25" thickBot="1" x14ac:dyDescent="0.35">
      <c r="A338" s="375" t="s">
        <v>31</v>
      </c>
      <c r="B338" s="408" t="s">
        <v>30</v>
      </c>
      <c r="C338" s="409">
        <v>-0.48592728513418404</v>
      </c>
      <c r="D338" s="409">
        <v>3.7810002000000003</v>
      </c>
      <c r="E338" s="409">
        <v>-1</v>
      </c>
      <c r="G338" s="364"/>
    </row>
    <row r="339" spans="1:7" ht="17.25" thickBot="1" x14ac:dyDescent="0.35">
      <c r="A339" s="375" t="s">
        <v>32</v>
      </c>
      <c r="B339" s="408" t="s">
        <v>30</v>
      </c>
      <c r="C339" s="409" t="e">
        <v>#REF!</v>
      </c>
      <c r="D339" s="409">
        <v>2.3562621403999997</v>
      </c>
      <c r="E339" s="409">
        <v>-1</v>
      </c>
      <c r="G339" s="364"/>
    </row>
    <row r="340" spans="1:7" ht="17.25" thickBot="1" x14ac:dyDescent="0.35">
      <c r="A340" s="1016" t="s">
        <v>721</v>
      </c>
      <c r="B340" s="1017"/>
      <c r="C340" s="1017"/>
      <c r="D340" s="1017"/>
      <c r="E340" s="1018"/>
      <c r="G340" s="364"/>
    </row>
    <row r="341" spans="1:7" x14ac:dyDescent="0.3">
      <c r="A341" s="969"/>
      <c r="B341" s="404">
        <v>2019</v>
      </c>
      <c r="C341" s="404">
        <v>2020</v>
      </c>
      <c r="D341" s="404">
        <v>2021</v>
      </c>
      <c r="E341" s="404">
        <v>2022</v>
      </c>
      <c r="G341" s="364"/>
    </row>
    <row r="342" spans="1:7" ht="17.25" thickBot="1" x14ac:dyDescent="0.35">
      <c r="A342" s="970"/>
      <c r="B342" s="405" t="s">
        <v>9</v>
      </c>
      <c r="C342" s="405" t="s">
        <v>10</v>
      </c>
      <c r="D342" s="405" t="s">
        <v>10</v>
      </c>
      <c r="E342" s="405" t="s">
        <v>10</v>
      </c>
      <c r="G342" s="364"/>
    </row>
    <row r="343" spans="1:7" ht="17.25" thickBot="1" x14ac:dyDescent="0.35">
      <c r="A343" s="411" t="s">
        <v>49</v>
      </c>
      <c r="B343" s="412">
        <v>0</v>
      </c>
      <c r="C343" s="412">
        <v>0</v>
      </c>
      <c r="D343" s="412">
        <v>0</v>
      </c>
      <c r="E343" s="412">
        <v>0</v>
      </c>
      <c r="G343" s="364"/>
    </row>
    <row r="344" spans="1:7" ht="17.25" thickBot="1" x14ac:dyDescent="0.35">
      <c r="A344" s="413" t="s">
        <v>110</v>
      </c>
      <c r="B344" s="412"/>
      <c r="C344" s="412"/>
      <c r="D344" s="412"/>
      <c r="E344" s="412"/>
      <c r="G344" s="364"/>
    </row>
    <row r="345" spans="1:7" ht="17.25" thickBot="1" x14ac:dyDescent="0.35">
      <c r="A345" s="413" t="s">
        <v>111</v>
      </c>
      <c r="B345" s="412"/>
      <c r="C345" s="412"/>
      <c r="D345" s="412"/>
      <c r="E345" s="412"/>
      <c r="G345" s="364"/>
    </row>
    <row r="346" spans="1:7" ht="17.25" thickBot="1" x14ac:dyDescent="0.35">
      <c r="A346" s="413" t="s">
        <v>113</v>
      </c>
      <c r="B346" s="412"/>
      <c r="C346" s="412"/>
      <c r="D346" s="412"/>
      <c r="E346" s="412"/>
      <c r="G346" s="364"/>
    </row>
    <row r="347" spans="1:7" ht="17.25" thickBot="1" x14ac:dyDescent="0.35">
      <c r="A347" s="413" t="s">
        <v>114</v>
      </c>
      <c r="B347" s="412"/>
      <c r="C347" s="412"/>
      <c r="D347" s="412"/>
      <c r="E347" s="412"/>
      <c r="G347" s="364"/>
    </row>
    <row r="348" spans="1:7" ht="17.25" thickBot="1" x14ac:dyDescent="0.35">
      <c r="A348" s="411" t="s">
        <v>50</v>
      </c>
      <c r="B348" s="407">
        <v>19452.501</v>
      </c>
      <c r="C348" s="407">
        <v>10000</v>
      </c>
      <c r="D348" s="407">
        <v>47810.002</v>
      </c>
      <c r="E348" s="407">
        <v>0</v>
      </c>
      <c r="G348" s="364"/>
    </row>
    <row r="349" spans="1:7" ht="17.25" thickBot="1" x14ac:dyDescent="0.35">
      <c r="A349" s="413" t="s">
        <v>110</v>
      </c>
      <c r="B349" s="407">
        <v>19452.501</v>
      </c>
      <c r="C349" s="412">
        <v>10000</v>
      </c>
      <c r="D349" s="412">
        <v>47810.002</v>
      </c>
      <c r="E349" s="412">
        <v>0</v>
      </c>
      <c r="G349" s="364"/>
    </row>
    <row r="350" spans="1:7" ht="17.25" thickBot="1" x14ac:dyDescent="0.35">
      <c r="A350" s="413" t="s">
        <v>111</v>
      </c>
      <c r="B350" s="407"/>
      <c r="C350" s="412"/>
      <c r="D350" s="412"/>
      <c r="E350" s="412"/>
      <c r="G350" s="364"/>
    </row>
    <row r="351" spans="1:7" ht="17.25" thickBot="1" x14ac:dyDescent="0.35">
      <c r="A351" s="413" t="s">
        <v>113</v>
      </c>
      <c r="B351" s="407"/>
      <c r="C351" s="412"/>
      <c r="D351" s="412"/>
      <c r="E351" s="412"/>
      <c r="G351" s="364"/>
    </row>
    <row r="352" spans="1:7" ht="17.25" thickBot="1" x14ac:dyDescent="0.35">
      <c r="A352" s="413" t="s">
        <v>114</v>
      </c>
      <c r="B352" s="407"/>
      <c r="C352" s="412"/>
      <c r="D352" s="412"/>
      <c r="E352" s="412"/>
      <c r="G352" s="364"/>
    </row>
    <row r="353" spans="1:7" ht="17.25" thickBot="1" x14ac:dyDescent="0.35">
      <c r="A353" s="414" t="s">
        <v>349</v>
      </c>
      <c r="B353" s="407">
        <v>19452.501</v>
      </c>
      <c r="C353" s="407">
        <v>10000</v>
      </c>
      <c r="D353" s="407">
        <v>47810.002</v>
      </c>
      <c r="E353" s="407">
        <v>0</v>
      </c>
      <c r="G353" s="364"/>
    </row>
    <row r="354" spans="1:7" ht="63.75" thickBot="1" x14ac:dyDescent="0.35">
      <c r="A354" s="401" t="s">
        <v>184</v>
      </c>
      <c r="B354" s="402" t="s">
        <v>742</v>
      </c>
      <c r="C354" s="415" t="s">
        <v>743</v>
      </c>
      <c r="D354" s="416"/>
      <c r="E354" s="419"/>
      <c r="G354" s="364"/>
    </row>
    <row r="355" spans="1:7" ht="17.25" thickBot="1" x14ac:dyDescent="0.35">
      <c r="A355" s="375" t="s">
        <v>22</v>
      </c>
      <c r="B355" s="986" t="s">
        <v>724</v>
      </c>
      <c r="C355" s="966"/>
      <c r="D355" s="966"/>
      <c r="E355" s="987"/>
      <c r="G355" s="364"/>
    </row>
    <row r="356" spans="1:7" ht="17.25" thickBot="1" x14ac:dyDescent="0.35">
      <c r="A356" s="375" t="s">
        <v>24</v>
      </c>
      <c r="B356" s="998" t="s">
        <v>711</v>
      </c>
      <c r="C356" s="967"/>
      <c r="D356" s="967"/>
      <c r="E356" s="968"/>
      <c r="G356" s="364"/>
    </row>
    <row r="357" spans="1:7" x14ac:dyDescent="0.3">
      <c r="A357" s="969"/>
      <c r="B357" s="404">
        <v>2019</v>
      </c>
      <c r="C357" s="404">
        <v>2020</v>
      </c>
      <c r="D357" s="404">
        <v>2021</v>
      </c>
      <c r="E357" s="404">
        <v>2022</v>
      </c>
      <c r="G357" s="364"/>
    </row>
    <row r="358" spans="1:7" ht="17.25" thickBot="1" x14ac:dyDescent="0.35">
      <c r="A358" s="970"/>
      <c r="B358" s="405" t="s">
        <v>9</v>
      </c>
      <c r="C358" s="405" t="s">
        <v>10</v>
      </c>
      <c r="D358" s="405" t="s">
        <v>10</v>
      </c>
      <c r="E358" s="405" t="s">
        <v>10</v>
      </c>
      <c r="G358" s="364"/>
    </row>
    <row r="359" spans="1:7" ht="17.25" thickBot="1" x14ac:dyDescent="0.35">
      <c r="A359" s="375" t="s">
        <v>26</v>
      </c>
      <c r="B359" s="406">
        <v>1</v>
      </c>
      <c r="C359" s="406">
        <v>1</v>
      </c>
      <c r="D359" s="406">
        <v>1</v>
      </c>
      <c r="E359" s="408">
        <v>0</v>
      </c>
      <c r="G359" s="364"/>
    </row>
    <row r="360" spans="1:7" ht="17.25" thickBot="1" x14ac:dyDescent="0.35">
      <c r="A360" s="375" t="s">
        <v>27</v>
      </c>
      <c r="B360" s="412">
        <v>350</v>
      </c>
      <c r="C360" s="412">
        <v>771</v>
      </c>
      <c r="D360" s="412">
        <v>714</v>
      </c>
      <c r="E360" s="412">
        <v>0</v>
      </c>
      <c r="G360" s="364"/>
    </row>
    <row r="361" spans="1:7" ht="17.25" thickBot="1" x14ac:dyDescent="0.35">
      <c r="A361" s="375" t="s">
        <v>28</v>
      </c>
      <c r="B361" s="406">
        <v>350</v>
      </c>
      <c r="C361" s="406">
        <v>771</v>
      </c>
      <c r="D361" s="406">
        <v>714</v>
      </c>
      <c r="E361" s="406" t="e">
        <v>#DIV/0!</v>
      </c>
      <c r="G361" s="364"/>
    </row>
    <row r="362" spans="1:7" ht="17.25" thickBot="1" x14ac:dyDescent="0.35">
      <c r="A362" s="375" t="s">
        <v>29</v>
      </c>
      <c r="B362" s="408" t="s">
        <v>30</v>
      </c>
      <c r="C362" s="409">
        <v>0</v>
      </c>
      <c r="D362" s="409">
        <v>0</v>
      </c>
      <c r="E362" s="409">
        <v>-1</v>
      </c>
      <c r="G362" s="364"/>
    </row>
    <row r="363" spans="1:7" ht="17.25" thickBot="1" x14ac:dyDescent="0.35">
      <c r="A363" s="375" t="s">
        <v>31</v>
      </c>
      <c r="B363" s="408" t="s">
        <v>30</v>
      </c>
      <c r="C363" s="409">
        <v>1.2028571428571428</v>
      </c>
      <c r="D363" s="409">
        <v>-7.3929961089494123E-2</v>
      </c>
      <c r="E363" s="409">
        <v>-1</v>
      </c>
      <c r="G363" s="364"/>
    </row>
    <row r="364" spans="1:7" ht="17.25" thickBot="1" x14ac:dyDescent="0.35">
      <c r="A364" s="375" t="s">
        <v>32</v>
      </c>
      <c r="B364" s="408" t="s">
        <v>30</v>
      </c>
      <c r="C364" s="409">
        <v>1.2028571428571428</v>
      </c>
      <c r="D364" s="409">
        <v>-7.3929961089494123E-2</v>
      </c>
      <c r="E364" s="409" t="e">
        <v>#DIV/0!</v>
      </c>
      <c r="G364" s="364"/>
    </row>
    <row r="365" spans="1:7" ht="17.25" thickBot="1" x14ac:dyDescent="0.35">
      <c r="A365" s="1016" t="s">
        <v>721</v>
      </c>
      <c r="B365" s="1017"/>
      <c r="C365" s="1017"/>
      <c r="D365" s="1017"/>
      <c r="E365" s="1018"/>
      <c r="G365" s="364"/>
    </row>
    <row r="366" spans="1:7" x14ac:dyDescent="0.3">
      <c r="A366" s="969"/>
      <c r="B366" s="404">
        <v>2019</v>
      </c>
      <c r="C366" s="404">
        <v>2020</v>
      </c>
      <c r="D366" s="404">
        <v>2021</v>
      </c>
      <c r="E366" s="404">
        <v>2022</v>
      </c>
      <c r="G366" s="364"/>
    </row>
    <row r="367" spans="1:7" ht="17.25" thickBot="1" x14ac:dyDescent="0.35">
      <c r="A367" s="970"/>
      <c r="B367" s="405" t="s">
        <v>9</v>
      </c>
      <c r="C367" s="405" t="s">
        <v>10</v>
      </c>
      <c r="D367" s="405" t="s">
        <v>10</v>
      </c>
      <c r="E367" s="405" t="s">
        <v>10</v>
      </c>
      <c r="G367" s="364"/>
    </row>
    <row r="368" spans="1:7" ht="17.25" thickBot="1" x14ac:dyDescent="0.35">
      <c r="A368" s="411" t="s">
        <v>49</v>
      </c>
      <c r="B368" s="412">
        <v>0</v>
      </c>
      <c r="C368" s="412">
        <v>0</v>
      </c>
      <c r="D368" s="412">
        <v>0</v>
      </c>
      <c r="E368" s="412">
        <v>0</v>
      </c>
      <c r="G368" s="364"/>
    </row>
    <row r="369" spans="1:7" ht="17.25" thickBot="1" x14ac:dyDescent="0.35">
      <c r="A369" s="413" t="s">
        <v>110</v>
      </c>
      <c r="B369" s="412"/>
      <c r="C369" s="412"/>
      <c r="D369" s="412"/>
      <c r="E369" s="412"/>
      <c r="G369" s="364"/>
    </row>
    <row r="370" spans="1:7" ht="17.25" thickBot="1" x14ac:dyDescent="0.35">
      <c r="A370" s="413" t="s">
        <v>111</v>
      </c>
      <c r="B370" s="412"/>
      <c r="C370" s="412"/>
      <c r="D370" s="412"/>
      <c r="E370" s="412"/>
      <c r="G370" s="364"/>
    </row>
    <row r="371" spans="1:7" ht="17.25" thickBot="1" x14ac:dyDescent="0.35">
      <c r="A371" s="413" t="s">
        <v>113</v>
      </c>
      <c r="B371" s="412"/>
      <c r="C371" s="412"/>
      <c r="D371" s="412"/>
      <c r="E371" s="412"/>
      <c r="G371" s="364"/>
    </row>
    <row r="372" spans="1:7" ht="17.25" thickBot="1" x14ac:dyDescent="0.35">
      <c r="A372" s="413" t="s">
        <v>114</v>
      </c>
      <c r="B372" s="412"/>
      <c r="C372" s="412"/>
      <c r="D372" s="412"/>
      <c r="E372" s="412"/>
      <c r="G372" s="364"/>
    </row>
    <row r="373" spans="1:7" ht="17.25" thickBot="1" x14ac:dyDescent="0.35">
      <c r="A373" s="411" t="s">
        <v>50</v>
      </c>
      <c r="B373" s="407">
        <v>350</v>
      </c>
      <c r="C373" s="407">
        <v>770.79899999999998</v>
      </c>
      <c r="D373" s="407">
        <v>713.86599999999999</v>
      </c>
      <c r="E373" s="407">
        <v>0</v>
      </c>
      <c r="G373" s="364"/>
    </row>
    <row r="374" spans="1:7" ht="17.25" thickBot="1" x14ac:dyDescent="0.35">
      <c r="A374" s="413" t="s">
        <v>110</v>
      </c>
      <c r="B374" s="412">
        <v>350</v>
      </c>
      <c r="C374" s="412">
        <v>770.79899999999998</v>
      </c>
      <c r="D374" s="412">
        <v>713.86599999999999</v>
      </c>
      <c r="E374" s="412">
        <v>0</v>
      </c>
      <c r="G374" s="364"/>
    </row>
    <row r="375" spans="1:7" ht="17.25" thickBot="1" x14ac:dyDescent="0.35">
      <c r="A375" s="413" t="s">
        <v>111</v>
      </c>
      <c r="B375" s="407"/>
      <c r="C375" s="412"/>
      <c r="D375" s="412"/>
      <c r="E375" s="412"/>
      <c r="G375" s="364"/>
    </row>
    <row r="376" spans="1:7" ht="17.25" thickBot="1" x14ac:dyDescent="0.35">
      <c r="A376" s="413" t="s">
        <v>113</v>
      </c>
      <c r="B376" s="407"/>
      <c r="C376" s="412"/>
      <c r="D376" s="412"/>
      <c r="E376" s="412"/>
      <c r="G376" s="364"/>
    </row>
    <row r="377" spans="1:7" ht="17.25" thickBot="1" x14ac:dyDescent="0.35">
      <c r="A377" s="413" t="s">
        <v>114</v>
      </c>
      <c r="B377" s="407"/>
      <c r="C377" s="412"/>
      <c r="D377" s="412"/>
      <c r="E377" s="412"/>
      <c r="G377" s="364"/>
    </row>
    <row r="378" spans="1:7" ht="17.25" thickBot="1" x14ac:dyDescent="0.35">
      <c r="A378" s="414" t="s">
        <v>349</v>
      </c>
      <c r="B378" s="407">
        <v>350</v>
      </c>
      <c r="C378" s="407">
        <v>770.79899999999998</v>
      </c>
      <c r="D378" s="407">
        <v>713.86599999999999</v>
      </c>
      <c r="E378" s="407">
        <v>0</v>
      </c>
      <c r="G378" s="364"/>
    </row>
    <row r="379" spans="1:7" ht="32.25" thickBot="1" x14ac:dyDescent="0.35">
      <c r="A379" s="457" t="s">
        <v>192</v>
      </c>
      <c r="B379" s="458" t="s">
        <v>744</v>
      </c>
      <c r="C379" s="459" t="s">
        <v>745</v>
      </c>
      <c r="D379" s="460"/>
      <c r="E379" s="458"/>
      <c r="G379" s="364"/>
    </row>
    <row r="380" spans="1:7" ht="79.5" customHeight="1" thickBot="1" x14ac:dyDescent="0.35">
      <c r="A380" s="461" t="s">
        <v>22</v>
      </c>
      <c r="B380" s="1031" t="s">
        <v>746</v>
      </c>
      <c r="C380" s="1032"/>
      <c r="D380" s="1032"/>
      <c r="E380" s="1033"/>
      <c r="G380" s="364"/>
    </row>
    <row r="381" spans="1:7" ht="17.25" thickBot="1" x14ac:dyDescent="0.35">
      <c r="A381" s="461" t="s">
        <v>24</v>
      </c>
      <c r="B381" s="1023" t="s">
        <v>715</v>
      </c>
      <c r="C381" s="1024"/>
      <c r="D381" s="1024"/>
      <c r="E381" s="1025"/>
      <c r="G381" s="364"/>
    </row>
    <row r="382" spans="1:7" x14ac:dyDescent="0.3">
      <c r="A382" s="1026"/>
      <c r="B382" s="462">
        <v>2019</v>
      </c>
      <c r="C382" s="462">
        <v>2020</v>
      </c>
      <c r="D382" s="462">
        <v>2021</v>
      </c>
      <c r="E382" s="462">
        <v>2022</v>
      </c>
      <c r="G382" s="364"/>
    </row>
    <row r="383" spans="1:7" ht="17.25" thickBot="1" x14ac:dyDescent="0.35">
      <c r="A383" s="1027"/>
      <c r="B383" s="463" t="s">
        <v>9</v>
      </c>
      <c r="C383" s="463" t="s">
        <v>10</v>
      </c>
      <c r="D383" s="463" t="s">
        <v>10</v>
      </c>
      <c r="E383" s="463" t="s">
        <v>10</v>
      </c>
      <c r="G383" s="364"/>
    </row>
    <row r="384" spans="1:7" ht="17.25" thickBot="1" x14ac:dyDescent="0.35">
      <c r="A384" s="461" t="s">
        <v>26</v>
      </c>
      <c r="B384" s="464">
        <v>6161</v>
      </c>
      <c r="C384" s="464">
        <v>1701</v>
      </c>
      <c r="D384" s="464">
        <v>12316</v>
      </c>
      <c r="E384" s="464">
        <v>9165</v>
      </c>
    </row>
    <row r="385" spans="1:7" ht="17.25" thickBot="1" x14ac:dyDescent="0.35">
      <c r="A385" s="461" t="s">
        <v>27</v>
      </c>
      <c r="B385" s="465">
        <v>36217.353000000003</v>
      </c>
      <c r="C385" s="465">
        <v>10000</v>
      </c>
      <c r="D385" s="465">
        <v>72392.698999999993</v>
      </c>
      <c r="E385" s="465">
        <v>53861.406000000003</v>
      </c>
    </row>
    <row r="386" spans="1:7" ht="17.25" thickBot="1" x14ac:dyDescent="0.35">
      <c r="A386" s="461" t="s">
        <v>28</v>
      </c>
      <c r="B386" s="464">
        <v>5.8784861223827303</v>
      </c>
      <c r="C386" s="464">
        <v>5.8788947677836569</v>
      </c>
      <c r="D386" s="464">
        <v>5.8779391848002591</v>
      </c>
      <c r="E386" s="464">
        <v>4.3732872685936997</v>
      </c>
    </row>
    <row r="387" spans="1:7" ht="17.25" thickBot="1" x14ac:dyDescent="0.35">
      <c r="A387" s="461" t="s">
        <v>29</v>
      </c>
      <c r="B387" s="426" t="s">
        <v>30</v>
      </c>
      <c r="C387" s="466">
        <v>2.6219870664315108</v>
      </c>
      <c r="D387" s="466">
        <v>-0.72390845641941248</v>
      </c>
      <c r="E387" s="466">
        <v>6.2404467960023515</v>
      </c>
    </row>
    <row r="388" spans="1:7" ht="17.25" thickBot="1" x14ac:dyDescent="0.35">
      <c r="A388" s="461" t="s">
        <v>31</v>
      </c>
      <c r="B388" s="426" t="s">
        <v>30</v>
      </c>
      <c r="C388" s="466">
        <v>-0.72388926380125018</v>
      </c>
      <c r="D388" s="466">
        <v>6.2392698999999991</v>
      </c>
      <c r="E388" s="466">
        <v>-0.2559828996015191</v>
      </c>
    </row>
    <row r="389" spans="1:7" ht="17.25" thickBot="1" x14ac:dyDescent="0.35">
      <c r="A389" s="461" t="s">
        <v>32</v>
      </c>
      <c r="B389" s="426" t="s">
        <v>30</v>
      </c>
      <c r="C389" s="466">
        <v>6.9515414754528493E-5</v>
      </c>
      <c r="D389" s="466">
        <v>-1.6254466547593882E-4</v>
      </c>
      <c r="E389" s="466">
        <v>-0.2559828996015191</v>
      </c>
    </row>
    <row r="390" spans="1:7" ht="17.25" thickBot="1" x14ac:dyDescent="0.35">
      <c r="A390" s="1028" t="s">
        <v>721</v>
      </c>
      <c r="B390" s="1029"/>
      <c r="C390" s="1029"/>
      <c r="D390" s="1029"/>
      <c r="E390" s="1030"/>
    </row>
    <row r="391" spans="1:7" x14ac:dyDescent="0.3">
      <c r="A391" s="1026"/>
      <c r="B391" s="462">
        <v>2019</v>
      </c>
      <c r="C391" s="462">
        <v>2020</v>
      </c>
      <c r="D391" s="462">
        <v>2021</v>
      </c>
      <c r="E391" s="462">
        <v>2022</v>
      </c>
    </row>
    <row r="392" spans="1:7" ht="17.25" thickBot="1" x14ac:dyDescent="0.35">
      <c r="A392" s="1027"/>
      <c r="B392" s="463" t="s">
        <v>9</v>
      </c>
      <c r="C392" s="463" t="s">
        <v>10</v>
      </c>
      <c r="D392" s="463" t="s">
        <v>10</v>
      </c>
      <c r="E392" s="463" t="s">
        <v>10</v>
      </c>
    </row>
    <row r="393" spans="1:7" ht="17.25" thickBot="1" x14ac:dyDescent="0.35">
      <c r="A393" s="467" t="s">
        <v>49</v>
      </c>
      <c r="B393" s="468">
        <v>0</v>
      </c>
      <c r="C393" s="468">
        <v>0</v>
      </c>
      <c r="D393" s="468">
        <v>0</v>
      </c>
      <c r="E393" s="468">
        <v>0</v>
      </c>
    </row>
    <row r="394" spans="1:7" ht="17.25" thickBot="1" x14ac:dyDescent="0.35">
      <c r="A394" s="469" t="s">
        <v>110</v>
      </c>
      <c r="B394" s="468"/>
      <c r="C394" s="468"/>
      <c r="D394" s="468"/>
      <c r="E394" s="468"/>
    </row>
    <row r="395" spans="1:7" ht="17.25" thickBot="1" x14ac:dyDescent="0.35">
      <c r="A395" s="469" t="s">
        <v>111</v>
      </c>
      <c r="B395" s="468"/>
      <c r="C395" s="468"/>
      <c r="D395" s="468"/>
      <c r="E395" s="468"/>
    </row>
    <row r="396" spans="1:7" ht="17.25" thickBot="1" x14ac:dyDescent="0.35">
      <c r="A396" s="469" t="s">
        <v>113</v>
      </c>
      <c r="B396" s="468"/>
      <c r="C396" s="468"/>
      <c r="D396" s="468"/>
      <c r="E396" s="468"/>
    </row>
    <row r="397" spans="1:7" ht="17.25" thickBot="1" x14ac:dyDescent="0.35">
      <c r="A397" s="469" t="s">
        <v>114</v>
      </c>
      <c r="B397" s="468"/>
      <c r="C397" s="468"/>
      <c r="D397" s="468"/>
      <c r="E397" s="468"/>
    </row>
    <row r="398" spans="1:7" ht="17.25" thickBot="1" x14ac:dyDescent="0.35">
      <c r="A398" s="467" t="s">
        <v>50</v>
      </c>
      <c r="B398" s="465">
        <v>36217.353000000003</v>
      </c>
      <c r="C398" s="465">
        <v>10000</v>
      </c>
      <c r="D398" s="465">
        <v>72392.698999999993</v>
      </c>
      <c r="E398" s="465">
        <v>53861.406000000003</v>
      </c>
    </row>
    <row r="399" spans="1:7" ht="17.25" thickBot="1" x14ac:dyDescent="0.35">
      <c r="A399" s="469" t="s">
        <v>110</v>
      </c>
      <c r="B399" s="465">
        <v>36217.353000000003</v>
      </c>
      <c r="C399" s="468">
        <v>10000</v>
      </c>
      <c r="D399" s="468">
        <v>72392.698999999993</v>
      </c>
      <c r="E399" s="468">
        <v>53861.406000000003</v>
      </c>
    </row>
    <row r="400" spans="1:7" ht="17.25" thickBot="1" x14ac:dyDescent="0.35">
      <c r="A400" s="469" t="s">
        <v>111</v>
      </c>
      <c r="B400" s="465"/>
      <c r="C400" s="468"/>
      <c r="D400" s="468"/>
      <c r="E400" s="468"/>
      <c r="G400" s="364"/>
    </row>
    <row r="401" spans="1:7" ht="17.25" thickBot="1" x14ac:dyDescent="0.35">
      <c r="A401" s="469" t="s">
        <v>113</v>
      </c>
      <c r="B401" s="465"/>
      <c r="C401" s="468"/>
      <c r="D401" s="468"/>
      <c r="E401" s="468"/>
      <c r="G401" s="364"/>
    </row>
    <row r="402" spans="1:7" ht="17.25" thickBot="1" x14ac:dyDescent="0.35">
      <c r="A402" s="469" t="s">
        <v>114</v>
      </c>
      <c r="B402" s="465"/>
      <c r="C402" s="468"/>
      <c r="D402" s="468"/>
      <c r="E402" s="468"/>
      <c r="G402" s="364"/>
    </row>
    <row r="403" spans="1:7" ht="17.25" thickBot="1" x14ac:dyDescent="0.35">
      <c r="A403" s="470" t="s">
        <v>196</v>
      </c>
      <c r="B403" s="465">
        <v>36217.353000000003</v>
      </c>
      <c r="C403" s="468">
        <v>10000</v>
      </c>
      <c r="D403" s="471">
        <v>72392.698999999993</v>
      </c>
      <c r="E403" s="468">
        <v>53861.406000000003</v>
      </c>
      <c r="G403" s="364"/>
    </row>
    <row r="404" spans="1:7" ht="110.25" customHeight="1" thickBot="1" x14ac:dyDescent="0.35">
      <c r="A404" s="457" t="s">
        <v>192</v>
      </c>
      <c r="B404" s="458" t="s">
        <v>749</v>
      </c>
      <c r="C404" s="459" t="s">
        <v>750</v>
      </c>
      <c r="D404" s="460"/>
      <c r="E404" s="458"/>
      <c r="G404" s="364"/>
    </row>
    <row r="405" spans="1:7" ht="17.25" thickBot="1" x14ac:dyDescent="0.35">
      <c r="A405" s="461" t="s">
        <v>22</v>
      </c>
      <c r="B405" s="1031" t="s">
        <v>724</v>
      </c>
      <c r="C405" s="1032"/>
      <c r="D405" s="1032"/>
      <c r="E405" s="1033"/>
      <c r="G405" s="364"/>
    </row>
    <row r="406" spans="1:7" ht="17.25" thickBot="1" x14ac:dyDescent="0.35">
      <c r="A406" s="461" t="s">
        <v>24</v>
      </c>
      <c r="B406" s="1023" t="s">
        <v>711</v>
      </c>
      <c r="C406" s="1024"/>
      <c r="D406" s="1024"/>
      <c r="E406" s="1025"/>
      <c r="G406" s="364"/>
    </row>
    <row r="407" spans="1:7" x14ac:dyDescent="0.3">
      <c r="A407" s="1026"/>
      <c r="B407" s="462">
        <v>2019</v>
      </c>
      <c r="C407" s="462">
        <v>2020</v>
      </c>
      <c r="D407" s="462">
        <v>2021</v>
      </c>
      <c r="E407" s="462">
        <v>2022</v>
      </c>
      <c r="G407" s="364"/>
    </row>
    <row r="408" spans="1:7" ht="17.25" thickBot="1" x14ac:dyDescent="0.35">
      <c r="A408" s="1027"/>
      <c r="B408" s="463" t="s">
        <v>9</v>
      </c>
      <c r="C408" s="463" t="s">
        <v>10</v>
      </c>
      <c r="D408" s="463" t="s">
        <v>10</v>
      </c>
      <c r="E408" s="463" t="s">
        <v>10</v>
      </c>
      <c r="G408" s="364"/>
    </row>
    <row r="409" spans="1:7" ht="17.25" thickBot="1" x14ac:dyDescent="0.35">
      <c r="A409" s="461" t="s">
        <v>26</v>
      </c>
      <c r="B409" s="464">
        <v>1</v>
      </c>
      <c r="C409" s="464">
        <v>1</v>
      </c>
      <c r="D409" s="464">
        <v>1</v>
      </c>
      <c r="E409" s="464">
        <v>1</v>
      </c>
      <c r="G409" s="364"/>
    </row>
    <row r="410" spans="1:7" ht="17.25" thickBot="1" x14ac:dyDescent="0.35">
      <c r="A410" s="461" t="s">
        <v>27</v>
      </c>
      <c r="B410" s="464">
        <v>500</v>
      </c>
      <c r="C410" s="464">
        <v>300</v>
      </c>
      <c r="D410" s="464">
        <v>1052.893</v>
      </c>
      <c r="E410" s="464">
        <v>500</v>
      </c>
      <c r="G410" s="364"/>
    </row>
    <row r="411" spans="1:7" ht="17.25" thickBot="1" x14ac:dyDescent="0.35">
      <c r="A411" s="461" t="s">
        <v>28</v>
      </c>
      <c r="B411" s="464">
        <v>500</v>
      </c>
      <c r="C411" s="464">
        <v>300</v>
      </c>
      <c r="D411" s="464">
        <v>1052.893</v>
      </c>
      <c r="E411" s="464">
        <v>500</v>
      </c>
      <c r="G411" s="364"/>
    </row>
    <row r="412" spans="1:7" ht="17.25" thickBot="1" x14ac:dyDescent="0.35">
      <c r="A412" s="461" t="s">
        <v>29</v>
      </c>
      <c r="B412" s="426" t="s">
        <v>30</v>
      </c>
      <c r="C412" s="466" t="e">
        <v>#REF!</v>
      </c>
      <c r="D412" s="466" t="e">
        <v>#REF!</v>
      </c>
      <c r="E412" s="466">
        <v>0</v>
      </c>
      <c r="G412" s="364"/>
    </row>
    <row r="413" spans="1:7" ht="17.25" thickBot="1" x14ac:dyDescent="0.35">
      <c r="A413" s="461" t="s">
        <v>31</v>
      </c>
      <c r="B413" s="426" t="s">
        <v>30</v>
      </c>
      <c r="C413" s="466">
        <v>-0.4</v>
      </c>
      <c r="D413" s="466">
        <v>2.5096433333333334</v>
      </c>
      <c r="E413" s="466">
        <v>-0.52511793696035591</v>
      </c>
      <c r="G413" s="364"/>
    </row>
    <row r="414" spans="1:7" ht="17.25" thickBot="1" x14ac:dyDescent="0.35">
      <c r="A414" s="461" t="s">
        <v>32</v>
      </c>
      <c r="B414" s="426" t="s">
        <v>30</v>
      </c>
      <c r="C414" s="466">
        <v>-0.4</v>
      </c>
      <c r="D414" s="466">
        <v>2.5096433333333334</v>
      </c>
      <c r="E414" s="466">
        <v>-0.52511793696035591</v>
      </c>
      <c r="G414" s="364"/>
    </row>
    <row r="415" spans="1:7" ht="17.25" thickBot="1" x14ac:dyDescent="0.35">
      <c r="A415" s="1028" t="s">
        <v>721</v>
      </c>
      <c r="B415" s="1029"/>
      <c r="C415" s="1029"/>
      <c r="D415" s="1029"/>
      <c r="E415" s="1030"/>
      <c r="G415" s="364"/>
    </row>
    <row r="416" spans="1:7" x14ac:dyDescent="0.3">
      <c r="A416" s="1026"/>
      <c r="B416" s="462">
        <v>2019</v>
      </c>
      <c r="C416" s="462">
        <v>2020</v>
      </c>
      <c r="D416" s="462">
        <v>2021</v>
      </c>
      <c r="E416" s="462">
        <v>2022</v>
      </c>
      <c r="G416" s="364"/>
    </row>
    <row r="417" spans="1:7" ht="17.25" thickBot="1" x14ac:dyDescent="0.35">
      <c r="A417" s="1027"/>
      <c r="B417" s="463" t="s">
        <v>9</v>
      </c>
      <c r="C417" s="463" t="s">
        <v>10</v>
      </c>
      <c r="D417" s="463" t="s">
        <v>10</v>
      </c>
      <c r="E417" s="463" t="s">
        <v>10</v>
      </c>
      <c r="G417" s="364"/>
    </row>
    <row r="418" spans="1:7" ht="17.25" thickBot="1" x14ac:dyDescent="0.35">
      <c r="A418" s="467" t="s">
        <v>49</v>
      </c>
      <c r="B418" s="468">
        <v>0</v>
      </c>
      <c r="C418" s="468">
        <v>0</v>
      </c>
      <c r="D418" s="468">
        <v>0</v>
      </c>
      <c r="E418" s="468">
        <v>0</v>
      </c>
      <c r="G418" s="364"/>
    </row>
    <row r="419" spans="1:7" ht="17.25" thickBot="1" x14ac:dyDescent="0.35">
      <c r="A419" s="469" t="s">
        <v>110</v>
      </c>
      <c r="B419" s="468"/>
      <c r="C419" s="468"/>
      <c r="D419" s="468"/>
      <c r="E419" s="468"/>
      <c r="G419" s="364"/>
    </row>
    <row r="420" spans="1:7" ht="17.25" thickBot="1" x14ac:dyDescent="0.35">
      <c r="A420" s="469" t="s">
        <v>111</v>
      </c>
      <c r="B420" s="468"/>
      <c r="C420" s="468"/>
      <c r="D420" s="468"/>
      <c r="E420" s="468"/>
      <c r="G420" s="364"/>
    </row>
    <row r="421" spans="1:7" ht="17.25" thickBot="1" x14ac:dyDescent="0.35">
      <c r="A421" s="469" t="s">
        <v>113</v>
      </c>
      <c r="B421" s="468"/>
      <c r="C421" s="468"/>
      <c r="D421" s="468"/>
      <c r="E421" s="468"/>
      <c r="G421" s="364"/>
    </row>
    <row r="422" spans="1:7" ht="17.25" thickBot="1" x14ac:dyDescent="0.35">
      <c r="A422" s="469" t="s">
        <v>114</v>
      </c>
      <c r="B422" s="468"/>
      <c r="C422" s="468"/>
      <c r="D422" s="468"/>
      <c r="E422" s="468"/>
      <c r="G422" s="364"/>
    </row>
    <row r="423" spans="1:7" ht="17.25" thickBot="1" x14ac:dyDescent="0.35">
      <c r="A423" s="467" t="s">
        <v>50</v>
      </c>
      <c r="B423" s="465">
        <v>500</v>
      </c>
      <c r="C423" s="465">
        <v>300</v>
      </c>
      <c r="D423" s="465">
        <v>1052.893</v>
      </c>
      <c r="E423" s="465">
        <v>500</v>
      </c>
      <c r="G423" s="364"/>
    </row>
    <row r="424" spans="1:7" ht="17.25" thickBot="1" x14ac:dyDescent="0.35">
      <c r="A424" s="413" t="s">
        <v>110</v>
      </c>
      <c r="B424" s="412">
        <v>500</v>
      </c>
      <c r="C424" s="412">
        <v>300</v>
      </c>
      <c r="D424" s="412">
        <v>1052.893</v>
      </c>
      <c r="E424" s="412">
        <v>500</v>
      </c>
      <c r="G424" s="364"/>
    </row>
    <row r="425" spans="1:7" ht="17.25" thickBot="1" x14ac:dyDescent="0.35">
      <c r="A425" s="413" t="s">
        <v>111</v>
      </c>
      <c r="B425" s="407"/>
      <c r="C425" s="412"/>
      <c r="D425" s="412"/>
      <c r="E425" s="412"/>
      <c r="G425" s="364"/>
    </row>
    <row r="426" spans="1:7" ht="17.25" thickBot="1" x14ac:dyDescent="0.35">
      <c r="A426" s="413" t="s">
        <v>113</v>
      </c>
      <c r="B426" s="407"/>
      <c r="C426" s="412"/>
      <c r="D426" s="412"/>
      <c r="E426" s="412"/>
      <c r="G426" s="364"/>
    </row>
    <row r="427" spans="1:7" ht="17.25" thickBot="1" x14ac:dyDescent="0.35">
      <c r="A427" s="413" t="s">
        <v>114</v>
      </c>
      <c r="B427" s="407"/>
      <c r="C427" s="412"/>
      <c r="D427" s="412"/>
      <c r="E427" s="412"/>
      <c r="G427" s="364"/>
    </row>
    <row r="428" spans="1:7" ht="17.25" thickBot="1" x14ac:dyDescent="0.35">
      <c r="A428" s="414" t="s">
        <v>196</v>
      </c>
      <c r="B428" s="407">
        <v>500</v>
      </c>
      <c r="C428" s="412">
        <v>300</v>
      </c>
      <c r="D428" s="418">
        <v>1052.893</v>
      </c>
      <c r="E428" s="412">
        <v>500</v>
      </c>
      <c r="G428" s="364"/>
    </row>
    <row r="429" spans="1:7" ht="32.25" thickBot="1" x14ac:dyDescent="0.35">
      <c r="A429" s="401" t="s">
        <v>197</v>
      </c>
      <c r="B429" s="402" t="s">
        <v>751</v>
      </c>
      <c r="C429" s="415" t="s">
        <v>752</v>
      </c>
      <c r="D429" s="416"/>
      <c r="E429" s="402"/>
      <c r="G429" s="364"/>
    </row>
    <row r="430" spans="1:7" ht="17.25" thickBot="1" x14ac:dyDescent="0.35">
      <c r="A430" s="375" t="s">
        <v>22</v>
      </c>
      <c r="B430" s="986" t="s">
        <v>741</v>
      </c>
      <c r="C430" s="966"/>
      <c r="D430" s="966"/>
      <c r="E430" s="987"/>
      <c r="G430" s="364"/>
    </row>
    <row r="431" spans="1:7" ht="17.25" thickBot="1" x14ac:dyDescent="0.35">
      <c r="A431" s="375" t="s">
        <v>24</v>
      </c>
      <c r="B431" s="998" t="s">
        <v>715</v>
      </c>
      <c r="C431" s="967"/>
      <c r="D431" s="967"/>
      <c r="E431" s="968"/>
      <c r="G431" s="364"/>
    </row>
    <row r="432" spans="1:7" x14ac:dyDescent="0.3">
      <c r="A432" s="969"/>
      <c r="B432" s="404">
        <v>2019</v>
      </c>
      <c r="C432" s="404">
        <v>2020</v>
      </c>
      <c r="D432" s="404">
        <v>2021</v>
      </c>
      <c r="E432" s="404">
        <v>2022</v>
      </c>
    </row>
    <row r="433" spans="1:7" ht="17.25" thickBot="1" x14ac:dyDescent="0.35">
      <c r="A433" s="970"/>
      <c r="B433" s="405" t="s">
        <v>9</v>
      </c>
      <c r="C433" s="405" t="s">
        <v>10</v>
      </c>
      <c r="D433" s="405" t="s">
        <v>10</v>
      </c>
      <c r="E433" s="405" t="s">
        <v>10</v>
      </c>
    </row>
    <row r="434" spans="1:7" ht="17.25" thickBot="1" x14ac:dyDescent="0.35">
      <c r="A434" s="375" t="s">
        <v>26</v>
      </c>
      <c r="B434" s="406">
        <v>2007</v>
      </c>
      <c r="C434" s="406">
        <v>523</v>
      </c>
      <c r="D434" s="406">
        <v>4210</v>
      </c>
      <c r="E434" s="406">
        <v>1308</v>
      </c>
      <c r="F434" s="364" t="s">
        <v>747</v>
      </c>
      <c r="G434" s="374">
        <v>376513</v>
      </c>
    </row>
    <row r="435" spans="1:7" ht="17.25" thickBot="1" x14ac:dyDescent="0.35">
      <c r="A435" s="375" t="s">
        <v>27</v>
      </c>
      <c r="B435" s="407">
        <v>76633.083600000013</v>
      </c>
      <c r="C435" s="407">
        <v>20000</v>
      </c>
      <c r="D435" s="407">
        <v>160780.12400000001</v>
      </c>
      <c r="E435" s="407">
        <v>49957.993999999999</v>
      </c>
      <c r="F435" s="364" t="s">
        <v>748</v>
      </c>
      <c r="G435" s="374">
        <v>9861</v>
      </c>
    </row>
    <row r="436" spans="1:7" ht="17.25" thickBot="1" x14ac:dyDescent="0.35">
      <c r="A436" s="375" t="s">
        <v>28</v>
      </c>
      <c r="B436" s="406">
        <v>38.182901644245149</v>
      </c>
      <c r="C436" s="406">
        <v>38.24091778202677</v>
      </c>
      <c r="D436" s="406">
        <v>307.41897514340349</v>
      </c>
      <c r="E436" s="406">
        <v>11.866506888361045</v>
      </c>
    </row>
    <row r="437" spans="1:7" ht="17.25" thickBot="1" x14ac:dyDescent="0.35">
      <c r="A437" s="375" t="s">
        <v>29</v>
      </c>
      <c r="B437" s="408" t="s">
        <v>30</v>
      </c>
      <c r="C437" s="409" t="e">
        <v>#REF!</v>
      </c>
      <c r="D437" s="409" t="e">
        <v>#REF!</v>
      </c>
      <c r="E437" s="409">
        <v>7.0497131931166344</v>
      </c>
    </row>
    <row r="438" spans="1:7" ht="17.25" thickBot="1" x14ac:dyDescent="0.35">
      <c r="A438" s="375" t="s">
        <v>31</v>
      </c>
      <c r="B438" s="408" t="s">
        <v>30</v>
      </c>
      <c r="C438" s="409">
        <v>-0.73901611340092288</v>
      </c>
      <c r="D438" s="409">
        <v>7.0390062000000011</v>
      </c>
      <c r="E438" s="409">
        <v>-0.68927755025241799</v>
      </c>
    </row>
    <row r="439" spans="1:7" ht="17.25" thickBot="1" x14ac:dyDescent="0.35">
      <c r="A439" s="375" t="s">
        <v>32</v>
      </c>
      <c r="B439" s="408" t="s">
        <v>30</v>
      </c>
      <c r="C439" s="409">
        <v>1.5194271593648168E-3</v>
      </c>
      <c r="D439" s="409">
        <v>7.0390062000000011</v>
      </c>
      <c r="E439" s="409">
        <v>-0.96139956265606052</v>
      </c>
    </row>
    <row r="440" spans="1:7" ht="17.25" thickBot="1" x14ac:dyDescent="0.35">
      <c r="A440" s="1016" t="s">
        <v>721</v>
      </c>
      <c r="B440" s="1017"/>
      <c r="C440" s="1017"/>
      <c r="D440" s="1017"/>
      <c r="E440" s="1018"/>
    </row>
    <row r="441" spans="1:7" x14ac:dyDescent="0.3">
      <c r="A441" s="969"/>
      <c r="B441" s="404">
        <v>2019</v>
      </c>
      <c r="C441" s="404">
        <v>2020</v>
      </c>
      <c r="D441" s="404">
        <v>2021</v>
      </c>
      <c r="E441" s="404">
        <v>2022</v>
      </c>
    </row>
    <row r="442" spans="1:7" ht="17.25" thickBot="1" x14ac:dyDescent="0.35">
      <c r="A442" s="970"/>
      <c r="B442" s="405" t="s">
        <v>9</v>
      </c>
      <c r="C442" s="405" t="s">
        <v>10</v>
      </c>
      <c r="D442" s="405" t="s">
        <v>10</v>
      </c>
      <c r="E442" s="405" t="s">
        <v>10</v>
      </c>
    </row>
    <row r="443" spans="1:7" ht="17.25" thickBot="1" x14ac:dyDescent="0.35">
      <c r="A443" s="411" t="s">
        <v>49</v>
      </c>
      <c r="B443" s="412">
        <v>0</v>
      </c>
      <c r="C443" s="412">
        <v>0</v>
      </c>
      <c r="D443" s="412">
        <v>0</v>
      </c>
      <c r="E443" s="412">
        <v>0</v>
      </c>
    </row>
    <row r="444" spans="1:7" ht="17.25" thickBot="1" x14ac:dyDescent="0.35">
      <c r="A444" s="413" t="s">
        <v>110</v>
      </c>
      <c r="B444" s="412"/>
      <c r="C444" s="412"/>
      <c r="D444" s="412"/>
      <c r="E444" s="412"/>
    </row>
    <row r="445" spans="1:7" ht="17.25" thickBot="1" x14ac:dyDescent="0.35">
      <c r="A445" s="413" t="s">
        <v>111</v>
      </c>
      <c r="B445" s="412"/>
      <c r="C445" s="412"/>
      <c r="D445" s="412"/>
      <c r="E445" s="412"/>
    </row>
    <row r="446" spans="1:7" ht="17.25" thickBot="1" x14ac:dyDescent="0.35">
      <c r="A446" s="413" t="s">
        <v>113</v>
      </c>
      <c r="B446" s="412"/>
      <c r="C446" s="412"/>
      <c r="D446" s="412"/>
      <c r="E446" s="412"/>
    </row>
    <row r="447" spans="1:7" ht="17.25" thickBot="1" x14ac:dyDescent="0.35">
      <c r="A447" s="413" t="s">
        <v>114</v>
      </c>
      <c r="B447" s="412"/>
      <c r="C447" s="412"/>
      <c r="D447" s="412"/>
      <c r="E447" s="412"/>
    </row>
    <row r="448" spans="1:7" ht="17.25" thickBot="1" x14ac:dyDescent="0.35">
      <c r="A448" s="411" t="s">
        <v>50</v>
      </c>
      <c r="B448" s="407">
        <v>76633.083600000013</v>
      </c>
      <c r="C448" s="407">
        <v>20000</v>
      </c>
      <c r="D448" s="407">
        <v>160780.12400000001</v>
      </c>
      <c r="E448" s="407">
        <v>49957.993999999999</v>
      </c>
      <c r="G448" s="364"/>
    </row>
    <row r="449" spans="1:7" ht="17.25" thickBot="1" x14ac:dyDescent="0.35">
      <c r="A449" s="413" t="s">
        <v>110</v>
      </c>
      <c r="B449" s="407">
        <v>76633.083600000013</v>
      </c>
      <c r="C449" s="412">
        <v>20000</v>
      </c>
      <c r="D449" s="412">
        <v>160780.12400000001</v>
      </c>
      <c r="E449" s="412">
        <v>49957.993999999999</v>
      </c>
      <c r="G449" s="364"/>
    </row>
    <row r="450" spans="1:7" ht="17.25" thickBot="1" x14ac:dyDescent="0.35">
      <c r="A450" s="413" t="s">
        <v>111</v>
      </c>
      <c r="B450" s="407"/>
      <c r="C450" s="412"/>
      <c r="D450" s="412"/>
      <c r="E450" s="412"/>
      <c r="G450" s="364"/>
    </row>
    <row r="451" spans="1:7" ht="17.25" thickBot="1" x14ac:dyDescent="0.35">
      <c r="A451" s="413" t="s">
        <v>113</v>
      </c>
      <c r="B451" s="407"/>
      <c r="C451" s="412"/>
      <c r="D451" s="412"/>
      <c r="E451" s="412"/>
      <c r="G451" s="364"/>
    </row>
    <row r="452" spans="1:7" ht="17.25" thickBot="1" x14ac:dyDescent="0.35">
      <c r="A452" s="413" t="s">
        <v>114</v>
      </c>
      <c r="B452" s="407"/>
      <c r="C452" s="412"/>
      <c r="D452" s="412"/>
      <c r="E452" s="412"/>
      <c r="G452" s="364"/>
    </row>
    <row r="453" spans="1:7" ht="17.25" thickBot="1" x14ac:dyDescent="0.35">
      <c r="A453" s="414" t="s">
        <v>201</v>
      </c>
      <c r="B453" s="407">
        <v>76633.083600000013</v>
      </c>
      <c r="C453" s="412">
        <v>20000</v>
      </c>
      <c r="D453" s="418">
        <v>160780.12400000001</v>
      </c>
      <c r="E453" s="412">
        <v>49957.993999999999</v>
      </c>
      <c r="G453" s="364"/>
    </row>
    <row r="454" spans="1:7" ht="76.5" customHeight="1" thickBot="1" x14ac:dyDescent="0.35">
      <c r="A454" s="401" t="s">
        <v>197</v>
      </c>
      <c r="B454" s="402" t="s">
        <v>753</v>
      </c>
      <c r="C454" s="415" t="s">
        <v>754</v>
      </c>
      <c r="D454" s="416"/>
      <c r="E454" s="402"/>
      <c r="G454" s="364"/>
    </row>
    <row r="455" spans="1:7" ht="17.25" thickBot="1" x14ac:dyDescent="0.35">
      <c r="A455" s="375" t="s">
        <v>22</v>
      </c>
      <c r="B455" s="986" t="s">
        <v>724</v>
      </c>
      <c r="C455" s="966"/>
      <c r="D455" s="966"/>
      <c r="E455" s="987"/>
      <c r="G455" s="364"/>
    </row>
    <row r="456" spans="1:7" ht="17.25" thickBot="1" x14ac:dyDescent="0.35">
      <c r="A456" s="375" t="s">
        <v>24</v>
      </c>
      <c r="B456" s="998" t="s">
        <v>711</v>
      </c>
      <c r="C456" s="967"/>
      <c r="D456" s="967"/>
      <c r="E456" s="968"/>
      <c r="G456" s="364"/>
    </row>
    <row r="457" spans="1:7" x14ac:dyDescent="0.3">
      <c r="A457" s="969"/>
      <c r="B457" s="404">
        <v>2019</v>
      </c>
      <c r="C457" s="404">
        <v>2020</v>
      </c>
      <c r="D457" s="404">
        <v>2021</v>
      </c>
      <c r="E457" s="404">
        <v>2022</v>
      </c>
      <c r="G457" s="364"/>
    </row>
    <row r="458" spans="1:7" ht="17.25" thickBot="1" x14ac:dyDescent="0.35">
      <c r="A458" s="970"/>
      <c r="B458" s="405" t="s">
        <v>9</v>
      </c>
      <c r="C458" s="405" t="s">
        <v>10</v>
      </c>
      <c r="D458" s="405" t="s">
        <v>10</v>
      </c>
      <c r="E458" s="405" t="s">
        <v>10</v>
      </c>
      <c r="G458" s="364"/>
    </row>
    <row r="459" spans="1:7" ht="17.25" thickBot="1" x14ac:dyDescent="0.35">
      <c r="A459" s="375" t="s">
        <v>26</v>
      </c>
      <c r="B459" s="406">
        <v>1</v>
      </c>
      <c r="C459" s="406">
        <v>1</v>
      </c>
      <c r="D459" s="406">
        <v>1</v>
      </c>
      <c r="E459" s="406">
        <v>1</v>
      </c>
      <c r="G459" s="364"/>
    </row>
    <row r="460" spans="1:7" ht="17.25" thickBot="1" x14ac:dyDescent="0.35">
      <c r="A460" s="375" t="s">
        <v>27</v>
      </c>
      <c r="B460" s="406">
        <v>779.03336619673814</v>
      </c>
      <c r="C460" s="406">
        <v>200</v>
      </c>
      <c r="D460" s="406">
        <v>800</v>
      </c>
      <c r="E460" s="406">
        <v>600</v>
      </c>
      <c r="G460" s="364"/>
    </row>
    <row r="461" spans="1:7" ht="17.25" thickBot="1" x14ac:dyDescent="0.35">
      <c r="A461" s="375" t="s">
        <v>28</v>
      </c>
      <c r="B461" s="406">
        <v>779.03336619673814</v>
      </c>
      <c r="C461" s="406">
        <v>200</v>
      </c>
      <c r="D461" s="406">
        <v>800</v>
      </c>
      <c r="E461" s="406">
        <v>600</v>
      </c>
      <c r="G461" s="364"/>
    </row>
    <row r="462" spans="1:7" ht="17.25" thickBot="1" x14ac:dyDescent="0.35">
      <c r="A462" s="375" t="s">
        <v>29</v>
      </c>
      <c r="B462" s="408" t="s">
        <v>30</v>
      </c>
      <c r="C462" s="409" t="e">
        <v>#REF!</v>
      </c>
      <c r="D462" s="409" t="e">
        <v>#REF!</v>
      </c>
      <c r="E462" s="409">
        <v>0</v>
      </c>
      <c r="G462" s="364"/>
    </row>
    <row r="463" spans="1:7" ht="17.25" thickBot="1" x14ac:dyDescent="0.35">
      <c r="A463" s="375" t="s">
        <v>31</v>
      </c>
      <c r="B463" s="408" t="s">
        <v>30</v>
      </c>
      <c r="C463" s="409">
        <v>-0.74327158671469307</v>
      </c>
      <c r="D463" s="409">
        <v>3</v>
      </c>
      <c r="E463" s="409">
        <v>-0.25</v>
      </c>
      <c r="G463" s="364"/>
    </row>
    <row r="464" spans="1:7" ht="21" customHeight="1" thickBot="1" x14ac:dyDescent="0.35">
      <c r="A464" s="375" t="s">
        <v>32</v>
      </c>
      <c r="B464" s="408" t="s">
        <v>30</v>
      </c>
      <c r="C464" s="409">
        <v>-0.74327158671469307</v>
      </c>
      <c r="D464" s="409">
        <v>3</v>
      </c>
      <c r="E464" s="409">
        <v>-0.25</v>
      </c>
    </row>
    <row r="465" spans="1:13" ht="21" customHeight="1" thickBot="1" x14ac:dyDescent="0.35">
      <c r="A465" s="1016" t="s">
        <v>721</v>
      </c>
      <c r="B465" s="1017"/>
      <c r="C465" s="1017"/>
      <c r="D465" s="1017"/>
      <c r="E465" s="1018"/>
    </row>
    <row r="466" spans="1:13" ht="21" customHeight="1" x14ac:dyDescent="0.3">
      <c r="A466" s="969"/>
      <c r="B466" s="404">
        <v>2019</v>
      </c>
      <c r="C466" s="404">
        <v>2020</v>
      </c>
      <c r="D466" s="404">
        <v>2021</v>
      </c>
      <c r="E466" s="404">
        <v>2022</v>
      </c>
    </row>
    <row r="467" spans="1:13" s="374" customFormat="1" ht="21" customHeight="1" thickBot="1" x14ac:dyDescent="0.35">
      <c r="A467" s="970"/>
      <c r="B467" s="405" t="s">
        <v>9</v>
      </c>
      <c r="C467" s="405" t="s">
        <v>10</v>
      </c>
      <c r="D467" s="405" t="s">
        <v>10</v>
      </c>
      <c r="E467" s="405" t="s">
        <v>10</v>
      </c>
      <c r="F467" s="364"/>
      <c r="H467" s="364"/>
      <c r="I467" s="364"/>
      <c r="J467" s="364"/>
      <c r="K467" s="364"/>
      <c r="L467" s="364"/>
      <c r="M467" s="364"/>
    </row>
    <row r="468" spans="1:13" s="374" customFormat="1" ht="21" customHeight="1" thickBot="1" x14ac:dyDescent="0.35">
      <c r="A468" s="411" t="s">
        <v>49</v>
      </c>
      <c r="B468" s="412">
        <v>0</v>
      </c>
      <c r="C468" s="412">
        <v>0</v>
      </c>
      <c r="D468" s="412">
        <v>0</v>
      </c>
      <c r="E468" s="412">
        <v>0</v>
      </c>
      <c r="F468" s="364"/>
      <c r="H468" s="364"/>
      <c r="I468" s="364"/>
      <c r="J468" s="364"/>
      <c r="K468" s="364"/>
      <c r="L468" s="364"/>
      <c r="M468" s="364"/>
    </row>
    <row r="469" spans="1:13" s="374" customFormat="1" ht="21" customHeight="1" thickBot="1" x14ac:dyDescent="0.35">
      <c r="A469" s="413" t="s">
        <v>110</v>
      </c>
      <c r="B469" s="412"/>
      <c r="C469" s="412"/>
      <c r="D469" s="412"/>
      <c r="E469" s="412"/>
      <c r="F469" s="364"/>
      <c r="H469" s="364"/>
      <c r="I469" s="364"/>
      <c r="J469" s="364"/>
      <c r="K469" s="364"/>
      <c r="L469" s="364"/>
      <c r="M469" s="364"/>
    </row>
    <row r="470" spans="1:13" s="374" customFormat="1" ht="21" customHeight="1" thickBot="1" x14ac:dyDescent="0.35">
      <c r="A470" s="413" t="s">
        <v>111</v>
      </c>
      <c r="B470" s="412"/>
      <c r="C470" s="412"/>
      <c r="D470" s="412"/>
      <c r="E470" s="412"/>
      <c r="F470" s="364"/>
      <c r="H470" s="364"/>
      <c r="I470" s="364"/>
      <c r="J470" s="364"/>
      <c r="K470" s="364"/>
      <c r="L470" s="364"/>
      <c r="M470" s="364"/>
    </row>
    <row r="471" spans="1:13" s="374" customFormat="1" ht="21" customHeight="1" thickBot="1" x14ac:dyDescent="0.35">
      <c r="A471" s="413" t="s">
        <v>113</v>
      </c>
      <c r="B471" s="412"/>
      <c r="C471" s="412"/>
      <c r="D471" s="412"/>
      <c r="E471" s="412"/>
      <c r="F471" s="364"/>
      <c r="H471" s="364"/>
      <c r="I471" s="364"/>
      <c r="J471" s="364"/>
      <c r="K471" s="364"/>
      <c r="L471" s="364"/>
      <c r="M471" s="364"/>
    </row>
    <row r="472" spans="1:13" s="374" customFormat="1" ht="21" customHeight="1" thickBot="1" x14ac:dyDescent="0.35">
      <c r="A472" s="413" t="s">
        <v>114</v>
      </c>
      <c r="B472" s="412"/>
      <c r="C472" s="412"/>
      <c r="D472" s="412"/>
      <c r="E472" s="412"/>
      <c r="F472" s="364"/>
      <c r="H472" s="364"/>
      <c r="I472" s="364"/>
      <c r="J472" s="364"/>
      <c r="K472" s="364"/>
      <c r="L472" s="364"/>
      <c r="M472" s="364"/>
    </row>
    <row r="473" spans="1:13" s="374" customFormat="1" ht="21" customHeight="1" thickBot="1" x14ac:dyDescent="0.35">
      <c r="A473" s="411" t="s">
        <v>50</v>
      </c>
      <c r="B473" s="407">
        <v>779.03336619673814</v>
      </c>
      <c r="C473" s="407">
        <v>200</v>
      </c>
      <c r="D473" s="407">
        <v>800</v>
      </c>
      <c r="E473" s="407">
        <v>600</v>
      </c>
      <c r="F473" s="410"/>
      <c r="H473" s="364"/>
      <c r="I473" s="364"/>
      <c r="J473" s="364"/>
      <c r="K473" s="364"/>
      <c r="L473" s="364"/>
      <c r="M473" s="364"/>
    </row>
    <row r="474" spans="1:13" s="374" customFormat="1" ht="21" customHeight="1" thickBot="1" x14ac:dyDescent="0.35">
      <c r="A474" s="413" t="s">
        <v>110</v>
      </c>
      <c r="B474" s="412">
        <v>779.03336619673814</v>
      </c>
      <c r="C474" s="412">
        <v>200</v>
      </c>
      <c r="D474" s="412">
        <v>800</v>
      </c>
      <c r="E474" s="412">
        <v>600</v>
      </c>
      <c r="F474" s="364"/>
      <c r="H474" s="364"/>
      <c r="I474" s="364"/>
      <c r="J474" s="364"/>
      <c r="K474" s="364"/>
      <c r="L474" s="364"/>
      <c r="M474" s="364"/>
    </row>
    <row r="475" spans="1:13" s="374" customFormat="1" ht="21" customHeight="1" thickBot="1" x14ac:dyDescent="0.35">
      <c r="A475" s="413" t="s">
        <v>111</v>
      </c>
      <c r="B475" s="407"/>
      <c r="C475" s="412"/>
      <c r="D475" s="412"/>
      <c r="E475" s="412"/>
      <c r="F475" s="364"/>
      <c r="H475" s="364"/>
      <c r="I475" s="364"/>
      <c r="J475" s="364"/>
      <c r="K475" s="364"/>
      <c r="L475" s="364"/>
      <c r="M475" s="364"/>
    </row>
    <row r="476" spans="1:13" s="374" customFormat="1" ht="21" customHeight="1" thickBot="1" x14ac:dyDescent="0.35">
      <c r="A476" s="413" t="s">
        <v>113</v>
      </c>
      <c r="B476" s="407"/>
      <c r="C476" s="412"/>
      <c r="D476" s="412"/>
      <c r="E476" s="412"/>
      <c r="F476" s="364"/>
      <c r="H476" s="364"/>
      <c r="I476" s="364"/>
      <c r="J476" s="364"/>
      <c r="K476" s="364"/>
      <c r="L476" s="364"/>
      <c r="M476" s="364"/>
    </row>
    <row r="477" spans="1:13" s="374" customFormat="1" ht="21" customHeight="1" thickBot="1" x14ac:dyDescent="0.35">
      <c r="A477" s="413" t="s">
        <v>114</v>
      </c>
      <c r="B477" s="407"/>
      <c r="C477" s="412"/>
      <c r="D477" s="412"/>
      <c r="E477" s="412"/>
      <c r="F477" s="364"/>
      <c r="H477" s="364"/>
      <c r="I477" s="364"/>
      <c r="J477" s="364"/>
      <c r="K477" s="364"/>
      <c r="L477" s="364"/>
      <c r="M477" s="364"/>
    </row>
    <row r="478" spans="1:13" s="374" customFormat="1" ht="21" customHeight="1" thickBot="1" x14ac:dyDescent="0.35">
      <c r="A478" s="414" t="s">
        <v>201</v>
      </c>
      <c r="B478" s="407">
        <v>779.03336619673814</v>
      </c>
      <c r="C478" s="412">
        <v>200</v>
      </c>
      <c r="D478" s="418">
        <v>800</v>
      </c>
      <c r="E478" s="412">
        <v>600</v>
      </c>
      <c r="F478" s="364"/>
      <c r="H478" s="364"/>
      <c r="I478" s="364"/>
      <c r="J478" s="364"/>
      <c r="K478" s="364"/>
      <c r="L478" s="364"/>
      <c r="M478" s="364"/>
    </row>
    <row r="479" spans="1:13" s="374" customFormat="1" ht="63" customHeight="1" thickBot="1" x14ac:dyDescent="0.35">
      <c r="A479" s="401" t="s">
        <v>202</v>
      </c>
      <c r="B479" s="402" t="s">
        <v>755</v>
      </c>
      <c r="C479" s="415" t="s">
        <v>756</v>
      </c>
      <c r="D479" s="416"/>
      <c r="E479" s="402"/>
      <c r="F479" s="364"/>
      <c r="H479" s="364"/>
      <c r="I479" s="364"/>
      <c r="J479" s="364"/>
      <c r="K479" s="364"/>
      <c r="L479" s="364"/>
      <c r="M479" s="364"/>
    </row>
    <row r="480" spans="1:13" s="374" customFormat="1" ht="40.5" customHeight="1" thickBot="1" x14ac:dyDescent="0.35">
      <c r="A480" s="375" t="s">
        <v>22</v>
      </c>
      <c r="B480" s="986" t="s">
        <v>757</v>
      </c>
      <c r="C480" s="966"/>
      <c r="D480" s="966"/>
      <c r="E480" s="987"/>
      <c r="F480" s="364"/>
      <c r="H480" s="364"/>
      <c r="I480" s="364"/>
      <c r="J480" s="364"/>
      <c r="K480" s="364"/>
      <c r="L480" s="364"/>
      <c r="M480" s="364"/>
    </row>
    <row r="481" spans="1:13" s="374" customFormat="1" ht="21" customHeight="1" thickBot="1" x14ac:dyDescent="0.35">
      <c r="A481" s="375" t="s">
        <v>24</v>
      </c>
      <c r="B481" s="998" t="s">
        <v>177</v>
      </c>
      <c r="C481" s="967"/>
      <c r="D481" s="967"/>
      <c r="E481" s="968"/>
      <c r="F481" s="364"/>
      <c r="H481" s="364"/>
      <c r="I481" s="364"/>
      <c r="J481" s="364"/>
      <c r="K481" s="364"/>
      <c r="L481" s="364"/>
      <c r="M481" s="364"/>
    </row>
    <row r="482" spans="1:13" s="374" customFormat="1" ht="21" customHeight="1" x14ac:dyDescent="0.3">
      <c r="A482" s="969"/>
      <c r="B482" s="404">
        <v>2019</v>
      </c>
      <c r="C482" s="404">
        <v>2020</v>
      </c>
      <c r="D482" s="404">
        <v>2021</v>
      </c>
      <c r="E482" s="404">
        <v>2022</v>
      </c>
      <c r="F482" s="364"/>
      <c r="H482" s="364"/>
      <c r="I482" s="364"/>
      <c r="J482" s="364"/>
      <c r="K482" s="364"/>
      <c r="L482" s="364"/>
      <c r="M482" s="364"/>
    </row>
    <row r="483" spans="1:13" ht="21" customHeight="1" thickBot="1" x14ac:dyDescent="0.35">
      <c r="A483" s="970"/>
      <c r="B483" s="405" t="s">
        <v>9</v>
      </c>
      <c r="C483" s="405" t="s">
        <v>10</v>
      </c>
      <c r="D483" s="405" t="s">
        <v>10</v>
      </c>
      <c r="E483" s="405" t="s">
        <v>10</v>
      </c>
    </row>
    <row r="484" spans="1:13" ht="21" customHeight="1" thickBot="1" x14ac:dyDescent="0.35">
      <c r="A484" s="375" t="s">
        <v>26</v>
      </c>
      <c r="B484" s="406">
        <v>4</v>
      </c>
      <c r="C484" s="406">
        <v>4</v>
      </c>
      <c r="D484" s="406">
        <v>4</v>
      </c>
      <c r="E484" s="406">
        <v>4</v>
      </c>
    </row>
    <row r="485" spans="1:13" ht="21" customHeight="1" thickBot="1" x14ac:dyDescent="0.35">
      <c r="A485" s="375" t="s">
        <v>27</v>
      </c>
      <c r="B485" s="407">
        <v>13581.68</v>
      </c>
      <c r="C485" s="407">
        <v>10000</v>
      </c>
      <c r="D485" s="407">
        <v>28216.370999999999</v>
      </c>
      <c r="E485" s="407">
        <v>23581.68</v>
      </c>
    </row>
    <row r="486" spans="1:13" ht="21" customHeight="1" thickBot="1" x14ac:dyDescent="0.35">
      <c r="A486" s="375" t="s">
        <v>28</v>
      </c>
      <c r="B486" s="406">
        <v>3395.42</v>
      </c>
      <c r="C486" s="406">
        <v>2500</v>
      </c>
      <c r="D486" s="406">
        <v>7054.0927499999998</v>
      </c>
      <c r="E486" s="406">
        <v>5895.42</v>
      </c>
    </row>
    <row r="487" spans="1:13" ht="21" customHeight="1" thickBot="1" x14ac:dyDescent="0.35">
      <c r="A487" s="375" t="s">
        <v>29</v>
      </c>
      <c r="B487" s="408" t="s">
        <v>30</v>
      </c>
      <c r="C487" s="409" t="e">
        <v>#REF!</v>
      </c>
      <c r="D487" s="409" t="e">
        <v>#REF!</v>
      </c>
      <c r="E487" s="409">
        <v>0</v>
      </c>
    </row>
    <row r="488" spans="1:13" ht="21" customHeight="1" thickBot="1" x14ac:dyDescent="0.35">
      <c r="A488" s="375" t="s">
        <v>31</v>
      </c>
      <c r="B488" s="408" t="s">
        <v>30</v>
      </c>
      <c r="C488" s="409">
        <v>-0.26371406188336055</v>
      </c>
      <c r="D488" s="409">
        <v>1.8216370999999998</v>
      </c>
      <c r="E488" s="409">
        <v>-0.16425538918523575</v>
      </c>
    </row>
    <row r="489" spans="1:13" ht="21" customHeight="1" thickBot="1" x14ac:dyDescent="0.35">
      <c r="A489" s="375" t="s">
        <v>32</v>
      </c>
      <c r="B489" s="408" t="s">
        <v>30</v>
      </c>
      <c r="C489" s="409">
        <v>-0.26371406188336055</v>
      </c>
      <c r="D489" s="409">
        <v>1.8216370999999998</v>
      </c>
      <c r="E489" s="409">
        <v>-0.16425538918523575</v>
      </c>
    </row>
    <row r="490" spans="1:13" ht="21" customHeight="1" thickBot="1" x14ac:dyDescent="0.35">
      <c r="A490" s="1016" t="s">
        <v>721</v>
      </c>
      <c r="B490" s="1017"/>
      <c r="C490" s="1017"/>
      <c r="D490" s="1017"/>
      <c r="E490" s="1018"/>
    </row>
    <row r="491" spans="1:13" ht="21" customHeight="1" x14ac:dyDescent="0.3">
      <c r="A491" s="969"/>
      <c r="B491" s="404">
        <v>2019</v>
      </c>
      <c r="C491" s="404">
        <v>2020</v>
      </c>
      <c r="D491" s="404">
        <v>2021</v>
      </c>
      <c r="E491" s="404">
        <v>2022</v>
      </c>
    </row>
    <row r="492" spans="1:13" ht="21" customHeight="1" thickBot="1" x14ac:dyDescent="0.35">
      <c r="A492" s="970"/>
      <c r="B492" s="405" t="s">
        <v>9</v>
      </c>
      <c r="C492" s="405" t="s">
        <v>10</v>
      </c>
      <c r="D492" s="405" t="s">
        <v>10</v>
      </c>
      <c r="E492" s="405" t="s">
        <v>10</v>
      </c>
    </row>
    <row r="493" spans="1:13" ht="21" customHeight="1" thickBot="1" x14ac:dyDescent="0.35">
      <c r="A493" s="411" t="s">
        <v>49</v>
      </c>
      <c r="B493" s="412">
        <v>0</v>
      </c>
      <c r="C493" s="412">
        <v>0</v>
      </c>
      <c r="D493" s="412">
        <v>0</v>
      </c>
      <c r="E493" s="412">
        <v>0</v>
      </c>
    </row>
    <row r="494" spans="1:13" ht="21" customHeight="1" thickBot="1" x14ac:dyDescent="0.35">
      <c r="A494" s="413" t="s">
        <v>110</v>
      </c>
      <c r="B494" s="412"/>
      <c r="C494" s="412"/>
      <c r="D494" s="412"/>
      <c r="E494" s="412"/>
    </row>
    <row r="495" spans="1:13" ht="21" customHeight="1" thickBot="1" x14ac:dyDescent="0.35">
      <c r="A495" s="413" t="s">
        <v>111</v>
      </c>
      <c r="B495" s="412"/>
      <c r="C495" s="412"/>
      <c r="D495" s="412"/>
      <c r="E495" s="412"/>
    </row>
    <row r="496" spans="1:13" ht="17.25" thickBot="1" x14ac:dyDescent="0.35">
      <c r="A496" s="413" t="s">
        <v>113</v>
      </c>
      <c r="B496" s="412"/>
      <c r="C496" s="412"/>
      <c r="D496" s="412"/>
      <c r="E496" s="412"/>
      <c r="G496" s="364"/>
    </row>
    <row r="497" spans="1:7" ht="17.25" thickBot="1" x14ac:dyDescent="0.35">
      <c r="A497" s="413" t="s">
        <v>114</v>
      </c>
      <c r="B497" s="412"/>
      <c r="C497" s="412"/>
      <c r="D497" s="412"/>
      <c r="E497" s="412"/>
      <c r="G497" s="364"/>
    </row>
    <row r="498" spans="1:7" ht="17.25" thickBot="1" x14ac:dyDescent="0.35">
      <c r="A498" s="411" t="s">
        <v>50</v>
      </c>
      <c r="B498" s="407">
        <v>13581.68</v>
      </c>
      <c r="C498" s="407">
        <v>10000</v>
      </c>
      <c r="D498" s="407">
        <v>28216.370999999999</v>
      </c>
      <c r="E498" s="407">
        <v>23581.68</v>
      </c>
      <c r="G498" s="364"/>
    </row>
    <row r="499" spans="1:7" ht="17.25" thickBot="1" x14ac:dyDescent="0.35">
      <c r="A499" s="413" t="s">
        <v>110</v>
      </c>
      <c r="B499" s="407">
        <v>13581.68</v>
      </c>
      <c r="C499" s="412">
        <v>10000</v>
      </c>
      <c r="D499" s="412">
        <v>28216.370999999999</v>
      </c>
      <c r="E499" s="412">
        <v>23581.68</v>
      </c>
      <c r="G499" s="364"/>
    </row>
    <row r="500" spans="1:7" ht="17.25" thickBot="1" x14ac:dyDescent="0.35">
      <c r="A500" s="413" t="s">
        <v>111</v>
      </c>
      <c r="B500" s="407"/>
      <c r="C500" s="412"/>
      <c r="D500" s="412"/>
      <c r="E500" s="412"/>
      <c r="G500" s="364"/>
    </row>
    <row r="501" spans="1:7" ht="17.25" thickBot="1" x14ac:dyDescent="0.35">
      <c r="A501" s="413" t="s">
        <v>113</v>
      </c>
      <c r="B501" s="407"/>
      <c r="C501" s="412"/>
      <c r="D501" s="412"/>
      <c r="E501" s="412"/>
      <c r="G501" s="364"/>
    </row>
    <row r="502" spans="1:7" ht="17.25" thickBot="1" x14ac:dyDescent="0.35">
      <c r="A502" s="413" t="s">
        <v>114</v>
      </c>
      <c r="B502" s="407"/>
      <c r="C502" s="412"/>
      <c r="D502" s="412"/>
      <c r="E502" s="412"/>
      <c r="G502" s="364"/>
    </row>
    <row r="503" spans="1:7" ht="17.25" thickBot="1" x14ac:dyDescent="0.35">
      <c r="A503" s="414" t="s">
        <v>363</v>
      </c>
      <c r="B503" s="407">
        <v>13581.68</v>
      </c>
      <c r="C503" s="412">
        <v>10000</v>
      </c>
      <c r="D503" s="418">
        <v>28216.370999999999</v>
      </c>
      <c r="E503" s="412">
        <v>23581.68</v>
      </c>
      <c r="G503" s="364"/>
    </row>
    <row r="504" spans="1:7" ht="100.5" customHeight="1" thickBot="1" x14ac:dyDescent="0.35">
      <c r="A504" s="401" t="s">
        <v>202</v>
      </c>
      <c r="B504" s="402" t="s">
        <v>758</v>
      </c>
      <c r="C504" s="415" t="s">
        <v>759</v>
      </c>
      <c r="D504" s="416"/>
      <c r="E504" s="402"/>
      <c r="G504" s="364"/>
    </row>
    <row r="505" spans="1:7" ht="17.25" thickBot="1" x14ac:dyDescent="0.35">
      <c r="A505" s="375" t="s">
        <v>22</v>
      </c>
      <c r="B505" s="986" t="s">
        <v>724</v>
      </c>
      <c r="C505" s="966"/>
      <c r="D505" s="966"/>
      <c r="E505" s="987"/>
      <c r="G505" s="364"/>
    </row>
    <row r="506" spans="1:7" ht="17.25" thickBot="1" x14ac:dyDescent="0.35">
      <c r="A506" s="375" t="s">
        <v>24</v>
      </c>
      <c r="B506" s="998" t="s">
        <v>711</v>
      </c>
      <c r="C506" s="967"/>
      <c r="D506" s="967"/>
      <c r="E506" s="968"/>
      <c r="G506" s="364"/>
    </row>
    <row r="507" spans="1:7" x14ac:dyDescent="0.3">
      <c r="A507" s="969"/>
      <c r="B507" s="404">
        <v>2019</v>
      </c>
      <c r="C507" s="404">
        <v>2020</v>
      </c>
      <c r="D507" s="404">
        <v>2021</v>
      </c>
      <c r="E507" s="404">
        <v>2022</v>
      </c>
      <c r="G507" s="364"/>
    </row>
    <row r="508" spans="1:7" ht="17.25" thickBot="1" x14ac:dyDescent="0.35">
      <c r="A508" s="970"/>
      <c r="B508" s="405" t="s">
        <v>9</v>
      </c>
      <c r="C508" s="405" t="s">
        <v>10</v>
      </c>
      <c r="D508" s="405" t="s">
        <v>10</v>
      </c>
      <c r="E508" s="405" t="s">
        <v>10</v>
      </c>
      <c r="G508" s="364"/>
    </row>
    <row r="509" spans="1:7" ht="17.25" thickBot="1" x14ac:dyDescent="0.35">
      <c r="A509" s="375" t="s">
        <v>26</v>
      </c>
      <c r="B509" s="406">
        <v>1</v>
      </c>
      <c r="C509" s="406">
        <v>1</v>
      </c>
      <c r="D509" s="406">
        <v>1</v>
      </c>
      <c r="E509" s="406">
        <v>1</v>
      </c>
      <c r="G509" s="364"/>
    </row>
    <row r="510" spans="1:7" ht="17.25" thickBot="1" x14ac:dyDescent="0.35">
      <c r="A510" s="375" t="s">
        <v>27</v>
      </c>
      <c r="B510" s="406">
        <v>275.13799999999998</v>
      </c>
      <c r="C510" s="406">
        <v>200</v>
      </c>
      <c r="D510" s="406">
        <v>600.55200000000002</v>
      </c>
      <c r="E510" s="406">
        <v>575.13800000000003</v>
      </c>
      <c r="G510" s="364"/>
    </row>
    <row r="511" spans="1:7" ht="17.25" thickBot="1" x14ac:dyDescent="0.35">
      <c r="A511" s="375" t="s">
        <v>28</v>
      </c>
      <c r="B511" s="406">
        <v>275.13799999999998</v>
      </c>
      <c r="C511" s="406">
        <v>200</v>
      </c>
      <c r="D511" s="406">
        <v>600.55200000000002</v>
      </c>
      <c r="E511" s="406">
        <v>575.13800000000003</v>
      </c>
      <c r="G511" s="364"/>
    </row>
    <row r="512" spans="1:7" ht="17.25" thickBot="1" x14ac:dyDescent="0.35">
      <c r="A512" s="375" t="s">
        <v>29</v>
      </c>
      <c r="B512" s="408" t="s">
        <v>30</v>
      </c>
      <c r="C512" s="409" t="e">
        <v>#REF!</v>
      </c>
      <c r="D512" s="409" t="e">
        <v>#REF!</v>
      </c>
      <c r="E512" s="409">
        <v>0</v>
      </c>
      <c r="G512" s="364"/>
    </row>
    <row r="513" spans="1:7" ht="17.25" thickBot="1" x14ac:dyDescent="0.35">
      <c r="A513" s="375" t="s">
        <v>31</v>
      </c>
      <c r="B513" s="408" t="s">
        <v>30</v>
      </c>
      <c r="C513" s="409">
        <v>-0.27309204835391687</v>
      </c>
      <c r="D513" s="409">
        <v>2.0027600000000003</v>
      </c>
      <c r="E513" s="409">
        <v>-4.2317734351063674E-2</v>
      </c>
      <c r="G513" s="364"/>
    </row>
    <row r="514" spans="1:7" ht="17.25" thickBot="1" x14ac:dyDescent="0.35">
      <c r="A514" s="375" t="s">
        <v>32</v>
      </c>
      <c r="B514" s="408" t="s">
        <v>30</v>
      </c>
      <c r="C514" s="409">
        <v>-0.27309204835391687</v>
      </c>
      <c r="D514" s="409">
        <v>2.0027600000000003</v>
      </c>
      <c r="E514" s="409">
        <v>-4.2317734351063674E-2</v>
      </c>
      <c r="G514" s="364"/>
    </row>
    <row r="515" spans="1:7" ht="17.25" thickBot="1" x14ac:dyDescent="0.35">
      <c r="A515" s="1016" t="s">
        <v>721</v>
      </c>
      <c r="B515" s="1017"/>
      <c r="C515" s="1017"/>
      <c r="D515" s="1017"/>
      <c r="E515" s="1018"/>
      <c r="G515" s="364"/>
    </row>
    <row r="516" spans="1:7" x14ac:dyDescent="0.3">
      <c r="A516" s="969"/>
      <c r="B516" s="404">
        <v>2019</v>
      </c>
      <c r="C516" s="404">
        <v>2020</v>
      </c>
      <c r="D516" s="404">
        <v>2021</v>
      </c>
      <c r="E516" s="404">
        <v>2022</v>
      </c>
      <c r="G516" s="364"/>
    </row>
    <row r="517" spans="1:7" ht="17.25" thickBot="1" x14ac:dyDescent="0.35">
      <c r="A517" s="970"/>
      <c r="B517" s="405" t="s">
        <v>9</v>
      </c>
      <c r="C517" s="405" t="s">
        <v>10</v>
      </c>
      <c r="D517" s="405" t="s">
        <v>10</v>
      </c>
      <c r="E517" s="405" t="s">
        <v>10</v>
      </c>
      <c r="G517" s="364"/>
    </row>
    <row r="518" spans="1:7" ht="17.25" thickBot="1" x14ac:dyDescent="0.35">
      <c r="A518" s="411" t="s">
        <v>49</v>
      </c>
      <c r="B518" s="412">
        <v>0</v>
      </c>
      <c r="C518" s="412">
        <v>0</v>
      </c>
      <c r="D518" s="412">
        <v>0</v>
      </c>
      <c r="E518" s="412">
        <v>0</v>
      </c>
      <c r="G518" s="364"/>
    </row>
    <row r="519" spans="1:7" ht="17.25" thickBot="1" x14ac:dyDescent="0.35">
      <c r="A519" s="413" t="s">
        <v>110</v>
      </c>
      <c r="B519" s="412"/>
      <c r="C519" s="412"/>
      <c r="D519" s="412"/>
      <c r="E519" s="412"/>
      <c r="G519" s="364"/>
    </row>
    <row r="520" spans="1:7" ht="17.25" thickBot="1" x14ac:dyDescent="0.35">
      <c r="A520" s="413" t="s">
        <v>111</v>
      </c>
      <c r="B520" s="412"/>
      <c r="C520" s="412"/>
      <c r="D520" s="412"/>
      <c r="E520" s="412"/>
      <c r="G520" s="364"/>
    </row>
    <row r="521" spans="1:7" ht="17.25" thickBot="1" x14ac:dyDescent="0.35">
      <c r="A521" s="413" t="s">
        <v>113</v>
      </c>
      <c r="B521" s="412"/>
      <c r="C521" s="412"/>
      <c r="D521" s="412"/>
      <c r="E521" s="412"/>
      <c r="G521" s="364"/>
    </row>
    <row r="522" spans="1:7" ht="17.25" thickBot="1" x14ac:dyDescent="0.35">
      <c r="A522" s="413" t="s">
        <v>114</v>
      </c>
      <c r="B522" s="412"/>
      <c r="C522" s="412"/>
      <c r="D522" s="412"/>
      <c r="E522" s="412"/>
      <c r="G522" s="364"/>
    </row>
    <row r="523" spans="1:7" ht="17.25" thickBot="1" x14ac:dyDescent="0.35">
      <c r="A523" s="411" t="s">
        <v>50</v>
      </c>
      <c r="B523" s="407">
        <v>275.13799999999998</v>
      </c>
      <c r="C523" s="407">
        <v>200</v>
      </c>
      <c r="D523" s="407">
        <v>600.55200000000002</v>
      </c>
      <c r="E523" s="407">
        <v>575.13800000000003</v>
      </c>
      <c r="G523" s="364"/>
    </row>
    <row r="524" spans="1:7" ht="17.25" thickBot="1" x14ac:dyDescent="0.35">
      <c r="A524" s="413" t="s">
        <v>110</v>
      </c>
      <c r="B524" s="412">
        <v>275.13799999999998</v>
      </c>
      <c r="C524" s="412">
        <v>200</v>
      </c>
      <c r="D524" s="412">
        <v>600.55200000000002</v>
      </c>
      <c r="E524" s="412">
        <v>575.13800000000003</v>
      </c>
      <c r="G524" s="364"/>
    </row>
    <row r="525" spans="1:7" ht="17.25" thickBot="1" x14ac:dyDescent="0.35">
      <c r="A525" s="413" t="s">
        <v>111</v>
      </c>
      <c r="B525" s="407"/>
      <c r="C525" s="412"/>
      <c r="D525" s="412"/>
      <c r="E525" s="412"/>
      <c r="G525" s="364"/>
    </row>
    <row r="526" spans="1:7" ht="17.25" thickBot="1" x14ac:dyDescent="0.35">
      <c r="A526" s="413" t="s">
        <v>113</v>
      </c>
      <c r="B526" s="407"/>
      <c r="C526" s="412"/>
      <c r="D526" s="412"/>
      <c r="E526" s="412"/>
      <c r="G526" s="364"/>
    </row>
    <row r="527" spans="1:7" ht="17.25" thickBot="1" x14ac:dyDescent="0.35">
      <c r="A527" s="413" t="s">
        <v>114</v>
      </c>
      <c r="B527" s="407"/>
      <c r="C527" s="412"/>
      <c r="D527" s="412"/>
      <c r="E527" s="412"/>
      <c r="G527" s="364"/>
    </row>
    <row r="528" spans="1:7" ht="17.25" thickBot="1" x14ac:dyDescent="0.35">
      <c r="A528" s="414" t="s">
        <v>363</v>
      </c>
      <c r="B528" s="407">
        <v>275.13799999999998</v>
      </c>
      <c r="C528" s="412">
        <v>200</v>
      </c>
      <c r="D528" s="418">
        <v>600.55200000000002</v>
      </c>
      <c r="E528" s="412">
        <v>575.13800000000003</v>
      </c>
    </row>
    <row r="529" spans="1:7" ht="81" customHeight="1" thickBot="1" x14ac:dyDescent="0.35">
      <c r="A529" s="401" t="s">
        <v>207</v>
      </c>
      <c r="B529" s="402" t="s">
        <v>760</v>
      </c>
      <c r="C529" s="415" t="s">
        <v>761</v>
      </c>
      <c r="D529" s="416"/>
      <c r="E529" s="402"/>
    </row>
    <row r="530" spans="1:7" ht="17.25" thickBot="1" x14ac:dyDescent="0.35">
      <c r="A530" s="375" t="s">
        <v>22</v>
      </c>
      <c r="B530" s="986" t="s">
        <v>762</v>
      </c>
      <c r="C530" s="966"/>
      <c r="D530" s="966"/>
      <c r="E530" s="987"/>
    </row>
    <row r="531" spans="1:7" ht="17.25" thickBot="1" x14ac:dyDescent="0.35">
      <c r="A531" s="375" t="s">
        <v>24</v>
      </c>
      <c r="B531" s="998">
        <v>2000</v>
      </c>
      <c r="C531" s="967"/>
      <c r="D531" s="967"/>
      <c r="E531" s="968"/>
    </row>
    <row r="532" spans="1:7" x14ac:dyDescent="0.3">
      <c r="A532" s="969"/>
      <c r="B532" s="404">
        <v>2019</v>
      </c>
      <c r="C532" s="404">
        <v>2020</v>
      </c>
      <c r="D532" s="404">
        <v>2021</v>
      </c>
      <c r="E532" s="404">
        <v>2022</v>
      </c>
    </row>
    <row r="533" spans="1:7" ht="17.25" thickBot="1" x14ac:dyDescent="0.35">
      <c r="A533" s="970"/>
      <c r="B533" s="405" t="s">
        <v>9</v>
      </c>
      <c r="C533" s="405" t="s">
        <v>10</v>
      </c>
      <c r="D533" s="405" t="s">
        <v>10</v>
      </c>
      <c r="E533" s="405" t="s">
        <v>10</v>
      </c>
    </row>
    <row r="534" spans="1:7" ht="17.25" thickBot="1" x14ac:dyDescent="0.35">
      <c r="A534" s="375" t="s">
        <v>26</v>
      </c>
      <c r="B534" s="406">
        <v>410</v>
      </c>
      <c r="C534" s="406">
        <v>410</v>
      </c>
      <c r="D534" s="406">
        <v>1180</v>
      </c>
      <c r="E534" s="406">
        <v>0</v>
      </c>
      <c r="F534" s="364" t="s">
        <v>747</v>
      </c>
      <c r="G534" s="374">
        <v>48872.239000000001</v>
      </c>
    </row>
    <row r="535" spans="1:7" ht="17.25" thickBot="1" x14ac:dyDescent="0.35">
      <c r="A535" s="375" t="s">
        <v>27</v>
      </c>
      <c r="B535" s="407">
        <v>10033.144</v>
      </c>
      <c r="C535" s="407">
        <v>10033.144</v>
      </c>
      <c r="D535" s="407">
        <v>28805.951000000001</v>
      </c>
      <c r="E535" s="407">
        <v>0</v>
      </c>
      <c r="F535" s="364" t="s">
        <v>748</v>
      </c>
      <c r="G535" s="374">
        <v>2000</v>
      </c>
    </row>
    <row r="536" spans="1:7" ht="17.25" thickBot="1" x14ac:dyDescent="0.35">
      <c r="A536" s="375" t="s">
        <v>28</v>
      </c>
      <c r="B536" s="406">
        <v>24.471082926829268</v>
      </c>
      <c r="C536" s="406">
        <v>24.471082926829268</v>
      </c>
      <c r="D536" s="406">
        <v>70.258417073170733</v>
      </c>
      <c r="E536" s="406">
        <v>0</v>
      </c>
    </row>
    <row r="537" spans="1:7" ht="17.25" thickBot="1" x14ac:dyDescent="0.35">
      <c r="A537" s="375" t="s">
        <v>29</v>
      </c>
      <c r="B537" s="408" t="s">
        <v>30</v>
      </c>
      <c r="C537" s="409" t="e">
        <v>#REF!</v>
      </c>
      <c r="D537" s="409" t="e">
        <v>#REF!</v>
      </c>
      <c r="E537" s="409">
        <v>1.8780487804878048</v>
      </c>
    </row>
    <row r="538" spans="1:7" ht="17.25" thickBot="1" x14ac:dyDescent="0.35">
      <c r="A538" s="375" t="s">
        <v>31</v>
      </c>
      <c r="B538" s="408" t="s">
        <v>30</v>
      </c>
      <c r="C538" s="409">
        <v>0</v>
      </c>
      <c r="D538" s="409">
        <v>1.8710791951157084</v>
      </c>
      <c r="E538" s="409">
        <v>-1</v>
      </c>
    </row>
    <row r="539" spans="1:7" ht="17.25" thickBot="1" x14ac:dyDescent="0.35">
      <c r="A539" s="375" t="s">
        <v>32</v>
      </c>
      <c r="B539" s="408" t="s">
        <v>30</v>
      </c>
      <c r="C539" s="409">
        <v>0</v>
      </c>
      <c r="D539" s="409">
        <v>1.8710791951157084</v>
      </c>
      <c r="E539" s="409">
        <v>-1</v>
      </c>
    </row>
    <row r="540" spans="1:7" ht="17.25" thickBot="1" x14ac:dyDescent="0.35">
      <c r="A540" s="1016" t="s">
        <v>721</v>
      </c>
      <c r="B540" s="1017"/>
      <c r="C540" s="1017"/>
      <c r="D540" s="1017"/>
      <c r="E540" s="1018"/>
    </row>
    <row r="541" spans="1:7" x14ac:dyDescent="0.3">
      <c r="A541" s="969"/>
      <c r="B541" s="404">
        <v>2019</v>
      </c>
      <c r="C541" s="404">
        <v>2020</v>
      </c>
      <c r="D541" s="404">
        <v>2021</v>
      </c>
      <c r="E541" s="404">
        <v>2022</v>
      </c>
    </row>
    <row r="542" spans="1:7" ht="17.25" thickBot="1" x14ac:dyDescent="0.35">
      <c r="A542" s="970"/>
      <c r="B542" s="405" t="s">
        <v>9</v>
      </c>
      <c r="C542" s="405" t="s">
        <v>10</v>
      </c>
      <c r="D542" s="405" t="s">
        <v>10</v>
      </c>
      <c r="E542" s="405" t="s">
        <v>10</v>
      </c>
    </row>
    <row r="543" spans="1:7" ht="17.25" thickBot="1" x14ac:dyDescent="0.35">
      <c r="A543" s="411" t="s">
        <v>49</v>
      </c>
      <c r="B543" s="412">
        <v>0</v>
      </c>
      <c r="C543" s="412">
        <v>0</v>
      </c>
      <c r="D543" s="412">
        <v>0</v>
      </c>
      <c r="E543" s="412">
        <v>0</v>
      </c>
    </row>
    <row r="544" spans="1:7" ht="17.25" thickBot="1" x14ac:dyDescent="0.35">
      <c r="A544" s="413" t="s">
        <v>110</v>
      </c>
      <c r="B544" s="412"/>
      <c r="C544" s="412"/>
      <c r="D544" s="412"/>
      <c r="E544" s="412"/>
      <c r="G544" s="364"/>
    </row>
    <row r="545" spans="1:7" ht="17.25" thickBot="1" x14ac:dyDescent="0.35">
      <c r="A545" s="413" t="s">
        <v>111</v>
      </c>
      <c r="B545" s="412"/>
      <c r="C545" s="412"/>
      <c r="D545" s="412"/>
      <c r="E545" s="412"/>
      <c r="G545" s="364"/>
    </row>
    <row r="546" spans="1:7" ht="17.25" thickBot="1" x14ac:dyDescent="0.35">
      <c r="A546" s="413" t="s">
        <v>113</v>
      </c>
      <c r="B546" s="412"/>
      <c r="C546" s="412"/>
      <c r="D546" s="412"/>
      <c r="E546" s="412"/>
      <c r="G546" s="364"/>
    </row>
    <row r="547" spans="1:7" ht="17.25" thickBot="1" x14ac:dyDescent="0.35">
      <c r="A547" s="413" t="s">
        <v>114</v>
      </c>
      <c r="B547" s="412"/>
      <c r="C547" s="412"/>
      <c r="D547" s="412"/>
      <c r="E547" s="412"/>
      <c r="G547" s="364"/>
    </row>
    <row r="548" spans="1:7" ht="17.25" thickBot="1" x14ac:dyDescent="0.35">
      <c r="A548" s="411" t="s">
        <v>50</v>
      </c>
      <c r="B548" s="407">
        <v>10033.144</v>
      </c>
      <c r="C548" s="407">
        <v>10033.144</v>
      </c>
      <c r="D548" s="407">
        <v>28805.951000000001</v>
      </c>
      <c r="E548" s="407">
        <v>0</v>
      </c>
      <c r="G548" s="364"/>
    </row>
    <row r="549" spans="1:7" ht="17.25" thickBot="1" x14ac:dyDescent="0.35">
      <c r="A549" s="413" t="s">
        <v>110</v>
      </c>
      <c r="B549" s="407">
        <v>10033.144</v>
      </c>
      <c r="C549" s="412">
        <v>10033.144</v>
      </c>
      <c r="D549" s="412">
        <v>28805.951000000001</v>
      </c>
      <c r="E549" s="412">
        <v>0</v>
      </c>
      <c r="G549" s="364"/>
    </row>
    <row r="550" spans="1:7" ht="17.25" thickBot="1" x14ac:dyDescent="0.35">
      <c r="A550" s="413" t="s">
        <v>111</v>
      </c>
      <c r="B550" s="407"/>
      <c r="C550" s="412"/>
      <c r="D550" s="412"/>
      <c r="E550" s="412"/>
      <c r="G550" s="364"/>
    </row>
    <row r="551" spans="1:7" ht="17.25" thickBot="1" x14ac:dyDescent="0.35">
      <c r="A551" s="413" t="s">
        <v>113</v>
      </c>
      <c r="B551" s="407"/>
      <c r="C551" s="412"/>
      <c r="D551" s="412"/>
      <c r="E551" s="412"/>
      <c r="G551" s="364"/>
    </row>
    <row r="552" spans="1:7" ht="17.25" thickBot="1" x14ac:dyDescent="0.35">
      <c r="A552" s="413" t="s">
        <v>114</v>
      </c>
      <c r="B552" s="407"/>
      <c r="C552" s="412"/>
      <c r="D552" s="412"/>
      <c r="E552" s="412"/>
      <c r="G552" s="364"/>
    </row>
    <row r="553" spans="1:7" ht="17.25" thickBot="1" x14ac:dyDescent="0.35">
      <c r="A553" s="414" t="s">
        <v>211</v>
      </c>
      <c r="B553" s="407">
        <v>10033.144</v>
      </c>
      <c r="C553" s="412">
        <v>10033.144</v>
      </c>
      <c r="D553" s="418">
        <v>28805.951000000001</v>
      </c>
      <c r="E553" s="412">
        <v>0</v>
      </c>
      <c r="G553" s="364"/>
    </row>
    <row r="554" spans="1:7" ht="84.75" customHeight="1" thickBot="1" x14ac:dyDescent="0.35">
      <c r="A554" s="401" t="s">
        <v>207</v>
      </c>
      <c r="B554" s="402" t="s">
        <v>763</v>
      </c>
      <c r="C554" s="415" t="s">
        <v>764</v>
      </c>
      <c r="D554" s="416"/>
      <c r="E554" s="402"/>
      <c r="G554" s="364"/>
    </row>
    <row r="555" spans="1:7" ht="17.25" thickBot="1" x14ac:dyDescent="0.35">
      <c r="A555" s="375" t="s">
        <v>22</v>
      </c>
      <c r="B555" s="986" t="s">
        <v>724</v>
      </c>
      <c r="C555" s="966"/>
      <c r="D555" s="966"/>
      <c r="E555" s="987"/>
      <c r="G555" s="364"/>
    </row>
    <row r="556" spans="1:7" ht="17.25" thickBot="1" x14ac:dyDescent="0.35">
      <c r="A556" s="375" t="s">
        <v>24</v>
      </c>
      <c r="B556" s="998" t="s">
        <v>711</v>
      </c>
      <c r="C556" s="967"/>
      <c r="D556" s="967"/>
      <c r="E556" s="968"/>
      <c r="G556" s="364"/>
    </row>
    <row r="557" spans="1:7" x14ac:dyDescent="0.3">
      <c r="A557" s="969"/>
      <c r="B557" s="404">
        <v>2019</v>
      </c>
      <c r="C557" s="404">
        <v>2020</v>
      </c>
      <c r="D557" s="404">
        <v>2021</v>
      </c>
      <c r="E557" s="404">
        <v>2022</v>
      </c>
      <c r="G557" s="364"/>
    </row>
    <row r="558" spans="1:7" ht="17.25" thickBot="1" x14ac:dyDescent="0.35">
      <c r="A558" s="970"/>
      <c r="B558" s="405" t="s">
        <v>9</v>
      </c>
      <c r="C558" s="405" t="s">
        <v>10</v>
      </c>
      <c r="D558" s="405" t="s">
        <v>10</v>
      </c>
      <c r="E558" s="405" t="s">
        <v>10</v>
      </c>
      <c r="G558" s="364"/>
    </row>
    <row r="559" spans="1:7" ht="17.25" thickBot="1" x14ac:dyDescent="0.35">
      <c r="A559" s="375" t="s">
        <v>26</v>
      </c>
      <c r="B559" s="406">
        <v>1</v>
      </c>
      <c r="C559" s="406">
        <v>1</v>
      </c>
      <c r="D559" s="406">
        <v>1</v>
      </c>
      <c r="E559" s="406">
        <v>0</v>
      </c>
      <c r="G559" s="364"/>
    </row>
    <row r="560" spans="1:7" ht="17.25" thickBot="1" x14ac:dyDescent="0.35">
      <c r="A560" s="375" t="s">
        <v>27</v>
      </c>
      <c r="B560" s="406">
        <v>221.00000132800002</v>
      </c>
      <c r="C560" s="406">
        <v>221.00000132800002</v>
      </c>
      <c r="D560" s="406">
        <v>562.76900000000001</v>
      </c>
      <c r="E560" s="406">
        <v>0</v>
      </c>
      <c r="G560" s="364"/>
    </row>
    <row r="561" spans="1:7" ht="17.25" thickBot="1" x14ac:dyDescent="0.35">
      <c r="A561" s="375" t="s">
        <v>28</v>
      </c>
      <c r="B561" s="406">
        <v>221.00000132800002</v>
      </c>
      <c r="C561" s="406">
        <v>221.00000132800002</v>
      </c>
      <c r="D561" s="406">
        <v>562.76900000000001</v>
      </c>
      <c r="E561" s="406">
        <v>0</v>
      </c>
      <c r="G561" s="364"/>
    </row>
    <row r="562" spans="1:7" ht="17.25" thickBot="1" x14ac:dyDescent="0.35">
      <c r="A562" s="375" t="s">
        <v>29</v>
      </c>
      <c r="B562" s="408" t="s">
        <v>30</v>
      </c>
      <c r="C562" s="409" t="e">
        <v>#REF!</v>
      </c>
      <c r="D562" s="409" t="e">
        <v>#REF!</v>
      </c>
      <c r="E562" s="409">
        <v>0</v>
      </c>
      <c r="G562" s="364"/>
    </row>
    <row r="563" spans="1:7" ht="17.25" thickBot="1" x14ac:dyDescent="0.35">
      <c r="A563" s="375" t="s">
        <v>31</v>
      </c>
      <c r="B563" s="408" t="s">
        <v>30</v>
      </c>
      <c r="C563" s="409">
        <v>0</v>
      </c>
      <c r="D563" s="409">
        <v>1.5464660480465748</v>
      </c>
      <c r="E563" s="409">
        <v>-1</v>
      </c>
      <c r="G563" s="364"/>
    </row>
    <row r="564" spans="1:7" ht="17.25" thickBot="1" x14ac:dyDescent="0.35">
      <c r="A564" s="375" t="s">
        <v>32</v>
      </c>
      <c r="B564" s="408" t="s">
        <v>30</v>
      </c>
      <c r="C564" s="409">
        <v>0</v>
      </c>
      <c r="D564" s="409">
        <v>1.5464660480465748</v>
      </c>
      <c r="E564" s="409">
        <v>-1</v>
      </c>
      <c r="G564" s="364"/>
    </row>
    <row r="565" spans="1:7" ht="17.25" thickBot="1" x14ac:dyDescent="0.35">
      <c r="A565" s="1016" t="s">
        <v>721</v>
      </c>
      <c r="B565" s="1017"/>
      <c r="C565" s="1017"/>
      <c r="D565" s="1017"/>
      <c r="E565" s="1018"/>
      <c r="G565" s="364"/>
    </row>
    <row r="566" spans="1:7" x14ac:dyDescent="0.3">
      <c r="A566" s="969"/>
      <c r="B566" s="404">
        <v>2019</v>
      </c>
      <c r="C566" s="404">
        <v>2020</v>
      </c>
      <c r="D566" s="404">
        <v>2021</v>
      </c>
      <c r="E566" s="404">
        <v>2022</v>
      </c>
      <c r="G566" s="364"/>
    </row>
    <row r="567" spans="1:7" ht="17.25" thickBot="1" x14ac:dyDescent="0.35">
      <c r="A567" s="970"/>
      <c r="B567" s="405" t="s">
        <v>9</v>
      </c>
      <c r="C567" s="405" t="s">
        <v>10</v>
      </c>
      <c r="D567" s="405" t="s">
        <v>10</v>
      </c>
      <c r="E567" s="405" t="s">
        <v>10</v>
      </c>
      <c r="G567" s="364"/>
    </row>
    <row r="568" spans="1:7" ht="17.25" thickBot="1" x14ac:dyDescent="0.35">
      <c r="A568" s="411" t="s">
        <v>49</v>
      </c>
      <c r="B568" s="412">
        <v>0</v>
      </c>
      <c r="C568" s="412">
        <v>0</v>
      </c>
      <c r="D568" s="412">
        <v>0</v>
      </c>
      <c r="E568" s="412">
        <v>0</v>
      </c>
      <c r="G568" s="364"/>
    </row>
    <row r="569" spans="1:7" ht="17.25" thickBot="1" x14ac:dyDescent="0.35">
      <c r="A569" s="413" t="s">
        <v>110</v>
      </c>
      <c r="B569" s="412"/>
      <c r="C569" s="412"/>
      <c r="D569" s="412"/>
      <c r="E569" s="412"/>
      <c r="G569" s="364"/>
    </row>
    <row r="570" spans="1:7" ht="17.25" thickBot="1" x14ac:dyDescent="0.35">
      <c r="A570" s="413" t="s">
        <v>111</v>
      </c>
      <c r="B570" s="412"/>
      <c r="C570" s="412"/>
      <c r="D570" s="412"/>
      <c r="E570" s="412"/>
      <c r="G570" s="364"/>
    </row>
    <row r="571" spans="1:7" ht="17.25" thickBot="1" x14ac:dyDescent="0.35">
      <c r="A571" s="413" t="s">
        <v>113</v>
      </c>
      <c r="B571" s="412"/>
      <c r="C571" s="412"/>
      <c r="D571" s="412"/>
      <c r="E571" s="412"/>
      <c r="G571" s="364"/>
    </row>
    <row r="572" spans="1:7" ht="17.25" thickBot="1" x14ac:dyDescent="0.35">
      <c r="A572" s="413" t="s">
        <v>114</v>
      </c>
      <c r="B572" s="412"/>
      <c r="C572" s="412"/>
      <c r="D572" s="412"/>
      <c r="E572" s="412"/>
      <c r="G572" s="364"/>
    </row>
    <row r="573" spans="1:7" ht="17.25" thickBot="1" x14ac:dyDescent="0.35">
      <c r="A573" s="411" t="s">
        <v>50</v>
      </c>
      <c r="B573" s="407">
        <v>221.00000132800002</v>
      </c>
      <c r="C573" s="407">
        <v>221.00000132800002</v>
      </c>
      <c r="D573" s="407">
        <v>562.76900000000001</v>
      </c>
      <c r="E573" s="407">
        <v>0</v>
      </c>
      <c r="G573" s="364"/>
    </row>
    <row r="574" spans="1:7" ht="17.25" thickBot="1" x14ac:dyDescent="0.35">
      <c r="A574" s="413" t="s">
        <v>110</v>
      </c>
      <c r="B574" s="412">
        <v>221.00000132800002</v>
      </c>
      <c r="C574" s="412">
        <v>221.00000132800002</v>
      </c>
      <c r="D574" s="412">
        <v>562.76900000000001</v>
      </c>
      <c r="E574" s="412"/>
      <c r="G574" s="364"/>
    </row>
    <row r="575" spans="1:7" ht="17.25" thickBot="1" x14ac:dyDescent="0.35">
      <c r="A575" s="413" t="s">
        <v>111</v>
      </c>
      <c r="B575" s="407"/>
      <c r="C575" s="412"/>
      <c r="D575" s="412"/>
      <c r="E575" s="412"/>
      <c r="G575" s="364"/>
    </row>
    <row r="576" spans="1:7" ht="17.25" thickBot="1" x14ac:dyDescent="0.35">
      <c r="A576" s="413" t="s">
        <v>113</v>
      </c>
      <c r="B576" s="407"/>
      <c r="C576" s="412"/>
      <c r="D576" s="412"/>
      <c r="E576" s="412"/>
    </row>
    <row r="577" spans="1:7" ht="17.25" thickBot="1" x14ac:dyDescent="0.35">
      <c r="A577" s="413" t="s">
        <v>114</v>
      </c>
      <c r="B577" s="407"/>
      <c r="C577" s="412"/>
      <c r="D577" s="412"/>
      <c r="E577" s="412"/>
    </row>
    <row r="578" spans="1:7" ht="17.25" thickBot="1" x14ac:dyDescent="0.35">
      <c r="A578" s="414" t="s">
        <v>211</v>
      </c>
      <c r="B578" s="407">
        <v>221.00000132800002</v>
      </c>
      <c r="C578" s="412">
        <v>221.00000132800002</v>
      </c>
      <c r="D578" s="418">
        <v>562.76900000000001</v>
      </c>
      <c r="E578" s="412">
        <v>0</v>
      </c>
    </row>
    <row r="579" spans="1:7" ht="42" customHeight="1" thickBot="1" x14ac:dyDescent="0.35">
      <c r="A579" s="401" t="s">
        <v>212</v>
      </c>
      <c r="B579" s="402" t="s">
        <v>765</v>
      </c>
      <c r="C579" s="415" t="s">
        <v>766</v>
      </c>
      <c r="D579" s="416"/>
      <c r="E579" s="402"/>
    </row>
    <row r="580" spans="1:7" ht="159" customHeight="1" thickBot="1" x14ac:dyDescent="0.35">
      <c r="A580" s="375" t="s">
        <v>22</v>
      </c>
      <c r="B580" s="986" t="s">
        <v>767</v>
      </c>
      <c r="C580" s="966"/>
      <c r="D580" s="966"/>
      <c r="E580" s="987"/>
    </row>
    <row r="581" spans="1:7" ht="17.25" thickBot="1" x14ac:dyDescent="0.35">
      <c r="A581" s="375" t="s">
        <v>24</v>
      </c>
      <c r="B581" s="998" t="s">
        <v>715</v>
      </c>
      <c r="C581" s="967"/>
      <c r="D581" s="967"/>
      <c r="E581" s="968"/>
    </row>
    <row r="582" spans="1:7" x14ac:dyDescent="0.3">
      <c r="A582" s="969"/>
      <c r="B582" s="404">
        <v>2019</v>
      </c>
      <c r="C582" s="404">
        <v>2020</v>
      </c>
      <c r="D582" s="404">
        <v>2021</v>
      </c>
      <c r="E582" s="404">
        <v>2022</v>
      </c>
    </row>
    <row r="583" spans="1:7" ht="17.25" thickBot="1" x14ac:dyDescent="0.35">
      <c r="A583" s="970"/>
      <c r="B583" s="405" t="s">
        <v>9</v>
      </c>
      <c r="C583" s="405" t="s">
        <v>10</v>
      </c>
      <c r="D583" s="405" t="s">
        <v>10</v>
      </c>
      <c r="E583" s="405" t="s">
        <v>10</v>
      </c>
    </row>
    <row r="584" spans="1:7" ht="17.25" thickBot="1" x14ac:dyDescent="0.35">
      <c r="A584" s="375" t="s">
        <v>26</v>
      </c>
      <c r="B584" s="406">
        <v>2094</v>
      </c>
      <c r="C584" s="406">
        <v>613</v>
      </c>
      <c r="D584" s="406">
        <v>4900</v>
      </c>
      <c r="E584" s="406">
        <v>2385</v>
      </c>
      <c r="F584" s="364" t="s">
        <v>747</v>
      </c>
      <c r="G584" s="374">
        <v>177466</v>
      </c>
    </row>
    <row r="585" spans="1:7" ht="17.25" thickBot="1" x14ac:dyDescent="0.35">
      <c r="A585" s="375" t="s">
        <v>27</v>
      </c>
      <c r="B585" s="407">
        <v>35625.22</v>
      </c>
      <c r="C585" s="407">
        <v>10437.829</v>
      </c>
      <c r="D585" s="407">
        <v>83337.811000000002</v>
      </c>
      <c r="E585" s="407">
        <v>40564.728000000003</v>
      </c>
      <c r="F585" s="364" t="s">
        <v>748</v>
      </c>
      <c r="G585" s="374">
        <v>10435</v>
      </c>
    </row>
    <row r="586" spans="1:7" ht="17.25" thickBot="1" x14ac:dyDescent="0.35">
      <c r="A586" s="375" t="s">
        <v>28</v>
      </c>
      <c r="B586" s="406">
        <v>17.012999044890162</v>
      </c>
      <c r="C586" s="406">
        <v>17.027453507340947</v>
      </c>
      <c r="D586" s="406">
        <v>135.95075203915172</v>
      </c>
      <c r="E586" s="406">
        <v>8.2785159183673471</v>
      </c>
    </row>
    <row r="587" spans="1:7" ht="17.25" thickBot="1" x14ac:dyDescent="0.35">
      <c r="A587" s="375" t="s">
        <v>29</v>
      </c>
      <c r="B587" s="408" t="s">
        <v>30</v>
      </c>
      <c r="C587" s="409" t="e">
        <v>#REF!</v>
      </c>
      <c r="D587" s="409" t="e">
        <v>#REF!</v>
      </c>
      <c r="E587" s="409">
        <v>6.9934747145187606</v>
      </c>
    </row>
    <row r="588" spans="1:7" ht="17.25" thickBot="1" x14ac:dyDescent="0.35">
      <c r="A588" s="375" t="s">
        <v>31</v>
      </c>
      <c r="B588" s="408" t="s">
        <v>30</v>
      </c>
      <c r="C588" s="409">
        <v>-0.70701011811295489</v>
      </c>
      <c r="D588" s="409">
        <v>6.9842092642061875</v>
      </c>
      <c r="E588" s="409">
        <v>-0.51324941808226754</v>
      </c>
    </row>
    <row r="589" spans="1:7" ht="17.25" thickBot="1" x14ac:dyDescent="0.35">
      <c r="A589" s="375" t="s">
        <v>32</v>
      </c>
      <c r="B589" s="408" t="s">
        <v>30</v>
      </c>
      <c r="C589" s="409">
        <v>8.4961284090168121E-4</v>
      </c>
      <c r="D589" s="409">
        <v>6.9842092642061866</v>
      </c>
      <c r="E589" s="409">
        <v>-0.93910650883355717</v>
      </c>
    </row>
    <row r="590" spans="1:7" ht="17.25" thickBot="1" x14ac:dyDescent="0.35">
      <c r="A590" s="1016" t="s">
        <v>721</v>
      </c>
      <c r="B590" s="1017"/>
      <c r="C590" s="1017"/>
      <c r="D590" s="1017"/>
      <c r="E590" s="1018"/>
    </row>
    <row r="591" spans="1:7" x14ac:dyDescent="0.3">
      <c r="A591" s="969"/>
      <c r="B591" s="404">
        <v>2019</v>
      </c>
      <c r="C591" s="404">
        <v>2020</v>
      </c>
      <c r="D591" s="404">
        <v>2021</v>
      </c>
      <c r="E591" s="404">
        <v>2022</v>
      </c>
    </row>
    <row r="592" spans="1:7" ht="17.25" thickBot="1" x14ac:dyDescent="0.35">
      <c r="A592" s="970"/>
      <c r="B592" s="405" t="s">
        <v>9</v>
      </c>
      <c r="C592" s="405" t="s">
        <v>10</v>
      </c>
      <c r="D592" s="405" t="s">
        <v>10</v>
      </c>
      <c r="E592" s="405" t="s">
        <v>10</v>
      </c>
      <c r="G592" s="364"/>
    </row>
    <row r="593" spans="1:7" ht="17.25" thickBot="1" x14ac:dyDescent="0.35">
      <c r="A593" s="411" t="s">
        <v>49</v>
      </c>
      <c r="B593" s="412">
        <v>0</v>
      </c>
      <c r="C593" s="412">
        <v>0</v>
      </c>
      <c r="D593" s="412">
        <v>0</v>
      </c>
      <c r="E593" s="412">
        <v>0</v>
      </c>
      <c r="G593" s="364"/>
    </row>
    <row r="594" spans="1:7" ht="17.25" thickBot="1" x14ac:dyDescent="0.35">
      <c r="A594" s="413" t="s">
        <v>110</v>
      </c>
      <c r="B594" s="412"/>
      <c r="C594" s="412"/>
      <c r="D594" s="412"/>
      <c r="E594" s="412"/>
      <c r="G594" s="364"/>
    </row>
    <row r="595" spans="1:7" ht="17.25" thickBot="1" x14ac:dyDescent="0.35">
      <c r="A595" s="413" t="s">
        <v>111</v>
      </c>
      <c r="B595" s="412"/>
      <c r="C595" s="412"/>
      <c r="D595" s="412"/>
      <c r="E595" s="412"/>
      <c r="G595" s="364"/>
    </row>
    <row r="596" spans="1:7" ht="17.25" thickBot="1" x14ac:dyDescent="0.35">
      <c r="A596" s="413" t="s">
        <v>113</v>
      </c>
      <c r="B596" s="412"/>
      <c r="C596" s="412"/>
      <c r="D596" s="412"/>
      <c r="E596" s="412"/>
      <c r="G596" s="364"/>
    </row>
    <row r="597" spans="1:7" ht="17.25" thickBot="1" x14ac:dyDescent="0.35">
      <c r="A597" s="413" t="s">
        <v>114</v>
      </c>
      <c r="B597" s="412"/>
      <c r="C597" s="412"/>
      <c r="D597" s="412"/>
      <c r="E597" s="412"/>
      <c r="G597" s="364"/>
    </row>
    <row r="598" spans="1:7" ht="17.25" thickBot="1" x14ac:dyDescent="0.35">
      <c r="A598" s="411" t="s">
        <v>50</v>
      </c>
      <c r="B598" s="407">
        <v>35625.22</v>
      </c>
      <c r="C598" s="407">
        <v>10437.829</v>
      </c>
      <c r="D598" s="407">
        <v>83337.811000000002</v>
      </c>
      <c r="E598" s="407">
        <v>40564.728000000003</v>
      </c>
      <c r="G598" s="364"/>
    </row>
    <row r="599" spans="1:7" ht="17.25" thickBot="1" x14ac:dyDescent="0.35">
      <c r="A599" s="413" t="s">
        <v>110</v>
      </c>
      <c r="B599" s="407">
        <v>35625.22</v>
      </c>
      <c r="C599" s="412">
        <v>10437.829</v>
      </c>
      <c r="D599" s="412">
        <v>83337.811000000002</v>
      </c>
      <c r="E599" s="412">
        <v>40564.728000000003</v>
      </c>
      <c r="G599" s="364"/>
    </row>
    <row r="600" spans="1:7" ht="17.25" thickBot="1" x14ac:dyDescent="0.35">
      <c r="A600" s="413" t="s">
        <v>111</v>
      </c>
      <c r="B600" s="407"/>
      <c r="C600" s="412"/>
      <c r="D600" s="412"/>
      <c r="E600" s="412"/>
      <c r="G600" s="364"/>
    </row>
    <row r="601" spans="1:7" ht="17.25" thickBot="1" x14ac:dyDescent="0.35">
      <c r="A601" s="413" t="s">
        <v>113</v>
      </c>
      <c r="B601" s="407"/>
      <c r="C601" s="412"/>
      <c r="D601" s="412"/>
      <c r="E601" s="412"/>
      <c r="G601" s="364"/>
    </row>
    <row r="602" spans="1:7" ht="17.25" thickBot="1" x14ac:dyDescent="0.35">
      <c r="A602" s="413" t="s">
        <v>114</v>
      </c>
      <c r="B602" s="407"/>
      <c r="C602" s="412"/>
      <c r="D602" s="412"/>
      <c r="E602" s="412"/>
      <c r="G602" s="364"/>
    </row>
    <row r="603" spans="1:7" ht="17.25" thickBot="1" x14ac:dyDescent="0.35">
      <c r="A603" s="414" t="s">
        <v>216</v>
      </c>
      <c r="B603" s="407">
        <v>35625.22</v>
      </c>
      <c r="C603" s="412">
        <v>10437.829</v>
      </c>
      <c r="D603" s="418">
        <v>83337.811000000002</v>
      </c>
      <c r="E603" s="412">
        <v>40564.728000000003</v>
      </c>
      <c r="G603" s="364"/>
    </row>
    <row r="604" spans="1:7" ht="69.75" customHeight="1" thickBot="1" x14ac:dyDescent="0.35">
      <c r="A604" s="401" t="s">
        <v>212</v>
      </c>
      <c r="B604" s="402" t="s">
        <v>768</v>
      </c>
      <c r="C604" s="415" t="s">
        <v>769</v>
      </c>
      <c r="D604" s="416"/>
      <c r="E604" s="402"/>
      <c r="G604" s="364"/>
    </row>
    <row r="605" spans="1:7" ht="17.25" thickBot="1" x14ac:dyDescent="0.35">
      <c r="A605" s="375" t="s">
        <v>22</v>
      </c>
      <c r="B605" s="986" t="s">
        <v>724</v>
      </c>
      <c r="C605" s="966"/>
      <c r="D605" s="966"/>
      <c r="E605" s="987"/>
      <c r="G605" s="364"/>
    </row>
    <row r="606" spans="1:7" ht="17.25" thickBot="1" x14ac:dyDescent="0.35">
      <c r="A606" s="375" t="s">
        <v>24</v>
      </c>
      <c r="B606" s="998" t="s">
        <v>711</v>
      </c>
      <c r="C606" s="967"/>
      <c r="D606" s="967"/>
      <c r="E606" s="968"/>
      <c r="G606" s="364"/>
    </row>
    <row r="607" spans="1:7" x14ac:dyDescent="0.3">
      <c r="A607" s="969"/>
      <c r="B607" s="404">
        <v>2019</v>
      </c>
      <c r="C607" s="404">
        <v>2020</v>
      </c>
      <c r="D607" s="404">
        <v>2021</v>
      </c>
      <c r="E607" s="404">
        <v>2022</v>
      </c>
      <c r="G607" s="364"/>
    </row>
    <row r="608" spans="1:7" ht="17.25" thickBot="1" x14ac:dyDescent="0.35">
      <c r="A608" s="970"/>
      <c r="B608" s="405" t="s">
        <v>9</v>
      </c>
      <c r="C608" s="405" t="s">
        <v>10</v>
      </c>
      <c r="D608" s="405" t="s">
        <v>10</v>
      </c>
      <c r="E608" s="405" t="s">
        <v>10</v>
      </c>
      <c r="G608" s="364"/>
    </row>
    <row r="609" spans="1:7" ht="17.25" thickBot="1" x14ac:dyDescent="0.35">
      <c r="A609" s="375" t="s">
        <v>26</v>
      </c>
      <c r="B609" s="406">
        <v>1</v>
      </c>
      <c r="C609" s="406">
        <v>1</v>
      </c>
      <c r="D609" s="406">
        <v>1</v>
      </c>
      <c r="E609" s="406">
        <v>1</v>
      </c>
      <c r="G609" s="364"/>
    </row>
    <row r="610" spans="1:7" ht="17.25" thickBot="1" x14ac:dyDescent="0.35">
      <c r="A610" s="375" t="s">
        <v>27</v>
      </c>
      <c r="B610" s="406">
        <v>521.24800000000005</v>
      </c>
      <c r="C610" s="406">
        <v>481.87099999999998</v>
      </c>
      <c r="D610" s="406">
        <v>600</v>
      </c>
      <c r="E610" s="406">
        <v>577.69200000000001</v>
      </c>
      <c r="G610" s="364"/>
    </row>
    <row r="611" spans="1:7" ht="17.25" thickBot="1" x14ac:dyDescent="0.35">
      <c r="A611" s="375" t="s">
        <v>28</v>
      </c>
      <c r="B611" s="406">
        <v>521.24800000000005</v>
      </c>
      <c r="C611" s="406">
        <v>481.87099999999998</v>
      </c>
      <c r="D611" s="406">
        <v>600</v>
      </c>
      <c r="E611" s="406">
        <v>577.69200000000001</v>
      </c>
      <c r="G611" s="364"/>
    </row>
    <row r="612" spans="1:7" ht="17.25" thickBot="1" x14ac:dyDescent="0.35">
      <c r="A612" s="375" t="s">
        <v>29</v>
      </c>
      <c r="B612" s="408" t="s">
        <v>30</v>
      </c>
      <c r="C612" s="409" t="e">
        <v>#REF!</v>
      </c>
      <c r="D612" s="409" t="e">
        <v>#REF!</v>
      </c>
      <c r="E612" s="409">
        <v>0</v>
      </c>
      <c r="G612" s="364"/>
    </row>
    <row r="613" spans="1:7" ht="17.25" thickBot="1" x14ac:dyDescent="0.35">
      <c r="A613" s="375" t="s">
        <v>31</v>
      </c>
      <c r="B613" s="408" t="s">
        <v>30</v>
      </c>
      <c r="C613" s="409">
        <v>-7.554369513168413E-2</v>
      </c>
      <c r="D613" s="409">
        <v>0.24514652261704906</v>
      </c>
      <c r="E613" s="409">
        <v>-3.7179999999999991E-2</v>
      </c>
      <c r="G613" s="364"/>
    </row>
    <row r="614" spans="1:7" ht="17.25" thickBot="1" x14ac:dyDescent="0.35">
      <c r="A614" s="375" t="s">
        <v>32</v>
      </c>
      <c r="B614" s="408" t="s">
        <v>30</v>
      </c>
      <c r="C614" s="409">
        <v>-7.554369513168413E-2</v>
      </c>
      <c r="D614" s="409">
        <v>0.24514652261704906</v>
      </c>
      <c r="E614" s="409">
        <v>-3.7179999999999991E-2</v>
      </c>
      <c r="G614" s="364"/>
    </row>
    <row r="615" spans="1:7" ht="17.25" thickBot="1" x14ac:dyDescent="0.35">
      <c r="A615" s="1016" t="s">
        <v>721</v>
      </c>
      <c r="B615" s="1017"/>
      <c r="C615" s="1017"/>
      <c r="D615" s="1017"/>
      <c r="E615" s="1018"/>
      <c r="G615" s="364"/>
    </row>
    <row r="616" spans="1:7" x14ac:dyDescent="0.3">
      <c r="A616" s="969"/>
      <c r="B616" s="404">
        <v>2019</v>
      </c>
      <c r="C616" s="404">
        <v>2020</v>
      </c>
      <c r="D616" s="404">
        <v>2021</v>
      </c>
      <c r="E616" s="404">
        <v>2022</v>
      </c>
      <c r="G616" s="364"/>
    </row>
    <row r="617" spans="1:7" ht="17.25" thickBot="1" x14ac:dyDescent="0.35">
      <c r="A617" s="970"/>
      <c r="B617" s="405" t="s">
        <v>9</v>
      </c>
      <c r="C617" s="405" t="s">
        <v>10</v>
      </c>
      <c r="D617" s="405" t="s">
        <v>10</v>
      </c>
      <c r="E617" s="405" t="s">
        <v>10</v>
      </c>
      <c r="G617" s="364"/>
    </row>
    <row r="618" spans="1:7" ht="17.25" thickBot="1" x14ac:dyDescent="0.35">
      <c r="A618" s="411" t="s">
        <v>49</v>
      </c>
      <c r="B618" s="412">
        <v>0</v>
      </c>
      <c r="C618" s="412">
        <v>0</v>
      </c>
      <c r="D618" s="412">
        <v>0</v>
      </c>
      <c r="E618" s="412">
        <v>0</v>
      </c>
      <c r="G618" s="364"/>
    </row>
    <row r="619" spans="1:7" ht="17.25" thickBot="1" x14ac:dyDescent="0.35">
      <c r="A619" s="413" t="s">
        <v>110</v>
      </c>
      <c r="B619" s="412"/>
      <c r="C619" s="412"/>
      <c r="D619" s="412"/>
      <c r="E619" s="412"/>
      <c r="G619" s="364"/>
    </row>
    <row r="620" spans="1:7" ht="17.25" thickBot="1" x14ac:dyDescent="0.35">
      <c r="A620" s="413" t="s">
        <v>111</v>
      </c>
      <c r="B620" s="412"/>
      <c r="C620" s="412"/>
      <c r="D620" s="412"/>
      <c r="E620" s="412"/>
      <c r="G620" s="364"/>
    </row>
    <row r="621" spans="1:7" ht="17.25" thickBot="1" x14ac:dyDescent="0.35">
      <c r="A621" s="413" t="s">
        <v>113</v>
      </c>
      <c r="B621" s="412"/>
      <c r="C621" s="412"/>
      <c r="D621" s="412"/>
      <c r="E621" s="412"/>
      <c r="G621" s="364"/>
    </row>
    <row r="622" spans="1:7" ht="17.25" thickBot="1" x14ac:dyDescent="0.35">
      <c r="A622" s="413" t="s">
        <v>114</v>
      </c>
      <c r="B622" s="412"/>
      <c r="C622" s="412"/>
      <c r="D622" s="412"/>
      <c r="E622" s="412"/>
      <c r="G622" s="364"/>
    </row>
    <row r="623" spans="1:7" ht="17.25" thickBot="1" x14ac:dyDescent="0.35">
      <c r="A623" s="411" t="s">
        <v>50</v>
      </c>
      <c r="B623" s="407">
        <v>521.24800000000005</v>
      </c>
      <c r="C623" s="407">
        <v>481.87099999999998</v>
      </c>
      <c r="D623" s="407">
        <v>600</v>
      </c>
      <c r="E623" s="407">
        <v>577.69200000000001</v>
      </c>
      <c r="G623" s="364"/>
    </row>
    <row r="624" spans="1:7" ht="17.25" thickBot="1" x14ac:dyDescent="0.35">
      <c r="A624" s="413" t="s">
        <v>110</v>
      </c>
      <c r="B624" s="412">
        <v>521.24800000000005</v>
      </c>
      <c r="C624" s="412">
        <v>481.87099999999998</v>
      </c>
      <c r="D624" s="412">
        <v>600</v>
      </c>
      <c r="E624" s="412">
        <v>577.69200000000001</v>
      </c>
    </row>
    <row r="625" spans="1:7" ht="17.25" thickBot="1" x14ac:dyDescent="0.35">
      <c r="A625" s="413" t="s">
        <v>111</v>
      </c>
      <c r="B625" s="407"/>
      <c r="C625" s="412"/>
      <c r="D625" s="412"/>
      <c r="E625" s="412"/>
    </row>
    <row r="626" spans="1:7" ht="17.25" thickBot="1" x14ac:dyDescent="0.35">
      <c r="A626" s="413" t="s">
        <v>113</v>
      </c>
      <c r="B626" s="407"/>
      <c r="C626" s="412"/>
      <c r="D626" s="412"/>
      <c r="E626" s="412"/>
    </row>
    <row r="627" spans="1:7" ht="17.25" thickBot="1" x14ac:dyDescent="0.35">
      <c r="A627" s="413" t="s">
        <v>114</v>
      </c>
      <c r="B627" s="407"/>
      <c r="C627" s="412"/>
      <c r="D627" s="412"/>
      <c r="E627" s="412"/>
    </row>
    <row r="628" spans="1:7" ht="17.25" thickBot="1" x14ac:dyDescent="0.35">
      <c r="A628" s="414" t="s">
        <v>216</v>
      </c>
      <c r="B628" s="407">
        <v>521.24800000000005</v>
      </c>
      <c r="C628" s="412">
        <v>481.87099999999998</v>
      </c>
      <c r="D628" s="418">
        <v>600</v>
      </c>
      <c r="E628" s="412">
        <v>577.69200000000001</v>
      </c>
    </row>
    <row r="629" spans="1:7" ht="63.75" customHeight="1" thickBot="1" x14ac:dyDescent="0.35">
      <c r="A629" s="401" t="s">
        <v>217</v>
      </c>
      <c r="B629" s="402" t="s">
        <v>770</v>
      </c>
      <c r="C629" s="415" t="s">
        <v>771</v>
      </c>
      <c r="D629" s="416"/>
      <c r="E629" s="402"/>
    </row>
    <row r="630" spans="1:7" ht="18" thickBot="1" x14ac:dyDescent="0.35">
      <c r="A630" s="375" t="s">
        <v>22</v>
      </c>
      <c r="B630" s="1034" t="s">
        <v>772</v>
      </c>
      <c r="C630" s="1035"/>
      <c r="D630" s="1035"/>
      <c r="E630" s="1036"/>
    </row>
    <row r="631" spans="1:7" ht="17.25" thickBot="1" x14ac:dyDescent="0.35">
      <c r="A631" s="375" t="s">
        <v>24</v>
      </c>
      <c r="B631" s="998" t="s">
        <v>715</v>
      </c>
      <c r="C631" s="967"/>
      <c r="D631" s="967"/>
      <c r="E631" s="968"/>
    </row>
    <row r="632" spans="1:7" x14ac:dyDescent="0.3">
      <c r="A632" s="969"/>
      <c r="B632" s="404">
        <v>2019</v>
      </c>
      <c r="C632" s="404">
        <v>2020</v>
      </c>
      <c r="D632" s="404">
        <v>2021</v>
      </c>
      <c r="E632" s="404">
        <v>2022</v>
      </c>
    </row>
    <row r="633" spans="1:7" ht="17.25" thickBot="1" x14ac:dyDescent="0.35">
      <c r="A633" s="970"/>
      <c r="B633" s="405" t="s">
        <v>9</v>
      </c>
      <c r="C633" s="405" t="s">
        <v>10</v>
      </c>
      <c r="D633" s="405" t="s">
        <v>10</v>
      </c>
      <c r="E633" s="405" t="s">
        <v>10</v>
      </c>
    </row>
    <row r="634" spans="1:7" ht="17.25" thickBot="1" x14ac:dyDescent="0.35">
      <c r="A634" s="375" t="s">
        <v>26</v>
      </c>
      <c r="B634" s="406">
        <v>755</v>
      </c>
      <c r="C634" s="406">
        <v>198</v>
      </c>
      <c r="D634" s="406">
        <v>1347</v>
      </c>
      <c r="E634" s="406">
        <v>1480</v>
      </c>
    </row>
    <row r="635" spans="1:7" ht="17.25" thickBot="1" x14ac:dyDescent="0.35">
      <c r="A635" s="375" t="s">
        <v>27</v>
      </c>
      <c r="B635" s="407">
        <v>67625.263999999996</v>
      </c>
      <c r="C635" s="407">
        <v>17700.306</v>
      </c>
      <c r="D635" s="407">
        <v>120591.29</v>
      </c>
      <c r="E635" s="407">
        <v>77681.572</v>
      </c>
    </row>
    <row r="636" spans="1:7" ht="17.25" thickBot="1" x14ac:dyDescent="0.35">
      <c r="A636" s="375" t="s">
        <v>28</v>
      </c>
      <c r="B636" s="406">
        <v>89.569886092715223</v>
      </c>
      <c r="C636" s="406">
        <v>89.395484848484855</v>
      </c>
      <c r="D636" s="406">
        <v>609.04691919191919</v>
      </c>
      <c r="E636" s="406">
        <v>57.670060876020784</v>
      </c>
    </row>
    <row r="637" spans="1:7" ht="17.25" thickBot="1" x14ac:dyDescent="0.35">
      <c r="A637" s="375" t="s">
        <v>29</v>
      </c>
      <c r="B637" s="408" t="s">
        <v>30</v>
      </c>
      <c r="C637" s="409" t="e">
        <v>#REF!</v>
      </c>
      <c r="D637" s="409" t="e">
        <v>#REF!</v>
      </c>
      <c r="E637" s="409">
        <v>5.8030303030303028</v>
      </c>
    </row>
    <row r="638" spans="1:7" ht="17.25" thickBot="1" x14ac:dyDescent="0.35">
      <c r="A638" s="375" t="s">
        <v>31</v>
      </c>
      <c r="B638" s="408" t="s">
        <v>30</v>
      </c>
      <c r="C638" s="409">
        <v>-0.73825897374685301</v>
      </c>
      <c r="D638" s="409">
        <v>5.812949448444563</v>
      </c>
      <c r="E638" s="409">
        <v>-0.3558276721312128</v>
      </c>
    </row>
    <row r="639" spans="1:7" ht="17.25" thickBot="1" x14ac:dyDescent="0.35">
      <c r="A639" s="375" t="s">
        <v>32</v>
      </c>
      <c r="B639" s="408" t="s">
        <v>30</v>
      </c>
      <c r="C639" s="409">
        <v>-1.9470968629997643E-3</v>
      </c>
      <c r="D639" s="409">
        <v>5.812949448444563</v>
      </c>
      <c r="E639" s="409">
        <v>-0.90531097185002241</v>
      </c>
    </row>
    <row r="640" spans="1:7" ht="17.25" thickBot="1" x14ac:dyDescent="0.35">
      <c r="A640" s="1016" t="s">
        <v>721</v>
      </c>
      <c r="B640" s="1017"/>
      <c r="C640" s="1017"/>
      <c r="D640" s="1017"/>
      <c r="E640" s="1018"/>
      <c r="G640" s="364"/>
    </row>
    <row r="641" spans="1:7" x14ac:dyDescent="0.3">
      <c r="A641" s="969"/>
      <c r="B641" s="404">
        <v>2019</v>
      </c>
      <c r="C641" s="404">
        <v>2020</v>
      </c>
      <c r="D641" s="404">
        <v>2021</v>
      </c>
      <c r="E641" s="404">
        <v>2022</v>
      </c>
      <c r="G641" s="364"/>
    </row>
    <row r="642" spans="1:7" ht="17.25" thickBot="1" x14ac:dyDescent="0.35">
      <c r="A642" s="970"/>
      <c r="B642" s="405" t="s">
        <v>9</v>
      </c>
      <c r="C642" s="405" t="s">
        <v>10</v>
      </c>
      <c r="D642" s="405" t="s">
        <v>10</v>
      </c>
      <c r="E642" s="405" t="s">
        <v>10</v>
      </c>
      <c r="G642" s="364"/>
    </row>
    <row r="643" spans="1:7" ht="17.25" thickBot="1" x14ac:dyDescent="0.35">
      <c r="A643" s="411" t="s">
        <v>49</v>
      </c>
      <c r="B643" s="412">
        <v>0</v>
      </c>
      <c r="C643" s="412">
        <v>0</v>
      </c>
      <c r="D643" s="412">
        <v>0</v>
      </c>
      <c r="E643" s="412">
        <v>0</v>
      </c>
      <c r="G643" s="364"/>
    </row>
    <row r="644" spans="1:7" ht="17.25" thickBot="1" x14ac:dyDescent="0.35">
      <c r="A644" s="413" t="s">
        <v>110</v>
      </c>
      <c r="B644" s="412"/>
      <c r="C644" s="412"/>
      <c r="D644" s="412"/>
      <c r="E644" s="412"/>
      <c r="G644" s="364"/>
    </row>
    <row r="645" spans="1:7" ht="17.25" thickBot="1" x14ac:dyDescent="0.35">
      <c r="A645" s="413" t="s">
        <v>111</v>
      </c>
      <c r="B645" s="412"/>
      <c r="C645" s="412"/>
      <c r="D645" s="412"/>
      <c r="E645" s="412"/>
      <c r="G645" s="364"/>
    </row>
    <row r="646" spans="1:7" ht="17.25" thickBot="1" x14ac:dyDescent="0.35">
      <c r="A646" s="413" t="s">
        <v>113</v>
      </c>
      <c r="B646" s="412"/>
      <c r="C646" s="412"/>
      <c r="D646" s="412"/>
      <c r="E646" s="412"/>
      <c r="G646" s="364"/>
    </row>
    <row r="647" spans="1:7" ht="17.25" thickBot="1" x14ac:dyDescent="0.35">
      <c r="A647" s="413" t="s">
        <v>114</v>
      </c>
      <c r="B647" s="412"/>
      <c r="C647" s="412"/>
      <c r="D647" s="412"/>
      <c r="E647" s="412"/>
      <c r="G647" s="364"/>
    </row>
    <row r="648" spans="1:7" ht="17.25" thickBot="1" x14ac:dyDescent="0.35">
      <c r="A648" s="411" t="s">
        <v>50</v>
      </c>
      <c r="B648" s="407">
        <v>67625.263999999996</v>
      </c>
      <c r="C648" s="407">
        <v>17700.306</v>
      </c>
      <c r="D648" s="407">
        <v>120591.29</v>
      </c>
      <c r="E648" s="407">
        <v>77681.572</v>
      </c>
      <c r="G648" s="364"/>
    </row>
    <row r="649" spans="1:7" ht="17.25" thickBot="1" x14ac:dyDescent="0.35">
      <c r="A649" s="413" t="s">
        <v>110</v>
      </c>
      <c r="B649" s="407">
        <v>67625.263999999996</v>
      </c>
      <c r="C649" s="412">
        <v>17700.306</v>
      </c>
      <c r="D649" s="412">
        <v>120591.29</v>
      </c>
      <c r="E649" s="412">
        <v>77681.572</v>
      </c>
      <c r="G649" s="364"/>
    </row>
    <row r="650" spans="1:7" ht="17.25" thickBot="1" x14ac:dyDescent="0.35">
      <c r="A650" s="413" t="s">
        <v>111</v>
      </c>
      <c r="B650" s="407"/>
      <c r="C650" s="412"/>
      <c r="D650" s="412"/>
      <c r="E650" s="412"/>
      <c r="G650" s="364"/>
    </row>
    <row r="651" spans="1:7" ht="17.25" thickBot="1" x14ac:dyDescent="0.35">
      <c r="A651" s="413" t="s">
        <v>113</v>
      </c>
      <c r="B651" s="407"/>
      <c r="C651" s="412"/>
      <c r="D651" s="412"/>
      <c r="E651" s="412"/>
      <c r="G651" s="364"/>
    </row>
    <row r="652" spans="1:7" ht="17.25" thickBot="1" x14ac:dyDescent="0.35">
      <c r="A652" s="413" t="s">
        <v>114</v>
      </c>
      <c r="B652" s="407"/>
      <c r="C652" s="412"/>
      <c r="D652" s="412"/>
      <c r="E652" s="412"/>
      <c r="G652" s="364"/>
    </row>
    <row r="653" spans="1:7" ht="17.25" thickBot="1" x14ac:dyDescent="0.35">
      <c r="A653" s="414" t="s">
        <v>221</v>
      </c>
      <c r="B653" s="407">
        <v>67625.263999999996</v>
      </c>
      <c r="C653" s="412">
        <v>17700.306</v>
      </c>
      <c r="D653" s="418">
        <v>120591.29</v>
      </c>
      <c r="E653" s="412">
        <v>77681.572</v>
      </c>
      <c r="G653" s="364"/>
    </row>
    <row r="654" spans="1:7" ht="103.5" customHeight="1" thickBot="1" x14ac:dyDescent="0.35">
      <c r="A654" s="401" t="s">
        <v>217</v>
      </c>
      <c r="B654" s="402" t="s">
        <v>773</v>
      </c>
      <c r="C654" s="415" t="s">
        <v>774</v>
      </c>
      <c r="D654" s="416"/>
      <c r="E654" s="402"/>
      <c r="G654" s="364"/>
    </row>
    <row r="655" spans="1:7" ht="17.25" thickBot="1" x14ac:dyDescent="0.35">
      <c r="A655" s="375" t="s">
        <v>22</v>
      </c>
      <c r="B655" s="986" t="s">
        <v>724</v>
      </c>
      <c r="C655" s="966"/>
      <c r="D655" s="966"/>
      <c r="E655" s="987"/>
      <c r="G655" s="364"/>
    </row>
    <row r="656" spans="1:7" ht="17.25" thickBot="1" x14ac:dyDescent="0.35">
      <c r="A656" s="375" t="s">
        <v>24</v>
      </c>
      <c r="B656" s="998" t="s">
        <v>711</v>
      </c>
      <c r="C656" s="967"/>
      <c r="D656" s="967"/>
      <c r="E656" s="968"/>
      <c r="G656" s="364"/>
    </row>
    <row r="657" spans="1:7" x14ac:dyDescent="0.3">
      <c r="A657" s="969"/>
      <c r="B657" s="404">
        <v>2019</v>
      </c>
      <c r="C657" s="404">
        <v>2020</v>
      </c>
      <c r="D657" s="404">
        <v>2021</v>
      </c>
      <c r="E657" s="404">
        <v>2022</v>
      </c>
      <c r="G657" s="364"/>
    </row>
    <row r="658" spans="1:7" ht="17.25" thickBot="1" x14ac:dyDescent="0.35">
      <c r="A658" s="970"/>
      <c r="B658" s="405" t="s">
        <v>9</v>
      </c>
      <c r="C658" s="405" t="s">
        <v>10</v>
      </c>
      <c r="D658" s="405" t="s">
        <v>10</v>
      </c>
      <c r="E658" s="405" t="s">
        <v>10</v>
      </c>
      <c r="G658" s="364"/>
    </row>
    <row r="659" spans="1:7" ht="17.25" thickBot="1" x14ac:dyDescent="0.35">
      <c r="A659" s="375" t="s">
        <v>26</v>
      </c>
      <c r="B659" s="406">
        <v>1</v>
      </c>
      <c r="C659" s="406">
        <v>1</v>
      </c>
      <c r="D659" s="406">
        <v>1</v>
      </c>
      <c r="E659" s="406">
        <v>1</v>
      </c>
      <c r="G659" s="364"/>
    </row>
    <row r="660" spans="1:7" ht="17.25" thickBot="1" x14ac:dyDescent="0.35">
      <c r="A660" s="375" t="s">
        <v>27</v>
      </c>
      <c r="B660" s="406">
        <v>737.00400000000002</v>
      </c>
      <c r="C660" s="406">
        <v>1000</v>
      </c>
      <c r="D660" s="406">
        <v>1000</v>
      </c>
      <c r="E660" s="406">
        <v>500</v>
      </c>
      <c r="G660" s="364"/>
    </row>
    <row r="661" spans="1:7" ht="17.25" thickBot="1" x14ac:dyDescent="0.35">
      <c r="A661" s="375" t="s">
        <v>28</v>
      </c>
      <c r="B661" s="406">
        <v>737.00400000000002</v>
      </c>
      <c r="C661" s="406">
        <v>1000</v>
      </c>
      <c r="D661" s="406">
        <v>1000</v>
      </c>
      <c r="E661" s="406">
        <v>500</v>
      </c>
      <c r="G661" s="364"/>
    </row>
    <row r="662" spans="1:7" ht="17.25" thickBot="1" x14ac:dyDescent="0.35">
      <c r="A662" s="375" t="s">
        <v>29</v>
      </c>
      <c r="B662" s="408" t="s">
        <v>30</v>
      </c>
      <c r="C662" s="409" t="e">
        <v>#REF!</v>
      </c>
      <c r="D662" s="409" t="e">
        <v>#REF!</v>
      </c>
      <c r="E662" s="409">
        <v>0</v>
      </c>
      <c r="G662" s="364"/>
    </row>
    <row r="663" spans="1:7" ht="17.25" thickBot="1" x14ac:dyDescent="0.35">
      <c r="A663" s="375" t="s">
        <v>31</v>
      </c>
      <c r="B663" s="408" t="s">
        <v>30</v>
      </c>
      <c r="C663" s="409">
        <v>0.35684473897020919</v>
      </c>
      <c r="D663" s="409">
        <v>0</v>
      </c>
      <c r="E663" s="409">
        <v>-0.5</v>
      </c>
      <c r="G663" s="364"/>
    </row>
    <row r="664" spans="1:7" ht="17.25" thickBot="1" x14ac:dyDescent="0.35">
      <c r="A664" s="375" t="s">
        <v>32</v>
      </c>
      <c r="B664" s="408" t="s">
        <v>30</v>
      </c>
      <c r="C664" s="409">
        <v>0.35684473897020919</v>
      </c>
      <c r="D664" s="409">
        <v>0</v>
      </c>
      <c r="E664" s="409">
        <v>-0.5</v>
      </c>
      <c r="G664" s="364"/>
    </row>
    <row r="665" spans="1:7" ht="17.25" thickBot="1" x14ac:dyDescent="0.35">
      <c r="A665" s="1016" t="s">
        <v>721</v>
      </c>
      <c r="B665" s="1017"/>
      <c r="C665" s="1017"/>
      <c r="D665" s="1017"/>
      <c r="E665" s="1018"/>
      <c r="G665" s="364"/>
    </row>
    <row r="666" spans="1:7" x14ac:dyDescent="0.3">
      <c r="A666" s="969"/>
      <c r="B666" s="404">
        <v>2019</v>
      </c>
      <c r="C666" s="404">
        <v>2020</v>
      </c>
      <c r="D666" s="404">
        <v>2021</v>
      </c>
      <c r="E666" s="404">
        <v>2022</v>
      </c>
      <c r="G666" s="364"/>
    </row>
    <row r="667" spans="1:7" ht="17.25" thickBot="1" x14ac:dyDescent="0.35">
      <c r="A667" s="970"/>
      <c r="B667" s="405" t="s">
        <v>9</v>
      </c>
      <c r="C667" s="405" t="s">
        <v>10</v>
      </c>
      <c r="D667" s="405" t="s">
        <v>10</v>
      </c>
      <c r="E667" s="405" t="s">
        <v>10</v>
      </c>
      <c r="G667" s="364"/>
    </row>
    <row r="668" spans="1:7" ht="17.25" thickBot="1" x14ac:dyDescent="0.35">
      <c r="A668" s="411" t="s">
        <v>49</v>
      </c>
      <c r="B668" s="412">
        <v>0</v>
      </c>
      <c r="C668" s="412">
        <v>0</v>
      </c>
      <c r="D668" s="412">
        <v>0</v>
      </c>
      <c r="E668" s="412">
        <v>0</v>
      </c>
      <c r="G668" s="364"/>
    </row>
    <row r="669" spans="1:7" ht="17.25" thickBot="1" x14ac:dyDescent="0.35">
      <c r="A669" s="413" t="s">
        <v>110</v>
      </c>
      <c r="B669" s="412"/>
      <c r="C669" s="412"/>
      <c r="D669" s="412"/>
      <c r="E669" s="412"/>
      <c r="G669" s="364"/>
    </row>
    <row r="670" spans="1:7" ht="17.25" thickBot="1" x14ac:dyDescent="0.35">
      <c r="A670" s="413" t="s">
        <v>111</v>
      </c>
      <c r="B670" s="412"/>
      <c r="C670" s="412"/>
      <c r="D670" s="412"/>
      <c r="E670" s="412"/>
      <c r="G670" s="364"/>
    </row>
    <row r="671" spans="1:7" ht="17.25" thickBot="1" x14ac:dyDescent="0.35">
      <c r="A671" s="413" t="s">
        <v>113</v>
      </c>
      <c r="B671" s="412"/>
      <c r="C671" s="412"/>
      <c r="D671" s="412"/>
      <c r="E671" s="412"/>
      <c r="G671" s="364"/>
    </row>
    <row r="672" spans="1:7" ht="17.25" thickBot="1" x14ac:dyDescent="0.35">
      <c r="A672" s="413" t="s">
        <v>114</v>
      </c>
      <c r="B672" s="412"/>
      <c r="C672" s="412"/>
      <c r="D672" s="412"/>
      <c r="E672" s="412"/>
    </row>
    <row r="673" spans="1:7" ht="17.25" thickBot="1" x14ac:dyDescent="0.35">
      <c r="A673" s="411" t="s">
        <v>50</v>
      </c>
      <c r="B673" s="407">
        <v>737.00400000000002</v>
      </c>
      <c r="C673" s="407">
        <v>1000</v>
      </c>
      <c r="D673" s="407">
        <v>1000</v>
      </c>
      <c r="E673" s="407">
        <v>500</v>
      </c>
    </row>
    <row r="674" spans="1:7" ht="17.25" thickBot="1" x14ac:dyDescent="0.35">
      <c r="A674" s="413" t="s">
        <v>110</v>
      </c>
      <c r="B674" s="412">
        <v>737.00400000000002</v>
      </c>
      <c r="C674" s="412">
        <v>1000</v>
      </c>
      <c r="D674" s="412">
        <v>1000</v>
      </c>
      <c r="E674" s="412">
        <v>500</v>
      </c>
    </row>
    <row r="675" spans="1:7" ht="17.25" thickBot="1" x14ac:dyDescent="0.35">
      <c r="A675" s="413" t="s">
        <v>111</v>
      </c>
      <c r="B675" s="407"/>
      <c r="C675" s="412"/>
      <c r="D675" s="412"/>
      <c r="E675" s="412"/>
    </row>
    <row r="676" spans="1:7" ht="17.25" thickBot="1" x14ac:dyDescent="0.35">
      <c r="A676" s="413" t="s">
        <v>113</v>
      </c>
      <c r="B676" s="407"/>
      <c r="C676" s="412"/>
      <c r="D676" s="412"/>
      <c r="E676" s="412"/>
    </row>
    <row r="677" spans="1:7" ht="17.25" thickBot="1" x14ac:dyDescent="0.35">
      <c r="A677" s="413" t="s">
        <v>114</v>
      </c>
      <c r="B677" s="407"/>
      <c r="C677" s="412"/>
      <c r="D677" s="412"/>
      <c r="E677" s="412"/>
    </row>
    <row r="678" spans="1:7" ht="17.25" thickBot="1" x14ac:dyDescent="0.35">
      <c r="A678" s="414" t="s">
        <v>221</v>
      </c>
      <c r="B678" s="407">
        <v>737.00400000000002</v>
      </c>
      <c r="C678" s="412">
        <v>1000</v>
      </c>
      <c r="D678" s="418">
        <v>1000</v>
      </c>
      <c r="E678" s="412">
        <v>500</v>
      </c>
    </row>
    <row r="679" spans="1:7" ht="17.25" thickBot="1" x14ac:dyDescent="0.35">
      <c r="A679" s="401" t="s">
        <v>222</v>
      </c>
      <c r="B679" s="402" t="s">
        <v>775</v>
      </c>
      <c r="C679" s="415" t="s">
        <v>776</v>
      </c>
      <c r="D679" s="416"/>
      <c r="E679" s="402"/>
    </row>
    <row r="680" spans="1:7" ht="104.25" customHeight="1" thickBot="1" x14ac:dyDescent="0.35">
      <c r="A680" s="375" t="s">
        <v>22</v>
      </c>
      <c r="B680" s="986" t="s">
        <v>777</v>
      </c>
      <c r="C680" s="966"/>
      <c r="D680" s="966"/>
      <c r="E680" s="987"/>
    </row>
    <row r="681" spans="1:7" ht="17.25" thickBot="1" x14ac:dyDescent="0.35">
      <c r="A681" s="375" t="s">
        <v>24</v>
      </c>
      <c r="B681" s="998" t="s">
        <v>715</v>
      </c>
      <c r="C681" s="967"/>
      <c r="D681" s="967"/>
      <c r="E681" s="968"/>
    </row>
    <row r="682" spans="1:7" x14ac:dyDescent="0.3">
      <c r="A682" s="969"/>
      <c r="B682" s="404">
        <v>2019</v>
      </c>
      <c r="C682" s="404">
        <v>2020</v>
      </c>
      <c r="D682" s="404">
        <v>2021</v>
      </c>
      <c r="E682" s="404">
        <v>2022</v>
      </c>
    </row>
    <row r="683" spans="1:7" ht="17.25" thickBot="1" x14ac:dyDescent="0.35">
      <c r="A683" s="970"/>
      <c r="B683" s="405" t="s">
        <v>9</v>
      </c>
      <c r="C683" s="405" t="s">
        <v>10</v>
      </c>
      <c r="D683" s="405" t="s">
        <v>10</v>
      </c>
      <c r="E683" s="405" t="s">
        <v>10</v>
      </c>
    </row>
    <row r="684" spans="1:7" ht="17.25" thickBot="1" x14ac:dyDescent="0.35">
      <c r="A684" s="375" t="s">
        <v>26</v>
      </c>
      <c r="B684" s="406">
        <v>4952</v>
      </c>
      <c r="C684" s="406">
        <v>2440</v>
      </c>
      <c r="D684" s="406">
        <v>9131</v>
      </c>
      <c r="E684" s="406">
        <v>6356</v>
      </c>
    </row>
    <row r="685" spans="1:7" ht="17.25" thickBot="1" x14ac:dyDescent="0.35">
      <c r="A685" s="375" t="s">
        <v>27</v>
      </c>
      <c r="B685" s="407">
        <v>34497.387999999999</v>
      </c>
      <c r="C685" s="407">
        <v>17000</v>
      </c>
      <c r="D685" s="407">
        <v>63608.207999999999</v>
      </c>
      <c r="E685" s="407">
        <v>44276.150999999998</v>
      </c>
    </row>
    <row r="686" spans="1:7" ht="17.25" thickBot="1" x14ac:dyDescent="0.35">
      <c r="A686" s="375" t="s">
        <v>28</v>
      </c>
      <c r="B686" s="406">
        <v>6.9663546042003226</v>
      </c>
      <c r="C686" s="406">
        <v>6.9672131147540988</v>
      </c>
      <c r="D686" s="406">
        <v>26.068937704918032</v>
      </c>
      <c r="E686" s="406">
        <v>4.8489925528419668</v>
      </c>
    </row>
    <row r="687" spans="1:7" ht="17.25" thickBot="1" x14ac:dyDescent="0.35">
      <c r="A687" s="375" t="s">
        <v>29</v>
      </c>
      <c r="B687" s="408" t="s">
        <v>30</v>
      </c>
      <c r="C687" s="409" t="e">
        <v>#REF!</v>
      </c>
      <c r="D687" s="409" t="e">
        <v>#REF!</v>
      </c>
      <c r="E687" s="409">
        <v>2.7422131147540982</v>
      </c>
    </row>
    <row r="688" spans="1:7" ht="17.25" thickBot="1" x14ac:dyDescent="0.35">
      <c r="A688" s="375" t="s">
        <v>31</v>
      </c>
      <c r="B688" s="408" t="s">
        <v>30</v>
      </c>
      <c r="C688" s="409">
        <v>-0.50720906753867856</v>
      </c>
      <c r="D688" s="409">
        <v>2.741659294117647</v>
      </c>
      <c r="E688" s="409">
        <v>-0.30392393698624554</v>
      </c>
      <c r="G688" s="364"/>
    </row>
    <row r="689" spans="1:7" ht="17.25" thickBot="1" x14ac:dyDescent="0.35">
      <c r="A689" s="375" t="s">
        <v>32</v>
      </c>
      <c r="B689" s="408" t="s">
        <v>30</v>
      </c>
      <c r="C689" s="409">
        <v>1.2323670019021016E-4</v>
      </c>
      <c r="D689" s="409">
        <v>2.7416592941176465</v>
      </c>
      <c r="E689" s="409">
        <v>-0.81399347346910955</v>
      </c>
      <c r="G689" s="364"/>
    </row>
    <row r="690" spans="1:7" ht="17.25" thickBot="1" x14ac:dyDescent="0.35">
      <c r="A690" s="1016" t="s">
        <v>721</v>
      </c>
      <c r="B690" s="1017"/>
      <c r="C690" s="1017"/>
      <c r="D690" s="1017"/>
      <c r="E690" s="1018"/>
      <c r="G690" s="364"/>
    </row>
    <row r="691" spans="1:7" x14ac:dyDescent="0.3">
      <c r="A691" s="969"/>
      <c r="B691" s="404">
        <v>2019</v>
      </c>
      <c r="C691" s="404">
        <v>2020</v>
      </c>
      <c r="D691" s="404">
        <v>2021</v>
      </c>
      <c r="E691" s="404">
        <v>2022</v>
      </c>
      <c r="G691" s="364"/>
    </row>
    <row r="692" spans="1:7" ht="17.25" thickBot="1" x14ac:dyDescent="0.35">
      <c r="A692" s="970"/>
      <c r="B692" s="405" t="s">
        <v>9</v>
      </c>
      <c r="C692" s="405" t="s">
        <v>10</v>
      </c>
      <c r="D692" s="405" t="s">
        <v>10</v>
      </c>
      <c r="E692" s="405" t="s">
        <v>10</v>
      </c>
      <c r="G692" s="364"/>
    </row>
    <row r="693" spans="1:7" ht="17.25" thickBot="1" x14ac:dyDescent="0.35">
      <c r="A693" s="411" t="s">
        <v>49</v>
      </c>
      <c r="B693" s="412">
        <v>0</v>
      </c>
      <c r="C693" s="412">
        <v>0</v>
      </c>
      <c r="D693" s="412">
        <v>0</v>
      </c>
      <c r="E693" s="412">
        <v>0</v>
      </c>
      <c r="G693" s="364"/>
    </row>
    <row r="694" spans="1:7" ht="17.25" thickBot="1" x14ac:dyDescent="0.35">
      <c r="A694" s="413" t="s">
        <v>110</v>
      </c>
      <c r="B694" s="412"/>
      <c r="C694" s="412"/>
      <c r="D694" s="412"/>
      <c r="E694" s="412"/>
      <c r="G694" s="364"/>
    </row>
    <row r="695" spans="1:7" ht="17.25" thickBot="1" x14ac:dyDescent="0.35">
      <c r="A695" s="413" t="s">
        <v>111</v>
      </c>
      <c r="B695" s="412"/>
      <c r="C695" s="412"/>
      <c r="D695" s="412"/>
      <c r="E695" s="412"/>
      <c r="G695" s="364"/>
    </row>
    <row r="696" spans="1:7" ht="17.25" thickBot="1" x14ac:dyDescent="0.35">
      <c r="A696" s="413" t="s">
        <v>113</v>
      </c>
      <c r="B696" s="412"/>
      <c r="C696" s="412"/>
      <c r="D696" s="412"/>
      <c r="E696" s="412"/>
      <c r="G696" s="364"/>
    </row>
    <row r="697" spans="1:7" ht="17.25" thickBot="1" x14ac:dyDescent="0.35">
      <c r="A697" s="413" t="s">
        <v>114</v>
      </c>
      <c r="B697" s="412"/>
      <c r="C697" s="412"/>
      <c r="D697" s="412"/>
      <c r="E697" s="412"/>
      <c r="G697" s="364"/>
    </row>
    <row r="698" spans="1:7" ht="17.25" thickBot="1" x14ac:dyDescent="0.35">
      <c r="A698" s="411" t="s">
        <v>50</v>
      </c>
      <c r="B698" s="407">
        <v>34497.387999999999</v>
      </c>
      <c r="C698" s="407">
        <v>17000</v>
      </c>
      <c r="D698" s="407">
        <v>63608.207999999999</v>
      </c>
      <c r="E698" s="407">
        <v>44276.150999999998</v>
      </c>
      <c r="G698" s="364"/>
    </row>
    <row r="699" spans="1:7" ht="17.25" thickBot="1" x14ac:dyDescent="0.35">
      <c r="A699" s="413" t="s">
        <v>110</v>
      </c>
      <c r="B699" s="407">
        <v>34497.387999999999</v>
      </c>
      <c r="C699" s="412">
        <v>17000</v>
      </c>
      <c r="D699" s="412">
        <v>63608.207999999999</v>
      </c>
      <c r="E699" s="412">
        <v>44276.150999999998</v>
      </c>
      <c r="G699" s="364"/>
    </row>
    <row r="700" spans="1:7" ht="17.25" thickBot="1" x14ac:dyDescent="0.35">
      <c r="A700" s="413" t="s">
        <v>111</v>
      </c>
      <c r="B700" s="407"/>
      <c r="C700" s="412"/>
      <c r="D700" s="412"/>
      <c r="E700" s="412"/>
      <c r="G700" s="364"/>
    </row>
    <row r="701" spans="1:7" ht="17.25" thickBot="1" x14ac:dyDescent="0.35">
      <c r="A701" s="413" t="s">
        <v>113</v>
      </c>
      <c r="B701" s="407"/>
      <c r="C701" s="412"/>
      <c r="D701" s="412"/>
      <c r="E701" s="412"/>
      <c r="G701" s="364"/>
    </row>
    <row r="702" spans="1:7" ht="17.25" thickBot="1" x14ac:dyDescent="0.35">
      <c r="A702" s="413" t="s">
        <v>114</v>
      </c>
      <c r="B702" s="407"/>
      <c r="C702" s="412"/>
      <c r="D702" s="412"/>
      <c r="E702" s="412"/>
      <c r="G702" s="364"/>
    </row>
    <row r="703" spans="1:7" ht="17.25" thickBot="1" x14ac:dyDescent="0.35">
      <c r="A703" s="414" t="s">
        <v>226</v>
      </c>
      <c r="B703" s="407">
        <v>34497.387999999999</v>
      </c>
      <c r="C703" s="412">
        <v>17000</v>
      </c>
      <c r="D703" s="418">
        <v>63608.207999999999</v>
      </c>
      <c r="E703" s="412">
        <v>44276.150999999998</v>
      </c>
      <c r="G703" s="364"/>
    </row>
    <row r="704" spans="1:7" ht="54.75" customHeight="1" thickBot="1" x14ac:dyDescent="0.35">
      <c r="A704" s="401" t="s">
        <v>222</v>
      </c>
      <c r="B704" s="402" t="s">
        <v>778</v>
      </c>
      <c r="C704" s="415" t="s">
        <v>779</v>
      </c>
      <c r="D704" s="416"/>
      <c r="E704" s="402"/>
      <c r="G704" s="364"/>
    </row>
    <row r="705" spans="1:7" ht="34.5" customHeight="1" thickBot="1" x14ac:dyDescent="0.35">
      <c r="A705" s="375" t="s">
        <v>22</v>
      </c>
      <c r="B705" s="986" t="s">
        <v>724</v>
      </c>
      <c r="C705" s="966"/>
      <c r="D705" s="966"/>
      <c r="E705" s="987"/>
      <c r="G705" s="364"/>
    </row>
    <row r="706" spans="1:7" ht="17.25" thickBot="1" x14ac:dyDescent="0.35">
      <c r="A706" s="375" t="s">
        <v>24</v>
      </c>
      <c r="B706" s="998" t="s">
        <v>711</v>
      </c>
      <c r="C706" s="967"/>
      <c r="D706" s="967"/>
      <c r="E706" s="968"/>
      <c r="G706" s="364"/>
    </row>
    <row r="707" spans="1:7" x14ac:dyDescent="0.3">
      <c r="A707" s="969"/>
      <c r="B707" s="404">
        <v>2019</v>
      </c>
      <c r="C707" s="404">
        <v>2020</v>
      </c>
      <c r="D707" s="404">
        <v>2021</v>
      </c>
      <c r="E707" s="404">
        <v>2022</v>
      </c>
      <c r="G707" s="364"/>
    </row>
    <row r="708" spans="1:7" ht="17.25" thickBot="1" x14ac:dyDescent="0.35">
      <c r="A708" s="970"/>
      <c r="B708" s="405" t="s">
        <v>9</v>
      </c>
      <c r="C708" s="405" t="s">
        <v>10</v>
      </c>
      <c r="D708" s="405" t="s">
        <v>10</v>
      </c>
      <c r="E708" s="405" t="s">
        <v>10</v>
      </c>
      <c r="G708" s="364"/>
    </row>
    <row r="709" spans="1:7" ht="17.25" thickBot="1" x14ac:dyDescent="0.35">
      <c r="A709" s="375" t="s">
        <v>26</v>
      </c>
      <c r="B709" s="406">
        <v>1</v>
      </c>
      <c r="C709" s="406">
        <v>1</v>
      </c>
      <c r="D709" s="406">
        <v>1</v>
      </c>
      <c r="E709" s="406">
        <v>1</v>
      </c>
      <c r="G709" s="364"/>
    </row>
    <row r="710" spans="1:7" ht="17.25" thickBot="1" x14ac:dyDescent="0.35">
      <c r="A710" s="375" t="s">
        <v>27</v>
      </c>
      <c r="B710" s="406">
        <v>275.64800000000002</v>
      </c>
      <c r="C710" s="406">
        <v>100</v>
      </c>
      <c r="D710" s="406">
        <v>100</v>
      </c>
      <c r="E710" s="406">
        <v>424.35199999999998</v>
      </c>
      <c r="G710" s="364"/>
    </row>
    <row r="711" spans="1:7" ht="17.25" thickBot="1" x14ac:dyDescent="0.35">
      <c r="A711" s="375" t="s">
        <v>28</v>
      </c>
      <c r="B711" s="406">
        <v>275.64800000000002</v>
      </c>
      <c r="C711" s="406">
        <v>100</v>
      </c>
      <c r="D711" s="406">
        <v>100</v>
      </c>
      <c r="E711" s="406">
        <v>424.35199999999998</v>
      </c>
      <c r="G711" s="364"/>
    </row>
    <row r="712" spans="1:7" ht="17.25" thickBot="1" x14ac:dyDescent="0.35">
      <c r="A712" s="375" t="s">
        <v>29</v>
      </c>
      <c r="B712" s="408" t="s">
        <v>30</v>
      </c>
      <c r="C712" s="409" t="e">
        <v>#REF!</v>
      </c>
      <c r="D712" s="409" t="e">
        <v>#REF!</v>
      </c>
      <c r="E712" s="409">
        <v>0</v>
      </c>
      <c r="G712" s="364"/>
    </row>
    <row r="713" spans="1:7" ht="17.25" thickBot="1" x14ac:dyDescent="0.35">
      <c r="A713" s="375" t="s">
        <v>31</v>
      </c>
      <c r="B713" s="408" t="s">
        <v>30</v>
      </c>
      <c r="C713" s="409">
        <v>-0.63721848154167637</v>
      </c>
      <c r="D713" s="409">
        <v>0</v>
      </c>
      <c r="E713" s="409">
        <v>3.2435200000000002</v>
      </c>
      <c r="G713" s="364"/>
    </row>
    <row r="714" spans="1:7" ht="17.25" thickBot="1" x14ac:dyDescent="0.35">
      <c r="A714" s="375" t="s">
        <v>32</v>
      </c>
      <c r="B714" s="408" t="s">
        <v>30</v>
      </c>
      <c r="C714" s="409">
        <v>-0.63721848154167637</v>
      </c>
      <c r="D714" s="409">
        <v>0</v>
      </c>
      <c r="E714" s="409">
        <v>3.2435200000000002</v>
      </c>
      <c r="G714" s="364"/>
    </row>
    <row r="715" spans="1:7" ht="17.25" thickBot="1" x14ac:dyDescent="0.35">
      <c r="A715" s="1016" t="s">
        <v>721</v>
      </c>
      <c r="B715" s="1017"/>
      <c r="C715" s="1017"/>
      <c r="D715" s="1017"/>
      <c r="E715" s="1018"/>
      <c r="G715" s="364"/>
    </row>
    <row r="716" spans="1:7" x14ac:dyDescent="0.3">
      <c r="A716" s="969"/>
      <c r="B716" s="404">
        <v>2019</v>
      </c>
      <c r="C716" s="404">
        <v>2020</v>
      </c>
      <c r="D716" s="404">
        <v>2021</v>
      </c>
      <c r="E716" s="404">
        <v>2022</v>
      </c>
      <c r="G716" s="364"/>
    </row>
    <row r="717" spans="1:7" ht="17.25" thickBot="1" x14ac:dyDescent="0.35">
      <c r="A717" s="970"/>
      <c r="B717" s="405" t="s">
        <v>9</v>
      </c>
      <c r="C717" s="405" t="s">
        <v>10</v>
      </c>
      <c r="D717" s="405" t="s">
        <v>10</v>
      </c>
      <c r="E717" s="405" t="s">
        <v>10</v>
      </c>
      <c r="G717" s="364"/>
    </row>
    <row r="718" spans="1:7" ht="17.25" thickBot="1" x14ac:dyDescent="0.35">
      <c r="A718" s="411" t="s">
        <v>49</v>
      </c>
      <c r="B718" s="412">
        <v>0</v>
      </c>
      <c r="C718" s="412">
        <v>0</v>
      </c>
      <c r="D718" s="412">
        <v>0</v>
      </c>
      <c r="E718" s="412">
        <v>0</v>
      </c>
      <c r="G718" s="364"/>
    </row>
    <row r="719" spans="1:7" ht="17.25" thickBot="1" x14ac:dyDescent="0.35">
      <c r="A719" s="413" t="s">
        <v>110</v>
      </c>
      <c r="B719" s="412"/>
      <c r="C719" s="412"/>
      <c r="D719" s="412"/>
      <c r="E719" s="412"/>
      <c r="G719" s="364"/>
    </row>
    <row r="720" spans="1:7" ht="17.25" thickBot="1" x14ac:dyDescent="0.35">
      <c r="A720" s="413" t="s">
        <v>111</v>
      </c>
      <c r="B720" s="412"/>
      <c r="C720" s="412"/>
      <c r="D720" s="412"/>
      <c r="E720" s="412"/>
    </row>
    <row r="721" spans="1:7" ht="17.25" thickBot="1" x14ac:dyDescent="0.35">
      <c r="A721" s="413" t="s">
        <v>113</v>
      </c>
      <c r="B721" s="412"/>
      <c r="C721" s="412"/>
      <c r="D721" s="412"/>
      <c r="E721" s="412"/>
    </row>
    <row r="722" spans="1:7" ht="17.25" thickBot="1" x14ac:dyDescent="0.35">
      <c r="A722" s="413" t="s">
        <v>114</v>
      </c>
      <c r="B722" s="412"/>
      <c r="C722" s="412"/>
      <c r="D722" s="412"/>
      <c r="E722" s="412"/>
    </row>
    <row r="723" spans="1:7" ht="17.25" thickBot="1" x14ac:dyDescent="0.35">
      <c r="A723" s="411" t="s">
        <v>50</v>
      </c>
      <c r="B723" s="407">
        <v>275.64800000000002</v>
      </c>
      <c r="C723" s="407">
        <v>100</v>
      </c>
      <c r="D723" s="407">
        <v>100</v>
      </c>
      <c r="E723" s="407">
        <v>424.35199999999998</v>
      </c>
    </row>
    <row r="724" spans="1:7" ht="17.25" thickBot="1" x14ac:dyDescent="0.35">
      <c r="A724" s="413" t="s">
        <v>110</v>
      </c>
      <c r="B724" s="412">
        <v>275.64800000000002</v>
      </c>
      <c r="C724" s="412">
        <v>100</v>
      </c>
      <c r="D724" s="412">
        <v>100</v>
      </c>
      <c r="E724" s="412">
        <v>424.35199999999998</v>
      </c>
    </row>
    <row r="725" spans="1:7" ht="17.25" thickBot="1" x14ac:dyDescent="0.35">
      <c r="A725" s="413" t="s">
        <v>111</v>
      </c>
      <c r="B725" s="407"/>
      <c r="C725" s="412"/>
      <c r="D725" s="412"/>
      <c r="E725" s="412"/>
    </row>
    <row r="726" spans="1:7" ht="17.25" thickBot="1" x14ac:dyDescent="0.35">
      <c r="A726" s="413" t="s">
        <v>113</v>
      </c>
      <c r="B726" s="407"/>
      <c r="C726" s="412"/>
      <c r="D726" s="412"/>
      <c r="E726" s="412"/>
    </row>
    <row r="727" spans="1:7" ht="17.25" thickBot="1" x14ac:dyDescent="0.35">
      <c r="A727" s="413" t="s">
        <v>114</v>
      </c>
      <c r="B727" s="407"/>
      <c r="C727" s="412"/>
      <c r="D727" s="412"/>
      <c r="E727" s="412"/>
    </row>
    <row r="728" spans="1:7" ht="17.25" thickBot="1" x14ac:dyDescent="0.35">
      <c r="A728" s="414" t="s">
        <v>226</v>
      </c>
      <c r="B728" s="407">
        <v>275.64800000000002</v>
      </c>
      <c r="C728" s="412">
        <v>100</v>
      </c>
      <c r="D728" s="418">
        <v>100</v>
      </c>
      <c r="E728" s="412">
        <v>424.35199999999998</v>
      </c>
    </row>
    <row r="729" spans="1:7" ht="40.5" customHeight="1" thickBot="1" x14ac:dyDescent="0.35">
      <c r="A729" s="401" t="s">
        <v>227</v>
      </c>
      <c r="B729" s="402" t="s">
        <v>780</v>
      </c>
      <c r="C729" s="415" t="s">
        <v>781</v>
      </c>
      <c r="D729" s="416"/>
      <c r="E729" s="402"/>
    </row>
    <row r="730" spans="1:7" ht="32.25" customHeight="1" thickBot="1" x14ac:dyDescent="0.35">
      <c r="A730" s="375" t="s">
        <v>22</v>
      </c>
      <c r="B730" s="986" t="s">
        <v>782</v>
      </c>
      <c r="C730" s="966"/>
      <c r="D730" s="966"/>
      <c r="E730" s="987"/>
    </row>
    <row r="731" spans="1:7" ht="17.25" thickBot="1" x14ac:dyDescent="0.35">
      <c r="A731" s="375" t="s">
        <v>24</v>
      </c>
      <c r="B731" s="998" t="s">
        <v>715</v>
      </c>
      <c r="C731" s="967"/>
      <c r="D731" s="967"/>
      <c r="E731" s="968"/>
    </row>
    <row r="732" spans="1:7" x14ac:dyDescent="0.3">
      <c r="A732" s="969"/>
      <c r="B732" s="404">
        <v>2019</v>
      </c>
      <c r="C732" s="404">
        <v>2020</v>
      </c>
      <c r="D732" s="404">
        <v>2021</v>
      </c>
      <c r="E732" s="404">
        <v>2022</v>
      </c>
    </row>
    <row r="733" spans="1:7" ht="17.25" thickBot="1" x14ac:dyDescent="0.35">
      <c r="A733" s="970"/>
      <c r="B733" s="405" t="s">
        <v>9</v>
      </c>
      <c r="C733" s="405" t="s">
        <v>10</v>
      </c>
      <c r="D733" s="405" t="s">
        <v>10</v>
      </c>
      <c r="E733" s="405" t="s">
        <v>10</v>
      </c>
    </row>
    <row r="734" spans="1:7" ht="17.25" thickBot="1" x14ac:dyDescent="0.35">
      <c r="A734" s="375" t="s">
        <v>26</v>
      </c>
      <c r="B734" s="406">
        <v>0</v>
      </c>
      <c r="C734" s="406">
        <v>779</v>
      </c>
      <c r="D734" s="406">
        <v>3071</v>
      </c>
      <c r="E734" s="406">
        <v>3147</v>
      </c>
      <c r="F734" s="410"/>
      <c r="G734" s="421"/>
    </row>
    <row r="735" spans="1:7" ht="17.25" thickBot="1" x14ac:dyDescent="0.35">
      <c r="A735" s="375" t="s">
        <v>27</v>
      </c>
      <c r="B735" s="406">
        <v>5000</v>
      </c>
      <c r="C735" s="406">
        <v>10000</v>
      </c>
      <c r="D735" s="406">
        <v>39420.296999999999</v>
      </c>
      <c r="E735" s="406">
        <v>40394.881000000001</v>
      </c>
      <c r="G735" s="421"/>
    </row>
    <row r="736" spans="1:7" ht="17.25" thickBot="1" x14ac:dyDescent="0.35">
      <c r="A736" s="375" t="s">
        <v>28</v>
      </c>
      <c r="B736" s="406" t="e">
        <v>#DIV/0!</v>
      </c>
      <c r="C736" s="406">
        <v>12.836970474967908</v>
      </c>
      <c r="D736" s="406">
        <v>12.836306414848583</v>
      </c>
      <c r="E736" s="406">
        <v>12.835996504607563</v>
      </c>
      <c r="G736" s="364"/>
    </row>
    <row r="737" spans="1:7" ht="17.25" thickBot="1" x14ac:dyDescent="0.35">
      <c r="A737" s="375" t="s">
        <v>29</v>
      </c>
      <c r="B737" s="408" t="s">
        <v>30</v>
      </c>
      <c r="C737" s="409">
        <v>12.836970474967908</v>
      </c>
      <c r="D737" s="409">
        <v>2.9422336328626444</v>
      </c>
      <c r="E737" s="409">
        <v>2.4747639205470628E-2</v>
      </c>
      <c r="G737" s="364"/>
    </row>
    <row r="738" spans="1:7" ht="17.25" thickBot="1" x14ac:dyDescent="0.35">
      <c r="A738" s="375" t="s">
        <v>31</v>
      </c>
      <c r="B738" s="408" t="s">
        <v>30</v>
      </c>
      <c r="C738" s="409">
        <v>1</v>
      </c>
      <c r="D738" s="409">
        <v>2.9420297</v>
      </c>
      <c r="E738" s="409">
        <v>2.4722898460151299E-2</v>
      </c>
      <c r="G738" s="364"/>
    </row>
    <row r="739" spans="1:7" ht="17.25" thickBot="1" x14ac:dyDescent="0.35">
      <c r="A739" s="375" t="s">
        <v>32</v>
      </c>
      <c r="B739" s="408" t="s">
        <v>30</v>
      </c>
      <c r="C739" s="409" t="e">
        <v>#DIV/0!</v>
      </c>
      <c r="D739" s="409">
        <v>-5.1730283295414736E-5</v>
      </c>
      <c r="E739" s="409">
        <v>-2.4143256712960692E-5</v>
      </c>
      <c r="G739" s="364"/>
    </row>
    <row r="740" spans="1:7" ht="17.25" thickBot="1" x14ac:dyDescent="0.35">
      <c r="A740" s="1016" t="s">
        <v>721</v>
      </c>
      <c r="B740" s="1017"/>
      <c r="C740" s="1017"/>
      <c r="D740" s="1017"/>
      <c r="E740" s="1018"/>
      <c r="G740" s="364"/>
    </row>
    <row r="741" spans="1:7" x14ac:dyDescent="0.3">
      <c r="A741" s="969"/>
      <c r="B741" s="404">
        <v>2019</v>
      </c>
      <c r="C741" s="404">
        <v>2020</v>
      </c>
      <c r="D741" s="404">
        <v>2021</v>
      </c>
      <c r="E741" s="404">
        <v>2022</v>
      </c>
      <c r="G741" s="364"/>
    </row>
    <row r="742" spans="1:7" ht="17.25" thickBot="1" x14ac:dyDescent="0.35">
      <c r="A742" s="970"/>
      <c r="B742" s="405" t="s">
        <v>9</v>
      </c>
      <c r="C742" s="405" t="s">
        <v>10</v>
      </c>
      <c r="D742" s="405" t="s">
        <v>10</v>
      </c>
      <c r="E742" s="405" t="s">
        <v>10</v>
      </c>
      <c r="G742" s="364"/>
    </row>
    <row r="743" spans="1:7" ht="17.25" thickBot="1" x14ac:dyDescent="0.35">
      <c r="A743" s="411" t="s">
        <v>49</v>
      </c>
      <c r="B743" s="412">
        <v>0</v>
      </c>
      <c r="C743" s="412">
        <v>0</v>
      </c>
      <c r="D743" s="412">
        <v>0</v>
      </c>
      <c r="E743" s="412">
        <v>0</v>
      </c>
      <c r="G743" s="364"/>
    </row>
    <row r="744" spans="1:7" ht="17.25" thickBot="1" x14ac:dyDescent="0.35">
      <c r="A744" s="413" t="s">
        <v>110</v>
      </c>
      <c r="B744" s="412"/>
      <c r="C744" s="412"/>
      <c r="D744" s="412"/>
      <c r="E744" s="412"/>
      <c r="G744" s="364"/>
    </row>
    <row r="745" spans="1:7" ht="17.25" thickBot="1" x14ac:dyDescent="0.35">
      <c r="A745" s="413" t="s">
        <v>111</v>
      </c>
      <c r="B745" s="412"/>
      <c r="C745" s="412"/>
      <c r="D745" s="412"/>
      <c r="E745" s="412"/>
      <c r="G745" s="364"/>
    </row>
    <row r="746" spans="1:7" ht="17.25" thickBot="1" x14ac:dyDescent="0.35">
      <c r="A746" s="413" t="s">
        <v>113</v>
      </c>
      <c r="B746" s="412"/>
      <c r="C746" s="412"/>
      <c r="D746" s="412"/>
      <c r="E746" s="412"/>
      <c r="G746" s="364"/>
    </row>
    <row r="747" spans="1:7" ht="17.25" thickBot="1" x14ac:dyDescent="0.35">
      <c r="A747" s="413" t="s">
        <v>114</v>
      </c>
      <c r="B747" s="412"/>
      <c r="C747" s="412"/>
      <c r="D747" s="412"/>
      <c r="E747" s="412"/>
      <c r="G747" s="364"/>
    </row>
    <row r="748" spans="1:7" ht="17.25" thickBot="1" x14ac:dyDescent="0.35">
      <c r="A748" s="411" t="s">
        <v>50</v>
      </c>
      <c r="B748" s="407">
        <v>5000</v>
      </c>
      <c r="C748" s="407">
        <v>10000</v>
      </c>
      <c r="D748" s="407">
        <v>39420.296999999999</v>
      </c>
      <c r="E748" s="407">
        <v>40394.881000000001</v>
      </c>
      <c r="G748" s="364"/>
    </row>
    <row r="749" spans="1:7" ht="17.25" thickBot="1" x14ac:dyDescent="0.35">
      <c r="A749" s="413" t="s">
        <v>110</v>
      </c>
      <c r="B749" s="407">
        <v>5000</v>
      </c>
      <c r="C749" s="412">
        <v>10000</v>
      </c>
      <c r="D749" s="412">
        <v>39420.296999999999</v>
      </c>
      <c r="E749" s="412">
        <v>40394.881000000001</v>
      </c>
      <c r="G749" s="364"/>
    </row>
    <row r="750" spans="1:7" ht="17.25" thickBot="1" x14ac:dyDescent="0.35">
      <c r="A750" s="413" t="s">
        <v>111</v>
      </c>
      <c r="B750" s="407"/>
      <c r="C750" s="412"/>
      <c r="D750" s="412"/>
      <c r="E750" s="412"/>
      <c r="G750" s="364"/>
    </row>
    <row r="751" spans="1:7" ht="17.25" thickBot="1" x14ac:dyDescent="0.35">
      <c r="A751" s="413" t="s">
        <v>113</v>
      </c>
      <c r="B751" s="407"/>
      <c r="C751" s="412"/>
      <c r="D751" s="412"/>
      <c r="E751" s="412"/>
      <c r="G751" s="364"/>
    </row>
    <row r="752" spans="1:7" ht="17.25" thickBot="1" x14ac:dyDescent="0.35">
      <c r="A752" s="413" t="s">
        <v>114</v>
      </c>
      <c r="B752" s="407"/>
      <c r="C752" s="412"/>
      <c r="D752" s="412"/>
      <c r="E752" s="412"/>
      <c r="G752" s="364"/>
    </row>
    <row r="753" spans="1:7" ht="17.25" thickBot="1" x14ac:dyDescent="0.35">
      <c r="A753" s="414" t="s">
        <v>231</v>
      </c>
      <c r="B753" s="407">
        <v>5000</v>
      </c>
      <c r="C753" s="407">
        <v>10000</v>
      </c>
      <c r="D753" s="407">
        <v>39420.296999999999</v>
      </c>
      <c r="E753" s="407">
        <v>40394.881000000001</v>
      </c>
      <c r="G753" s="364"/>
    </row>
    <row r="754" spans="1:7" ht="63.75" customHeight="1" thickBot="1" x14ac:dyDescent="0.35">
      <c r="A754" s="401" t="s">
        <v>227</v>
      </c>
      <c r="B754" s="402" t="s">
        <v>783</v>
      </c>
      <c r="C754" s="415" t="s">
        <v>784</v>
      </c>
      <c r="D754" s="416"/>
      <c r="E754" s="402"/>
      <c r="G754" s="364"/>
    </row>
    <row r="755" spans="1:7" ht="36.75" customHeight="1" thickBot="1" x14ac:dyDescent="0.35">
      <c r="A755" s="375" t="s">
        <v>22</v>
      </c>
      <c r="B755" s="986" t="s">
        <v>724</v>
      </c>
      <c r="C755" s="966"/>
      <c r="D755" s="966"/>
      <c r="E755" s="987"/>
      <c r="G755" s="364"/>
    </row>
    <row r="756" spans="1:7" ht="17.25" thickBot="1" x14ac:dyDescent="0.35">
      <c r="A756" s="375" t="s">
        <v>24</v>
      </c>
      <c r="B756" s="998" t="s">
        <v>711</v>
      </c>
      <c r="C756" s="967"/>
      <c r="D756" s="967"/>
      <c r="E756" s="968"/>
      <c r="G756" s="364"/>
    </row>
    <row r="757" spans="1:7" x14ac:dyDescent="0.3">
      <c r="A757" s="969"/>
      <c r="B757" s="404">
        <v>2019</v>
      </c>
      <c r="C757" s="404">
        <v>2020</v>
      </c>
      <c r="D757" s="404">
        <v>2021</v>
      </c>
      <c r="E757" s="404">
        <v>2022</v>
      </c>
      <c r="G757" s="364"/>
    </row>
    <row r="758" spans="1:7" ht="17.25" thickBot="1" x14ac:dyDescent="0.35">
      <c r="A758" s="970"/>
      <c r="B758" s="405" t="s">
        <v>9</v>
      </c>
      <c r="C758" s="405" t="s">
        <v>10</v>
      </c>
      <c r="D758" s="405" t="s">
        <v>10</v>
      </c>
      <c r="E758" s="405" t="s">
        <v>10</v>
      </c>
      <c r="G758" s="364"/>
    </row>
    <row r="759" spans="1:7" ht="17.25" thickBot="1" x14ac:dyDescent="0.35">
      <c r="A759" s="375" t="s">
        <v>26</v>
      </c>
      <c r="B759" s="406">
        <v>0</v>
      </c>
      <c r="C759" s="406">
        <v>1</v>
      </c>
      <c r="D759" s="406">
        <v>1</v>
      </c>
      <c r="E759" s="406">
        <v>1</v>
      </c>
      <c r="G759" s="364"/>
    </row>
    <row r="760" spans="1:7" ht="17.25" thickBot="1" x14ac:dyDescent="0.35">
      <c r="A760" s="375" t="s">
        <v>27</v>
      </c>
      <c r="B760" s="412">
        <v>60.158999999999999</v>
      </c>
      <c r="C760" s="412">
        <v>200</v>
      </c>
      <c r="D760" s="412">
        <v>400</v>
      </c>
      <c r="E760" s="412">
        <v>680.47699999999998</v>
      </c>
      <c r="G760" s="364"/>
    </row>
    <row r="761" spans="1:7" ht="17.25" thickBot="1" x14ac:dyDescent="0.35">
      <c r="A761" s="375" t="s">
        <v>28</v>
      </c>
      <c r="B761" s="406" t="e">
        <v>#DIV/0!</v>
      </c>
      <c r="C761" s="406">
        <v>200</v>
      </c>
      <c r="D761" s="406">
        <v>400</v>
      </c>
      <c r="E761" s="406">
        <v>680.47699999999998</v>
      </c>
      <c r="G761" s="364"/>
    </row>
    <row r="762" spans="1:7" ht="17.25" thickBot="1" x14ac:dyDescent="0.35">
      <c r="A762" s="375" t="s">
        <v>29</v>
      </c>
      <c r="B762" s="408" t="s">
        <v>30</v>
      </c>
      <c r="C762" s="409" t="e">
        <v>#DIV/0!</v>
      </c>
      <c r="D762" s="409">
        <v>0</v>
      </c>
      <c r="E762" s="409">
        <v>0</v>
      </c>
      <c r="G762" s="364"/>
    </row>
    <row r="763" spans="1:7" ht="17.25" thickBot="1" x14ac:dyDescent="0.35">
      <c r="A763" s="375" t="s">
        <v>31</v>
      </c>
      <c r="B763" s="408" t="s">
        <v>30</v>
      </c>
      <c r="C763" s="409">
        <v>2.3245233464652006</v>
      </c>
      <c r="D763" s="409">
        <v>1</v>
      </c>
      <c r="E763" s="409">
        <v>0.70119249999999989</v>
      </c>
      <c r="G763" s="364"/>
    </row>
    <row r="764" spans="1:7" ht="17.25" thickBot="1" x14ac:dyDescent="0.35">
      <c r="A764" s="375" t="s">
        <v>32</v>
      </c>
      <c r="B764" s="408" t="s">
        <v>30</v>
      </c>
      <c r="C764" s="409" t="e">
        <v>#DIV/0!</v>
      </c>
      <c r="D764" s="409">
        <v>1</v>
      </c>
      <c r="E764" s="409">
        <v>0.70119249999999989</v>
      </c>
      <c r="G764" s="364"/>
    </row>
    <row r="765" spans="1:7" ht="17.25" thickBot="1" x14ac:dyDescent="0.35">
      <c r="A765" s="1016" t="s">
        <v>721</v>
      </c>
      <c r="B765" s="1017"/>
      <c r="C765" s="1017"/>
      <c r="D765" s="1017"/>
      <c r="E765" s="1018"/>
      <c r="G765" s="364"/>
    </row>
    <row r="766" spans="1:7" x14ac:dyDescent="0.3">
      <c r="A766" s="969"/>
      <c r="B766" s="404">
        <v>2019</v>
      </c>
      <c r="C766" s="404">
        <v>2020</v>
      </c>
      <c r="D766" s="404">
        <v>2021</v>
      </c>
      <c r="E766" s="404">
        <v>2022</v>
      </c>
      <c r="G766" s="364"/>
    </row>
    <row r="767" spans="1:7" ht="17.25" thickBot="1" x14ac:dyDescent="0.35">
      <c r="A767" s="970"/>
      <c r="B767" s="405" t="s">
        <v>9</v>
      </c>
      <c r="C767" s="405" t="s">
        <v>10</v>
      </c>
      <c r="D767" s="405" t="s">
        <v>10</v>
      </c>
      <c r="E767" s="405" t="s">
        <v>10</v>
      </c>
      <c r="G767" s="364"/>
    </row>
    <row r="768" spans="1:7" ht="17.25" thickBot="1" x14ac:dyDescent="0.35">
      <c r="A768" s="411" t="s">
        <v>49</v>
      </c>
      <c r="B768" s="412">
        <v>0</v>
      </c>
      <c r="C768" s="412">
        <v>0</v>
      </c>
      <c r="D768" s="412">
        <v>0</v>
      </c>
      <c r="E768" s="412">
        <v>0</v>
      </c>
      <c r="G768" s="364"/>
    </row>
    <row r="769" spans="1:7" ht="17.25" thickBot="1" x14ac:dyDescent="0.35">
      <c r="A769" s="413" t="s">
        <v>110</v>
      </c>
      <c r="B769" s="412"/>
      <c r="C769" s="412"/>
      <c r="D769" s="412"/>
      <c r="E769" s="412"/>
      <c r="G769" s="364"/>
    </row>
    <row r="770" spans="1:7" ht="17.25" thickBot="1" x14ac:dyDescent="0.35">
      <c r="A770" s="413" t="s">
        <v>111</v>
      </c>
      <c r="B770" s="412"/>
      <c r="C770" s="412"/>
      <c r="D770" s="412"/>
      <c r="E770" s="412"/>
      <c r="G770" s="364"/>
    </row>
    <row r="771" spans="1:7" ht="17.25" thickBot="1" x14ac:dyDescent="0.35">
      <c r="A771" s="413" t="s">
        <v>113</v>
      </c>
      <c r="B771" s="412"/>
      <c r="C771" s="412"/>
      <c r="D771" s="412"/>
      <c r="E771" s="412"/>
      <c r="G771" s="364"/>
    </row>
    <row r="772" spans="1:7" ht="17.25" thickBot="1" x14ac:dyDescent="0.35">
      <c r="A772" s="413" t="s">
        <v>114</v>
      </c>
      <c r="B772" s="412"/>
      <c r="C772" s="412"/>
      <c r="D772" s="412"/>
      <c r="E772" s="412"/>
      <c r="G772" s="364"/>
    </row>
    <row r="773" spans="1:7" ht="17.25" thickBot="1" x14ac:dyDescent="0.35">
      <c r="A773" s="411" t="s">
        <v>50</v>
      </c>
      <c r="B773" s="407">
        <v>60.158999999999999</v>
      </c>
      <c r="C773" s="407">
        <v>200</v>
      </c>
      <c r="D773" s="407">
        <v>400</v>
      </c>
      <c r="E773" s="407">
        <v>680.47699999999998</v>
      </c>
      <c r="G773" s="364"/>
    </row>
    <row r="774" spans="1:7" ht="17.25" thickBot="1" x14ac:dyDescent="0.35">
      <c r="A774" s="413" t="s">
        <v>110</v>
      </c>
      <c r="B774" s="412">
        <v>60.158999999999999</v>
      </c>
      <c r="C774" s="412">
        <v>200</v>
      </c>
      <c r="D774" s="412">
        <v>400</v>
      </c>
      <c r="E774" s="412">
        <v>680.47699999999998</v>
      </c>
      <c r="G774" s="364"/>
    </row>
    <row r="775" spans="1:7" ht="17.25" thickBot="1" x14ac:dyDescent="0.35">
      <c r="A775" s="413" t="s">
        <v>111</v>
      </c>
      <c r="B775" s="407"/>
      <c r="C775" s="412"/>
      <c r="D775" s="412"/>
      <c r="E775" s="412"/>
      <c r="G775" s="364"/>
    </row>
    <row r="776" spans="1:7" ht="17.25" thickBot="1" x14ac:dyDescent="0.35">
      <c r="A776" s="413" t="s">
        <v>113</v>
      </c>
      <c r="B776" s="407"/>
      <c r="C776" s="412"/>
      <c r="D776" s="412"/>
      <c r="E776" s="412"/>
      <c r="G776" s="364"/>
    </row>
    <row r="777" spans="1:7" ht="17.25" thickBot="1" x14ac:dyDescent="0.35">
      <c r="A777" s="413" t="s">
        <v>114</v>
      </c>
      <c r="B777" s="407"/>
      <c r="C777" s="412"/>
      <c r="D777" s="412"/>
      <c r="E777" s="412"/>
      <c r="G777" s="364"/>
    </row>
    <row r="778" spans="1:7" ht="17.25" thickBot="1" x14ac:dyDescent="0.35">
      <c r="A778" s="414" t="s">
        <v>231</v>
      </c>
      <c r="B778" s="407">
        <v>60.158999999999999</v>
      </c>
      <c r="C778" s="407">
        <v>200</v>
      </c>
      <c r="D778" s="407">
        <v>400</v>
      </c>
      <c r="E778" s="407">
        <v>680.47699999999998</v>
      </c>
      <c r="G778" s="364"/>
    </row>
    <row r="779" spans="1:7" ht="17.25" thickBot="1" x14ac:dyDescent="0.35">
      <c r="A779" s="401" t="s">
        <v>232</v>
      </c>
      <c r="B779" s="402" t="s">
        <v>785</v>
      </c>
      <c r="C779" s="415" t="s">
        <v>786</v>
      </c>
      <c r="D779" s="416"/>
      <c r="E779" s="402"/>
      <c r="G779" s="364"/>
    </row>
    <row r="780" spans="1:7" ht="17.25" thickBot="1" x14ac:dyDescent="0.35">
      <c r="A780" s="375" t="s">
        <v>22</v>
      </c>
      <c r="B780" s="986" t="s">
        <v>787</v>
      </c>
      <c r="C780" s="966"/>
      <c r="D780" s="966"/>
      <c r="E780" s="987"/>
      <c r="G780" s="364"/>
    </row>
    <row r="781" spans="1:7" ht="17.25" thickBot="1" x14ac:dyDescent="0.35">
      <c r="A781" s="375" t="s">
        <v>24</v>
      </c>
      <c r="B781" s="998" t="s">
        <v>715</v>
      </c>
      <c r="C781" s="967"/>
      <c r="D781" s="967"/>
      <c r="E781" s="968"/>
      <c r="G781" s="364"/>
    </row>
    <row r="782" spans="1:7" x14ac:dyDescent="0.3">
      <c r="A782" s="969"/>
      <c r="B782" s="404">
        <v>2019</v>
      </c>
      <c r="C782" s="404">
        <v>2020</v>
      </c>
      <c r="D782" s="404">
        <v>2021</v>
      </c>
      <c r="E782" s="404">
        <v>2022</v>
      </c>
      <c r="G782" s="364"/>
    </row>
    <row r="783" spans="1:7" ht="17.25" thickBot="1" x14ac:dyDescent="0.35">
      <c r="A783" s="970"/>
      <c r="B783" s="405" t="s">
        <v>9</v>
      </c>
      <c r="C783" s="405" t="s">
        <v>10</v>
      </c>
      <c r="D783" s="405" t="s">
        <v>10</v>
      </c>
      <c r="E783" s="405" t="s">
        <v>10</v>
      </c>
      <c r="G783" s="364"/>
    </row>
    <row r="784" spans="1:7" ht="17.25" thickBot="1" x14ac:dyDescent="0.35">
      <c r="A784" s="375" t="s">
        <v>26</v>
      </c>
      <c r="B784" s="406">
        <v>10175</v>
      </c>
      <c r="C784" s="406">
        <v>6068</v>
      </c>
      <c r="D784" s="406">
        <v>28916</v>
      </c>
      <c r="E784" s="406">
        <v>10107</v>
      </c>
    </row>
    <row r="785" spans="1:7" ht="17.25" thickBot="1" x14ac:dyDescent="0.35">
      <c r="A785" s="375" t="s">
        <v>27</v>
      </c>
      <c r="B785" s="406">
        <v>50300</v>
      </c>
      <c r="C785" s="406">
        <v>30000</v>
      </c>
      <c r="D785" s="406">
        <v>142944.81099999999</v>
      </c>
      <c r="E785" s="406">
        <v>49962.029000000002</v>
      </c>
    </row>
    <row r="786" spans="1:7" ht="17.25" thickBot="1" x14ac:dyDescent="0.35">
      <c r="A786" s="375" t="s">
        <v>28</v>
      </c>
      <c r="B786" s="406">
        <v>4.9434889434889433</v>
      </c>
      <c r="C786" s="406">
        <v>4.9439683586025049</v>
      </c>
      <c r="D786" s="406">
        <v>4.9434503734956419</v>
      </c>
      <c r="E786" s="406">
        <v>4.9433094884733357</v>
      </c>
    </row>
    <row r="787" spans="1:7" ht="17.25" thickBot="1" x14ac:dyDescent="0.35">
      <c r="A787" s="375" t="s">
        <v>29</v>
      </c>
      <c r="B787" s="408" t="s">
        <v>30</v>
      </c>
      <c r="C787" s="409">
        <v>-0.40363636363636368</v>
      </c>
      <c r="D787" s="409">
        <v>3.7653263019116681</v>
      </c>
      <c r="E787" s="409">
        <v>-0.6504703278461752</v>
      </c>
    </row>
    <row r="788" spans="1:7" ht="17.25" thickBot="1" x14ac:dyDescent="0.35">
      <c r="A788" s="375" t="s">
        <v>31</v>
      </c>
      <c r="B788" s="408" t="s">
        <v>30</v>
      </c>
      <c r="C788" s="409">
        <v>-0.40357852882703782</v>
      </c>
      <c r="D788" s="409">
        <v>3.7648270333333329</v>
      </c>
      <c r="E788" s="409">
        <v>-0.65048028920755985</v>
      </c>
    </row>
    <row r="789" spans="1:7" ht="17.25" thickBot="1" x14ac:dyDescent="0.35">
      <c r="A789" s="375" t="s">
        <v>32</v>
      </c>
      <c r="B789" s="408" t="s">
        <v>30</v>
      </c>
      <c r="C789" s="409">
        <v>9.6979101003702439E-5</v>
      </c>
      <c r="D789" s="409">
        <v>-1.047711209481994E-4</v>
      </c>
      <c r="E789" s="409">
        <v>-2.8499329751796587E-5</v>
      </c>
    </row>
    <row r="790" spans="1:7" ht="17.25" thickBot="1" x14ac:dyDescent="0.35">
      <c r="A790" s="1016" t="s">
        <v>721</v>
      </c>
      <c r="B790" s="1017"/>
      <c r="C790" s="1017"/>
      <c r="D790" s="1017"/>
      <c r="E790" s="1018"/>
    </row>
    <row r="791" spans="1:7" x14ac:dyDescent="0.3">
      <c r="A791" s="969"/>
      <c r="B791" s="404">
        <v>2019</v>
      </c>
      <c r="C791" s="404">
        <v>2020</v>
      </c>
      <c r="D791" s="404">
        <v>2021</v>
      </c>
      <c r="E791" s="404">
        <v>2022</v>
      </c>
    </row>
    <row r="792" spans="1:7" ht="17.25" thickBot="1" x14ac:dyDescent="0.35">
      <c r="A792" s="970"/>
      <c r="B792" s="405" t="s">
        <v>9</v>
      </c>
      <c r="C792" s="405" t="s">
        <v>10</v>
      </c>
      <c r="D792" s="405" t="s">
        <v>10</v>
      </c>
      <c r="E792" s="405" t="s">
        <v>10</v>
      </c>
    </row>
    <row r="793" spans="1:7" ht="17.25" thickBot="1" x14ac:dyDescent="0.35">
      <c r="A793" s="411" t="s">
        <v>49</v>
      </c>
      <c r="B793" s="412">
        <v>0</v>
      </c>
      <c r="C793" s="412">
        <v>0</v>
      </c>
      <c r="D793" s="412">
        <v>0</v>
      </c>
      <c r="E793" s="412">
        <v>0</v>
      </c>
    </row>
    <row r="794" spans="1:7" ht="17.25" thickBot="1" x14ac:dyDescent="0.35">
      <c r="A794" s="413" t="s">
        <v>110</v>
      </c>
      <c r="B794" s="412"/>
      <c r="C794" s="412"/>
      <c r="D794" s="412"/>
      <c r="E794" s="412"/>
    </row>
    <row r="795" spans="1:7" ht="17.25" thickBot="1" x14ac:dyDescent="0.35">
      <c r="A795" s="413" t="s">
        <v>111</v>
      </c>
      <c r="B795" s="412"/>
      <c r="C795" s="412"/>
      <c r="D795" s="412"/>
      <c r="E795" s="412"/>
    </row>
    <row r="796" spans="1:7" ht="17.25" thickBot="1" x14ac:dyDescent="0.35">
      <c r="A796" s="413" t="s">
        <v>113</v>
      </c>
      <c r="B796" s="412"/>
      <c r="C796" s="412"/>
      <c r="D796" s="412"/>
      <c r="E796" s="412"/>
    </row>
    <row r="797" spans="1:7" ht="17.25" thickBot="1" x14ac:dyDescent="0.35">
      <c r="A797" s="413" t="s">
        <v>114</v>
      </c>
      <c r="B797" s="412"/>
      <c r="C797" s="412"/>
      <c r="D797" s="412"/>
      <c r="E797" s="412"/>
    </row>
    <row r="798" spans="1:7" ht="17.25" thickBot="1" x14ac:dyDescent="0.35">
      <c r="A798" s="411" t="s">
        <v>50</v>
      </c>
      <c r="B798" s="407">
        <v>50300</v>
      </c>
      <c r="C798" s="407">
        <v>30000</v>
      </c>
      <c r="D798" s="407">
        <v>142944.81099999999</v>
      </c>
      <c r="E798" s="407">
        <v>49962.029000000002</v>
      </c>
    </row>
    <row r="799" spans="1:7" ht="17.25" thickBot="1" x14ac:dyDescent="0.35">
      <c r="A799" s="413" t="s">
        <v>110</v>
      </c>
      <c r="B799" s="407">
        <v>50300</v>
      </c>
      <c r="C799" s="412">
        <v>30000</v>
      </c>
      <c r="D799" s="412">
        <v>142944.81099999999</v>
      </c>
      <c r="E799" s="412">
        <v>49962.029000000002</v>
      </c>
    </row>
    <row r="800" spans="1:7" ht="17.25" thickBot="1" x14ac:dyDescent="0.35">
      <c r="A800" s="413" t="s">
        <v>111</v>
      </c>
      <c r="B800" s="407"/>
      <c r="C800" s="412"/>
      <c r="D800" s="412"/>
      <c r="E800" s="412"/>
      <c r="G800" s="364"/>
    </row>
    <row r="801" spans="1:7" ht="17.25" thickBot="1" x14ac:dyDescent="0.35">
      <c r="A801" s="413" t="s">
        <v>113</v>
      </c>
      <c r="B801" s="407"/>
      <c r="C801" s="412"/>
      <c r="D801" s="412"/>
      <c r="E801" s="412"/>
      <c r="G801" s="364"/>
    </row>
    <row r="802" spans="1:7" ht="17.25" thickBot="1" x14ac:dyDescent="0.35">
      <c r="A802" s="413" t="s">
        <v>114</v>
      </c>
      <c r="B802" s="407"/>
      <c r="C802" s="412"/>
      <c r="D802" s="412"/>
      <c r="E802" s="412"/>
      <c r="G802" s="364"/>
    </row>
    <row r="803" spans="1:7" ht="17.25" thickBot="1" x14ac:dyDescent="0.35">
      <c r="A803" s="414" t="s">
        <v>236</v>
      </c>
      <c r="B803" s="407">
        <v>50300</v>
      </c>
      <c r="C803" s="407">
        <v>30000</v>
      </c>
      <c r="D803" s="407">
        <v>142944.81099999999</v>
      </c>
      <c r="E803" s="407">
        <v>49962.029000000002</v>
      </c>
      <c r="G803" s="364"/>
    </row>
    <row r="804" spans="1:7" ht="54.75" customHeight="1" thickBot="1" x14ac:dyDescent="0.35">
      <c r="A804" s="401" t="s">
        <v>232</v>
      </c>
      <c r="B804" s="402" t="s">
        <v>789</v>
      </c>
      <c r="C804" s="415" t="s">
        <v>790</v>
      </c>
      <c r="D804" s="416"/>
      <c r="E804" s="402"/>
      <c r="G804" s="364"/>
    </row>
    <row r="805" spans="1:7" ht="17.25" thickBot="1" x14ac:dyDescent="0.35">
      <c r="A805" s="375" t="s">
        <v>22</v>
      </c>
      <c r="B805" s="986" t="s">
        <v>724</v>
      </c>
      <c r="C805" s="966"/>
      <c r="D805" s="966"/>
      <c r="E805" s="987"/>
      <c r="G805" s="364"/>
    </row>
    <row r="806" spans="1:7" ht="17.25" thickBot="1" x14ac:dyDescent="0.35">
      <c r="A806" s="375" t="s">
        <v>24</v>
      </c>
      <c r="B806" s="998" t="s">
        <v>711</v>
      </c>
      <c r="C806" s="967"/>
      <c r="D806" s="967"/>
      <c r="E806" s="968"/>
      <c r="G806" s="364"/>
    </row>
    <row r="807" spans="1:7" x14ac:dyDescent="0.3">
      <c r="A807" s="969"/>
      <c r="B807" s="404">
        <v>2019</v>
      </c>
      <c r="C807" s="404">
        <v>2020</v>
      </c>
      <c r="D807" s="404">
        <v>2021</v>
      </c>
      <c r="E807" s="404">
        <v>2022</v>
      </c>
      <c r="G807" s="364"/>
    </row>
    <row r="808" spans="1:7" ht="17.25" thickBot="1" x14ac:dyDescent="0.35">
      <c r="A808" s="970"/>
      <c r="B808" s="405" t="s">
        <v>9</v>
      </c>
      <c r="C808" s="405" t="s">
        <v>10</v>
      </c>
      <c r="D808" s="405" t="s">
        <v>10</v>
      </c>
      <c r="E808" s="405" t="s">
        <v>10</v>
      </c>
      <c r="G808" s="364"/>
    </row>
    <row r="809" spans="1:7" ht="17.25" thickBot="1" x14ac:dyDescent="0.35">
      <c r="A809" s="375" t="s">
        <v>26</v>
      </c>
      <c r="B809" s="406">
        <v>1</v>
      </c>
      <c r="C809" s="406">
        <v>1</v>
      </c>
      <c r="D809" s="406">
        <v>1</v>
      </c>
      <c r="E809" s="406">
        <v>1</v>
      </c>
      <c r="G809" s="364"/>
    </row>
    <row r="810" spans="1:7" ht="17.25" thickBot="1" x14ac:dyDescent="0.35">
      <c r="A810" s="375" t="s">
        <v>27</v>
      </c>
      <c r="B810" s="412">
        <v>1020.246</v>
      </c>
      <c r="C810" s="412">
        <v>500</v>
      </c>
      <c r="D810" s="412">
        <v>700</v>
      </c>
      <c r="E810" s="412">
        <v>800</v>
      </c>
      <c r="G810" s="364"/>
    </row>
    <row r="811" spans="1:7" ht="17.25" thickBot="1" x14ac:dyDescent="0.35">
      <c r="A811" s="375" t="s">
        <v>28</v>
      </c>
      <c r="B811" s="406">
        <v>1020.246</v>
      </c>
      <c r="C811" s="406">
        <v>500</v>
      </c>
      <c r="D811" s="406">
        <v>700</v>
      </c>
      <c r="E811" s="406">
        <v>800</v>
      </c>
      <c r="G811" s="364"/>
    </row>
    <row r="812" spans="1:7" ht="17.25" thickBot="1" x14ac:dyDescent="0.35">
      <c r="A812" s="375" t="s">
        <v>29</v>
      </c>
      <c r="B812" s="408" t="s">
        <v>30</v>
      </c>
      <c r="C812" s="409">
        <v>0</v>
      </c>
      <c r="D812" s="409">
        <v>0</v>
      </c>
      <c r="E812" s="409">
        <v>0</v>
      </c>
      <c r="G812" s="364"/>
    </row>
    <row r="813" spans="1:7" ht="17.25" thickBot="1" x14ac:dyDescent="0.35">
      <c r="A813" s="375" t="s">
        <v>31</v>
      </c>
      <c r="B813" s="408" t="s">
        <v>30</v>
      </c>
      <c r="C813" s="409">
        <v>-0.50992211682280542</v>
      </c>
      <c r="D813" s="409">
        <v>0.39999999999999991</v>
      </c>
      <c r="E813" s="409">
        <v>0.14285714285714279</v>
      </c>
      <c r="G813" s="364"/>
    </row>
    <row r="814" spans="1:7" ht="17.25" thickBot="1" x14ac:dyDescent="0.35">
      <c r="A814" s="375" t="s">
        <v>32</v>
      </c>
      <c r="B814" s="408" t="s">
        <v>30</v>
      </c>
      <c r="C814" s="409">
        <v>-0.50992211682280542</v>
      </c>
      <c r="D814" s="409">
        <v>0.39999999999999991</v>
      </c>
      <c r="E814" s="409">
        <v>0.14285714285714279</v>
      </c>
      <c r="G814" s="364"/>
    </row>
    <row r="815" spans="1:7" ht="17.25" thickBot="1" x14ac:dyDescent="0.35">
      <c r="A815" s="1016" t="s">
        <v>721</v>
      </c>
      <c r="B815" s="1017"/>
      <c r="C815" s="1017"/>
      <c r="D815" s="1017"/>
      <c r="E815" s="1018"/>
      <c r="G815" s="364"/>
    </row>
    <row r="816" spans="1:7" x14ac:dyDescent="0.3">
      <c r="A816" s="969"/>
      <c r="B816" s="404">
        <v>2019</v>
      </c>
      <c r="C816" s="404">
        <v>2020</v>
      </c>
      <c r="D816" s="404">
        <v>2021</v>
      </c>
      <c r="E816" s="404">
        <v>2022</v>
      </c>
      <c r="G816" s="364"/>
    </row>
    <row r="817" spans="1:7" ht="17.25" thickBot="1" x14ac:dyDescent="0.35">
      <c r="A817" s="970"/>
      <c r="B817" s="405" t="s">
        <v>9</v>
      </c>
      <c r="C817" s="405" t="s">
        <v>10</v>
      </c>
      <c r="D817" s="405" t="s">
        <v>10</v>
      </c>
      <c r="E817" s="405" t="s">
        <v>10</v>
      </c>
      <c r="G817" s="364"/>
    </row>
    <row r="818" spans="1:7" ht="17.25" thickBot="1" x14ac:dyDescent="0.35">
      <c r="A818" s="411" t="s">
        <v>49</v>
      </c>
      <c r="B818" s="412">
        <v>0</v>
      </c>
      <c r="C818" s="412">
        <v>0</v>
      </c>
      <c r="D818" s="412">
        <v>0</v>
      </c>
      <c r="E818" s="412">
        <v>0</v>
      </c>
      <c r="G818" s="364"/>
    </row>
    <row r="819" spans="1:7" ht="17.25" thickBot="1" x14ac:dyDescent="0.35">
      <c r="A819" s="413" t="s">
        <v>110</v>
      </c>
      <c r="B819" s="412"/>
      <c r="C819" s="412"/>
      <c r="D819" s="412"/>
      <c r="E819" s="412"/>
      <c r="G819" s="364"/>
    </row>
    <row r="820" spans="1:7" ht="17.25" thickBot="1" x14ac:dyDescent="0.35">
      <c r="A820" s="413" t="s">
        <v>111</v>
      </c>
      <c r="B820" s="412"/>
      <c r="C820" s="412"/>
      <c r="D820" s="412"/>
      <c r="E820" s="412"/>
      <c r="G820" s="364"/>
    </row>
    <row r="821" spans="1:7" ht="17.25" thickBot="1" x14ac:dyDescent="0.35">
      <c r="A821" s="413" t="s">
        <v>113</v>
      </c>
      <c r="B821" s="412"/>
      <c r="C821" s="412"/>
      <c r="D821" s="412"/>
      <c r="E821" s="412"/>
      <c r="G821" s="364"/>
    </row>
    <row r="822" spans="1:7" ht="17.25" thickBot="1" x14ac:dyDescent="0.35">
      <c r="A822" s="413" t="s">
        <v>114</v>
      </c>
      <c r="B822" s="412"/>
      <c r="C822" s="412"/>
      <c r="D822" s="412"/>
      <c r="E822" s="412"/>
      <c r="G822" s="364"/>
    </row>
    <row r="823" spans="1:7" ht="17.25" thickBot="1" x14ac:dyDescent="0.35">
      <c r="A823" s="411" t="s">
        <v>50</v>
      </c>
      <c r="B823" s="407">
        <v>1020.246</v>
      </c>
      <c r="C823" s="407">
        <v>500</v>
      </c>
      <c r="D823" s="407">
        <v>700</v>
      </c>
      <c r="E823" s="407">
        <v>800</v>
      </c>
      <c r="G823" s="364"/>
    </row>
    <row r="824" spans="1:7" ht="17.25" thickBot="1" x14ac:dyDescent="0.35">
      <c r="A824" s="413" t="s">
        <v>110</v>
      </c>
      <c r="B824" s="412">
        <v>1020.246</v>
      </c>
      <c r="C824" s="412">
        <v>500</v>
      </c>
      <c r="D824" s="412">
        <v>700</v>
      </c>
      <c r="E824" s="412">
        <v>800</v>
      </c>
      <c r="G824" s="364"/>
    </row>
    <row r="825" spans="1:7" ht="17.25" thickBot="1" x14ac:dyDescent="0.35">
      <c r="A825" s="413" t="s">
        <v>111</v>
      </c>
      <c r="B825" s="407"/>
      <c r="C825" s="412"/>
      <c r="D825" s="412"/>
      <c r="E825" s="412"/>
      <c r="G825" s="364"/>
    </row>
    <row r="826" spans="1:7" ht="17.25" thickBot="1" x14ac:dyDescent="0.35">
      <c r="A826" s="413" t="s">
        <v>113</v>
      </c>
      <c r="B826" s="407"/>
      <c r="C826" s="412"/>
      <c r="D826" s="412"/>
      <c r="E826" s="412"/>
      <c r="G826" s="364"/>
    </row>
    <row r="827" spans="1:7" ht="17.25" thickBot="1" x14ac:dyDescent="0.35">
      <c r="A827" s="413" t="s">
        <v>114</v>
      </c>
      <c r="B827" s="407"/>
      <c r="C827" s="412"/>
      <c r="D827" s="412"/>
      <c r="E827" s="412"/>
      <c r="G827" s="364"/>
    </row>
    <row r="828" spans="1:7" ht="17.25" thickBot="1" x14ac:dyDescent="0.35">
      <c r="A828" s="414" t="s">
        <v>236</v>
      </c>
      <c r="B828" s="407">
        <v>1020.246</v>
      </c>
      <c r="C828" s="407">
        <v>500</v>
      </c>
      <c r="D828" s="407">
        <v>700</v>
      </c>
      <c r="E828" s="407">
        <v>800</v>
      </c>
      <c r="G828" s="364"/>
    </row>
    <row r="829" spans="1:7" ht="60" customHeight="1" thickBot="1" x14ac:dyDescent="0.35">
      <c r="A829" s="401" t="s">
        <v>237</v>
      </c>
      <c r="B829" s="402" t="s">
        <v>791</v>
      </c>
      <c r="C829" s="415" t="s">
        <v>792</v>
      </c>
      <c r="D829" s="416"/>
      <c r="E829" s="402"/>
      <c r="G829" s="364"/>
    </row>
    <row r="830" spans="1:7" ht="155.25" customHeight="1" thickBot="1" x14ac:dyDescent="0.35">
      <c r="A830" s="375" t="s">
        <v>22</v>
      </c>
      <c r="B830" s="986" t="s">
        <v>793</v>
      </c>
      <c r="C830" s="966"/>
      <c r="D830" s="966"/>
      <c r="E830" s="987"/>
      <c r="G830" s="364"/>
    </row>
    <row r="831" spans="1:7" ht="17.25" thickBot="1" x14ac:dyDescent="0.35">
      <c r="A831" s="375" t="s">
        <v>24</v>
      </c>
      <c r="B831" s="998" t="s">
        <v>715</v>
      </c>
      <c r="C831" s="967"/>
      <c r="D831" s="967"/>
      <c r="E831" s="968"/>
      <c r="G831" s="364"/>
    </row>
    <row r="832" spans="1:7" x14ac:dyDescent="0.3">
      <c r="A832" s="969"/>
      <c r="B832" s="404">
        <v>2019</v>
      </c>
      <c r="C832" s="404">
        <v>2020</v>
      </c>
      <c r="D832" s="404">
        <v>2021</v>
      </c>
      <c r="E832" s="404">
        <v>2022</v>
      </c>
    </row>
    <row r="833" spans="1:7" ht="17.25" thickBot="1" x14ac:dyDescent="0.35">
      <c r="A833" s="970"/>
      <c r="B833" s="405" t="s">
        <v>9</v>
      </c>
      <c r="C833" s="405" t="s">
        <v>10</v>
      </c>
      <c r="D833" s="405" t="s">
        <v>10</v>
      </c>
      <c r="E833" s="405" t="s">
        <v>10</v>
      </c>
    </row>
    <row r="834" spans="1:7" ht="17.25" thickBot="1" x14ac:dyDescent="0.35">
      <c r="A834" s="375" t="s">
        <v>26</v>
      </c>
      <c r="B834" s="406">
        <v>524</v>
      </c>
      <c r="C834" s="406">
        <v>314</v>
      </c>
      <c r="D834" s="406">
        <v>5163</v>
      </c>
      <c r="E834" s="406">
        <v>3658</v>
      </c>
      <c r="F834" s="364" t="s">
        <v>720</v>
      </c>
      <c r="G834" s="374">
        <v>500000</v>
      </c>
    </row>
    <row r="835" spans="1:7" ht="17.25" thickBot="1" x14ac:dyDescent="0.35">
      <c r="A835" s="375" t="s">
        <v>27</v>
      </c>
      <c r="B835" s="406">
        <v>10000</v>
      </c>
      <c r="C835" s="406">
        <v>30000</v>
      </c>
      <c r="D835" s="406">
        <v>98533.13</v>
      </c>
      <c r="E835" s="406">
        <v>69806.240000000005</v>
      </c>
      <c r="F835" s="364" t="s">
        <v>794</v>
      </c>
      <c r="G835" s="374">
        <v>26204</v>
      </c>
    </row>
    <row r="836" spans="1:7" ht="17.25" thickBot="1" x14ac:dyDescent="0.35">
      <c r="A836" s="375" t="s">
        <v>28</v>
      </c>
      <c r="B836" s="406">
        <v>19.083969465648856</v>
      </c>
      <c r="C836" s="406">
        <v>95.541401273885356</v>
      </c>
      <c r="D836" s="406">
        <v>19.084472206081735</v>
      </c>
      <c r="E836" s="406">
        <v>19.083171131765994</v>
      </c>
    </row>
    <row r="837" spans="1:7" ht="17.25" thickBot="1" x14ac:dyDescent="0.35">
      <c r="A837" s="375" t="s">
        <v>29</v>
      </c>
      <c r="B837" s="408" t="s">
        <v>30</v>
      </c>
      <c r="C837" s="409">
        <v>-0.4007633587786259</v>
      </c>
      <c r="D837" s="409">
        <v>15.442675159235669</v>
      </c>
      <c r="E837" s="409">
        <v>-0.2914971915552973</v>
      </c>
    </row>
    <row r="838" spans="1:7" ht="17.25" thickBot="1" x14ac:dyDescent="0.35">
      <c r="A838" s="375" t="s">
        <v>31</v>
      </c>
      <c r="B838" s="408" t="s">
        <v>30</v>
      </c>
      <c r="C838" s="409">
        <v>2</v>
      </c>
      <c r="D838" s="409">
        <v>2.2844376666666668</v>
      </c>
      <c r="E838" s="409">
        <v>-0.29154549337872449</v>
      </c>
    </row>
    <row r="839" spans="1:7" ht="17.25" thickBot="1" x14ac:dyDescent="0.35">
      <c r="A839" s="375" t="s">
        <v>32</v>
      </c>
      <c r="B839" s="408" t="s">
        <v>30</v>
      </c>
      <c r="C839" s="409">
        <v>4.0063694267515926</v>
      </c>
      <c r="D839" s="409">
        <v>-0.80024919090967783</v>
      </c>
      <c r="E839" s="409">
        <v>-6.8174498183193322E-5</v>
      </c>
    </row>
    <row r="840" spans="1:7" ht="17.25" thickBot="1" x14ac:dyDescent="0.35">
      <c r="A840" s="1016" t="s">
        <v>721</v>
      </c>
      <c r="B840" s="1017"/>
      <c r="C840" s="1017"/>
      <c r="D840" s="1017"/>
      <c r="E840" s="1018"/>
    </row>
    <row r="841" spans="1:7" x14ac:dyDescent="0.3">
      <c r="A841" s="969"/>
      <c r="B841" s="404">
        <v>2019</v>
      </c>
      <c r="C841" s="404">
        <v>2020</v>
      </c>
      <c r="D841" s="404">
        <v>2021</v>
      </c>
      <c r="E841" s="404">
        <v>2022</v>
      </c>
    </row>
    <row r="842" spans="1:7" ht="17.25" thickBot="1" x14ac:dyDescent="0.35">
      <c r="A842" s="970"/>
      <c r="B842" s="405" t="s">
        <v>9</v>
      </c>
      <c r="C842" s="405" t="s">
        <v>10</v>
      </c>
      <c r="D842" s="405" t="s">
        <v>10</v>
      </c>
      <c r="E842" s="405" t="s">
        <v>10</v>
      </c>
    </row>
    <row r="843" spans="1:7" ht="17.25" thickBot="1" x14ac:dyDescent="0.35">
      <c r="A843" s="411" t="s">
        <v>49</v>
      </c>
      <c r="B843" s="412">
        <v>0</v>
      </c>
      <c r="C843" s="412">
        <v>0</v>
      </c>
      <c r="D843" s="412">
        <v>0</v>
      </c>
      <c r="E843" s="412">
        <v>0</v>
      </c>
    </row>
    <row r="844" spans="1:7" ht="17.25" thickBot="1" x14ac:dyDescent="0.35">
      <c r="A844" s="413" t="s">
        <v>110</v>
      </c>
      <c r="B844" s="412"/>
      <c r="C844" s="412"/>
      <c r="D844" s="412"/>
      <c r="E844" s="412"/>
    </row>
    <row r="845" spans="1:7" ht="17.25" thickBot="1" x14ac:dyDescent="0.35">
      <c r="A845" s="413" t="s">
        <v>111</v>
      </c>
      <c r="B845" s="412"/>
      <c r="C845" s="412"/>
      <c r="D845" s="412"/>
      <c r="E845" s="412"/>
    </row>
    <row r="846" spans="1:7" ht="17.25" thickBot="1" x14ac:dyDescent="0.35">
      <c r="A846" s="413" t="s">
        <v>113</v>
      </c>
      <c r="B846" s="412"/>
      <c r="C846" s="412"/>
      <c r="D846" s="412"/>
      <c r="E846" s="412"/>
    </row>
    <row r="847" spans="1:7" ht="17.25" thickBot="1" x14ac:dyDescent="0.35">
      <c r="A847" s="413" t="s">
        <v>114</v>
      </c>
      <c r="B847" s="412"/>
      <c r="C847" s="412"/>
      <c r="D847" s="412"/>
      <c r="E847" s="412"/>
    </row>
    <row r="848" spans="1:7" ht="17.25" thickBot="1" x14ac:dyDescent="0.35">
      <c r="A848" s="411" t="s">
        <v>50</v>
      </c>
      <c r="B848" s="407">
        <v>10000</v>
      </c>
      <c r="C848" s="407">
        <v>30000</v>
      </c>
      <c r="D848" s="407">
        <v>98533.13</v>
      </c>
      <c r="E848" s="407">
        <v>69806.240000000005</v>
      </c>
      <c r="G848" s="364"/>
    </row>
    <row r="849" spans="1:7" ht="17.25" thickBot="1" x14ac:dyDescent="0.35">
      <c r="A849" s="413" t="s">
        <v>110</v>
      </c>
      <c r="B849" s="407">
        <v>10000</v>
      </c>
      <c r="C849" s="412">
        <v>30000</v>
      </c>
      <c r="D849" s="412">
        <v>98533.13</v>
      </c>
      <c r="E849" s="412">
        <v>69806.240000000005</v>
      </c>
      <c r="G849" s="364"/>
    </row>
    <row r="850" spans="1:7" ht="17.25" thickBot="1" x14ac:dyDescent="0.35">
      <c r="A850" s="413" t="s">
        <v>111</v>
      </c>
      <c r="B850" s="407"/>
      <c r="C850" s="412"/>
      <c r="D850" s="412"/>
      <c r="E850" s="412"/>
      <c r="G850" s="364"/>
    </row>
    <row r="851" spans="1:7" ht="17.25" thickBot="1" x14ac:dyDescent="0.35">
      <c r="A851" s="413" t="s">
        <v>113</v>
      </c>
      <c r="B851" s="407"/>
      <c r="C851" s="412"/>
      <c r="D851" s="412"/>
      <c r="E851" s="412"/>
      <c r="G851" s="364"/>
    </row>
    <row r="852" spans="1:7" ht="17.25" thickBot="1" x14ac:dyDescent="0.35">
      <c r="A852" s="413" t="s">
        <v>114</v>
      </c>
      <c r="B852" s="407"/>
      <c r="C852" s="412"/>
      <c r="D852" s="412"/>
      <c r="E852" s="412"/>
      <c r="G852" s="364"/>
    </row>
    <row r="853" spans="1:7" ht="17.25" thickBot="1" x14ac:dyDescent="0.35">
      <c r="A853" s="414" t="s">
        <v>242</v>
      </c>
      <c r="B853" s="407">
        <v>10000</v>
      </c>
      <c r="C853" s="407">
        <v>30000</v>
      </c>
      <c r="D853" s="407">
        <v>98533.13</v>
      </c>
      <c r="E853" s="407">
        <v>69806.240000000005</v>
      </c>
      <c r="G853" s="364"/>
    </row>
    <row r="854" spans="1:7" ht="48" thickBot="1" x14ac:dyDescent="0.35">
      <c r="A854" s="401" t="s">
        <v>237</v>
      </c>
      <c r="B854" s="402" t="s">
        <v>795</v>
      </c>
      <c r="C854" s="415" t="s">
        <v>796</v>
      </c>
      <c r="D854" s="416"/>
      <c r="E854" s="402"/>
      <c r="G854" s="364"/>
    </row>
    <row r="855" spans="1:7" ht="17.25" thickBot="1" x14ac:dyDescent="0.35">
      <c r="A855" s="375" t="s">
        <v>22</v>
      </c>
      <c r="B855" s="986" t="s">
        <v>724</v>
      </c>
      <c r="C855" s="966"/>
      <c r="D855" s="966"/>
      <c r="E855" s="987"/>
      <c r="G855" s="364"/>
    </row>
    <row r="856" spans="1:7" ht="17.25" thickBot="1" x14ac:dyDescent="0.35">
      <c r="A856" s="375" t="s">
        <v>24</v>
      </c>
      <c r="B856" s="998" t="s">
        <v>711</v>
      </c>
      <c r="C856" s="967"/>
      <c r="D856" s="967"/>
      <c r="E856" s="968"/>
      <c r="G856" s="364"/>
    </row>
    <row r="857" spans="1:7" x14ac:dyDescent="0.3">
      <c r="A857" s="969"/>
      <c r="B857" s="404">
        <v>2019</v>
      </c>
      <c r="C857" s="404">
        <v>2020</v>
      </c>
      <c r="D857" s="404">
        <v>2021</v>
      </c>
      <c r="E857" s="404">
        <v>2022</v>
      </c>
      <c r="G857" s="364"/>
    </row>
    <row r="858" spans="1:7" ht="17.25" thickBot="1" x14ac:dyDescent="0.35">
      <c r="A858" s="970"/>
      <c r="B858" s="405" t="s">
        <v>9</v>
      </c>
      <c r="C858" s="405" t="s">
        <v>10</v>
      </c>
      <c r="D858" s="405" t="s">
        <v>10</v>
      </c>
      <c r="E858" s="405" t="s">
        <v>10</v>
      </c>
      <c r="G858" s="364"/>
    </row>
    <row r="859" spans="1:7" ht="17.25" thickBot="1" x14ac:dyDescent="0.35">
      <c r="A859" s="375" t="s">
        <v>26</v>
      </c>
      <c r="B859" s="406">
        <v>1</v>
      </c>
      <c r="C859" s="406">
        <v>1</v>
      </c>
      <c r="D859" s="406">
        <v>1</v>
      </c>
      <c r="E859" s="406">
        <v>1</v>
      </c>
      <c r="G859" s="364"/>
    </row>
    <row r="860" spans="1:7" ht="17.25" thickBot="1" x14ac:dyDescent="0.35">
      <c r="A860" s="375" t="s">
        <v>27</v>
      </c>
      <c r="B860" s="412">
        <v>20.667000000000002</v>
      </c>
      <c r="C860" s="412">
        <v>500</v>
      </c>
      <c r="D860" s="412">
        <v>1000</v>
      </c>
      <c r="E860" s="412">
        <v>1000</v>
      </c>
      <c r="G860" s="364"/>
    </row>
    <row r="861" spans="1:7" ht="17.25" thickBot="1" x14ac:dyDescent="0.35">
      <c r="A861" s="375" t="s">
        <v>28</v>
      </c>
      <c r="B861" s="406">
        <v>20.667000000000002</v>
      </c>
      <c r="C861" s="406">
        <v>500</v>
      </c>
      <c r="D861" s="406">
        <v>1000</v>
      </c>
      <c r="E861" s="406">
        <v>1000</v>
      </c>
      <c r="G861" s="364"/>
    </row>
    <row r="862" spans="1:7" ht="17.25" thickBot="1" x14ac:dyDescent="0.35">
      <c r="A862" s="375" t="s">
        <v>29</v>
      </c>
      <c r="B862" s="408" t="s">
        <v>30</v>
      </c>
      <c r="C862" s="409">
        <v>0</v>
      </c>
      <c r="D862" s="409">
        <v>0</v>
      </c>
      <c r="E862" s="409">
        <v>0</v>
      </c>
      <c r="G862" s="364"/>
    </row>
    <row r="863" spans="1:7" ht="17.25" thickBot="1" x14ac:dyDescent="0.35">
      <c r="A863" s="375" t="s">
        <v>31</v>
      </c>
      <c r="B863" s="408" t="s">
        <v>30</v>
      </c>
      <c r="C863" s="409">
        <v>23.193158174868145</v>
      </c>
      <c r="D863" s="409">
        <v>1</v>
      </c>
      <c r="E863" s="409">
        <v>0</v>
      </c>
      <c r="G863" s="364"/>
    </row>
    <row r="864" spans="1:7" ht="17.25" thickBot="1" x14ac:dyDescent="0.35">
      <c r="A864" s="375" t="s">
        <v>32</v>
      </c>
      <c r="B864" s="408" t="s">
        <v>30</v>
      </c>
      <c r="C864" s="409">
        <v>23.193158174868145</v>
      </c>
      <c r="D864" s="409">
        <v>1</v>
      </c>
      <c r="E864" s="409">
        <v>0</v>
      </c>
      <c r="G864" s="364"/>
    </row>
    <row r="865" spans="1:7" ht="17.25" thickBot="1" x14ac:dyDescent="0.35">
      <c r="A865" s="1016" t="s">
        <v>721</v>
      </c>
      <c r="B865" s="1017"/>
      <c r="C865" s="1017"/>
      <c r="D865" s="1017"/>
      <c r="E865" s="1018"/>
      <c r="G865" s="364"/>
    </row>
    <row r="866" spans="1:7" x14ac:dyDescent="0.3">
      <c r="A866" s="969"/>
      <c r="B866" s="404">
        <v>2019</v>
      </c>
      <c r="C866" s="404">
        <v>2020</v>
      </c>
      <c r="D866" s="404">
        <v>2021</v>
      </c>
      <c r="E866" s="404">
        <v>2022</v>
      </c>
      <c r="G866" s="364"/>
    </row>
    <row r="867" spans="1:7" ht="17.25" thickBot="1" x14ac:dyDescent="0.35">
      <c r="A867" s="970"/>
      <c r="B867" s="405" t="s">
        <v>9</v>
      </c>
      <c r="C867" s="405" t="s">
        <v>10</v>
      </c>
      <c r="D867" s="405" t="s">
        <v>10</v>
      </c>
      <c r="E867" s="405" t="s">
        <v>10</v>
      </c>
      <c r="G867" s="364"/>
    </row>
    <row r="868" spans="1:7" ht="17.25" thickBot="1" x14ac:dyDescent="0.35">
      <c r="A868" s="411" t="s">
        <v>49</v>
      </c>
      <c r="B868" s="412">
        <v>0</v>
      </c>
      <c r="C868" s="412">
        <v>0</v>
      </c>
      <c r="D868" s="412">
        <v>0</v>
      </c>
      <c r="E868" s="412">
        <v>0</v>
      </c>
      <c r="G868" s="364"/>
    </row>
    <row r="869" spans="1:7" ht="17.25" thickBot="1" x14ac:dyDescent="0.35">
      <c r="A869" s="413" t="s">
        <v>110</v>
      </c>
      <c r="B869" s="412"/>
      <c r="C869" s="412"/>
      <c r="D869" s="412"/>
      <c r="E869" s="412"/>
      <c r="G869" s="364"/>
    </row>
    <row r="870" spans="1:7" ht="17.25" thickBot="1" x14ac:dyDescent="0.35">
      <c r="A870" s="413" t="s">
        <v>111</v>
      </c>
      <c r="B870" s="412"/>
      <c r="C870" s="412"/>
      <c r="D870" s="412"/>
      <c r="E870" s="412"/>
      <c r="G870" s="364"/>
    </row>
    <row r="871" spans="1:7" ht="17.25" thickBot="1" x14ac:dyDescent="0.35">
      <c r="A871" s="413" t="s">
        <v>113</v>
      </c>
      <c r="B871" s="412"/>
      <c r="C871" s="412"/>
      <c r="D871" s="412"/>
      <c r="E871" s="412"/>
      <c r="G871" s="364"/>
    </row>
    <row r="872" spans="1:7" ht="17.25" thickBot="1" x14ac:dyDescent="0.35">
      <c r="A872" s="413" t="s">
        <v>114</v>
      </c>
      <c r="B872" s="412"/>
      <c r="C872" s="412"/>
      <c r="D872" s="412"/>
      <c r="E872" s="412"/>
      <c r="G872" s="364"/>
    </row>
    <row r="873" spans="1:7" ht="17.25" thickBot="1" x14ac:dyDescent="0.35">
      <c r="A873" s="411" t="s">
        <v>50</v>
      </c>
      <c r="B873" s="407">
        <v>20.667000000000002</v>
      </c>
      <c r="C873" s="407">
        <v>500</v>
      </c>
      <c r="D873" s="407">
        <v>1000</v>
      </c>
      <c r="E873" s="407">
        <v>1000</v>
      </c>
      <c r="G873" s="364"/>
    </row>
    <row r="874" spans="1:7" ht="17.25" thickBot="1" x14ac:dyDescent="0.35">
      <c r="A874" s="413" t="s">
        <v>110</v>
      </c>
      <c r="B874" s="412">
        <v>20.667000000000002</v>
      </c>
      <c r="C874" s="412">
        <v>500</v>
      </c>
      <c r="D874" s="412">
        <v>1000</v>
      </c>
      <c r="E874" s="412">
        <v>1000</v>
      </c>
      <c r="G874" s="364"/>
    </row>
    <row r="875" spans="1:7" ht="17.25" thickBot="1" x14ac:dyDescent="0.35">
      <c r="A875" s="413" t="s">
        <v>111</v>
      </c>
      <c r="B875" s="407"/>
      <c r="C875" s="412"/>
      <c r="D875" s="412"/>
      <c r="E875" s="412"/>
      <c r="G875" s="364"/>
    </row>
    <row r="876" spans="1:7" ht="17.25" thickBot="1" x14ac:dyDescent="0.35">
      <c r="A876" s="413" t="s">
        <v>113</v>
      </c>
      <c r="B876" s="407"/>
      <c r="C876" s="412"/>
      <c r="D876" s="412"/>
      <c r="E876" s="412"/>
      <c r="G876" s="364"/>
    </row>
    <row r="877" spans="1:7" ht="17.25" thickBot="1" x14ac:dyDescent="0.35">
      <c r="A877" s="413" t="s">
        <v>114</v>
      </c>
      <c r="B877" s="407"/>
      <c r="C877" s="412"/>
      <c r="D877" s="412"/>
      <c r="E877" s="412"/>
      <c r="G877" s="364"/>
    </row>
    <row r="878" spans="1:7" ht="17.25" thickBot="1" x14ac:dyDescent="0.35">
      <c r="A878" s="414" t="s">
        <v>242</v>
      </c>
      <c r="B878" s="407">
        <v>20.667000000000002</v>
      </c>
      <c r="C878" s="407">
        <v>500</v>
      </c>
      <c r="D878" s="407">
        <v>1000</v>
      </c>
      <c r="E878" s="407">
        <v>1000</v>
      </c>
      <c r="G878" s="364"/>
    </row>
    <row r="879" spans="1:7" ht="74.25" customHeight="1" thickBot="1" x14ac:dyDescent="0.35">
      <c r="A879" s="401" t="s">
        <v>243</v>
      </c>
      <c r="B879" s="402" t="s">
        <v>797</v>
      </c>
      <c r="C879" s="415" t="s">
        <v>798</v>
      </c>
      <c r="D879" s="416"/>
      <c r="E879" s="402"/>
      <c r="G879" s="364"/>
    </row>
    <row r="880" spans="1:7" ht="18" thickBot="1" x14ac:dyDescent="0.35">
      <c r="A880" s="375" t="s">
        <v>22</v>
      </c>
      <c r="B880" s="1034" t="s">
        <v>799</v>
      </c>
      <c r="C880" s="1035"/>
      <c r="D880" s="1035"/>
      <c r="E880" s="1036"/>
    </row>
    <row r="881" spans="1:7" ht="17.25" thickBot="1" x14ac:dyDescent="0.35">
      <c r="A881" s="375" t="s">
        <v>24</v>
      </c>
      <c r="B881" s="998" t="s">
        <v>715</v>
      </c>
      <c r="C881" s="967"/>
      <c r="D881" s="967"/>
      <c r="E881" s="968"/>
    </row>
    <row r="882" spans="1:7" x14ac:dyDescent="0.3">
      <c r="A882" s="969"/>
      <c r="B882" s="404">
        <v>2019</v>
      </c>
      <c r="C882" s="404">
        <v>2020</v>
      </c>
      <c r="D882" s="404">
        <v>2021</v>
      </c>
      <c r="E882" s="404">
        <v>2022</v>
      </c>
    </row>
    <row r="883" spans="1:7" ht="17.25" thickBot="1" x14ac:dyDescent="0.35">
      <c r="A883" s="970"/>
      <c r="B883" s="405" t="s">
        <v>9</v>
      </c>
      <c r="C883" s="405" t="s">
        <v>10</v>
      </c>
      <c r="D883" s="405" t="s">
        <v>10</v>
      </c>
      <c r="E883" s="405" t="s">
        <v>10</v>
      </c>
    </row>
    <row r="884" spans="1:7" ht="17.25" thickBot="1" x14ac:dyDescent="0.35">
      <c r="A884" s="375" t="s">
        <v>26</v>
      </c>
      <c r="B884" s="406">
        <v>0</v>
      </c>
      <c r="C884" s="406">
        <v>223</v>
      </c>
      <c r="D884" s="406">
        <v>804</v>
      </c>
      <c r="E884" s="406">
        <v>1680</v>
      </c>
    </row>
    <row r="885" spans="1:7" ht="17.25" thickBot="1" x14ac:dyDescent="0.35">
      <c r="A885" s="375" t="s">
        <v>27</v>
      </c>
      <c r="B885" s="406">
        <v>8000</v>
      </c>
      <c r="C885" s="406">
        <v>20000</v>
      </c>
      <c r="D885" s="406">
        <v>72027.717000000004</v>
      </c>
      <c r="E885" s="406">
        <v>150378.677</v>
      </c>
      <c r="G885" s="422"/>
    </row>
    <row r="886" spans="1:7" ht="17.25" thickBot="1" x14ac:dyDescent="0.35">
      <c r="A886" s="375" t="s">
        <v>28</v>
      </c>
      <c r="B886" s="406" t="e">
        <v>#DIV/0!</v>
      </c>
      <c r="C886" s="406">
        <v>89.686098654708516</v>
      </c>
      <c r="D886" s="406">
        <v>89.586712686567168</v>
      </c>
      <c r="E886" s="406">
        <v>89.511117261904758</v>
      </c>
    </row>
    <row r="887" spans="1:7" ht="17.25" thickBot="1" x14ac:dyDescent="0.35">
      <c r="A887" s="375" t="s">
        <v>29</v>
      </c>
      <c r="B887" s="408" t="s">
        <v>30</v>
      </c>
      <c r="C887" s="409" t="e">
        <v>#DIV/0!</v>
      </c>
      <c r="D887" s="409">
        <v>2.6053811659192827</v>
      </c>
      <c r="E887" s="409">
        <v>1.08955223880597</v>
      </c>
    </row>
    <row r="888" spans="1:7" ht="17.25" thickBot="1" x14ac:dyDescent="0.35">
      <c r="A888" s="375" t="s">
        <v>31</v>
      </c>
      <c r="B888" s="408" t="s">
        <v>30</v>
      </c>
      <c r="C888" s="409">
        <v>1.5</v>
      </c>
      <c r="D888" s="409">
        <v>2.6013858500000002</v>
      </c>
      <c r="E888" s="409">
        <v>1.0877890243279542</v>
      </c>
    </row>
    <row r="889" spans="1:7" ht="17.25" thickBot="1" x14ac:dyDescent="0.35">
      <c r="A889" s="375" t="s">
        <v>32</v>
      </c>
      <c r="B889" s="408" t="s">
        <v>30</v>
      </c>
      <c r="C889" s="409" t="e">
        <v>#DIV/0!</v>
      </c>
      <c r="D889" s="409">
        <v>-1.1081535447760027E-3</v>
      </c>
      <c r="E889" s="409">
        <v>-8.4382407162197914E-4</v>
      </c>
    </row>
    <row r="890" spans="1:7" ht="17.25" thickBot="1" x14ac:dyDescent="0.35">
      <c r="A890" s="1016" t="s">
        <v>721</v>
      </c>
      <c r="B890" s="1017"/>
      <c r="C890" s="1017"/>
      <c r="D890" s="1017"/>
      <c r="E890" s="1018"/>
    </row>
    <row r="891" spans="1:7" x14ac:dyDescent="0.3">
      <c r="A891" s="969"/>
      <c r="B891" s="404">
        <v>2019</v>
      </c>
      <c r="C891" s="404">
        <v>2020</v>
      </c>
      <c r="D891" s="404">
        <v>2021</v>
      </c>
      <c r="E891" s="404">
        <v>2022</v>
      </c>
    </row>
    <row r="892" spans="1:7" ht="17.25" thickBot="1" x14ac:dyDescent="0.35">
      <c r="A892" s="970"/>
      <c r="B892" s="405" t="s">
        <v>9</v>
      </c>
      <c r="C892" s="405" t="s">
        <v>10</v>
      </c>
      <c r="D892" s="405" t="s">
        <v>10</v>
      </c>
      <c r="E892" s="405" t="s">
        <v>10</v>
      </c>
    </row>
    <row r="893" spans="1:7" ht="17.25" thickBot="1" x14ac:dyDescent="0.35">
      <c r="A893" s="411" t="s">
        <v>49</v>
      </c>
      <c r="B893" s="412">
        <v>0</v>
      </c>
      <c r="C893" s="412">
        <v>0</v>
      </c>
      <c r="D893" s="412">
        <v>0</v>
      </c>
      <c r="E893" s="412">
        <v>0</v>
      </c>
    </row>
    <row r="894" spans="1:7" ht="17.25" thickBot="1" x14ac:dyDescent="0.35">
      <c r="A894" s="413" t="s">
        <v>110</v>
      </c>
      <c r="B894" s="412"/>
      <c r="C894" s="412"/>
      <c r="D894" s="412"/>
      <c r="E894" s="412"/>
    </row>
    <row r="895" spans="1:7" ht="17.25" thickBot="1" x14ac:dyDescent="0.35">
      <c r="A895" s="413" t="s">
        <v>111</v>
      </c>
      <c r="B895" s="412"/>
      <c r="C895" s="412"/>
      <c r="D895" s="412"/>
      <c r="E895" s="412"/>
    </row>
    <row r="896" spans="1:7" ht="17.25" thickBot="1" x14ac:dyDescent="0.35">
      <c r="A896" s="413" t="s">
        <v>113</v>
      </c>
      <c r="B896" s="412"/>
      <c r="C896" s="412"/>
      <c r="D896" s="412"/>
      <c r="E896" s="412"/>
      <c r="G896" s="364"/>
    </row>
    <row r="897" spans="1:7" ht="17.25" thickBot="1" x14ac:dyDescent="0.35">
      <c r="A897" s="413" t="s">
        <v>114</v>
      </c>
      <c r="B897" s="412"/>
      <c r="C897" s="412"/>
      <c r="D897" s="412"/>
      <c r="E897" s="412"/>
      <c r="G897" s="364"/>
    </row>
    <row r="898" spans="1:7" ht="17.25" thickBot="1" x14ac:dyDescent="0.35">
      <c r="A898" s="411" t="s">
        <v>50</v>
      </c>
      <c r="B898" s="407">
        <v>8000</v>
      </c>
      <c r="C898" s="407">
        <v>20000</v>
      </c>
      <c r="D898" s="407">
        <v>72027.717000000004</v>
      </c>
      <c r="E898" s="407">
        <v>150378.677</v>
      </c>
      <c r="G898" s="364"/>
    </row>
    <row r="899" spans="1:7" ht="17.25" thickBot="1" x14ac:dyDescent="0.35">
      <c r="A899" s="413" t="s">
        <v>110</v>
      </c>
      <c r="B899" s="407">
        <v>8000</v>
      </c>
      <c r="C899" s="412">
        <v>20000</v>
      </c>
      <c r="D899" s="412">
        <v>72027.717000000004</v>
      </c>
      <c r="E899" s="412">
        <v>150378.677</v>
      </c>
      <c r="G899" s="364"/>
    </row>
    <row r="900" spans="1:7" ht="17.25" thickBot="1" x14ac:dyDescent="0.35">
      <c r="A900" s="413" t="s">
        <v>111</v>
      </c>
      <c r="B900" s="407"/>
      <c r="C900" s="412"/>
      <c r="D900" s="412"/>
      <c r="E900" s="412"/>
      <c r="G900" s="364"/>
    </row>
    <row r="901" spans="1:7" ht="17.25" thickBot="1" x14ac:dyDescent="0.35">
      <c r="A901" s="413" t="s">
        <v>113</v>
      </c>
      <c r="B901" s="407"/>
      <c r="C901" s="412"/>
      <c r="D901" s="412"/>
      <c r="E901" s="412"/>
      <c r="G901" s="364"/>
    </row>
    <row r="902" spans="1:7" ht="17.25" thickBot="1" x14ac:dyDescent="0.35">
      <c r="A902" s="413" t="s">
        <v>114</v>
      </c>
      <c r="B902" s="407"/>
      <c r="C902" s="412"/>
      <c r="D902" s="412"/>
      <c r="E902" s="412"/>
      <c r="G902" s="364"/>
    </row>
    <row r="903" spans="1:7" ht="17.25" thickBot="1" x14ac:dyDescent="0.35">
      <c r="A903" s="414" t="s">
        <v>247</v>
      </c>
      <c r="B903" s="407">
        <v>8000</v>
      </c>
      <c r="C903" s="407">
        <v>20000</v>
      </c>
      <c r="D903" s="407">
        <v>72027.717000000004</v>
      </c>
      <c r="E903" s="407">
        <v>150378.677</v>
      </c>
      <c r="G903" s="364"/>
    </row>
    <row r="904" spans="1:7" ht="90" customHeight="1" thickBot="1" x14ac:dyDescent="0.35">
      <c r="A904" s="401" t="s">
        <v>243</v>
      </c>
      <c r="B904" s="402" t="s">
        <v>800</v>
      </c>
      <c r="C904" s="415" t="s">
        <v>801</v>
      </c>
      <c r="D904" s="416"/>
      <c r="E904" s="402"/>
      <c r="G904" s="364"/>
    </row>
    <row r="905" spans="1:7" ht="17.25" thickBot="1" x14ac:dyDescent="0.35">
      <c r="A905" s="375" t="s">
        <v>22</v>
      </c>
      <c r="B905" s="986" t="s">
        <v>724</v>
      </c>
      <c r="C905" s="966"/>
      <c r="D905" s="966"/>
      <c r="E905" s="987"/>
      <c r="G905" s="364"/>
    </row>
    <row r="906" spans="1:7" ht="17.25" thickBot="1" x14ac:dyDescent="0.35">
      <c r="A906" s="375" t="s">
        <v>24</v>
      </c>
      <c r="B906" s="998" t="s">
        <v>711</v>
      </c>
      <c r="C906" s="967"/>
      <c r="D906" s="967"/>
      <c r="E906" s="968"/>
      <c r="G906" s="364"/>
    </row>
    <row r="907" spans="1:7" x14ac:dyDescent="0.3">
      <c r="A907" s="969"/>
      <c r="B907" s="404">
        <v>2019</v>
      </c>
      <c r="C907" s="404">
        <v>2020</v>
      </c>
      <c r="D907" s="404">
        <v>2021</v>
      </c>
      <c r="E907" s="404">
        <v>2022</v>
      </c>
      <c r="G907" s="364"/>
    </row>
    <row r="908" spans="1:7" ht="17.25" thickBot="1" x14ac:dyDescent="0.35">
      <c r="A908" s="970"/>
      <c r="B908" s="405" t="s">
        <v>9</v>
      </c>
      <c r="C908" s="405" t="s">
        <v>10</v>
      </c>
      <c r="D908" s="405" t="s">
        <v>10</v>
      </c>
      <c r="E908" s="405" t="s">
        <v>10</v>
      </c>
      <c r="G908" s="364"/>
    </row>
    <row r="909" spans="1:7" ht="17.25" thickBot="1" x14ac:dyDescent="0.35">
      <c r="A909" s="375" t="s">
        <v>26</v>
      </c>
      <c r="B909" s="406">
        <v>1</v>
      </c>
      <c r="C909" s="406">
        <v>1</v>
      </c>
      <c r="D909" s="406">
        <v>1</v>
      </c>
      <c r="E909" s="406">
        <v>1</v>
      </c>
      <c r="G909" s="364"/>
    </row>
    <row r="910" spans="1:7" ht="17.25" thickBot="1" x14ac:dyDescent="0.35">
      <c r="A910" s="375" t="s">
        <v>27</v>
      </c>
      <c r="B910" s="412">
        <v>753.6</v>
      </c>
      <c r="C910" s="412">
        <v>500</v>
      </c>
      <c r="D910" s="412">
        <v>1000</v>
      </c>
      <c r="E910" s="412">
        <v>800</v>
      </c>
      <c r="G910" s="364"/>
    </row>
    <row r="911" spans="1:7" ht="17.25" thickBot="1" x14ac:dyDescent="0.35">
      <c r="A911" s="375" t="s">
        <v>28</v>
      </c>
      <c r="B911" s="406">
        <v>753.6</v>
      </c>
      <c r="C911" s="406">
        <v>500</v>
      </c>
      <c r="D911" s="406">
        <v>1000</v>
      </c>
      <c r="E911" s="406">
        <v>800</v>
      </c>
      <c r="G911" s="364"/>
    </row>
    <row r="912" spans="1:7" ht="17.25" thickBot="1" x14ac:dyDescent="0.35">
      <c r="A912" s="375" t="s">
        <v>29</v>
      </c>
      <c r="B912" s="408" t="s">
        <v>30</v>
      </c>
      <c r="C912" s="409">
        <v>0</v>
      </c>
      <c r="D912" s="409">
        <v>0</v>
      </c>
      <c r="E912" s="409">
        <v>0</v>
      </c>
      <c r="G912" s="364"/>
    </row>
    <row r="913" spans="1:7" ht="17.25" thickBot="1" x14ac:dyDescent="0.35">
      <c r="A913" s="375" t="s">
        <v>31</v>
      </c>
      <c r="B913" s="408" t="s">
        <v>30</v>
      </c>
      <c r="C913" s="409">
        <v>-0.33651804670912955</v>
      </c>
      <c r="D913" s="409">
        <v>1</v>
      </c>
      <c r="E913" s="409">
        <v>-0.19999999999999996</v>
      </c>
      <c r="G913" s="364"/>
    </row>
    <row r="914" spans="1:7" ht="17.25" thickBot="1" x14ac:dyDescent="0.35">
      <c r="A914" s="375" t="s">
        <v>32</v>
      </c>
      <c r="B914" s="408" t="s">
        <v>30</v>
      </c>
      <c r="C914" s="409">
        <v>-0.33651804670912955</v>
      </c>
      <c r="D914" s="409">
        <v>1</v>
      </c>
      <c r="E914" s="409">
        <v>-0.19999999999999996</v>
      </c>
      <c r="G914" s="364"/>
    </row>
    <row r="915" spans="1:7" ht="17.25" thickBot="1" x14ac:dyDescent="0.35">
      <c r="A915" s="1016" t="s">
        <v>721</v>
      </c>
      <c r="B915" s="1017"/>
      <c r="C915" s="1017"/>
      <c r="D915" s="1017"/>
      <c r="E915" s="1018"/>
      <c r="G915" s="364"/>
    </row>
    <row r="916" spans="1:7" x14ac:dyDescent="0.3">
      <c r="A916" s="969"/>
      <c r="B916" s="404">
        <v>2019</v>
      </c>
      <c r="C916" s="404">
        <v>2020</v>
      </c>
      <c r="D916" s="404">
        <v>2021</v>
      </c>
      <c r="E916" s="404">
        <v>2022</v>
      </c>
      <c r="G916" s="364"/>
    </row>
    <row r="917" spans="1:7" ht="17.25" thickBot="1" x14ac:dyDescent="0.35">
      <c r="A917" s="970"/>
      <c r="B917" s="405" t="s">
        <v>9</v>
      </c>
      <c r="C917" s="405" t="s">
        <v>10</v>
      </c>
      <c r="D917" s="405" t="s">
        <v>10</v>
      </c>
      <c r="E917" s="405" t="s">
        <v>10</v>
      </c>
      <c r="G917" s="364"/>
    </row>
    <row r="918" spans="1:7" ht="17.25" thickBot="1" x14ac:dyDescent="0.35">
      <c r="A918" s="411" t="s">
        <v>49</v>
      </c>
      <c r="B918" s="412">
        <v>0</v>
      </c>
      <c r="C918" s="412">
        <v>0</v>
      </c>
      <c r="D918" s="412">
        <v>0</v>
      </c>
      <c r="E918" s="412">
        <v>0</v>
      </c>
      <c r="G918" s="364"/>
    </row>
    <row r="919" spans="1:7" ht="17.25" thickBot="1" x14ac:dyDescent="0.35">
      <c r="A919" s="413" t="s">
        <v>110</v>
      </c>
      <c r="B919" s="412"/>
      <c r="C919" s="412"/>
      <c r="D919" s="412"/>
      <c r="E919" s="412"/>
      <c r="G919" s="364"/>
    </row>
    <row r="920" spans="1:7" ht="17.25" thickBot="1" x14ac:dyDescent="0.35">
      <c r="A920" s="413" t="s">
        <v>111</v>
      </c>
      <c r="B920" s="412"/>
      <c r="C920" s="412"/>
      <c r="D920" s="412"/>
      <c r="E920" s="412"/>
      <c r="G920" s="364"/>
    </row>
    <row r="921" spans="1:7" ht="17.25" thickBot="1" x14ac:dyDescent="0.35">
      <c r="A921" s="413" t="s">
        <v>113</v>
      </c>
      <c r="B921" s="412"/>
      <c r="C921" s="412"/>
      <c r="D921" s="412"/>
      <c r="E921" s="412"/>
      <c r="G921" s="364"/>
    </row>
    <row r="922" spans="1:7" ht="17.25" thickBot="1" x14ac:dyDescent="0.35">
      <c r="A922" s="413" t="s">
        <v>114</v>
      </c>
      <c r="B922" s="412"/>
      <c r="C922" s="412"/>
      <c r="D922" s="412"/>
      <c r="E922" s="412"/>
      <c r="G922" s="364"/>
    </row>
    <row r="923" spans="1:7" ht="17.25" thickBot="1" x14ac:dyDescent="0.35">
      <c r="A923" s="411" t="s">
        <v>50</v>
      </c>
      <c r="B923" s="407">
        <v>753.6</v>
      </c>
      <c r="C923" s="407">
        <v>500</v>
      </c>
      <c r="D923" s="407">
        <v>1000</v>
      </c>
      <c r="E923" s="407">
        <v>800</v>
      </c>
      <c r="G923" s="364"/>
    </row>
    <row r="924" spans="1:7" ht="17.25" thickBot="1" x14ac:dyDescent="0.35">
      <c r="A924" s="413" t="s">
        <v>110</v>
      </c>
      <c r="B924" s="412">
        <v>753.6</v>
      </c>
      <c r="C924" s="412">
        <v>500</v>
      </c>
      <c r="D924" s="412">
        <v>1000</v>
      </c>
      <c r="E924" s="412">
        <v>800</v>
      </c>
      <c r="G924" s="364"/>
    </row>
    <row r="925" spans="1:7" ht="17.25" thickBot="1" x14ac:dyDescent="0.35">
      <c r="A925" s="413" t="s">
        <v>111</v>
      </c>
      <c r="B925" s="407"/>
      <c r="C925" s="412"/>
      <c r="D925" s="412"/>
      <c r="E925" s="412"/>
      <c r="G925" s="364"/>
    </row>
    <row r="926" spans="1:7" ht="17.25" thickBot="1" x14ac:dyDescent="0.35">
      <c r="A926" s="413" t="s">
        <v>113</v>
      </c>
      <c r="B926" s="407"/>
      <c r="C926" s="412"/>
      <c r="D926" s="412"/>
      <c r="E926" s="412"/>
      <c r="G926" s="364"/>
    </row>
    <row r="927" spans="1:7" ht="17.25" thickBot="1" x14ac:dyDescent="0.35">
      <c r="A927" s="413" t="s">
        <v>114</v>
      </c>
      <c r="B927" s="407"/>
      <c r="C927" s="412"/>
      <c r="D927" s="412"/>
      <c r="E927" s="412"/>
      <c r="G927" s="364"/>
    </row>
    <row r="928" spans="1:7" ht="17.25" thickBot="1" x14ac:dyDescent="0.35">
      <c r="A928" s="414" t="s">
        <v>247</v>
      </c>
      <c r="B928" s="407">
        <v>753.6</v>
      </c>
      <c r="C928" s="407">
        <v>500</v>
      </c>
      <c r="D928" s="407">
        <v>1000</v>
      </c>
      <c r="E928" s="407">
        <v>800</v>
      </c>
      <c r="G928" s="364"/>
    </row>
    <row r="929" spans="1:7" ht="66" customHeight="1" thickBot="1" x14ac:dyDescent="0.35">
      <c r="A929" s="401" t="s">
        <v>248</v>
      </c>
      <c r="B929" s="402" t="s">
        <v>802</v>
      </c>
      <c r="C929" s="415" t="s">
        <v>803</v>
      </c>
      <c r="D929" s="416"/>
      <c r="E929" s="402"/>
      <c r="G929" s="364"/>
    </row>
    <row r="930" spans="1:7" ht="17.25" thickBot="1" x14ac:dyDescent="0.35">
      <c r="A930" s="375" t="s">
        <v>22</v>
      </c>
      <c r="B930" s="986" t="s">
        <v>802</v>
      </c>
      <c r="C930" s="966"/>
      <c r="D930" s="966"/>
      <c r="E930" s="987"/>
      <c r="G930" s="364"/>
    </row>
    <row r="931" spans="1:7" ht="17.25" thickBot="1" x14ac:dyDescent="0.35">
      <c r="A931" s="375" t="s">
        <v>24</v>
      </c>
      <c r="B931" s="998" t="s">
        <v>804</v>
      </c>
      <c r="C931" s="967"/>
      <c r="D931" s="967"/>
      <c r="E931" s="968"/>
      <c r="G931" s="364"/>
    </row>
    <row r="932" spans="1:7" x14ac:dyDescent="0.3">
      <c r="A932" s="969"/>
      <c r="B932" s="404">
        <v>2019</v>
      </c>
      <c r="C932" s="404">
        <v>2020</v>
      </c>
      <c r="D932" s="404">
        <v>2021</v>
      </c>
      <c r="E932" s="404">
        <v>2022</v>
      </c>
      <c r="G932" s="364"/>
    </row>
    <row r="933" spans="1:7" ht="17.25" thickBot="1" x14ac:dyDescent="0.35">
      <c r="A933" s="970"/>
      <c r="B933" s="405" t="s">
        <v>9</v>
      </c>
      <c r="C933" s="405" t="s">
        <v>10</v>
      </c>
      <c r="D933" s="405" t="s">
        <v>10</v>
      </c>
      <c r="E933" s="405" t="s">
        <v>10</v>
      </c>
      <c r="G933" s="364"/>
    </row>
    <row r="934" spans="1:7" ht="17.25" thickBot="1" x14ac:dyDescent="0.35">
      <c r="A934" s="375" t="s">
        <v>26</v>
      </c>
      <c r="B934" s="406">
        <v>1</v>
      </c>
      <c r="C934" s="406">
        <v>1</v>
      </c>
      <c r="D934" s="406">
        <v>1</v>
      </c>
      <c r="E934" s="406">
        <v>1</v>
      </c>
      <c r="G934" s="364"/>
    </row>
    <row r="935" spans="1:7" ht="17.25" thickBot="1" x14ac:dyDescent="0.35">
      <c r="A935" s="375" t="s">
        <v>27</v>
      </c>
      <c r="B935" s="412">
        <v>36000</v>
      </c>
      <c r="C935" s="412">
        <v>60000</v>
      </c>
      <c r="D935" s="412">
        <v>30000</v>
      </c>
      <c r="E935" s="412">
        <v>80000</v>
      </c>
      <c r="G935" s="364"/>
    </row>
    <row r="936" spans="1:7" ht="17.25" thickBot="1" x14ac:dyDescent="0.35">
      <c r="A936" s="375" t="s">
        <v>28</v>
      </c>
      <c r="B936" s="406">
        <v>36000</v>
      </c>
      <c r="C936" s="406">
        <v>60000</v>
      </c>
      <c r="D936" s="406">
        <v>30000</v>
      </c>
      <c r="E936" s="406">
        <v>80000</v>
      </c>
      <c r="G936" s="364"/>
    </row>
    <row r="937" spans="1:7" ht="17.25" thickBot="1" x14ac:dyDescent="0.35">
      <c r="A937" s="375" t="s">
        <v>29</v>
      </c>
      <c r="B937" s="408" t="s">
        <v>30</v>
      </c>
      <c r="C937" s="409">
        <v>0</v>
      </c>
      <c r="D937" s="409">
        <v>0</v>
      </c>
      <c r="E937" s="409">
        <v>0</v>
      </c>
      <c r="G937" s="364"/>
    </row>
    <row r="938" spans="1:7" ht="17.25" thickBot="1" x14ac:dyDescent="0.35">
      <c r="A938" s="375" t="s">
        <v>31</v>
      </c>
      <c r="B938" s="408" t="s">
        <v>30</v>
      </c>
      <c r="C938" s="409">
        <v>0.66666666666666674</v>
      </c>
      <c r="D938" s="409">
        <v>-0.5</v>
      </c>
      <c r="E938" s="409">
        <v>1.6666666666666665</v>
      </c>
      <c r="G938" s="364"/>
    </row>
    <row r="939" spans="1:7" ht="17.25" thickBot="1" x14ac:dyDescent="0.35">
      <c r="A939" s="375" t="s">
        <v>32</v>
      </c>
      <c r="B939" s="408" t="s">
        <v>30</v>
      </c>
      <c r="C939" s="409">
        <v>0.66666666666666674</v>
      </c>
      <c r="D939" s="409">
        <v>-0.5</v>
      </c>
      <c r="E939" s="409">
        <v>1.6666666666666665</v>
      </c>
      <c r="G939" s="364"/>
    </row>
    <row r="940" spans="1:7" ht="17.25" thickBot="1" x14ac:dyDescent="0.35">
      <c r="A940" s="1016" t="s">
        <v>721</v>
      </c>
      <c r="B940" s="1017"/>
      <c r="C940" s="1017"/>
      <c r="D940" s="1017"/>
      <c r="E940" s="1018"/>
      <c r="G940" s="364"/>
    </row>
    <row r="941" spans="1:7" x14ac:dyDescent="0.3">
      <c r="A941" s="969"/>
      <c r="B941" s="404">
        <v>2019</v>
      </c>
      <c r="C941" s="404">
        <v>2020</v>
      </c>
      <c r="D941" s="404">
        <v>2021</v>
      </c>
      <c r="E941" s="404">
        <v>2022</v>
      </c>
      <c r="G941" s="364"/>
    </row>
    <row r="942" spans="1:7" ht="17.25" thickBot="1" x14ac:dyDescent="0.35">
      <c r="A942" s="970"/>
      <c r="B942" s="405" t="s">
        <v>9</v>
      </c>
      <c r="C942" s="405" t="s">
        <v>10</v>
      </c>
      <c r="D942" s="405" t="s">
        <v>10</v>
      </c>
      <c r="E942" s="405" t="s">
        <v>10</v>
      </c>
      <c r="G942" s="364"/>
    </row>
    <row r="943" spans="1:7" ht="17.25" thickBot="1" x14ac:dyDescent="0.35">
      <c r="A943" s="411" t="s">
        <v>49</v>
      </c>
      <c r="B943" s="412">
        <v>0</v>
      </c>
      <c r="C943" s="412">
        <v>0</v>
      </c>
      <c r="D943" s="412">
        <v>0</v>
      </c>
      <c r="E943" s="412">
        <v>0</v>
      </c>
      <c r="G943" s="364"/>
    </row>
    <row r="944" spans="1:7" ht="17.25" thickBot="1" x14ac:dyDescent="0.35">
      <c r="A944" s="413" t="s">
        <v>110</v>
      </c>
      <c r="B944" s="412"/>
      <c r="C944" s="412"/>
      <c r="D944" s="412"/>
      <c r="E944" s="412"/>
      <c r="G944" s="364"/>
    </row>
    <row r="945" spans="1:7" ht="17.25" thickBot="1" x14ac:dyDescent="0.35">
      <c r="A945" s="413" t="s">
        <v>111</v>
      </c>
      <c r="B945" s="412"/>
      <c r="C945" s="412"/>
      <c r="D945" s="412"/>
      <c r="E945" s="412"/>
      <c r="G945" s="364"/>
    </row>
    <row r="946" spans="1:7" ht="17.25" thickBot="1" x14ac:dyDescent="0.35">
      <c r="A946" s="413" t="s">
        <v>113</v>
      </c>
      <c r="B946" s="412"/>
      <c r="C946" s="412"/>
      <c r="D946" s="412"/>
      <c r="E946" s="412"/>
      <c r="G946" s="364"/>
    </row>
    <row r="947" spans="1:7" ht="17.25" thickBot="1" x14ac:dyDescent="0.35">
      <c r="A947" s="413" t="s">
        <v>114</v>
      </c>
      <c r="B947" s="412"/>
      <c r="C947" s="412"/>
      <c r="D947" s="412"/>
      <c r="E947" s="412"/>
      <c r="G947" s="364"/>
    </row>
    <row r="948" spans="1:7" ht="17.25" thickBot="1" x14ac:dyDescent="0.35">
      <c r="A948" s="411" t="s">
        <v>50</v>
      </c>
      <c r="B948" s="407">
        <v>36000</v>
      </c>
      <c r="C948" s="407">
        <v>60000</v>
      </c>
      <c r="D948" s="407">
        <v>30000</v>
      </c>
      <c r="E948" s="407">
        <v>80000</v>
      </c>
      <c r="G948" s="364"/>
    </row>
    <row r="949" spans="1:7" ht="17.25" thickBot="1" x14ac:dyDescent="0.35">
      <c r="A949" s="413" t="s">
        <v>110</v>
      </c>
      <c r="B949" s="412">
        <v>36000</v>
      </c>
      <c r="C949" s="412">
        <v>60000</v>
      </c>
      <c r="D949" s="412">
        <v>30000</v>
      </c>
      <c r="E949" s="412">
        <v>80000</v>
      </c>
      <c r="G949" s="364"/>
    </row>
    <row r="950" spans="1:7" ht="17.25" thickBot="1" x14ac:dyDescent="0.35">
      <c r="A950" s="413" t="s">
        <v>111</v>
      </c>
      <c r="B950" s="407"/>
      <c r="C950" s="412"/>
      <c r="D950" s="412"/>
      <c r="E950" s="412"/>
      <c r="G950" s="364"/>
    </row>
    <row r="951" spans="1:7" ht="17.25" thickBot="1" x14ac:dyDescent="0.35">
      <c r="A951" s="413" t="s">
        <v>113</v>
      </c>
      <c r="B951" s="407"/>
      <c r="C951" s="412"/>
      <c r="D951" s="412"/>
      <c r="E951" s="412"/>
      <c r="G951" s="364"/>
    </row>
    <row r="952" spans="1:7" ht="17.25" thickBot="1" x14ac:dyDescent="0.35">
      <c r="A952" s="413" t="s">
        <v>114</v>
      </c>
      <c r="B952" s="407"/>
      <c r="C952" s="412"/>
      <c r="D952" s="412"/>
      <c r="E952" s="412"/>
      <c r="G952" s="364"/>
    </row>
    <row r="953" spans="1:7" ht="17.25" thickBot="1" x14ac:dyDescent="0.35">
      <c r="A953" s="414" t="s">
        <v>252</v>
      </c>
      <c r="B953" s="407">
        <v>36000</v>
      </c>
      <c r="C953" s="407">
        <v>60000</v>
      </c>
      <c r="D953" s="407">
        <v>30000</v>
      </c>
      <c r="E953" s="407">
        <v>80000</v>
      </c>
      <c r="G953" s="364"/>
    </row>
    <row r="954" spans="1:7" ht="41.25" customHeight="1" thickBot="1" x14ac:dyDescent="0.35">
      <c r="A954" s="401" t="s">
        <v>253</v>
      </c>
      <c r="B954" s="402" t="s">
        <v>805</v>
      </c>
      <c r="C954" s="415" t="s">
        <v>806</v>
      </c>
      <c r="D954" s="416"/>
      <c r="E954" s="402"/>
      <c r="G954" s="364"/>
    </row>
    <row r="955" spans="1:7" ht="17.25" thickBot="1" x14ac:dyDescent="0.35">
      <c r="A955" s="375" t="s">
        <v>22</v>
      </c>
      <c r="B955" s="986" t="s">
        <v>807</v>
      </c>
      <c r="C955" s="966"/>
      <c r="D955" s="966"/>
      <c r="E955" s="987"/>
      <c r="G955" s="364"/>
    </row>
    <row r="956" spans="1:7" ht="17.25" thickBot="1" x14ac:dyDescent="0.35">
      <c r="A956" s="375" t="s">
        <v>24</v>
      </c>
      <c r="B956" s="998" t="s">
        <v>177</v>
      </c>
      <c r="C956" s="967"/>
      <c r="D956" s="967"/>
      <c r="E956" s="968"/>
      <c r="G956" s="364"/>
    </row>
    <row r="957" spans="1:7" x14ac:dyDescent="0.3">
      <c r="A957" s="969"/>
      <c r="B957" s="404">
        <v>2019</v>
      </c>
      <c r="C957" s="404">
        <v>2020</v>
      </c>
      <c r="D957" s="404">
        <v>2021</v>
      </c>
      <c r="E957" s="404">
        <v>2022</v>
      </c>
      <c r="G957" s="364"/>
    </row>
    <row r="958" spans="1:7" ht="17.25" thickBot="1" x14ac:dyDescent="0.35">
      <c r="A958" s="970"/>
      <c r="B958" s="405" t="s">
        <v>9</v>
      </c>
      <c r="C958" s="405" t="s">
        <v>10</v>
      </c>
      <c r="D958" s="405" t="s">
        <v>10</v>
      </c>
      <c r="E958" s="405" t="s">
        <v>10</v>
      </c>
      <c r="G958" s="364"/>
    </row>
    <row r="959" spans="1:7" ht="17.25" thickBot="1" x14ac:dyDescent="0.35">
      <c r="A959" s="375" t="s">
        <v>26</v>
      </c>
      <c r="B959" s="406">
        <v>281</v>
      </c>
      <c r="C959" s="406">
        <v>924</v>
      </c>
      <c r="D959" s="406">
        <v>0</v>
      </c>
      <c r="E959" s="406">
        <v>0</v>
      </c>
      <c r="G959" s="364"/>
    </row>
    <row r="960" spans="1:7" ht="17.25" thickBot="1" x14ac:dyDescent="0.35">
      <c r="A960" s="375" t="s">
        <v>27</v>
      </c>
      <c r="B960" s="412">
        <v>1015.878</v>
      </c>
      <c r="C960" s="412">
        <v>4063.5120000000002</v>
      </c>
      <c r="D960" s="412">
        <v>0</v>
      </c>
      <c r="E960" s="412">
        <v>0</v>
      </c>
      <c r="G960" s="364"/>
    </row>
    <row r="961" spans="1:7" ht="17.25" thickBot="1" x14ac:dyDescent="0.35">
      <c r="A961" s="375" t="s">
        <v>28</v>
      </c>
      <c r="B961" s="406">
        <v>3.6152241992882566</v>
      </c>
      <c r="C961" s="406">
        <v>4.3977402597402602</v>
      </c>
      <c r="D961" s="406" t="e">
        <v>#DIV/0!</v>
      </c>
      <c r="E961" s="406" t="e">
        <v>#DIV/0!</v>
      </c>
      <c r="G961" s="364"/>
    </row>
    <row r="962" spans="1:7" ht="17.25" thickBot="1" x14ac:dyDescent="0.35">
      <c r="A962" s="375" t="s">
        <v>29</v>
      </c>
      <c r="B962" s="408" t="s">
        <v>30</v>
      </c>
      <c r="C962" s="409">
        <v>2.2882562277580072</v>
      </c>
      <c r="D962" s="409">
        <v>-1</v>
      </c>
      <c r="E962" s="409" t="e">
        <v>#DIV/0!</v>
      </c>
      <c r="G962" s="364"/>
    </row>
    <row r="963" spans="1:7" ht="17.25" thickBot="1" x14ac:dyDescent="0.35">
      <c r="A963" s="375" t="s">
        <v>31</v>
      </c>
      <c r="B963" s="408" t="s">
        <v>30</v>
      </c>
      <c r="C963" s="409">
        <v>3</v>
      </c>
      <c r="D963" s="409">
        <v>-1</v>
      </c>
      <c r="E963" s="409" t="e">
        <v>#DIV/0!</v>
      </c>
      <c r="G963" s="364"/>
    </row>
    <row r="964" spans="1:7" ht="17.25" thickBot="1" x14ac:dyDescent="0.35">
      <c r="A964" s="375" t="s">
        <v>32</v>
      </c>
      <c r="B964" s="408" t="s">
        <v>30</v>
      </c>
      <c r="C964" s="409">
        <v>0.21645021645021645</v>
      </c>
      <c r="D964" s="409" t="e">
        <v>#DIV/0!</v>
      </c>
      <c r="E964" s="409" t="e">
        <v>#DIV/0!</v>
      </c>
      <c r="G964" s="364"/>
    </row>
    <row r="965" spans="1:7" ht="17.25" thickBot="1" x14ac:dyDescent="0.35">
      <c r="A965" s="1016" t="s">
        <v>721</v>
      </c>
      <c r="B965" s="1017"/>
      <c r="C965" s="1017"/>
      <c r="D965" s="1017"/>
      <c r="E965" s="1018"/>
      <c r="G965" s="364"/>
    </row>
    <row r="966" spans="1:7" x14ac:dyDescent="0.3">
      <c r="A966" s="969"/>
      <c r="B966" s="404">
        <v>2019</v>
      </c>
      <c r="C966" s="404">
        <v>2020</v>
      </c>
      <c r="D966" s="404">
        <v>2021</v>
      </c>
      <c r="E966" s="404">
        <v>2022</v>
      </c>
      <c r="G966" s="364"/>
    </row>
    <row r="967" spans="1:7" ht="17.25" thickBot="1" x14ac:dyDescent="0.35">
      <c r="A967" s="970"/>
      <c r="B967" s="405" t="s">
        <v>9</v>
      </c>
      <c r="C967" s="405" t="s">
        <v>10</v>
      </c>
      <c r="D967" s="405" t="s">
        <v>10</v>
      </c>
      <c r="E967" s="405" t="s">
        <v>10</v>
      </c>
      <c r="G967" s="364"/>
    </row>
    <row r="968" spans="1:7" ht="17.25" thickBot="1" x14ac:dyDescent="0.35">
      <c r="A968" s="411" t="s">
        <v>49</v>
      </c>
      <c r="B968" s="412">
        <v>0</v>
      </c>
      <c r="C968" s="412">
        <v>0</v>
      </c>
      <c r="D968" s="412">
        <v>0</v>
      </c>
      <c r="E968" s="412">
        <v>0</v>
      </c>
      <c r="G968" s="364"/>
    </row>
    <row r="969" spans="1:7" ht="17.25" thickBot="1" x14ac:dyDescent="0.35">
      <c r="A969" s="413" t="s">
        <v>110</v>
      </c>
      <c r="B969" s="412"/>
      <c r="C969" s="412"/>
      <c r="D969" s="412"/>
      <c r="E969" s="412"/>
      <c r="G969" s="364"/>
    </row>
    <row r="970" spans="1:7" ht="17.25" thickBot="1" x14ac:dyDescent="0.35">
      <c r="A970" s="413" t="s">
        <v>111</v>
      </c>
      <c r="B970" s="412"/>
      <c r="C970" s="412"/>
      <c r="D970" s="412"/>
      <c r="E970" s="412"/>
      <c r="G970" s="364"/>
    </row>
    <row r="971" spans="1:7" ht="17.25" thickBot="1" x14ac:dyDescent="0.35">
      <c r="A971" s="413" t="s">
        <v>113</v>
      </c>
      <c r="B971" s="412"/>
      <c r="C971" s="412"/>
      <c r="D971" s="412"/>
      <c r="E971" s="412"/>
      <c r="G971" s="364"/>
    </row>
    <row r="972" spans="1:7" ht="17.25" thickBot="1" x14ac:dyDescent="0.35">
      <c r="A972" s="413" t="s">
        <v>114</v>
      </c>
      <c r="B972" s="412"/>
      <c r="C972" s="412"/>
      <c r="D972" s="412"/>
      <c r="E972" s="412"/>
      <c r="G972" s="364"/>
    </row>
    <row r="973" spans="1:7" ht="17.25" thickBot="1" x14ac:dyDescent="0.35">
      <c r="A973" s="411" t="s">
        <v>50</v>
      </c>
      <c r="B973" s="407">
        <v>1015.878</v>
      </c>
      <c r="C973" s="407">
        <v>4063.5120000000002</v>
      </c>
      <c r="D973" s="407">
        <v>0</v>
      </c>
      <c r="E973" s="407">
        <v>0</v>
      </c>
      <c r="G973" s="364"/>
    </row>
    <row r="974" spans="1:7" ht="17.25" thickBot="1" x14ac:dyDescent="0.35">
      <c r="A974" s="413" t="s">
        <v>110</v>
      </c>
      <c r="B974" s="412">
        <v>1015.878</v>
      </c>
      <c r="C974" s="412">
        <v>4063.5120000000002</v>
      </c>
      <c r="D974" s="412">
        <v>0</v>
      </c>
      <c r="E974" s="412">
        <v>0</v>
      </c>
      <c r="G974" s="364"/>
    </row>
    <row r="975" spans="1:7" ht="17.25" thickBot="1" x14ac:dyDescent="0.35">
      <c r="A975" s="413" t="s">
        <v>111</v>
      </c>
      <c r="B975" s="407"/>
      <c r="C975" s="412"/>
      <c r="D975" s="412"/>
      <c r="E975" s="412"/>
      <c r="G975" s="364"/>
    </row>
    <row r="976" spans="1:7" ht="17.25" thickBot="1" x14ac:dyDescent="0.35">
      <c r="A976" s="413" t="s">
        <v>113</v>
      </c>
      <c r="B976" s="407"/>
      <c r="C976" s="412"/>
      <c r="D976" s="412"/>
      <c r="E976" s="412"/>
      <c r="G976" s="364"/>
    </row>
    <row r="977" spans="1:7" ht="17.25" thickBot="1" x14ac:dyDescent="0.35">
      <c r="A977" s="413" t="s">
        <v>114</v>
      </c>
      <c r="B977" s="407"/>
      <c r="C977" s="412"/>
      <c r="D977" s="412"/>
      <c r="E977" s="412"/>
      <c r="G977" s="364"/>
    </row>
    <row r="978" spans="1:7" ht="17.25" thickBot="1" x14ac:dyDescent="0.35">
      <c r="A978" s="414" t="s">
        <v>257</v>
      </c>
      <c r="B978" s="407">
        <v>1015.878</v>
      </c>
      <c r="C978" s="407">
        <v>4063.5120000000002</v>
      </c>
      <c r="D978" s="407">
        <v>0</v>
      </c>
      <c r="E978" s="407">
        <v>0</v>
      </c>
      <c r="G978" s="364"/>
    </row>
    <row r="979" spans="1:7" ht="51.75" customHeight="1" thickBot="1" x14ac:dyDescent="0.35">
      <c r="A979" s="401" t="s">
        <v>258</v>
      </c>
      <c r="B979" s="402" t="s">
        <v>808</v>
      </c>
      <c r="C979" s="415" t="s">
        <v>809</v>
      </c>
      <c r="D979" s="416"/>
      <c r="E979" s="402"/>
      <c r="G979" s="364"/>
    </row>
    <row r="980" spans="1:7" ht="17.25" thickBot="1" x14ac:dyDescent="0.35">
      <c r="A980" s="375" t="s">
        <v>22</v>
      </c>
      <c r="B980" s="986" t="s">
        <v>807</v>
      </c>
      <c r="C980" s="966"/>
      <c r="D980" s="966"/>
      <c r="E980" s="987"/>
      <c r="G980" s="364"/>
    </row>
    <row r="981" spans="1:7" ht="17.25" thickBot="1" x14ac:dyDescent="0.35">
      <c r="A981" s="375" t="s">
        <v>24</v>
      </c>
      <c r="B981" s="998" t="s">
        <v>177</v>
      </c>
      <c r="C981" s="967"/>
      <c r="D981" s="967"/>
      <c r="E981" s="968"/>
      <c r="G981" s="364"/>
    </row>
    <row r="982" spans="1:7" x14ac:dyDescent="0.3">
      <c r="A982" s="969"/>
      <c r="B982" s="404">
        <v>2019</v>
      </c>
      <c r="C982" s="404">
        <v>2020</v>
      </c>
      <c r="D982" s="404">
        <v>2021</v>
      </c>
      <c r="E982" s="404">
        <v>2022</v>
      </c>
      <c r="G982" s="364"/>
    </row>
    <row r="983" spans="1:7" ht="17.25" thickBot="1" x14ac:dyDescent="0.35">
      <c r="A983" s="970"/>
      <c r="B983" s="405" t="s">
        <v>9</v>
      </c>
      <c r="C983" s="405" t="s">
        <v>10</v>
      </c>
      <c r="D983" s="405" t="s">
        <v>10</v>
      </c>
      <c r="E983" s="405" t="s">
        <v>10</v>
      </c>
      <c r="G983" s="364"/>
    </row>
    <row r="984" spans="1:7" ht="17.25" thickBot="1" x14ac:dyDescent="0.35">
      <c r="A984" s="375" t="s">
        <v>26</v>
      </c>
      <c r="B984" s="412">
        <v>241</v>
      </c>
      <c r="C984" s="412">
        <v>965</v>
      </c>
      <c r="D984" s="406">
        <v>0</v>
      </c>
      <c r="E984" s="406">
        <v>0</v>
      </c>
      <c r="G984" s="364"/>
    </row>
    <row r="985" spans="1:7" ht="17.25" thickBot="1" x14ac:dyDescent="0.35">
      <c r="A985" s="375" t="s">
        <v>27</v>
      </c>
      <c r="B985" s="412">
        <v>1206</v>
      </c>
      <c r="C985" s="412">
        <v>4824</v>
      </c>
      <c r="D985" s="412">
        <v>0</v>
      </c>
      <c r="E985" s="412">
        <v>0</v>
      </c>
      <c r="G985" s="364"/>
    </row>
    <row r="986" spans="1:7" ht="17.25" thickBot="1" x14ac:dyDescent="0.35">
      <c r="A986" s="375" t="s">
        <v>28</v>
      </c>
      <c r="B986" s="406" t="e">
        <v>#REF!</v>
      </c>
      <c r="C986" s="406" t="e">
        <v>#REF!</v>
      </c>
      <c r="D986" s="406" t="e">
        <v>#DIV/0!</v>
      </c>
      <c r="E986" s="406" t="e">
        <v>#DIV/0!</v>
      </c>
      <c r="G986" s="364"/>
    </row>
    <row r="987" spans="1:7" ht="17.25" thickBot="1" x14ac:dyDescent="0.35">
      <c r="A987" s="375" t="s">
        <v>29</v>
      </c>
      <c r="B987" s="408" t="s">
        <v>30</v>
      </c>
      <c r="C987" s="409" t="e">
        <v>#REF!</v>
      </c>
      <c r="D987" s="409" t="e">
        <v>#REF!</v>
      </c>
      <c r="E987" s="409" t="e">
        <v>#DIV/0!</v>
      </c>
      <c r="G987" s="364"/>
    </row>
    <row r="988" spans="1:7" ht="17.25" thickBot="1" x14ac:dyDescent="0.35">
      <c r="A988" s="375" t="s">
        <v>31</v>
      </c>
      <c r="B988" s="408" t="s">
        <v>30</v>
      </c>
      <c r="C988" s="409">
        <v>3</v>
      </c>
      <c r="D988" s="409">
        <v>-1</v>
      </c>
      <c r="E988" s="409" t="e">
        <v>#DIV/0!</v>
      </c>
      <c r="G988" s="364"/>
    </row>
    <row r="989" spans="1:7" ht="17.25" thickBot="1" x14ac:dyDescent="0.35">
      <c r="A989" s="375" t="s">
        <v>32</v>
      </c>
      <c r="B989" s="408" t="s">
        <v>30</v>
      </c>
      <c r="C989" s="409" t="e">
        <v>#REF!</v>
      </c>
      <c r="D989" s="409" t="e">
        <v>#DIV/0!</v>
      </c>
      <c r="E989" s="409" t="e">
        <v>#DIV/0!</v>
      </c>
      <c r="G989" s="364"/>
    </row>
    <row r="990" spans="1:7" ht="17.25" thickBot="1" x14ac:dyDescent="0.35">
      <c r="A990" s="1016" t="s">
        <v>721</v>
      </c>
      <c r="B990" s="1017"/>
      <c r="C990" s="1017"/>
      <c r="D990" s="1017"/>
      <c r="E990" s="1018"/>
      <c r="G990" s="364"/>
    </row>
    <row r="991" spans="1:7" x14ac:dyDescent="0.3">
      <c r="A991" s="969"/>
      <c r="B991" s="404">
        <v>2019</v>
      </c>
      <c r="C991" s="404">
        <v>2020</v>
      </c>
      <c r="D991" s="404">
        <v>2021</v>
      </c>
      <c r="E991" s="404">
        <v>2022</v>
      </c>
      <c r="G991" s="364"/>
    </row>
    <row r="992" spans="1:7" ht="17.25" thickBot="1" x14ac:dyDescent="0.35">
      <c r="A992" s="970"/>
      <c r="B992" s="405" t="s">
        <v>9</v>
      </c>
      <c r="C992" s="405" t="s">
        <v>10</v>
      </c>
      <c r="D992" s="405" t="s">
        <v>10</v>
      </c>
      <c r="E992" s="405" t="s">
        <v>10</v>
      </c>
      <c r="G992" s="364"/>
    </row>
    <row r="993" spans="1:7" ht="17.25" thickBot="1" x14ac:dyDescent="0.35">
      <c r="A993" s="411" t="s">
        <v>49</v>
      </c>
      <c r="B993" s="412">
        <v>0</v>
      </c>
      <c r="C993" s="412">
        <v>0</v>
      </c>
      <c r="D993" s="412">
        <v>0</v>
      </c>
      <c r="E993" s="412">
        <v>0</v>
      </c>
      <c r="G993" s="364"/>
    </row>
    <row r="994" spans="1:7" ht="17.25" thickBot="1" x14ac:dyDescent="0.35">
      <c r="A994" s="413" t="s">
        <v>110</v>
      </c>
      <c r="B994" s="412"/>
      <c r="C994" s="412"/>
      <c r="D994" s="412"/>
      <c r="E994" s="412"/>
      <c r="G994" s="364"/>
    </row>
    <row r="995" spans="1:7" ht="17.25" thickBot="1" x14ac:dyDescent="0.35">
      <c r="A995" s="413" t="s">
        <v>111</v>
      </c>
      <c r="B995" s="412"/>
      <c r="C995" s="412"/>
      <c r="D995" s="412"/>
      <c r="E995" s="412"/>
      <c r="G995" s="364"/>
    </row>
    <row r="996" spans="1:7" ht="17.25" thickBot="1" x14ac:dyDescent="0.35">
      <c r="A996" s="413" t="s">
        <v>113</v>
      </c>
      <c r="B996" s="412"/>
      <c r="C996" s="412"/>
      <c r="D996" s="412"/>
      <c r="E996" s="412"/>
      <c r="G996" s="364"/>
    </row>
    <row r="997" spans="1:7" ht="17.25" thickBot="1" x14ac:dyDescent="0.35">
      <c r="A997" s="413" t="s">
        <v>114</v>
      </c>
      <c r="B997" s="412"/>
      <c r="C997" s="412"/>
      <c r="D997" s="412"/>
      <c r="E997" s="412"/>
      <c r="G997" s="364"/>
    </row>
    <row r="998" spans="1:7" ht="17.25" thickBot="1" x14ac:dyDescent="0.35">
      <c r="A998" s="411" t="s">
        <v>50</v>
      </c>
      <c r="B998" s="407">
        <v>1206</v>
      </c>
      <c r="C998" s="407">
        <v>4824</v>
      </c>
      <c r="D998" s="407">
        <v>0</v>
      </c>
      <c r="E998" s="407">
        <v>0</v>
      </c>
      <c r="G998" s="364"/>
    </row>
    <row r="999" spans="1:7" ht="17.25" thickBot="1" x14ac:dyDescent="0.35">
      <c r="A999" s="413" t="s">
        <v>110</v>
      </c>
      <c r="B999" s="412">
        <v>1206</v>
      </c>
      <c r="C999" s="412">
        <v>4824</v>
      </c>
      <c r="D999" s="412">
        <v>0</v>
      </c>
      <c r="E999" s="412">
        <v>0</v>
      </c>
      <c r="G999" s="364"/>
    </row>
    <row r="1000" spans="1:7" ht="17.25" thickBot="1" x14ac:dyDescent="0.35">
      <c r="A1000" s="413" t="s">
        <v>111</v>
      </c>
      <c r="B1000" s="407"/>
      <c r="C1000" s="412"/>
      <c r="D1000" s="412"/>
      <c r="E1000" s="412"/>
      <c r="G1000" s="364"/>
    </row>
    <row r="1001" spans="1:7" ht="17.25" thickBot="1" x14ac:dyDescent="0.35">
      <c r="A1001" s="413" t="s">
        <v>113</v>
      </c>
      <c r="B1001" s="407"/>
      <c r="C1001" s="412"/>
      <c r="D1001" s="412"/>
      <c r="E1001" s="412"/>
      <c r="G1001" s="364"/>
    </row>
    <row r="1002" spans="1:7" ht="17.25" thickBot="1" x14ac:dyDescent="0.35">
      <c r="A1002" s="413" t="s">
        <v>114</v>
      </c>
      <c r="B1002" s="407"/>
      <c r="C1002" s="412"/>
      <c r="D1002" s="412"/>
      <c r="E1002" s="412"/>
      <c r="G1002" s="364"/>
    </row>
    <row r="1003" spans="1:7" ht="17.25" thickBot="1" x14ac:dyDescent="0.35">
      <c r="A1003" s="414" t="s">
        <v>262</v>
      </c>
      <c r="B1003" s="407">
        <v>1206</v>
      </c>
      <c r="C1003" s="407">
        <v>4824</v>
      </c>
      <c r="D1003" s="407">
        <v>0</v>
      </c>
      <c r="E1003" s="407">
        <v>0</v>
      </c>
      <c r="G1003" s="364"/>
    </row>
    <row r="1004" spans="1:7" ht="33" customHeight="1" thickBot="1" x14ac:dyDescent="0.35">
      <c r="A1004" s="401" t="s">
        <v>263</v>
      </c>
      <c r="B1004" s="402" t="s">
        <v>810</v>
      </c>
      <c r="C1004" s="415" t="s">
        <v>811</v>
      </c>
      <c r="D1004" s="416"/>
      <c r="E1004" s="402"/>
      <c r="G1004" s="364"/>
    </row>
    <row r="1005" spans="1:7" ht="17.25" thickBot="1" x14ac:dyDescent="0.35">
      <c r="A1005" s="375" t="s">
        <v>22</v>
      </c>
      <c r="B1005" s="986" t="s">
        <v>807</v>
      </c>
      <c r="C1005" s="966"/>
      <c r="D1005" s="966"/>
      <c r="E1005" s="987"/>
      <c r="G1005" s="364"/>
    </row>
    <row r="1006" spans="1:7" ht="17.25" thickBot="1" x14ac:dyDescent="0.35">
      <c r="A1006" s="375" t="s">
        <v>24</v>
      </c>
      <c r="B1006" s="998" t="s">
        <v>177</v>
      </c>
      <c r="C1006" s="967"/>
      <c r="D1006" s="967"/>
      <c r="E1006" s="968"/>
      <c r="G1006" s="364"/>
    </row>
    <row r="1007" spans="1:7" x14ac:dyDescent="0.3">
      <c r="A1007" s="969"/>
      <c r="B1007" s="404">
        <v>2019</v>
      </c>
      <c r="C1007" s="404">
        <v>2020</v>
      </c>
      <c r="D1007" s="404">
        <v>2021</v>
      </c>
      <c r="E1007" s="404">
        <v>2022</v>
      </c>
      <c r="G1007" s="364"/>
    </row>
    <row r="1008" spans="1:7" ht="17.25" thickBot="1" x14ac:dyDescent="0.35">
      <c r="A1008" s="970"/>
      <c r="B1008" s="405" t="s">
        <v>9</v>
      </c>
      <c r="C1008" s="405" t="s">
        <v>10</v>
      </c>
      <c r="D1008" s="405" t="s">
        <v>10</v>
      </c>
      <c r="E1008" s="405" t="s">
        <v>10</v>
      </c>
      <c r="G1008" s="364"/>
    </row>
    <row r="1009" spans="1:7" ht="17.25" thickBot="1" x14ac:dyDescent="0.35">
      <c r="A1009" s="375" t="s">
        <v>26</v>
      </c>
      <c r="B1009" s="406">
        <v>86</v>
      </c>
      <c r="C1009" s="406">
        <v>344</v>
      </c>
      <c r="D1009" s="406">
        <v>0</v>
      </c>
      <c r="E1009" s="406">
        <v>0</v>
      </c>
      <c r="G1009" s="364"/>
    </row>
    <row r="1010" spans="1:7" ht="17.25" thickBot="1" x14ac:dyDescent="0.35">
      <c r="A1010" s="375" t="s">
        <v>27</v>
      </c>
      <c r="B1010" s="412">
        <v>430</v>
      </c>
      <c r="C1010" s="412">
        <v>1720</v>
      </c>
      <c r="D1010" s="412">
        <v>0</v>
      </c>
      <c r="E1010" s="412">
        <v>0</v>
      </c>
      <c r="G1010" s="364"/>
    </row>
    <row r="1011" spans="1:7" ht="17.25" thickBot="1" x14ac:dyDescent="0.35">
      <c r="A1011" s="375" t="s">
        <v>28</v>
      </c>
      <c r="B1011" s="406">
        <v>5</v>
      </c>
      <c r="C1011" s="406">
        <v>5</v>
      </c>
      <c r="D1011" s="406" t="e">
        <v>#DIV/0!</v>
      </c>
      <c r="E1011" s="406" t="e">
        <v>#DIV/0!</v>
      </c>
      <c r="G1011" s="364"/>
    </row>
    <row r="1012" spans="1:7" ht="17.25" thickBot="1" x14ac:dyDescent="0.35">
      <c r="A1012" s="375" t="s">
        <v>29</v>
      </c>
      <c r="B1012" s="408" t="s">
        <v>30</v>
      </c>
      <c r="C1012" s="409">
        <v>3</v>
      </c>
      <c r="D1012" s="409">
        <v>-1</v>
      </c>
      <c r="E1012" s="409" t="e">
        <v>#DIV/0!</v>
      </c>
      <c r="G1012" s="364"/>
    </row>
    <row r="1013" spans="1:7" ht="17.25" thickBot="1" x14ac:dyDescent="0.35">
      <c r="A1013" s="375" t="s">
        <v>31</v>
      </c>
      <c r="B1013" s="408" t="s">
        <v>30</v>
      </c>
      <c r="C1013" s="409">
        <v>3</v>
      </c>
      <c r="D1013" s="409">
        <v>-1</v>
      </c>
      <c r="E1013" s="409" t="e">
        <v>#DIV/0!</v>
      </c>
      <c r="G1013" s="364"/>
    </row>
    <row r="1014" spans="1:7" ht="17.25" thickBot="1" x14ac:dyDescent="0.35">
      <c r="A1014" s="375" t="s">
        <v>32</v>
      </c>
      <c r="B1014" s="408" t="s">
        <v>30</v>
      </c>
      <c r="C1014" s="409">
        <v>0</v>
      </c>
      <c r="D1014" s="409" t="e">
        <v>#DIV/0!</v>
      </c>
      <c r="E1014" s="409" t="e">
        <v>#DIV/0!</v>
      </c>
      <c r="G1014" s="364"/>
    </row>
    <row r="1015" spans="1:7" ht="17.25" thickBot="1" x14ac:dyDescent="0.35">
      <c r="A1015" s="1016" t="s">
        <v>721</v>
      </c>
      <c r="B1015" s="1017"/>
      <c r="C1015" s="1017"/>
      <c r="D1015" s="1017"/>
      <c r="E1015" s="1018"/>
      <c r="G1015" s="364"/>
    </row>
    <row r="1016" spans="1:7" x14ac:dyDescent="0.3">
      <c r="A1016" s="969"/>
      <c r="B1016" s="404">
        <v>2019</v>
      </c>
      <c r="C1016" s="404">
        <v>2020</v>
      </c>
      <c r="D1016" s="404">
        <v>2021</v>
      </c>
      <c r="E1016" s="404">
        <v>2022</v>
      </c>
      <c r="G1016" s="364"/>
    </row>
    <row r="1017" spans="1:7" ht="17.25" thickBot="1" x14ac:dyDescent="0.35">
      <c r="A1017" s="970"/>
      <c r="B1017" s="405" t="s">
        <v>9</v>
      </c>
      <c r="C1017" s="405" t="s">
        <v>10</v>
      </c>
      <c r="D1017" s="405" t="s">
        <v>10</v>
      </c>
      <c r="E1017" s="405" t="s">
        <v>10</v>
      </c>
      <c r="G1017" s="364"/>
    </row>
    <row r="1018" spans="1:7" ht="17.25" thickBot="1" x14ac:dyDescent="0.35">
      <c r="A1018" s="411" t="s">
        <v>49</v>
      </c>
      <c r="B1018" s="412">
        <v>0</v>
      </c>
      <c r="C1018" s="412">
        <v>0</v>
      </c>
      <c r="D1018" s="412">
        <v>0</v>
      </c>
      <c r="E1018" s="412">
        <v>0</v>
      </c>
      <c r="G1018" s="364"/>
    </row>
    <row r="1019" spans="1:7" ht="17.25" thickBot="1" x14ac:dyDescent="0.35">
      <c r="A1019" s="413" t="s">
        <v>110</v>
      </c>
      <c r="B1019" s="412"/>
      <c r="C1019" s="412"/>
      <c r="D1019" s="412"/>
      <c r="E1019" s="412"/>
      <c r="G1019" s="364"/>
    </row>
    <row r="1020" spans="1:7" ht="17.25" thickBot="1" x14ac:dyDescent="0.35">
      <c r="A1020" s="413" t="s">
        <v>111</v>
      </c>
      <c r="B1020" s="412"/>
      <c r="C1020" s="412"/>
      <c r="D1020" s="412"/>
      <c r="E1020" s="412"/>
      <c r="G1020" s="364"/>
    </row>
    <row r="1021" spans="1:7" ht="17.25" thickBot="1" x14ac:dyDescent="0.35">
      <c r="A1021" s="413" t="s">
        <v>113</v>
      </c>
      <c r="B1021" s="412"/>
      <c r="C1021" s="412"/>
      <c r="D1021" s="412"/>
      <c r="E1021" s="412"/>
      <c r="G1021" s="364"/>
    </row>
    <row r="1022" spans="1:7" ht="17.25" thickBot="1" x14ac:dyDescent="0.35">
      <c r="A1022" s="413" t="s">
        <v>114</v>
      </c>
      <c r="B1022" s="412"/>
      <c r="C1022" s="412"/>
      <c r="D1022" s="412"/>
      <c r="E1022" s="412"/>
      <c r="G1022" s="364"/>
    </row>
    <row r="1023" spans="1:7" ht="17.25" thickBot="1" x14ac:dyDescent="0.35">
      <c r="A1023" s="411" t="s">
        <v>50</v>
      </c>
      <c r="B1023" s="407">
        <v>430</v>
      </c>
      <c r="C1023" s="407">
        <v>1720</v>
      </c>
      <c r="D1023" s="407">
        <v>0</v>
      </c>
      <c r="E1023" s="407">
        <v>0</v>
      </c>
      <c r="G1023" s="364"/>
    </row>
    <row r="1024" spans="1:7" ht="17.25" thickBot="1" x14ac:dyDescent="0.35">
      <c r="A1024" s="413" t="s">
        <v>110</v>
      </c>
      <c r="B1024" s="412">
        <v>430</v>
      </c>
      <c r="C1024" s="412">
        <v>1720</v>
      </c>
      <c r="D1024" s="412">
        <v>0</v>
      </c>
      <c r="E1024" s="412">
        <v>0</v>
      </c>
      <c r="G1024" s="364"/>
    </row>
    <row r="1025" spans="1:7" ht="17.25" thickBot="1" x14ac:dyDescent="0.35">
      <c r="A1025" s="413" t="s">
        <v>111</v>
      </c>
      <c r="B1025" s="407"/>
      <c r="C1025" s="412"/>
      <c r="D1025" s="412"/>
      <c r="E1025" s="412"/>
      <c r="G1025" s="364"/>
    </row>
    <row r="1026" spans="1:7" ht="17.25" thickBot="1" x14ac:dyDescent="0.35">
      <c r="A1026" s="413" t="s">
        <v>113</v>
      </c>
      <c r="B1026" s="407"/>
      <c r="C1026" s="412"/>
      <c r="D1026" s="412"/>
      <c r="E1026" s="412"/>
      <c r="G1026" s="364"/>
    </row>
    <row r="1027" spans="1:7" ht="17.25" thickBot="1" x14ac:dyDescent="0.35">
      <c r="A1027" s="413" t="s">
        <v>114</v>
      </c>
      <c r="B1027" s="407"/>
      <c r="C1027" s="412"/>
      <c r="D1027" s="412"/>
      <c r="E1027" s="412"/>
      <c r="G1027" s="364"/>
    </row>
    <row r="1028" spans="1:7" ht="17.25" thickBot="1" x14ac:dyDescent="0.35">
      <c r="A1028" s="414" t="s">
        <v>267</v>
      </c>
      <c r="B1028" s="407">
        <v>430</v>
      </c>
      <c r="C1028" s="407">
        <v>1720</v>
      </c>
      <c r="D1028" s="407">
        <v>0</v>
      </c>
      <c r="E1028" s="407">
        <v>0</v>
      </c>
      <c r="G1028" s="364"/>
    </row>
    <row r="1029" spans="1:7" ht="42.75" customHeight="1" thickBot="1" x14ac:dyDescent="0.35">
      <c r="A1029" s="401" t="s">
        <v>268</v>
      </c>
      <c r="B1029" s="402" t="s">
        <v>812</v>
      </c>
      <c r="C1029" s="415" t="s">
        <v>813</v>
      </c>
      <c r="D1029" s="416"/>
      <c r="E1029" s="402"/>
      <c r="G1029" s="364"/>
    </row>
    <row r="1030" spans="1:7" ht="17.25" thickBot="1" x14ac:dyDescent="0.35">
      <c r="A1030" s="375" t="s">
        <v>22</v>
      </c>
      <c r="B1030" s="986" t="s">
        <v>807</v>
      </c>
      <c r="C1030" s="966"/>
      <c r="D1030" s="966"/>
      <c r="E1030" s="987"/>
      <c r="G1030" s="364"/>
    </row>
    <row r="1031" spans="1:7" ht="17.25" thickBot="1" x14ac:dyDescent="0.35">
      <c r="A1031" s="375" t="s">
        <v>24</v>
      </c>
      <c r="B1031" s="998" t="s">
        <v>177</v>
      </c>
      <c r="C1031" s="967"/>
      <c r="D1031" s="967"/>
      <c r="E1031" s="968"/>
      <c r="G1031" s="364"/>
    </row>
    <row r="1032" spans="1:7" x14ac:dyDescent="0.3">
      <c r="A1032" s="969"/>
      <c r="B1032" s="404">
        <v>2019</v>
      </c>
      <c r="C1032" s="404">
        <v>2020</v>
      </c>
      <c r="D1032" s="404">
        <v>2021</v>
      </c>
      <c r="E1032" s="404">
        <v>2022</v>
      </c>
      <c r="G1032" s="364"/>
    </row>
    <row r="1033" spans="1:7" ht="17.25" thickBot="1" x14ac:dyDescent="0.35">
      <c r="A1033" s="970"/>
      <c r="B1033" s="405" t="s">
        <v>9</v>
      </c>
      <c r="C1033" s="405" t="s">
        <v>10</v>
      </c>
      <c r="D1033" s="405" t="s">
        <v>10</v>
      </c>
      <c r="E1033" s="405" t="s">
        <v>10</v>
      </c>
      <c r="G1033" s="364"/>
    </row>
    <row r="1034" spans="1:7" ht="17.25" thickBot="1" x14ac:dyDescent="0.35">
      <c r="A1034" s="375" t="s">
        <v>26</v>
      </c>
      <c r="B1034" s="406">
        <v>399</v>
      </c>
      <c r="C1034" s="406">
        <v>1598</v>
      </c>
      <c r="D1034" s="406">
        <v>0</v>
      </c>
      <c r="E1034" s="406">
        <v>0</v>
      </c>
      <c r="G1034" s="364"/>
    </row>
    <row r="1035" spans="1:7" ht="17.25" thickBot="1" x14ac:dyDescent="0.35">
      <c r="A1035" s="375" t="s">
        <v>27</v>
      </c>
      <c r="B1035" s="412">
        <v>1994</v>
      </c>
      <c r="C1035" s="412">
        <v>7976</v>
      </c>
      <c r="D1035" s="412">
        <v>0</v>
      </c>
      <c r="E1035" s="412">
        <v>0</v>
      </c>
      <c r="G1035" s="364"/>
    </row>
    <row r="1036" spans="1:7" ht="17.25" thickBot="1" x14ac:dyDescent="0.35">
      <c r="A1036" s="375" t="s">
        <v>28</v>
      </c>
      <c r="B1036" s="406">
        <v>4.9974937343358397</v>
      </c>
      <c r="C1036" s="406">
        <v>4.9912390488110141</v>
      </c>
      <c r="D1036" s="406" t="e">
        <v>#DIV/0!</v>
      </c>
      <c r="E1036" s="406" t="e">
        <v>#DIV/0!</v>
      </c>
      <c r="G1036" s="364"/>
    </row>
    <row r="1037" spans="1:7" ht="17.25" thickBot="1" x14ac:dyDescent="0.35">
      <c r="A1037" s="375" t="s">
        <v>29</v>
      </c>
      <c r="B1037" s="408" t="s">
        <v>30</v>
      </c>
      <c r="C1037" s="409">
        <v>3.0050125313283207</v>
      </c>
      <c r="D1037" s="409">
        <v>-1</v>
      </c>
      <c r="E1037" s="409" t="e">
        <v>#DIV/0!</v>
      </c>
      <c r="G1037" s="364"/>
    </row>
    <row r="1038" spans="1:7" ht="17.25" thickBot="1" x14ac:dyDescent="0.35">
      <c r="A1038" s="375" t="s">
        <v>31</v>
      </c>
      <c r="B1038" s="408" t="s">
        <v>30</v>
      </c>
      <c r="C1038" s="409">
        <v>3</v>
      </c>
      <c r="D1038" s="409">
        <v>-1</v>
      </c>
      <c r="E1038" s="409" t="e">
        <v>#DIV/0!</v>
      </c>
      <c r="G1038" s="364"/>
    </row>
    <row r="1039" spans="1:7" ht="17.25" thickBot="1" x14ac:dyDescent="0.35">
      <c r="A1039" s="375" t="s">
        <v>32</v>
      </c>
      <c r="B1039" s="408" t="s">
        <v>30</v>
      </c>
      <c r="C1039" s="409">
        <v>-1.2515644555693983E-3</v>
      </c>
      <c r="D1039" s="409" t="e">
        <v>#DIV/0!</v>
      </c>
      <c r="E1039" s="409" t="e">
        <v>#DIV/0!</v>
      </c>
      <c r="G1039" s="364"/>
    </row>
    <row r="1040" spans="1:7" ht="17.25" thickBot="1" x14ac:dyDescent="0.35">
      <c r="A1040" s="1016" t="s">
        <v>721</v>
      </c>
      <c r="B1040" s="1017"/>
      <c r="C1040" s="1017"/>
      <c r="D1040" s="1017"/>
      <c r="E1040" s="1018"/>
      <c r="G1040" s="364"/>
    </row>
    <row r="1041" spans="1:7" x14ac:dyDescent="0.3">
      <c r="A1041" s="969"/>
      <c r="B1041" s="404">
        <v>2019</v>
      </c>
      <c r="C1041" s="404">
        <v>2020</v>
      </c>
      <c r="D1041" s="404">
        <v>2021</v>
      </c>
      <c r="E1041" s="404">
        <v>2022</v>
      </c>
      <c r="G1041" s="364"/>
    </row>
    <row r="1042" spans="1:7" ht="17.25" thickBot="1" x14ac:dyDescent="0.35">
      <c r="A1042" s="970"/>
      <c r="B1042" s="405" t="s">
        <v>9</v>
      </c>
      <c r="C1042" s="405" t="s">
        <v>10</v>
      </c>
      <c r="D1042" s="405" t="s">
        <v>10</v>
      </c>
      <c r="E1042" s="405" t="s">
        <v>10</v>
      </c>
      <c r="G1042" s="364"/>
    </row>
    <row r="1043" spans="1:7" ht="17.25" thickBot="1" x14ac:dyDescent="0.35">
      <c r="A1043" s="411" t="s">
        <v>49</v>
      </c>
      <c r="B1043" s="412">
        <v>0</v>
      </c>
      <c r="C1043" s="412">
        <v>0</v>
      </c>
      <c r="D1043" s="412">
        <v>0</v>
      </c>
      <c r="E1043" s="412">
        <v>0</v>
      </c>
      <c r="G1043" s="364"/>
    </row>
    <row r="1044" spans="1:7" ht="17.25" thickBot="1" x14ac:dyDescent="0.35">
      <c r="A1044" s="413" t="s">
        <v>110</v>
      </c>
      <c r="B1044" s="412"/>
      <c r="C1044" s="412"/>
      <c r="D1044" s="412"/>
      <c r="E1044" s="412"/>
      <c r="G1044" s="364"/>
    </row>
    <row r="1045" spans="1:7" ht="17.25" thickBot="1" x14ac:dyDescent="0.35">
      <c r="A1045" s="413" t="s">
        <v>111</v>
      </c>
      <c r="B1045" s="412"/>
      <c r="C1045" s="412"/>
      <c r="D1045" s="412"/>
      <c r="E1045" s="412"/>
      <c r="G1045" s="364"/>
    </row>
    <row r="1046" spans="1:7" ht="17.25" thickBot="1" x14ac:dyDescent="0.35">
      <c r="A1046" s="413" t="s">
        <v>113</v>
      </c>
      <c r="B1046" s="412"/>
      <c r="C1046" s="412"/>
      <c r="D1046" s="412"/>
      <c r="E1046" s="412"/>
      <c r="G1046" s="364"/>
    </row>
    <row r="1047" spans="1:7" ht="17.25" thickBot="1" x14ac:dyDescent="0.35">
      <c r="A1047" s="413" t="s">
        <v>114</v>
      </c>
      <c r="B1047" s="412"/>
      <c r="C1047" s="412"/>
      <c r="D1047" s="412"/>
      <c r="E1047" s="412"/>
      <c r="G1047" s="364"/>
    </row>
    <row r="1048" spans="1:7" ht="17.25" thickBot="1" x14ac:dyDescent="0.35">
      <c r="A1048" s="411" t="s">
        <v>50</v>
      </c>
      <c r="B1048" s="407">
        <v>1994</v>
      </c>
      <c r="C1048" s="407">
        <v>7976</v>
      </c>
      <c r="D1048" s="407">
        <v>0</v>
      </c>
      <c r="E1048" s="407">
        <v>0</v>
      </c>
      <c r="G1048" s="364"/>
    </row>
    <row r="1049" spans="1:7" ht="17.25" thickBot="1" x14ac:dyDescent="0.35">
      <c r="A1049" s="413" t="s">
        <v>110</v>
      </c>
      <c r="B1049" s="412">
        <v>1994</v>
      </c>
      <c r="C1049" s="412">
        <v>7976</v>
      </c>
      <c r="D1049" s="412">
        <v>0</v>
      </c>
      <c r="E1049" s="412">
        <v>0</v>
      </c>
      <c r="G1049" s="364"/>
    </row>
    <row r="1050" spans="1:7" ht="17.25" thickBot="1" x14ac:dyDescent="0.35">
      <c r="A1050" s="413" t="s">
        <v>111</v>
      </c>
      <c r="B1050" s="407"/>
      <c r="C1050" s="412"/>
      <c r="D1050" s="412"/>
      <c r="E1050" s="412"/>
      <c r="G1050" s="364"/>
    </row>
    <row r="1051" spans="1:7" ht="17.25" thickBot="1" x14ac:dyDescent="0.35">
      <c r="A1051" s="413" t="s">
        <v>113</v>
      </c>
      <c r="B1051" s="407"/>
      <c r="C1051" s="412"/>
      <c r="D1051" s="412"/>
      <c r="E1051" s="412"/>
      <c r="G1051" s="364"/>
    </row>
    <row r="1052" spans="1:7" ht="17.25" thickBot="1" x14ac:dyDescent="0.35">
      <c r="A1052" s="413" t="s">
        <v>114</v>
      </c>
      <c r="B1052" s="407"/>
      <c r="C1052" s="412"/>
      <c r="D1052" s="412"/>
      <c r="E1052" s="412"/>
      <c r="G1052" s="364"/>
    </row>
    <row r="1053" spans="1:7" ht="17.25" thickBot="1" x14ac:dyDescent="0.35">
      <c r="A1053" s="414" t="s">
        <v>272</v>
      </c>
      <c r="B1053" s="407">
        <v>1994</v>
      </c>
      <c r="C1053" s="407">
        <v>7976</v>
      </c>
      <c r="D1053" s="407">
        <v>0</v>
      </c>
      <c r="E1053" s="407">
        <v>0</v>
      </c>
      <c r="G1053" s="364"/>
    </row>
    <row r="1054" spans="1:7" ht="33" customHeight="1" thickBot="1" x14ac:dyDescent="0.35">
      <c r="A1054" s="401" t="s">
        <v>274</v>
      </c>
      <c r="B1054" s="402" t="s">
        <v>814</v>
      </c>
      <c r="C1054" s="415" t="s">
        <v>815</v>
      </c>
      <c r="D1054" s="416"/>
      <c r="E1054" s="402"/>
      <c r="G1054" s="364"/>
    </row>
    <row r="1055" spans="1:7" ht="17.25" thickBot="1" x14ac:dyDescent="0.35">
      <c r="A1055" s="375" t="s">
        <v>22</v>
      </c>
      <c r="B1055" s="986" t="s">
        <v>807</v>
      </c>
      <c r="C1055" s="966"/>
      <c r="D1055" s="966"/>
      <c r="E1055" s="987"/>
      <c r="G1055" s="364"/>
    </row>
    <row r="1056" spans="1:7" ht="17.25" thickBot="1" x14ac:dyDescent="0.35">
      <c r="A1056" s="375" t="s">
        <v>24</v>
      </c>
      <c r="B1056" s="998" t="s">
        <v>177</v>
      </c>
      <c r="C1056" s="967"/>
      <c r="D1056" s="967"/>
      <c r="E1056" s="968"/>
      <c r="G1056" s="364"/>
    </row>
    <row r="1057" spans="1:7" x14ac:dyDescent="0.3">
      <c r="A1057" s="969"/>
      <c r="B1057" s="404">
        <v>2019</v>
      </c>
      <c r="C1057" s="404">
        <v>2020</v>
      </c>
      <c r="D1057" s="404">
        <v>2021</v>
      </c>
      <c r="E1057" s="404">
        <v>2022</v>
      </c>
      <c r="G1057" s="364"/>
    </row>
    <row r="1058" spans="1:7" ht="17.25" thickBot="1" x14ac:dyDescent="0.35">
      <c r="A1058" s="970"/>
      <c r="B1058" s="405" t="s">
        <v>9</v>
      </c>
      <c r="C1058" s="405" t="s">
        <v>10</v>
      </c>
      <c r="D1058" s="405" t="s">
        <v>10</v>
      </c>
      <c r="E1058" s="405" t="s">
        <v>10</v>
      </c>
      <c r="G1058" s="364"/>
    </row>
    <row r="1059" spans="1:7" ht="17.25" thickBot="1" x14ac:dyDescent="0.35">
      <c r="A1059" s="375" t="s">
        <v>26</v>
      </c>
      <c r="B1059" s="406">
        <v>560</v>
      </c>
      <c r="C1059" s="406">
        <v>2240</v>
      </c>
      <c r="D1059" s="406">
        <v>0</v>
      </c>
      <c r="E1059" s="406">
        <v>0</v>
      </c>
      <c r="G1059" s="364"/>
    </row>
    <row r="1060" spans="1:7" ht="17.25" thickBot="1" x14ac:dyDescent="0.35">
      <c r="A1060" s="375" t="s">
        <v>27</v>
      </c>
      <c r="B1060" s="412">
        <v>2800</v>
      </c>
      <c r="C1060" s="412">
        <v>11200</v>
      </c>
      <c r="D1060" s="412">
        <v>0</v>
      </c>
      <c r="E1060" s="412">
        <v>0</v>
      </c>
      <c r="G1060" s="364"/>
    </row>
    <row r="1061" spans="1:7" ht="17.25" thickBot="1" x14ac:dyDescent="0.35">
      <c r="A1061" s="375" t="s">
        <v>28</v>
      </c>
      <c r="B1061" s="406">
        <v>5</v>
      </c>
      <c r="C1061" s="406">
        <v>5</v>
      </c>
      <c r="D1061" s="406" t="e">
        <v>#DIV/0!</v>
      </c>
      <c r="E1061" s="406" t="e">
        <v>#DIV/0!</v>
      </c>
      <c r="G1061" s="364"/>
    </row>
    <row r="1062" spans="1:7" ht="17.25" thickBot="1" x14ac:dyDescent="0.35">
      <c r="A1062" s="375" t="s">
        <v>29</v>
      </c>
      <c r="B1062" s="408" t="s">
        <v>30</v>
      </c>
      <c r="C1062" s="409">
        <v>3</v>
      </c>
      <c r="D1062" s="409">
        <v>-1</v>
      </c>
      <c r="E1062" s="409" t="e">
        <v>#DIV/0!</v>
      </c>
      <c r="G1062" s="364"/>
    </row>
    <row r="1063" spans="1:7" ht="17.25" thickBot="1" x14ac:dyDescent="0.35">
      <c r="A1063" s="375" t="s">
        <v>31</v>
      </c>
      <c r="B1063" s="408" t="s">
        <v>30</v>
      </c>
      <c r="C1063" s="409">
        <v>3</v>
      </c>
      <c r="D1063" s="409">
        <v>-1</v>
      </c>
      <c r="E1063" s="409" t="e">
        <v>#DIV/0!</v>
      </c>
      <c r="G1063" s="364"/>
    </row>
    <row r="1064" spans="1:7" ht="17.25" thickBot="1" x14ac:dyDescent="0.35">
      <c r="A1064" s="375" t="s">
        <v>32</v>
      </c>
      <c r="B1064" s="408" t="s">
        <v>30</v>
      </c>
      <c r="C1064" s="409">
        <v>0</v>
      </c>
      <c r="D1064" s="409" t="e">
        <v>#DIV/0!</v>
      </c>
      <c r="E1064" s="409" t="e">
        <v>#DIV/0!</v>
      </c>
      <c r="G1064" s="364"/>
    </row>
    <row r="1065" spans="1:7" ht="17.25" thickBot="1" x14ac:dyDescent="0.35">
      <c r="A1065" s="1016" t="s">
        <v>721</v>
      </c>
      <c r="B1065" s="1017"/>
      <c r="C1065" s="1017"/>
      <c r="D1065" s="1017"/>
      <c r="E1065" s="1018"/>
      <c r="G1065" s="364"/>
    </row>
    <row r="1066" spans="1:7" x14ac:dyDescent="0.3">
      <c r="A1066" s="969"/>
      <c r="B1066" s="404">
        <v>2019</v>
      </c>
      <c r="C1066" s="404">
        <v>2020</v>
      </c>
      <c r="D1066" s="404">
        <v>2021</v>
      </c>
      <c r="E1066" s="404">
        <v>2022</v>
      </c>
      <c r="G1066" s="364"/>
    </row>
    <row r="1067" spans="1:7" ht="17.25" thickBot="1" x14ac:dyDescent="0.35">
      <c r="A1067" s="970"/>
      <c r="B1067" s="405" t="s">
        <v>9</v>
      </c>
      <c r="C1067" s="405" t="s">
        <v>10</v>
      </c>
      <c r="D1067" s="405" t="s">
        <v>10</v>
      </c>
      <c r="E1067" s="405" t="s">
        <v>10</v>
      </c>
      <c r="G1067" s="364"/>
    </row>
    <row r="1068" spans="1:7" ht="17.25" thickBot="1" x14ac:dyDescent="0.35">
      <c r="A1068" s="411" t="s">
        <v>49</v>
      </c>
      <c r="B1068" s="412">
        <v>0</v>
      </c>
      <c r="C1068" s="412">
        <v>0</v>
      </c>
      <c r="D1068" s="412">
        <v>0</v>
      </c>
      <c r="E1068" s="412">
        <v>0</v>
      </c>
      <c r="G1068" s="364"/>
    </row>
    <row r="1069" spans="1:7" ht="17.25" thickBot="1" x14ac:dyDescent="0.35">
      <c r="A1069" s="413" t="s">
        <v>110</v>
      </c>
      <c r="B1069" s="412"/>
      <c r="C1069" s="412"/>
      <c r="D1069" s="412"/>
      <c r="E1069" s="412"/>
      <c r="G1069" s="364"/>
    </row>
    <row r="1070" spans="1:7" ht="17.25" thickBot="1" x14ac:dyDescent="0.35">
      <c r="A1070" s="413" t="s">
        <v>111</v>
      </c>
      <c r="B1070" s="412"/>
      <c r="C1070" s="412"/>
      <c r="D1070" s="412"/>
      <c r="E1070" s="412"/>
      <c r="G1070" s="364"/>
    </row>
    <row r="1071" spans="1:7" ht="17.25" thickBot="1" x14ac:dyDescent="0.35">
      <c r="A1071" s="413" t="s">
        <v>113</v>
      </c>
      <c r="B1071" s="412"/>
      <c r="C1071" s="412"/>
      <c r="D1071" s="412"/>
      <c r="E1071" s="412"/>
      <c r="G1071" s="364"/>
    </row>
    <row r="1072" spans="1:7" ht="17.25" thickBot="1" x14ac:dyDescent="0.35">
      <c r="A1072" s="413" t="s">
        <v>114</v>
      </c>
      <c r="B1072" s="412"/>
      <c r="C1072" s="412"/>
      <c r="D1072" s="412"/>
      <c r="E1072" s="412"/>
      <c r="G1072" s="364"/>
    </row>
    <row r="1073" spans="1:7" ht="17.25" thickBot="1" x14ac:dyDescent="0.35">
      <c r="A1073" s="411" t="s">
        <v>50</v>
      </c>
      <c r="B1073" s="407">
        <v>2800</v>
      </c>
      <c r="C1073" s="407">
        <v>11200</v>
      </c>
      <c r="D1073" s="407">
        <v>0</v>
      </c>
      <c r="E1073" s="407">
        <v>0</v>
      </c>
      <c r="G1073" s="364"/>
    </row>
    <row r="1074" spans="1:7" ht="17.25" thickBot="1" x14ac:dyDescent="0.35">
      <c r="A1074" s="413" t="s">
        <v>110</v>
      </c>
      <c r="B1074" s="412">
        <v>2800</v>
      </c>
      <c r="C1074" s="412">
        <v>11200</v>
      </c>
      <c r="D1074" s="412">
        <v>0</v>
      </c>
      <c r="E1074" s="412">
        <v>0</v>
      </c>
      <c r="G1074" s="364"/>
    </row>
    <row r="1075" spans="1:7" ht="17.25" thickBot="1" x14ac:dyDescent="0.35">
      <c r="A1075" s="413" t="s">
        <v>111</v>
      </c>
      <c r="B1075" s="407"/>
      <c r="C1075" s="412"/>
      <c r="D1075" s="412"/>
      <c r="E1075" s="412"/>
      <c r="G1075" s="364"/>
    </row>
    <row r="1076" spans="1:7" ht="17.25" thickBot="1" x14ac:dyDescent="0.35">
      <c r="A1076" s="413" t="s">
        <v>113</v>
      </c>
      <c r="B1076" s="407"/>
      <c r="C1076" s="412"/>
      <c r="D1076" s="412"/>
      <c r="E1076" s="412"/>
      <c r="G1076" s="364"/>
    </row>
    <row r="1077" spans="1:7" ht="17.25" thickBot="1" x14ac:dyDescent="0.35">
      <c r="A1077" s="413" t="s">
        <v>114</v>
      </c>
      <c r="B1077" s="407"/>
      <c r="C1077" s="412"/>
      <c r="D1077" s="412"/>
      <c r="E1077" s="412"/>
      <c r="G1077" s="364"/>
    </row>
    <row r="1078" spans="1:7" ht="17.25" thickBot="1" x14ac:dyDescent="0.35">
      <c r="A1078" s="414" t="s">
        <v>278</v>
      </c>
      <c r="B1078" s="407">
        <v>2800</v>
      </c>
      <c r="C1078" s="407">
        <v>11200</v>
      </c>
      <c r="D1078" s="407">
        <v>0</v>
      </c>
      <c r="E1078" s="407">
        <v>0</v>
      </c>
      <c r="G1078" s="364"/>
    </row>
    <row r="1079" spans="1:7" ht="63" customHeight="1" thickBot="1" x14ac:dyDescent="0.35">
      <c r="A1079" s="401" t="s">
        <v>279</v>
      </c>
      <c r="B1079" s="402" t="s">
        <v>816</v>
      </c>
      <c r="C1079" s="415" t="s">
        <v>817</v>
      </c>
      <c r="D1079" s="416"/>
      <c r="E1079" s="402"/>
      <c r="G1079" s="364"/>
    </row>
    <row r="1080" spans="1:7" ht="17.25" thickBot="1" x14ac:dyDescent="0.35">
      <c r="A1080" s="375" t="s">
        <v>22</v>
      </c>
      <c r="B1080" s="986" t="s">
        <v>818</v>
      </c>
      <c r="C1080" s="966"/>
      <c r="D1080" s="966"/>
      <c r="E1080" s="987"/>
      <c r="G1080" s="364"/>
    </row>
    <row r="1081" spans="1:7" ht="17.25" thickBot="1" x14ac:dyDescent="0.35">
      <c r="A1081" s="375" t="s">
        <v>24</v>
      </c>
      <c r="B1081" s="998" t="s">
        <v>819</v>
      </c>
      <c r="C1081" s="967"/>
      <c r="D1081" s="967"/>
      <c r="E1081" s="968"/>
      <c r="G1081" s="364"/>
    </row>
    <row r="1082" spans="1:7" x14ac:dyDescent="0.3">
      <c r="A1082" s="969"/>
      <c r="B1082" s="404">
        <v>2019</v>
      </c>
      <c r="C1082" s="404">
        <v>2020</v>
      </c>
      <c r="D1082" s="404">
        <v>2021</v>
      </c>
      <c r="E1082" s="404">
        <v>2022</v>
      </c>
      <c r="G1082" s="364"/>
    </row>
    <row r="1083" spans="1:7" ht="17.25" thickBot="1" x14ac:dyDescent="0.35">
      <c r="A1083" s="970"/>
      <c r="B1083" s="405" t="s">
        <v>9</v>
      </c>
      <c r="C1083" s="405" t="s">
        <v>10</v>
      </c>
      <c r="D1083" s="405" t="s">
        <v>10</v>
      </c>
      <c r="E1083" s="405" t="s">
        <v>10</v>
      </c>
      <c r="G1083" s="364"/>
    </row>
    <row r="1084" spans="1:7" ht="17.25" thickBot="1" x14ac:dyDescent="0.35">
      <c r="A1084" s="375" t="s">
        <v>26</v>
      </c>
      <c r="B1084" s="406">
        <v>0</v>
      </c>
      <c r="C1084" s="406">
        <v>280</v>
      </c>
      <c r="D1084" s="406">
        <v>1123</v>
      </c>
      <c r="E1084" s="406">
        <v>0</v>
      </c>
      <c r="G1084" s="364"/>
    </row>
    <row r="1085" spans="1:7" ht="17.25" thickBot="1" x14ac:dyDescent="0.35">
      <c r="A1085" s="375" t="s">
        <v>27</v>
      </c>
      <c r="B1085" s="406">
        <v>0</v>
      </c>
      <c r="C1085" s="406">
        <v>8765.5949999999993</v>
      </c>
      <c r="D1085" s="406">
        <v>35062.381000000001</v>
      </c>
      <c r="E1085" s="406">
        <v>0</v>
      </c>
      <c r="G1085" s="364"/>
    </row>
    <row r="1086" spans="1:7" ht="17.25" thickBot="1" x14ac:dyDescent="0.35">
      <c r="A1086" s="375" t="s">
        <v>28</v>
      </c>
      <c r="B1086" s="406" t="e">
        <v>#DIV/0!</v>
      </c>
      <c r="C1086" s="406">
        <v>31.305696428571427</v>
      </c>
      <c r="D1086" s="406">
        <v>31.222066785396262</v>
      </c>
      <c r="E1086" s="406" t="e">
        <v>#DIV/0!</v>
      </c>
      <c r="G1086" s="364"/>
    </row>
    <row r="1087" spans="1:7" ht="17.25" thickBot="1" x14ac:dyDescent="0.35">
      <c r="A1087" s="375" t="s">
        <v>29</v>
      </c>
      <c r="B1087" s="408" t="s">
        <v>30</v>
      </c>
      <c r="C1087" s="409" t="e">
        <v>#DIV/0!</v>
      </c>
      <c r="D1087" s="409">
        <v>3.0107142857142861</v>
      </c>
      <c r="E1087" s="409">
        <v>-1</v>
      </c>
      <c r="G1087" s="364"/>
    </row>
    <row r="1088" spans="1:7" ht="17.25" thickBot="1" x14ac:dyDescent="0.35">
      <c r="A1088" s="375" t="s">
        <v>31</v>
      </c>
      <c r="B1088" s="408" t="s">
        <v>30</v>
      </c>
      <c r="C1088" s="409" t="e">
        <v>#DIV/0!</v>
      </c>
      <c r="D1088" s="409">
        <v>3.0000001140823871</v>
      </c>
      <c r="E1088" s="409">
        <v>-1</v>
      </c>
      <c r="G1088" s="364"/>
    </row>
    <row r="1089" spans="1:7" ht="17.25" thickBot="1" x14ac:dyDescent="0.35">
      <c r="A1089" s="375" t="s">
        <v>32</v>
      </c>
      <c r="B1089" s="408" t="s">
        <v>30</v>
      </c>
      <c r="C1089" s="409" t="e">
        <v>#DIV/0!</v>
      </c>
      <c r="D1089" s="409">
        <v>-2.6713874059942633E-3</v>
      </c>
      <c r="E1089" s="409" t="e">
        <v>#DIV/0!</v>
      </c>
      <c r="G1089" s="364"/>
    </row>
    <row r="1090" spans="1:7" ht="17.25" thickBot="1" x14ac:dyDescent="0.35">
      <c r="A1090" s="1016" t="s">
        <v>721</v>
      </c>
      <c r="B1090" s="1017"/>
      <c r="C1090" s="1017"/>
      <c r="D1090" s="1017"/>
      <c r="E1090" s="1018"/>
      <c r="G1090" s="364"/>
    </row>
    <row r="1091" spans="1:7" x14ac:dyDescent="0.3">
      <c r="A1091" s="969"/>
      <c r="B1091" s="404">
        <v>2019</v>
      </c>
      <c r="C1091" s="404">
        <v>2020</v>
      </c>
      <c r="D1091" s="404">
        <v>2021</v>
      </c>
      <c r="E1091" s="404">
        <v>2022</v>
      </c>
      <c r="G1091" s="364"/>
    </row>
    <row r="1092" spans="1:7" ht="17.25" thickBot="1" x14ac:dyDescent="0.35">
      <c r="A1092" s="970"/>
      <c r="B1092" s="405" t="s">
        <v>9</v>
      </c>
      <c r="C1092" s="405" t="s">
        <v>10</v>
      </c>
      <c r="D1092" s="405" t="s">
        <v>10</v>
      </c>
      <c r="E1092" s="405" t="s">
        <v>10</v>
      </c>
      <c r="G1092" s="364"/>
    </row>
    <row r="1093" spans="1:7" ht="17.25" thickBot="1" x14ac:dyDescent="0.35">
      <c r="A1093" s="411" t="s">
        <v>49</v>
      </c>
      <c r="B1093" s="412">
        <v>0</v>
      </c>
      <c r="C1093" s="412">
        <v>0</v>
      </c>
      <c r="D1093" s="412">
        <v>0</v>
      </c>
      <c r="E1093" s="412">
        <v>0</v>
      </c>
      <c r="G1093" s="364"/>
    </row>
    <row r="1094" spans="1:7" ht="17.25" thickBot="1" x14ac:dyDescent="0.35">
      <c r="A1094" s="413" t="s">
        <v>110</v>
      </c>
      <c r="B1094" s="412"/>
      <c r="C1094" s="412"/>
      <c r="D1094" s="412"/>
      <c r="E1094" s="412"/>
      <c r="G1094" s="364"/>
    </row>
    <row r="1095" spans="1:7" ht="17.25" thickBot="1" x14ac:dyDescent="0.35">
      <c r="A1095" s="413" t="s">
        <v>111</v>
      </c>
      <c r="B1095" s="412"/>
      <c r="C1095" s="412"/>
      <c r="D1095" s="412"/>
      <c r="E1095" s="412"/>
      <c r="G1095" s="364"/>
    </row>
    <row r="1096" spans="1:7" ht="17.25" thickBot="1" x14ac:dyDescent="0.35">
      <c r="A1096" s="413" t="s">
        <v>113</v>
      </c>
      <c r="B1096" s="412"/>
      <c r="C1096" s="412"/>
      <c r="D1096" s="412"/>
      <c r="E1096" s="412"/>
      <c r="G1096" s="364"/>
    </row>
    <row r="1097" spans="1:7" ht="17.25" thickBot="1" x14ac:dyDescent="0.35">
      <c r="A1097" s="413" t="s">
        <v>114</v>
      </c>
      <c r="B1097" s="412"/>
      <c r="C1097" s="412"/>
      <c r="D1097" s="412"/>
      <c r="E1097" s="412"/>
      <c r="G1097" s="364"/>
    </row>
    <row r="1098" spans="1:7" ht="17.25" thickBot="1" x14ac:dyDescent="0.35">
      <c r="A1098" s="411" t="s">
        <v>50</v>
      </c>
      <c r="B1098" s="407">
        <v>0</v>
      </c>
      <c r="C1098" s="407">
        <v>8765.5949999999993</v>
      </c>
      <c r="D1098" s="407">
        <v>35062.381000000001</v>
      </c>
      <c r="E1098" s="407">
        <v>0</v>
      </c>
      <c r="G1098" s="364"/>
    </row>
    <row r="1099" spans="1:7" ht="17.25" thickBot="1" x14ac:dyDescent="0.35">
      <c r="A1099" s="413" t="s">
        <v>110</v>
      </c>
      <c r="B1099" s="407">
        <v>0</v>
      </c>
      <c r="C1099" s="412">
        <v>8765.5949999999993</v>
      </c>
      <c r="D1099" s="412">
        <v>35062.381000000001</v>
      </c>
      <c r="E1099" s="412">
        <v>0</v>
      </c>
      <c r="G1099" s="364"/>
    </row>
    <row r="1100" spans="1:7" ht="17.25" thickBot="1" x14ac:dyDescent="0.35">
      <c r="A1100" s="413" t="s">
        <v>111</v>
      </c>
      <c r="B1100" s="407"/>
      <c r="C1100" s="412"/>
      <c r="D1100" s="412"/>
      <c r="E1100" s="412"/>
      <c r="G1100" s="364"/>
    </row>
    <row r="1101" spans="1:7" ht="17.25" thickBot="1" x14ac:dyDescent="0.35">
      <c r="A1101" s="413" t="s">
        <v>113</v>
      </c>
      <c r="B1101" s="407"/>
      <c r="C1101" s="412"/>
      <c r="D1101" s="412"/>
      <c r="E1101" s="412"/>
      <c r="G1101" s="364"/>
    </row>
    <row r="1102" spans="1:7" ht="17.25" thickBot="1" x14ac:dyDescent="0.35">
      <c r="A1102" s="413" t="s">
        <v>114</v>
      </c>
      <c r="B1102" s="407"/>
      <c r="C1102" s="412"/>
      <c r="D1102" s="412"/>
      <c r="E1102" s="412"/>
      <c r="G1102" s="364"/>
    </row>
    <row r="1103" spans="1:7" ht="17.25" thickBot="1" x14ac:dyDescent="0.35">
      <c r="A1103" s="414" t="s">
        <v>282</v>
      </c>
      <c r="B1103" s="407">
        <v>0</v>
      </c>
      <c r="C1103" s="407">
        <v>8765.5949999999993</v>
      </c>
      <c r="D1103" s="407">
        <v>35062.381000000001</v>
      </c>
      <c r="E1103" s="407">
        <v>0</v>
      </c>
      <c r="G1103" s="364"/>
    </row>
    <row r="1104" spans="1:7" ht="61.5" customHeight="1" thickBot="1" x14ac:dyDescent="0.35">
      <c r="A1104" s="401" t="s">
        <v>279</v>
      </c>
      <c r="B1104" s="402" t="s">
        <v>820</v>
      </c>
      <c r="C1104" s="415" t="s">
        <v>817</v>
      </c>
      <c r="D1104" s="416"/>
      <c r="E1104" s="402"/>
      <c r="G1104" s="364"/>
    </row>
    <row r="1105" spans="1:7" ht="17.25" thickBot="1" x14ac:dyDescent="0.35">
      <c r="A1105" s="375" t="s">
        <v>22</v>
      </c>
      <c r="B1105" s="986" t="s">
        <v>724</v>
      </c>
      <c r="C1105" s="966"/>
      <c r="D1105" s="966"/>
      <c r="E1105" s="987"/>
      <c r="G1105" s="364"/>
    </row>
    <row r="1106" spans="1:7" ht="17.25" thickBot="1" x14ac:dyDescent="0.35">
      <c r="A1106" s="375" t="s">
        <v>24</v>
      </c>
      <c r="B1106" s="998" t="s">
        <v>711</v>
      </c>
      <c r="C1106" s="967"/>
      <c r="D1106" s="967"/>
      <c r="E1106" s="968"/>
      <c r="G1106" s="364"/>
    </row>
    <row r="1107" spans="1:7" x14ac:dyDescent="0.3">
      <c r="A1107" s="969"/>
      <c r="B1107" s="404">
        <v>2019</v>
      </c>
      <c r="C1107" s="404">
        <v>2020</v>
      </c>
      <c r="D1107" s="404">
        <v>2021</v>
      </c>
      <c r="E1107" s="404">
        <v>2022</v>
      </c>
      <c r="G1107" s="364"/>
    </row>
    <row r="1108" spans="1:7" ht="17.25" thickBot="1" x14ac:dyDescent="0.35">
      <c r="A1108" s="970"/>
      <c r="B1108" s="405" t="s">
        <v>9</v>
      </c>
      <c r="C1108" s="405" t="s">
        <v>10</v>
      </c>
      <c r="D1108" s="405" t="s">
        <v>10</v>
      </c>
      <c r="E1108" s="405" t="s">
        <v>10</v>
      </c>
      <c r="G1108" s="364"/>
    </row>
    <row r="1109" spans="1:7" ht="17.25" thickBot="1" x14ac:dyDescent="0.35">
      <c r="A1109" s="375" t="s">
        <v>26</v>
      </c>
      <c r="B1109" s="406">
        <v>0</v>
      </c>
      <c r="C1109" s="406">
        <v>1</v>
      </c>
      <c r="D1109" s="406">
        <v>1</v>
      </c>
      <c r="E1109" s="406">
        <v>0</v>
      </c>
      <c r="G1109" s="364"/>
    </row>
    <row r="1110" spans="1:7" ht="17.25" thickBot="1" x14ac:dyDescent="0.35">
      <c r="A1110" s="375" t="s">
        <v>27</v>
      </c>
      <c r="B1110" s="412">
        <v>0</v>
      </c>
      <c r="C1110" s="412">
        <v>218.52799999999999</v>
      </c>
      <c r="D1110" s="412">
        <v>874.11099999999999</v>
      </c>
      <c r="E1110" s="412">
        <v>0</v>
      </c>
      <c r="G1110" s="364"/>
    </row>
    <row r="1111" spans="1:7" ht="17.25" thickBot="1" x14ac:dyDescent="0.35">
      <c r="A1111" s="375" t="s">
        <v>28</v>
      </c>
      <c r="B1111" s="406" t="e">
        <v>#DIV/0!</v>
      </c>
      <c r="C1111" s="406">
        <v>218.52799999999999</v>
      </c>
      <c r="D1111" s="406">
        <v>874.11099999999999</v>
      </c>
      <c r="E1111" s="406" t="e">
        <v>#DIV/0!</v>
      </c>
      <c r="G1111" s="364"/>
    </row>
    <row r="1112" spans="1:7" ht="17.25" thickBot="1" x14ac:dyDescent="0.35">
      <c r="A1112" s="375" t="s">
        <v>29</v>
      </c>
      <c r="B1112" s="408" t="s">
        <v>30</v>
      </c>
      <c r="C1112" s="409" t="e">
        <v>#DIV/0!</v>
      </c>
      <c r="D1112" s="409">
        <v>0</v>
      </c>
      <c r="E1112" s="409">
        <v>-1</v>
      </c>
      <c r="G1112" s="364"/>
    </row>
    <row r="1113" spans="1:7" ht="17.25" thickBot="1" x14ac:dyDescent="0.35">
      <c r="A1113" s="375" t="s">
        <v>31</v>
      </c>
      <c r="B1113" s="408" t="s">
        <v>30</v>
      </c>
      <c r="C1113" s="409" t="e">
        <v>#DIV/0!</v>
      </c>
      <c r="D1113" s="409">
        <v>2.9999954239273685</v>
      </c>
      <c r="E1113" s="409">
        <v>-1</v>
      </c>
      <c r="G1113" s="364"/>
    </row>
    <row r="1114" spans="1:7" ht="17.25" thickBot="1" x14ac:dyDescent="0.35">
      <c r="A1114" s="375" t="s">
        <v>32</v>
      </c>
      <c r="B1114" s="408" t="s">
        <v>30</v>
      </c>
      <c r="C1114" s="409" t="e">
        <v>#DIV/0!</v>
      </c>
      <c r="D1114" s="409">
        <v>2.9999954239273685</v>
      </c>
      <c r="E1114" s="409" t="e">
        <v>#DIV/0!</v>
      </c>
      <c r="G1114" s="364"/>
    </row>
    <row r="1115" spans="1:7" ht="17.25" thickBot="1" x14ac:dyDescent="0.35">
      <c r="A1115" s="1016" t="s">
        <v>721</v>
      </c>
      <c r="B1115" s="1017"/>
      <c r="C1115" s="1017"/>
      <c r="D1115" s="1017"/>
      <c r="E1115" s="1018"/>
      <c r="G1115" s="364"/>
    </row>
    <row r="1116" spans="1:7" x14ac:dyDescent="0.3">
      <c r="A1116" s="969"/>
      <c r="B1116" s="404">
        <v>2019</v>
      </c>
      <c r="C1116" s="404">
        <v>2020</v>
      </c>
      <c r="D1116" s="404">
        <v>2021</v>
      </c>
      <c r="E1116" s="404">
        <v>2022</v>
      </c>
      <c r="G1116" s="364"/>
    </row>
    <row r="1117" spans="1:7" ht="17.25" thickBot="1" x14ac:dyDescent="0.35">
      <c r="A1117" s="970"/>
      <c r="B1117" s="405" t="s">
        <v>9</v>
      </c>
      <c r="C1117" s="405" t="s">
        <v>10</v>
      </c>
      <c r="D1117" s="405" t="s">
        <v>10</v>
      </c>
      <c r="E1117" s="405" t="s">
        <v>10</v>
      </c>
      <c r="G1117" s="364"/>
    </row>
    <row r="1118" spans="1:7" ht="17.25" thickBot="1" x14ac:dyDescent="0.35">
      <c r="A1118" s="411" t="s">
        <v>49</v>
      </c>
      <c r="B1118" s="412">
        <v>0</v>
      </c>
      <c r="C1118" s="412">
        <v>0</v>
      </c>
      <c r="D1118" s="412">
        <v>0</v>
      </c>
      <c r="E1118" s="412">
        <v>0</v>
      </c>
      <c r="G1118" s="364"/>
    </row>
    <row r="1119" spans="1:7" ht="17.25" thickBot="1" x14ac:dyDescent="0.35">
      <c r="A1119" s="413" t="s">
        <v>110</v>
      </c>
      <c r="B1119" s="412"/>
      <c r="C1119" s="412"/>
      <c r="D1119" s="412"/>
      <c r="E1119" s="412"/>
      <c r="G1119" s="364"/>
    </row>
    <row r="1120" spans="1:7" ht="21" customHeight="1" thickBot="1" x14ac:dyDescent="0.35">
      <c r="A1120" s="413" t="s">
        <v>111</v>
      </c>
      <c r="B1120" s="412"/>
      <c r="C1120" s="412"/>
      <c r="D1120" s="412"/>
      <c r="E1120" s="412"/>
    </row>
    <row r="1121" spans="1:13" ht="21" customHeight="1" thickBot="1" x14ac:dyDescent="0.35">
      <c r="A1121" s="413" t="s">
        <v>113</v>
      </c>
      <c r="B1121" s="412"/>
      <c r="C1121" s="412"/>
      <c r="D1121" s="412"/>
      <c r="E1121" s="412"/>
    </row>
    <row r="1122" spans="1:13" ht="21" customHeight="1" thickBot="1" x14ac:dyDescent="0.35">
      <c r="A1122" s="413" t="s">
        <v>114</v>
      </c>
      <c r="B1122" s="412"/>
      <c r="C1122" s="412"/>
      <c r="D1122" s="412"/>
      <c r="E1122" s="412"/>
    </row>
    <row r="1123" spans="1:13" s="374" customFormat="1" ht="21" customHeight="1" thickBot="1" x14ac:dyDescent="0.35">
      <c r="A1123" s="411" t="s">
        <v>50</v>
      </c>
      <c r="B1123" s="407">
        <v>0</v>
      </c>
      <c r="C1123" s="407">
        <v>218.52799999999999</v>
      </c>
      <c r="D1123" s="407">
        <v>874.11099999999999</v>
      </c>
      <c r="E1123" s="407">
        <v>0</v>
      </c>
      <c r="F1123" s="364"/>
      <c r="H1123" s="364"/>
      <c r="I1123" s="364"/>
      <c r="J1123" s="364"/>
      <c r="K1123" s="364"/>
      <c r="L1123" s="364"/>
      <c r="M1123" s="364"/>
    </row>
    <row r="1124" spans="1:13" s="374" customFormat="1" ht="21" customHeight="1" thickBot="1" x14ac:dyDescent="0.35">
      <c r="A1124" s="413" t="s">
        <v>110</v>
      </c>
      <c r="B1124" s="412">
        <v>0</v>
      </c>
      <c r="C1124" s="412">
        <v>218.52799999999999</v>
      </c>
      <c r="D1124" s="412">
        <v>874.11099999999999</v>
      </c>
      <c r="E1124" s="412">
        <v>0</v>
      </c>
      <c r="F1124" s="364"/>
      <c r="H1124" s="364"/>
      <c r="I1124" s="364"/>
      <c r="J1124" s="364"/>
      <c r="K1124" s="364"/>
      <c r="L1124" s="364"/>
      <c r="M1124" s="364"/>
    </row>
    <row r="1125" spans="1:13" s="374" customFormat="1" ht="21" customHeight="1" thickBot="1" x14ac:dyDescent="0.35">
      <c r="A1125" s="413" t="s">
        <v>111</v>
      </c>
      <c r="B1125" s="407"/>
      <c r="C1125" s="412"/>
      <c r="D1125" s="412"/>
      <c r="E1125" s="412"/>
      <c r="F1125" s="364"/>
      <c r="H1125" s="364"/>
      <c r="I1125" s="364"/>
      <c r="J1125" s="364"/>
      <c r="K1125" s="364"/>
      <c r="L1125" s="364"/>
      <c r="M1125" s="364"/>
    </row>
    <row r="1126" spans="1:13" s="374" customFormat="1" ht="21" customHeight="1" thickBot="1" x14ac:dyDescent="0.35">
      <c r="A1126" s="413" t="s">
        <v>113</v>
      </c>
      <c r="B1126" s="407"/>
      <c r="C1126" s="412"/>
      <c r="D1126" s="412"/>
      <c r="E1126" s="412"/>
      <c r="F1126" s="364"/>
      <c r="H1126" s="364"/>
      <c r="I1126" s="364"/>
      <c r="J1126" s="364"/>
      <c r="K1126" s="364"/>
      <c r="L1126" s="364"/>
      <c r="M1126" s="364"/>
    </row>
    <row r="1127" spans="1:13" s="374" customFormat="1" ht="21" customHeight="1" thickBot="1" x14ac:dyDescent="0.35">
      <c r="A1127" s="413" t="s">
        <v>114</v>
      </c>
      <c r="B1127" s="407"/>
      <c r="C1127" s="412"/>
      <c r="D1127" s="412"/>
      <c r="E1127" s="412"/>
      <c r="F1127" s="364"/>
      <c r="H1127" s="364"/>
      <c r="I1127" s="364"/>
      <c r="J1127" s="364"/>
      <c r="K1127" s="364"/>
      <c r="L1127" s="364"/>
      <c r="M1127" s="364"/>
    </row>
    <row r="1128" spans="1:13" s="374" customFormat="1" ht="21" customHeight="1" thickBot="1" x14ac:dyDescent="0.35">
      <c r="A1128" s="414" t="s">
        <v>282</v>
      </c>
      <c r="B1128" s="407">
        <v>0</v>
      </c>
      <c r="C1128" s="407">
        <v>218.52799999999999</v>
      </c>
      <c r="D1128" s="407">
        <v>874.11099999999999</v>
      </c>
      <c r="E1128" s="407">
        <v>0</v>
      </c>
      <c r="F1128" s="364"/>
      <c r="H1128" s="364"/>
      <c r="I1128" s="364"/>
      <c r="J1128" s="364"/>
      <c r="K1128" s="364"/>
      <c r="L1128" s="364"/>
      <c r="M1128" s="364"/>
    </row>
    <row r="1129" spans="1:13" s="374" customFormat="1" ht="42" customHeight="1" thickBot="1" x14ac:dyDescent="0.35">
      <c r="A1129" s="401" t="s">
        <v>283</v>
      </c>
      <c r="B1129" s="402" t="s">
        <v>821</v>
      </c>
      <c r="C1129" s="415" t="s">
        <v>817</v>
      </c>
      <c r="D1129" s="416"/>
      <c r="E1129" s="402"/>
      <c r="F1129" s="364"/>
      <c r="H1129" s="364"/>
      <c r="I1129" s="364"/>
      <c r="J1129" s="364"/>
      <c r="K1129" s="364"/>
      <c r="L1129" s="364"/>
      <c r="M1129" s="364"/>
    </row>
    <row r="1130" spans="1:13" s="374" customFormat="1" ht="39.75" customHeight="1" thickBot="1" x14ac:dyDescent="0.35">
      <c r="A1130" s="375" t="s">
        <v>22</v>
      </c>
      <c r="B1130" s="986" t="s">
        <v>818</v>
      </c>
      <c r="C1130" s="966"/>
      <c r="D1130" s="966"/>
      <c r="E1130" s="987"/>
      <c r="F1130" s="364"/>
      <c r="H1130" s="364"/>
      <c r="I1130" s="364"/>
      <c r="J1130" s="364"/>
      <c r="K1130" s="364"/>
      <c r="L1130" s="364"/>
      <c r="M1130" s="364"/>
    </row>
    <row r="1131" spans="1:13" s="374" customFormat="1" ht="21" customHeight="1" thickBot="1" x14ac:dyDescent="0.35">
      <c r="A1131" s="375" t="s">
        <v>24</v>
      </c>
      <c r="B1131" s="998" t="s">
        <v>819</v>
      </c>
      <c r="C1131" s="967"/>
      <c r="D1131" s="967"/>
      <c r="E1131" s="968"/>
      <c r="F1131" s="364"/>
      <c r="H1131" s="364"/>
      <c r="I1131" s="364"/>
      <c r="J1131" s="364"/>
      <c r="K1131" s="364"/>
      <c r="L1131" s="364"/>
      <c r="M1131" s="364"/>
    </row>
    <row r="1132" spans="1:13" s="374" customFormat="1" ht="21" customHeight="1" x14ac:dyDescent="0.3">
      <c r="A1132" s="969"/>
      <c r="B1132" s="404">
        <v>2019</v>
      </c>
      <c r="C1132" s="404">
        <v>2020</v>
      </c>
      <c r="D1132" s="404">
        <v>2021</v>
      </c>
      <c r="E1132" s="404">
        <v>2022</v>
      </c>
      <c r="F1132" s="364"/>
      <c r="H1132" s="364"/>
      <c r="I1132" s="364"/>
      <c r="J1132" s="364"/>
      <c r="K1132" s="364"/>
      <c r="L1132" s="364"/>
      <c r="M1132" s="364"/>
    </row>
    <row r="1133" spans="1:13" s="374" customFormat="1" ht="21" customHeight="1" thickBot="1" x14ac:dyDescent="0.35">
      <c r="A1133" s="970"/>
      <c r="B1133" s="405" t="s">
        <v>9</v>
      </c>
      <c r="C1133" s="405" t="s">
        <v>10</v>
      </c>
      <c r="D1133" s="405" t="s">
        <v>10</v>
      </c>
      <c r="E1133" s="405" t="s">
        <v>10</v>
      </c>
      <c r="F1133" s="364"/>
      <c r="H1133" s="364"/>
      <c r="I1133" s="364"/>
      <c r="J1133" s="364"/>
      <c r="K1133" s="364"/>
      <c r="L1133" s="364"/>
      <c r="M1133" s="364"/>
    </row>
    <row r="1134" spans="1:13" s="374" customFormat="1" ht="21" customHeight="1" thickBot="1" x14ac:dyDescent="0.35">
      <c r="A1134" s="375" t="s">
        <v>26</v>
      </c>
      <c r="B1134" s="406">
        <v>0</v>
      </c>
      <c r="C1134" s="406">
        <v>3000</v>
      </c>
      <c r="D1134" s="406">
        <v>12000</v>
      </c>
      <c r="E1134" s="406"/>
      <c r="F1134" s="410"/>
      <c r="H1134" s="364"/>
      <c r="I1134" s="364"/>
      <c r="J1134" s="364"/>
      <c r="K1134" s="364"/>
      <c r="L1134" s="364"/>
      <c r="M1134" s="364"/>
    </row>
    <row r="1135" spans="1:13" s="374" customFormat="1" ht="21" customHeight="1" thickBot="1" x14ac:dyDescent="0.35">
      <c r="A1135" s="375" t="s">
        <v>27</v>
      </c>
      <c r="B1135" s="406">
        <v>0</v>
      </c>
      <c r="C1135" s="406">
        <v>10714.56</v>
      </c>
      <c r="D1135" s="406">
        <v>42858.239999999998</v>
      </c>
      <c r="E1135" s="406">
        <v>0</v>
      </c>
      <c r="F1135" s="364"/>
      <c r="H1135" s="364"/>
      <c r="I1135" s="364"/>
      <c r="J1135" s="364"/>
      <c r="K1135" s="364"/>
      <c r="L1135" s="364"/>
      <c r="M1135" s="364"/>
    </row>
    <row r="1136" spans="1:13" s="374" customFormat="1" ht="21" customHeight="1" thickBot="1" x14ac:dyDescent="0.35">
      <c r="A1136" s="375" t="s">
        <v>28</v>
      </c>
      <c r="B1136" s="406" t="e">
        <v>#DIV/0!</v>
      </c>
      <c r="C1136" s="406">
        <v>3.57152</v>
      </c>
      <c r="D1136" s="406">
        <v>3.57152</v>
      </c>
      <c r="E1136" s="406" t="e">
        <v>#DIV/0!</v>
      </c>
      <c r="F1136" s="364"/>
      <c r="H1136" s="364"/>
      <c r="I1136" s="364"/>
      <c r="J1136" s="364"/>
      <c r="K1136" s="364"/>
      <c r="L1136" s="364"/>
      <c r="M1136" s="364"/>
    </row>
    <row r="1137" spans="1:13" s="374" customFormat="1" ht="21" customHeight="1" thickBot="1" x14ac:dyDescent="0.35">
      <c r="A1137" s="375" t="s">
        <v>29</v>
      </c>
      <c r="B1137" s="408" t="s">
        <v>30</v>
      </c>
      <c r="C1137" s="409" t="e">
        <v>#DIV/0!</v>
      </c>
      <c r="D1137" s="409">
        <v>3</v>
      </c>
      <c r="E1137" s="409">
        <v>-1</v>
      </c>
      <c r="F1137" s="364"/>
      <c r="H1137" s="364"/>
      <c r="I1137" s="364"/>
      <c r="J1137" s="364"/>
      <c r="K1137" s="364"/>
      <c r="L1137" s="364"/>
      <c r="M1137" s="364"/>
    </row>
    <row r="1138" spans="1:13" s="374" customFormat="1" ht="21" customHeight="1" thickBot="1" x14ac:dyDescent="0.35">
      <c r="A1138" s="375" t="s">
        <v>31</v>
      </c>
      <c r="B1138" s="408" t="s">
        <v>30</v>
      </c>
      <c r="C1138" s="409" t="e">
        <v>#DIV/0!</v>
      </c>
      <c r="D1138" s="409">
        <v>3</v>
      </c>
      <c r="E1138" s="409">
        <v>-1</v>
      </c>
      <c r="F1138" s="364"/>
      <c r="H1138" s="364"/>
      <c r="I1138" s="364"/>
      <c r="J1138" s="364"/>
      <c r="K1138" s="364"/>
      <c r="L1138" s="364"/>
      <c r="M1138" s="364"/>
    </row>
    <row r="1139" spans="1:13" ht="21" customHeight="1" thickBot="1" x14ac:dyDescent="0.35">
      <c r="A1139" s="375" t="s">
        <v>32</v>
      </c>
      <c r="B1139" s="408" t="s">
        <v>30</v>
      </c>
      <c r="C1139" s="409" t="e">
        <v>#DIV/0!</v>
      </c>
      <c r="D1139" s="409">
        <v>0</v>
      </c>
      <c r="E1139" s="409" t="e">
        <v>#DIV/0!</v>
      </c>
    </row>
    <row r="1140" spans="1:13" ht="21" customHeight="1" thickBot="1" x14ac:dyDescent="0.35">
      <c r="A1140" s="1016" t="s">
        <v>721</v>
      </c>
      <c r="B1140" s="1017"/>
      <c r="C1140" s="1017"/>
      <c r="D1140" s="1017"/>
      <c r="E1140" s="1018"/>
    </row>
    <row r="1141" spans="1:13" ht="21" customHeight="1" x14ac:dyDescent="0.3">
      <c r="A1141" s="969"/>
      <c r="B1141" s="404">
        <v>2019</v>
      </c>
      <c r="C1141" s="404">
        <v>2020</v>
      </c>
      <c r="D1141" s="404">
        <v>2021</v>
      </c>
      <c r="E1141" s="404">
        <v>2022</v>
      </c>
    </row>
    <row r="1142" spans="1:13" ht="21" customHeight="1" thickBot="1" x14ac:dyDescent="0.35">
      <c r="A1142" s="970"/>
      <c r="B1142" s="405" t="s">
        <v>9</v>
      </c>
      <c r="C1142" s="405" t="s">
        <v>10</v>
      </c>
      <c r="D1142" s="405" t="s">
        <v>10</v>
      </c>
      <c r="E1142" s="405" t="s">
        <v>10</v>
      </c>
    </row>
    <row r="1143" spans="1:13" ht="21" customHeight="1" thickBot="1" x14ac:dyDescent="0.35">
      <c r="A1143" s="411" t="s">
        <v>49</v>
      </c>
      <c r="B1143" s="412">
        <v>0</v>
      </c>
      <c r="C1143" s="412">
        <v>0</v>
      </c>
      <c r="D1143" s="412">
        <v>0</v>
      </c>
      <c r="E1143" s="412">
        <v>0</v>
      </c>
    </row>
    <row r="1144" spans="1:13" ht="21" customHeight="1" thickBot="1" x14ac:dyDescent="0.35">
      <c r="A1144" s="413" t="s">
        <v>110</v>
      </c>
      <c r="B1144" s="412"/>
      <c r="C1144" s="412"/>
      <c r="D1144" s="412"/>
      <c r="E1144" s="412"/>
    </row>
    <row r="1145" spans="1:13" ht="21" customHeight="1" thickBot="1" x14ac:dyDescent="0.35">
      <c r="A1145" s="413" t="s">
        <v>111</v>
      </c>
      <c r="B1145" s="412"/>
      <c r="C1145" s="412"/>
      <c r="D1145" s="412"/>
      <c r="E1145" s="412"/>
    </row>
    <row r="1146" spans="1:13" ht="21" customHeight="1" thickBot="1" x14ac:dyDescent="0.35">
      <c r="A1146" s="413" t="s">
        <v>113</v>
      </c>
      <c r="B1146" s="412"/>
      <c r="C1146" s="412"/>
      <c r="D1146" s="412"/>
      <c r="E1146" s="412"/>
    </row>
    <row r="1147" spans="1:13" ht="21" customHeight="1" thickBot="1" x14ac:dyDescent="0.35">
      <c r="A1147" s="413" t="s">
        <v>114</v>
      </c>
      <c r="B1147" s="412"/>
      <c r="C1147" s="412"/>
      <c r="D1147" s="412"/>
      <c r="E1147" s="412"/>
    </row>
    <row r="1148" spans="1:13" ht="21" customHeight="1" thickBot="1" x14ac:dyDescent="0.35">
      <c r="A1148" s="411" t="s">
        <v>50</v>
      </c>
      <c r="B1148" s="407">
        <v>0</v>
      </c>
      <c r="C1148" s="407">
        <v>10714.56</v>
      </c>
      <c r="D1148" s="407">
        <v>42858.239999999998</v>
      </c>
      <c r="E1148" s="407">
        <v>0</v>
      </c>
    </row>
    <row r="1149" spans="1:13" ht="21" customHeight="1" thickBot="1" x14ac:dyDescent="0.35">
      <c r="A1149" s="413" t="s">
        <v>110</v>
      </c>
      <c r="B1149" s="407">
        <v>0</v>
      </c>
      <c r="C1149" s="412">
        <v>10714.56</v>
      </c>
      <c r="D1149" s="412">
        <v>42858.239999999998</v>
      </c>
      <c r="E1149" s="412">
        <v>0</v>
      </c>
    </row>
    <row r="1150" spans="1:13" ht="21" customHeight="1" thickBot="1" x14ac:dyDescent="0.35">
      <c r="A1150" s="413" t="s">
        <v>111</v>
      </c>
      <c r="B1150" s="407"/>
      <c r="C1150" s="412"/>
      <c r="D1150" s="412"/>
      <c r="E1150" s="412"/>
    </row>
    <row r="1151" spans="1:13" ht="21" customHeight="1" thickBot="1" x14ac:dyDescent="0.35">
      <c r="A1151" s="413" t="s">
        <v>113</v>
      </c>
      <c r="B1151" s="407"/>
      <c r="C1151" s="412"/>
      <c r="D1151" s="412"/>
      <c r="E1151" s="412"/>
    </row>
    <row r="1152" spans="1:13" ht="17.25" thickBot="1" x14ac:dyDescent="0.35">
      <c r="A1152" s="413" t="s">
        <v>114</v>
      </c>
      <c r="B1152" s="407"/>
      <c r="C1152" s="412"/>
      <c r="D1152" s="412"/>
      <c r="E1152" s="412"/>
      <c r="G1152" s="364"/>
    </row>
    <row r="1153" spans="1:7" ht="17.25" thickBot="1" x14ac:dyDescent="0.35">
      <c r="A1153" s="414" t="s">
        <v>286</v>
      </c>
      <c r="B1153" s="407">
        <v>0</v>
      </c>
      <c r="C1153" s="407">
        <v>10714.56</v>
      </c>
      <c r="D1153" s="407">
        <v>42858.239999999998</v>
      </c>
      <c r="E1153" s="407">
        <v>0</v>
      </c>
      <c r="G1153" s="364"/>
    </row>
    <row r="1154" spans="1:7" ht="74.25" customHeight="1" thickBot="1" x14ac:dyDescent="0.35">
      <c r="A1154" s="401" t="s">
        <v>283</v>
      </c>
      <c r="B1154" s="402" t="s">
        <v>822</v>
      </c>
      <c r="C1154" s="415" t="s">
        <v>817</v>
      </c>
      <c r="D1154" s="416"/>
      <c r="E1154" s="402"/>
      <c r="G1154" s="364"/>
    </row>
    <row r="1155" spans="1:7" ht="17.25" thickBot="1" x14ac:dyDescent="0.35">
      <c r="A1155" s="375" t="s">
        <v>22</v>
      </c>
      <c r="B1155" s="986" t="s">
        <v>724</v>
      </c>
      <c r="C1155" s="966"/>
      <c r="D1155" s="966"/>
      <c r="E1155" s="987"/>
      <c r="G1155" s="364"/>
    </row>
    <row r="1156" spans="1:7" ht="17.25" thickBot="1" x14ac:dyDescent="0.35">
      <c r="A1156" s="375" t="s">
        <v>24</v>
      </c>
      <c r="B1156" s="998" t="s">
        <v>711</v>
      </c>
      <c r="C1156" s="967"/>
      <c r="D1156" s="967"/>
      <c r="E1156" s="968"/>
      <c r="G1156" s="364"/>
    </row>
    <row r="1157" spans="1:7" x14ac:dyDescent="0.3">
      <c r="A1157" s="969"/>
      <c r="B1157" s="404">
        <v>2019</v>
      </c>
      <c r="C1157" s="404">
        <v>2020</v>
      </c>
      <c r="D1157" s="404">
        <v>2021</v>
      </c>
      <c r="E1157" s="404">
        <v>2022</v>
      </c>
      <c r="G1157" s="364"/>
    </row>
    <row r="1158" spans="1:7" ht="17.25" thickBot="1" x14ac:dyDescent="0.35">
      <c r="A1158" s="970"/>
      <c r="B1158" s="405" t="s">
        <v>9</v>
      </c>
      <c r="C1158" s="405" t="s">
        <v>10</v>
      </c>
      <c r="D1158" s="405" t="s">
        <v>10</v>
      </c>
      <c r="E1158" s="405" t="s">
        <v>10</v>
      </c>
      <c r="G1158" s="364"/>
    </row>
    <row r="1159" spans="1:7" ht="17.25" thickBot="1" x14ac:dyDescent="0.35">
      <c r="A1159" s="375" t="s">
        <v>26</v>
      </c>
      <c r="B1159" s="406">
        <v>0</v>
      </c>
      <c r="C1159" s="406">
        <v>1</v>
      </c>
      <c r="D1159" s="406">
        <v>1</v>
      </c>
      <c r="E1159" s="406">
        <v>0</v>
      </c>
      <c r="G1159" s="364"/>
    </row>
    <row r="1160" spans="1:7" ht="17.25" thickBot="1" x14ac:dyDescent="0.35">
      <c r="A1160" s="375" t="s">
        <v>27</v>
      </c>
      <c r="B1160" s="412">
        <v>0</v>
      </c>
      <c r="C1160" s="412">
        <v>254.339</v>
      </c>
      <c r="D1160" s="412">
        <v>1017.356</v>
      </c>
      <c r="E1160" s="412">
        <v>0</v>
      </c>
      <c r="G1160" s="364"/>
    </row>
    <row r="1161" spans="1:7" ht="17.25" thickBot="1" x14ac:dyDescent="0.35">
      <c r="A1161" s="375" t="s">
        <v>28</v>
      </c>
      <c r="B1161" s="406" t="e">
        <v>#DIV/0!</v>
      </c>
      <c r="C1161" s="406">
        <v>254.339</v>
      </c>
      <c r="D1161" s="406">
        <v>1017.356</v>
      </c>
      <c r="E1161" s="406" t="e">
        <v>#DIV/0!</v>
      </c>
      <c r="G1161" s="364"/>
    </row>
    <row r="1162" spans="1:7" ht="17.25" thickBot="1" x14ac:dyDescent="0.35">
      <c r="A1162" s="375" t="s">
        <v>29</v>
      </c>
      <c r="B1162" s="408" t="s">
        <v>30</v>
      </c>
      <c r="C1162" s="409" t="e">
        <v>#DIV/0!</v>
      </c>
      <c r="D1162" s="409">
        <v>0</v>
      </c>
      <c r="E1162" s="409">
        <v>-1</v>
      </c>
      <c r="G1162" s="364"/>
    </row>
    <row r="1163" spans="1:7" ht="17.25" thickBot="1" x14ac:dyDescent="0.35">
      <c r="A1163" s="375" t="s">
        <v>31</v>
      </c>
      <c r="B1163" s="408" t="s">
        <v>30</v>
      </c>
      <c r="C1163" s="409" t="e">
        <v>#DIV/0!</v>
      </c>
      <c r="D1163" s="409">
        <v>3</v>
      </c>
      <c r="E1163" s="409">
        <v>-1</v>
      </c>
      <c r="G1163" s="364"/>
    </row>
    <row r="1164" spans="1:7" ht="17.25" thickBot="1" x14ac:dyDescent="0.35">
      <c r="A1164" s="375" t="s">
        <v>32</v>
      </c>
      <c r="B1164" s="408" t="s">
        <v>30</v>
      </c>
      <c r="C1164" s="409" t="e">
        <v>#DIV/0!</v>
      </c>
      <c r="D1164" s="409">
        <v>3</v>
      </c>
      <c r="E1164" s="409" t="e">
        <v>#DIV/0!</v>
      </c>
      <c r="G1164" s="364"/>
    </row>
    <row r="1165" spans="1:7" ht="17.25" thickBot="1" x14ac:dyDescent="0.35">
      <c r="A1165" s="1016" t="s">
        <v>721</v>
      </c>
      <c r="B1165" s="1017"/>
      <c r="C1165" s="1017"/>
      <c r="D1165" s="1017"/>
      <c r="E1165" s="1018"/>
      <c r="G1165" s="364"/>
    </row>
    <row r="1166" spans="1:7" x14ac:dyDescent="0.3">
      <c r="A1166" s="969"/>
      <c r="B1166" s="404">
        <v>2019</v>
      </c>
      <c r="C1166" s="404">
        <v>2020</v>
      </c>
      <c r="D1166" s="404">
        <v>2021</v>
      </c>
      <c r="E1166" s="404">
        <v>2022</v>
      </c>
      <c r="G1166" s="364"/>
    </row>
    <row r="1167" spans="1:7" ht="17.25" thickBot="1" x14ac:dyDescent="0.35">
      <c r="A1167" s="970"/>
      <c r="B1167" s="405" t="s">
        <v>9</v>
      </c>
      <c r="C1167" s="405" t="s">
        <v>10</v>
      </c>
      <c r="D1167" s="405" t="s">
        <v>10</v>
      </c>
      <c r="E1167" s="405" t="s">
        <v>10</v>
      </c>
      <c r="G1167" s="364"/>
    </row>
    <row r="1168" spans="1:7" ht="17.25" thickBot="1" x14ac:dyDescent="0.35">
      <c r="A1168" s="411" t="s">
        <v>49</v>
      </c>
      <c r="B1168" s="412">
        <v>0</v>
      </c>
      <c r="C1168" s="412">
        <v>0</v>
      </c>
      <c r="D1168" s="412">
        <v>0</v>
      </c>
      <c r="E1168" s="412">
        <v>0</v>
      </c>
      <c r="G1168" s="364"/>
    </row>
    <row r="1169" spans="1:7" ht="17.25" thickBot="1" x14ac:dyDescent="0.35">
      <c r="A1169" s="413" t="s">
        <v>110</v>
      </c>
      <c r="B1169" s="412"/>
      <c r="C1169" s="412"/>
      <c r="D1169" s="412"/>
      <c r="E1169" s="412"/>
      <c r="G1169" s="364"/>
    </row>
    <row r="1170" spans="1:7" ht="17.25" thickBot="1" x14ac:dyDescent="0.35">
      <c r="A1170" s="413" t="s">
        <v>111</v>
      </c>
      <c r="B1170" s="412"/>
      <c r="C1170" s="412"/>
      <c r="D1170" s="412"/>
      <c r="E1170" s="412"/>
      <c r="G1170" s="364"/>
    </row>
    <row r="1171" spans="1:7" ht="17.25" thickBot="1" x14ac:dyDescent="0.35">
      <c r="A1171" s="413" t="s">
        <v>113</v>
      </c>
      <c r="B1171" s="412"/>
      <c r="C1171" s="412"/>
      <c r="D1171" s="412"/>
      <c r="E1171" s="412"/>
      <c r="G1171" s="364"/>
    </row>
    <row r="1172" spans="1:7" ht="17.25" thickBot="1" x14ac:dyDescent="0.35">
      <c r="A1172" s="413" t="s">
        <v>114</v>
      </c>
      <c r="B1172" s="412"/>
      <c r="C1172" s="412"/>
      <c r="D1172" s="412"/>
      <c r="E1172" s="412"/>
      <c r="G1172" s="364"/>
    </row>
    <row r="1173" spans="1:7" ht="17.25" thickBot="1" x14ac:dyDescent="0.35">
      <c r="A1173" s="411" t="s">
        <v>50</v>
      </c>
      <c r="B1173" s="407">
        <v>0</v>
      </c>
      <c r="C1173" s="407">
        <v>254.339</v>
      </c>
      <c r="D1173" s="407">
        <v>1017.356</v>
      </c>
      <c r="E1173" s="407">
        <v>0</v>
      </c>
      <c r="G1173" s="364"/>
    </row>
    <row r="1174" spans="1:7" ht="17.25" thickBot="1" x14ac:dyDescent="0.35">
      <c r="A1174" s="413" t="s">
        <v>110</v>
      </c>
      <c r="B1174" s="412">
        <v>0</v>
      </c>
      <c r="C1174" s="412">
        <v>254.339</v>
      </c>
      <c r="D1174" s="412">
        <v>1017.356</v>
      </c>
      <c r="E1174" s="412">
        <v>0</v>
      </c>
      <c r="G1174" s="364"/>
    </row>
    <row r="1175" spans="1:7" ht="17.25" thickBot="1" x14ac:dyDescent="0.35">
      <c r="A1175" s="413" t="s">
        <v>111</v>
      </c>
      <c r="B1175" s="407"/>
      <c r="C1175" s="412"/>
      <c r="D1175" s="412"/>
      <c r="E1175" s="412"/>
      <c r="G1175" s="364"/>
    </row>
    <row r="1176" spans="1:7" ht="17.25" thickBot="1" x14ac:dyDescent="0.35">
      <c r="A1176" s="413" t="s">
        <v>113</v>
      </c>
      <c r="B1176" s="407"/>
      <c r="C1176" s="412"/>
      <c r="D1176" s="412"/>
      <c r="E1176" s="412"/>
      <c r="G1176" s="364"/>
    </row>
    <row r="1177" spans="1:7" ht="17.25" thickBot="1" x14ac:dyDescent="0.35">
      <c r="A1177" s="413" t="s">
        <v>114</v>
      </c>
      <c r="B1177" s="407"/>
      <c r="C1177" s="412"/>
      <c r="D1177" s="412"/>
      <c r="E1177" s="412"/>
      <c r="G1177" s="364"/>
    </row>
    <row r="1178" spans="1:7" ht="17.25" thickBot="1" x14ac:dyDescent="0.35">
      <c r="A1178" s="414" t="s">
        <v>286</v>
      </c>
      <c r="B1178" s="407">
        <v>0</v>
      </c>
      <c r="C1178" s="407">
        <v>254.339</v>
      </c>
      <c r="D1178" s="407">
        <v>1017.356</v>
      </c>
      <c r="E1178" s="407">
        <v>0</v>
      </c>
      <c r="G1178" s="364"/>
    </row>
    <row r="1179" spans="1:7" ht="53.25" customHeight="1" thickBot="1" x14ac:dyDescent="0.35">
      <c r="A1179" s="401" t="s">
        <v>287</v>
      </c>
      <c r="B1179" s="402" t="s">
        <v>823</v>
      </c>
      <c r="C1179" s="415" t="s">
        <v>817</v>
      </c>
      <c r="D1179" s="416"/>
      <c r="E1179" s="402"/>
      <c r="G1179" s="364"/>
    </row>
    <row r="1180" spans="1:7" ht="17.25" thickBot="1" x14ac:dyDescent="0.35">
      <c r="A1180" s="375" t="s">
        <v>22</v>
      </c>
      <c r="B1180" s="986" t="s">
        <v>818</v>
      </c>
      <c r="C1180" s="966"/>
      <c r="D1180" s="966"/>
      <c r="E1180" s="987"/>
      <c r="G1180" s="364"/>
    </row>
    <row r="1181" spans="1:7" ht="17.25" thickBot="1" x14ac:dyDescent="0.35">
      <c r="A1181" s="375" t="s">
        <v>24</v>
      </c>
      <c r="B1181" s="998" t="s">
        <v>819</v>
      </c>
      <c r="C1181" s="967"/>
      <c r="D1181" s="967"/>
      <c r="E1181" s="968"/>
      <c r="G1181" s="364"/>
    </row>
    <row r="1182" spans="1:7" x14ac:dyDescent="0.3">
      <c r="A1182" s="969"/>
      <c r="B1182" s="404">
        <v>2019</v>
      </c>
      <c r="C1182" s="404">
        <v>2020</v>
      </c>
      <c r="D1182" s="404">
        <v>2021</v>
      </c>
      <c r="E1182" s="404">
        <v>2022</v>
      </c>
      <c r="G1182" s="364"/>
    </row>
    <row r="1183" spans="1:7" ht="17.25" thickBot="1" x14ac:dyDescent="0.35">
      <c r="A1183" s="970"/>
      <c r="B1183" s="405" t="s">
        <v>9</v>
      </c>
      <c r="C1183" s="405" t="s">
        <v>10</v>
      </c>
      <c r="D1183" s="405" t="s">
        <v>10</v>
      </c>
      <c r="E1183" s="405" t="s">
        <v>10</v>
      </c>
      <c r="G1183" s="364"/>
    </row>
    <row r="1184" spans="1:7" ht="17.25" thickBot="1" x14ac:dyDescent="0.35">
      <c r="A1184" s="375" t="s">
        <v>26</v>
      </c>
      <c r="B1184" s="406">
        <v>0</v>
      </c>
      <c r="C1184" s="406">
        <v>132</v>
      </c>
      <c r="D1184" s="406">
        <v>526</v>
      </c>
      <c r="E1184" s="406">
        <v>0</v>
      </c>
      <c r="G1184" s="364"/>
    </row>
    <row r="1185" spans="1:7" ht="17.25" thickBot="1" x14ac:dyDescent="0.35">
      <c r="A1185" s="375" t="s">
        <v>27</v>
      </c>
      <c r="B1185" s="406">
        <v>0</v>
      </c>
      <c r="C1185" s="406">
        <v>4000</v>
      </c>
      <c r="D1185" s="406">
        <v>16000</v>
      </c>
      <c r="E1185" s="406">
        <v>0</v>
      </c>
      <c r="G1185" s="364"/>
    </row>
    <row r="1186" spans="1:7" ht="17.25" thickBot="1" x14ac:dyDescent="0.35">
      <c r="A1186" s="375" t="s">
        <v>28</v>
      </c>
      <c r="B1186" s="406" t="e">
        <v>#DIV/0!</v>
      </c>
      <c r="C1186" s="406">
        <v>30.303030303030305</v>
      </c>
      <c r="D1186" s="406">
        <v>30.418250950570343</v>
      </c>
      <c r="E1186" s="406" t="e">
        <v>#DIV/0!</v>
      </c>
      <c r="G1186" s="364"/>
    </row>
    <row r="1187" spans="1:7" ht="17.25" thickBot="1" x14ac:dyDescent="0.35">
      <c r="A1187" s="375" t="s">
        <v>29</v>
      </c>
      <c r="B1187" s="408" t="s">
        <v>30</v>
      </c>
      <c r="C1187" s="409" t="e">
        <v>#DIV/0!</v>
      </c>
      <c r="D1187" s="409">
        <v>2.9848484848484849</v>
      </c>
      <c r="E1187" s="409">
        <v>-1</v>
      </c>
      <c r="G1187" s="364"/>
    </row>
    <row r="1188" spans="1:7" ht="17.25" thickBot="1" x14ac:dyDescent="0.35">
      <c r="A1188" s="375" t="s">
        <v>31</v>
      </c>
      <c r="B1188" s="408" t="s">
        <v>30</v>
      </c>
      <c r="C1188" s="409" t="e">
        <v>#DIV/0!</v>
      </c>
      <c r="D1188" s="409">
        <v>3</v>
      </c>
      <c r="E1188" s="409">
        <v>-1</v>
      </c>
      <c r="G1188" s="364"/>
    </row>
    <row r="1189" spans="1:7" ht="17.25" thickBot="1" x14ac:dyDescent="0.35">
      <c r="A1189" s="375" t="s">
        <v>32</v>
      </c>
      <c r="B1189" s="408" t="s">
        <v>30</v>
      </c>
      <c r="C1189" s="409" t="e">
        <v>#DIV/0!</v>
      </c>
      <c r="D1189" s="409">
        <v>3.8022813688212143E-3</v>
      </c>
      <c r="E1189" s="409" t="e">
        <v>#DIV/0!</v>
      </c>
      <c r="G1189" s="364"/>
    </row>
    <row r="1190" spans="1:7" ht="17.25" thickBot="1" x14ac:dyDescent="0.35">
      <c r="A1190" s="1016" t="s">
        <v>721</v>
      </c>
      <c r="B1190" s="1017"/>
      <c r="C1190" s="1017"/>
      <c r="D1190" s="1017"/>
      <c r="E1190" s="1018"/>
      <c r="G1190" s="364"/>
    </row>
    <row r="1191" spans="1:7" x14ac:dyDescent="0.3">
      <c r="A1191" s="969"/>
      <c r="B1191" s="404">
        <v>2019</v>
      </c>
      <c r="C1191" s="404">
        <v>2020</v>
      </c>
      <c r="D1191" s="404">
        <v>2021</v>
      </c>
      <c r="E1191" s="404">
        <v>2022</v>
      </c>
      <c r="G1191" s="364"/>
    </row>
    <row r="1192" spans="1:7" ht="17.25" thickBot="1" x14ac:dyDescent="0.35">
      <c r="A1192" s="970"/>
      <c r="B1192" s="405" t="s">
        <v>9</v>
      </c>
      <c r="C1192" s="405" t="s">
        <v>10</v>
      </c>
      <c r="D1192" s="405" t="s">
        <v>10</v>
      </c>
      <c r="E1192" s="405" t="s">
        <v>10</v>
      </c>
      <c r="G1192" s="364"/>
    </row>
    <row r="1193" spans="1:7" ht="17.25" thickBot="1" x14ac:dyDescent="0.35">
      <c r="A1193" s="411" t="s">
        <v>49</v>
      </c>
      <c r="B1193" s="412">
        <v>0</v>
      </c>
      <c r="C1193" s="412">
        <v>0</v>
      </c>
      <c r="D1193" s="412">
        <v>0</v>
      </c>
      <c r="E1193" s="412">
        <v>0</v>
      </c>
      <c r="G1193" s="364"/>
    </row>
    <row r="1194" spans="1:7" ht="17.25" thickBot="1" x14ac:dyDescent="0.35">
      <c r="A1194" s="413" t="s">
        <v>110</v>
      </c>
      <c r="B1194" s="412"/>
      <c r="C1194" s="412"/>
      <c r="D1194" s="412"/>
      <c r="E1194" s="412"/>
      <c r="G1194" s="364"/>
    </row>
    <row r="1195" spans="1:7" ht="17.25" thickBot="1" x14ac:dyDescent="0.35">
      <c r="A1195" s="413" t="s">
        <v>111</v>
      </c>
      <c r="B1195" s="412"/>
      <c r="C1195" s="412"/>
      <c r="D1195" s="412"/>
      <c r="E1195" s="412"/>
      <c r="G1195" s="364"/>
    </row>
    <row r="1196" spans="1:7" ht="17.25" thickBot="1" x14ac:dyDescent="0.35">
      <c r="A1196" s="413" t="s">
        <v>113</v>
      </c>
      <c r="B1196" s="412"/>
      <c r="C1196" s="412"/>
      <c r="D1196" s="412"/>
      <c r="E1196" s="412"/>
      <c r="G1196" s="364"/>
    </row>
    <row r="1197" spans="1:7" ht="17.25" thickBot="1" x14ac:dyDescent="0.35">
      <c r="A1197" s="413" t="s">
        <v>114</v>
      </c>
      <c r="B1197" s="412"/>
      <c r="C1197" s="412"/>
      <c r="D1197" s="412"/>
      <c r="E1197" s="412"/>
      <c r="G1197" s="364"/>
    </row>
    <row r="1198" spans="1:7" ht="17.25" thickBot="1" x14ac:dyDescent="0.35">
      <c r="A1198" s="411" t="s">
        <v>50</v>
      </c>
      <c r="B1198" s="407">
        <v>0</v>
      </c>
      <c r="C1198" s="407">
        <v>4000</v>
      </c>
      <c r="D1198" s="407">
        <v>16000</v>
      </c>
      <c r="E1198" s="407">
        <v>0</v>
      </c>
      <c r="G1198" s="364"/>
    </row>
    <row r="1199" spans="1:7" ht="17.25" thickBot="1" x14ac:dyDescent="0.35">
      <c r="A1199" s="413" t="s">
        <v>110</v>
      </c>
      <c r="B1199" s="407">
        <v>0</v>
      </c>
      <c r="C1199" s="412">
        <v>4000</v>
      </c>
      <c r="D1199" s="412">
        <v>16000</v>
      </c>
      <c r="E1199" s="412">
        <v>0</v>
      </c>
      <c r="G1199" s="364"/>
    </row>
    <row r="1200" spans="1:7" ht="17.25" thickBot="1" x14ac:dyDescent="0.35">
      <c r="A1200" s="413" t="s">
        <v>111</v>
      </c>
      <c r="B1200" s="407"/>
      <c r="C1200" s="412"/>
      <c r="D1200" s="412"/>
      <c r="E1200" s="412"/>
      <c r="G1200" s="364"/>
    </row>
    <row r="1201" spans="1:7" ht="17.25" thickBot="1" x14ac:dyDescent="0.35">
      <c r="A1201" s="413" t="s">
        <v>113</v>
      </c>
      <c r="B1201" s="407"/>
      <c r="C1201" s="412"/>
      <c r="D1201" s="412"/>
      <c r="E1201" s="412"/>
      <c r="G1201" s="364"/>
    </row>
    <row r="1202" spans="1:7" ht="17.25" thickBot="1" x14ac:dyDescent="0.35">
      <c r="A1202" s="413" t="s">
        <v>114</v>
      </c>
      <c r="B1202" s="407"/>
      <c r="C1202" s="412"/>
      <c r="D1202" s="412"/>
      <c r="E1202" s="412"/>
      <c r="G1202" s="364"/>
    </row>
    <row r="1203" spans="1:7" ht="17.25" thickBot="1" x14ac:dyDescent="0.35">
      <c r="A1203" s="414" t="s">
        <v>290</v>
      </c>
      <c r="B1203" s="407">
        <v>0</v>
      </c>
      <c r="C1203" s="407">
        <v>4000</v>
      </c>
      <c r="D1203" s="407">
        <v>16000</v>
      </c>
      <c r="E1203" s="407">
        <v>0</v>
      </c>
      <c r="G1203" s="364"/>
    </row>
    <row r="1204" spans="1:7" ht="75.75" customHeight="1" thickBot="1" x14ac:dyDescent="0.35">
      <c r="A1204" s="401" t="s">
        <v>287</v>
      </c>
      <c r="B1204" s="402" t="s">
        <v>824</v>
      </c>
      <c r="C1204" s="415" t="s">
        <v>817</v>
      </c>
      <c r="D1204" s="416"/>
      <c r="E1204" s="402"/>
      <c r="G1204" s="364"/>
    </row>
    <row r="1205" spans="1:7" ht="17.25" thickBot="1" x14ac:dyDescent="0.35">
      <c r="A1205" s="375" t="s">
        <v>22</v>
      </c>
      <c r="B1205" s="986" t="s">
        <v>724</v>
      </c>
      <c r="C1205" s="966"/>
      <c r="D1205" s="966"/>
      <c r="E1205" s="987"/>
      <c r="G1205" s="364"/>
    </row>
    <row r="1206" spans="1:7" ht="17.25" thickBot="1" x14ac:dyDescent="0.35">
      <c r="A1206" s="375" t="s">
        <v>24</v>
      </c>
      <c r="B1206" s="998" t="s">
        <v>711</v>
      </c>
      <c r="C1206" s="967"/>
      <c r="D1206" s="967"/>
      <c r="E1206" s="968"/>
      <c r="G1206" s="364"/>
    </row>
    <row r="1207" spans="1:7" x14ac:dyDescent="0.3">
      <c r="A1207" s="969"/>
      <c r="B1207" s="404">
        <v>2019</v>
      </c>
      <c r="C1207" s="404">
        <v>2020</v>
      </c>
      <c r="D1207" s="404">
        <v>2021</v>
      </c>
      <c r="E1207" s="404">
        <v>2022</v>
      </c>
      <c r="G1207" s="364"/>
    </row>
    <row r="1208" spans="1:7" ht="17.25" thickBot="1" x14ac:dyDescent="0.35">
      <c r="A1208" s="970"/>
      <c r="B1208" s="405" t="s">
        <v>9</v>
      </c>
      <c r="C1208" s="405" t="s">
        <v>10</v>
      </c>
      <c r="D1208" s="405" t="s">
        <v>10</v>
      </c>
      <c r="E1208" s="405" t="s">
        <v>10</v>
      </c>
      <c r="G1208" s="364"/>
    </row>
    <row r="1209" spans="1:7" ht="17.25" thickBot="1" x14ac:dyDescent="0.35">
      <c r="A1209" s="375" t="s">
        <v>26</v>
      </c>
      <c r="B1209" s="406">
        <v>0</v>
      </c>
      <c r="C1209" s="406">
        <v>1</v>
      </c>
      <c r="D1209" s="406">
        <v>1</v>
      </c>
      <c r="E1209" s="406">
        <v>0</v>
      </c>
      <c r="G1209" s="364"/>
    </row>
    <row r="1210" spans="1:7" ht="17.25" thickBot="1" x14ac:dyDescent="0.35">
      <c r="A1210" s="375" t="s">
        <v>27</v>
      </c>
      <c r="B1210" s="412">
        <v>0</v>
      </c>
      <c r="C1210" s="412">
        <v>104</v>
      </c>
      <c r="D1210" s="412">
        <v>416</v>
      </c>
      <c r="E1210" s="412">
        <v>0</v>
      </c>
      <c r="G1210" s="364"/>
    </row>
    <row r="1211" spans="1:7" ht="17.25" thickBot="1" x14ac:dyDescent="0.35">
      <c r="A1211" s="375" t="s">
        <v>28</v>
      </c>
      <c r="B1211" s="406" t="e">
        <v>#DIV/0!</v>
      </c>
      <c r="C1211" s="406">
        <v>104</v>
      </c>
      <c r="D1211" s="406">
        <v>416</v>
      </c>
      <c r="E1211" s="406" t="e">
        <v>#DIV/0!</v>
      </c>
      <c r="G1211" s="364"/>
    </row>
    <row r="1212" spans="1:7" ht="17.25" thickBot="1" x14ac:dyDescent="0.35">
      <c r="A1212" s="375" t="s">
        <v>29</v>
      </c>
      <c r="B1212" s="408" t="s">
        <v>30</v>
      </c>
      <c r="C1212" s="409" t="e">
        <v>#DIV/0!</v>
      </c>
      <c r="D1212" s="409">
        <v>0</v>
      </c>
      <c r="E1212" s="409">
        <v>-1</v>
      </c>
      <c r="G1212" s="364"/>
    </row>
    <row r="1213" spans="1:7" ht="17.25" thickBot="1" x14ac:dyDescent="0.35">
      <c r="A1213" s="375" t="s">
        <v>31</v>
      </c>
      <c r="B1213" s="408" t="s">
        <v>30</v>
      </c>
      <c r="C1213" s="409" t="e">
        <v>#DIV/0!</v>
      </c>
      <c r="D1213" s="409">
        <v>3</v>
      </c>
      <c r="E1213" s="409">
        <v>-1</v>
      </c>
      <c r="G1213" s="364"/>
    </row>
    <row r="1214" spans="1:7" ht="17.25" thickBot="1" x14ac:dyDescent="0.35">
      <c r="A1214" s="375" t="s">
        <v>32</v>
      </c>
      <c r="B1214" s="408" t="s">
        <v>30</v>
      </c>
      <c r="C1214" s="409" t="e">
        <v>#DIV/0!</v>
      </c>
      <c r="D1214" s="409">
        <v>3</v>
      </c>
      <c r="E1214" s="409" t="e">
        <v>#DIV/0!</v>
      </c>
      <c r="G1214" s="364"/>
    </row>
    <row r="1215" spans="1:7" ht="17.25" thickBot="1" x14ac:dyDescent="0.35">
      <c r="A1215" s="1016" t="s">
        <v>721</v>
      </c>
      <c r="B1215" s="1017"/>
      <c r="C1215" s="1017"/>
      <c r="D1215" s="1017"/>
      <c r="E1215" s="1018"/>
      <c r="G1215" s="364"/>
    </row>
    <row r="1216" spans="1:7" x14ac:dyDescent="0.3">
      <c r="A1216" s="969"/>
      <c r="B1216" s="404">
        <v>2019</v>
      </c>
      <c r="C1216" s="404">
        <v>2020</v>
      </c>
      <c r="D1216" s="404">
        <v>2021</v>
      </c>
      <c r="E1216" s="404">
        <v>2022</v>
      </c>
      <c r="G1216" s="364"/>
    </row>
    <row r="1217" spans="1:7" ht="17.25" thickBot="1" x14ac:dyDescent="0.35">
      <c r="A1217" s="970"/>
      <c r="B1217" s="405" t="s">
        <v>9</v>
      </c>
      <c r="C1217" s="405" t="s">
        <v>10</v>
      </c>
      <c r="D1217" s="405" t="s">
        <v>10</v>
      </c>
      <c r="E1217" s="405" t="s">
        <v>10</v>
      </c>
      <c r="G1217" s="364"/>
    </row>
    <row r="1218" spans="1:7" ht="17.25" thickBot="1" x14ac:dyDescent="0.35">
      <c r="A1218" s="411" t="s">
        <v>49</v>
      </c>
      <c r="B1218" s="412">
        <v>0</v>
      </c>
      <c r="C1218" s="412">
        <v>0</v>
      </c>
      <c r="D1218" s="412">
        <v>0</v>
      </c>
      <c r="E1218" s="412">
        <v>0</v>
      </c>
      <c r="G1218" s="364"/>
    </row>
    <row r="1219" spans="1:7" ht="17.25" thickBot="1" x14ac:dyDescent="0.35">
      <c r="A1219" s="413" t="s">
        <v>110</v>
      </c>
      <c r="B1219" s="412"/>
      <c r="C1219" s="412"/>
      <c r="D1219" s="412"/>
      <c r="E1219" s="412"/>
      <c r="G1219" s="364"/>
    </row>
    <row r="1220" spans="1:7" ht="17.25" thickBot="1" x14ac:dyDescent="0.35">
      <c r="A1220" s="413" t="s">
        <v>111</v>
      </c>
      <c r="B1220" s="412"/>
      <c r="C1220" s="412"/>
      <c r="D1220" s="412"/>
      <c r="E1220" s="412"/>
      <c r="G1220" s="364"/>
    </row>
    <row r="1221" spans="1:7" ht="17.25" thickBot="1" x14ac:dyDescent="0.35">
      <c r="A1221" s="413" t="s">
        <v>113</v>
      </c>
      <c r="B1221" s="412"/>
      <c r="C1221" s="412"/>
      <c r="D1221" s="412"/>
      <c r="E1221" s="412"/>
      <c r="G1221" s="364"/>
    </row>
    <row r="1222" spans="1:7" ht="17.25" thickBot="1" x14ac:dyDescent="0.35">
      <c r="A1222" s="413" t="s">
        <v>114</v>
      </c>
      <c r="B1222" s="412"/>
      <c r="C1222" s="412"/>
      <c r="D1222" s="412"/>
      <c r="E1222" s="412"/>
      <c r="G1222" s="364"/>
    </row>
    <row r="1223" spans="1:7" ht="17.25" thickBot="1" x14ac:dyDescent="0.35">
      <c r="A1223" s="411" t="s">
        <v>50</v>
      </c>
      <c r="B1223" s="407">
        <v>0</v>
      </c>
      <c r="C1223" s="407">
        <v>104</v>
      </c>
      <c r="D1223" s="407">
        <v>416</v>
      </c>
      <c r="E1223" s="407">
        <v>0</v>
      </c>
      <c r="G1223" s="364"/>
    </row>
    <row r="1224" spans="1:7" ht="17.25" thickBot="1" x14ac:dyDescent="0.35">
      <c r="A1224" s="413" t="s">
        <v>110</v>
      </c>
      <c r="B1224" s="412">
        <v>0</v>
      </c>
      <c r="C1224" s="412">
        <v>104</v>
      </c>
      <c r="D1224" s="412">
        <v>416</v>
      </c>
      <c r="E1224" s="412">
        <v>0</v>
      </c>
      <c r="G1224" s="364"/>
    </row>
    <row r="1225" spans="1:7" ht="17.25" thickBot="1" x14ac:dyDescent="0.35">
      <c r="A1225" s="413" t="s">
        <v>111</v>
      </c>
      <c r="B1225" s="407"/>
      <c r="C1225" s="412"/>
      <c r="D1225" s="412"/>
      <c r="E1225" s="412"/>
      <c r="G1225" s="364"/>
    </row>
    <row r="1226" spans="1:7" ht="17.25" thickBot="1" x14ac:dyDescent="0.35">
      <c r="A1226" s="413" t="s">
        <v>113</v>
      </c>
      <c r="B1226" s="407"/>
      <c r="C1226" s="412"/>
      <c r="D1226" s="412"/>
      <c r="E1226" s="412"/>
      <c r="G1226" s="364"/>
    </row>
    <row r="1227" spans="1:7" ht="17.25" thickBot="1" x14ac:dyDescent="0.35">
      <c r="A1227" s="413" t="s">
        <v>114</v>
      </c>
      <c r="B1227" s="407"/>
      <c r="C1227" s="412"/>
      <c r="D1227" s="412"/>
      <c r="E1227" s="412"/>
      <c r="G1227" s="364"/>
    </row>
    <row r="1228" spans="1:7" ht="17.25" thickBot="1" x14ac:dyDescent="0.35">
      <c r="A1228" s="414" t="s">
        <v>290</v>
      </c>
      <c r="B1228" s="407">
        <v>0</v>
      </c>
      <c r="C1228" s="407">
        <v>104</v>
      </c>
      <c r="D1228" s="407">
        <v>416</v>
      </c>
      <c r="E1228" s="407">
        <v>0</v>
      </c>
      <c r="G1228" s="364"/>
    </row>
    <row r="1229" spans="1:7" ht="62.25" customHeight="1" thickBot="1" x14ac:dyDescent="0.35">
      <c r="A1229" s="401" t="s">
        <v>825</v>
      </c>
      <c r="B1229" s="402" t="s">
        <v>826</v>
      </c>
      <c r="C1229" s="415" t="s">
        <v>817</v>
      </c>
      <c r="D1229" s="416"/>
      <c r="E1229" s="402"/>
      <c r="G1229" s="364"/>
    </row>
    <row r="1230" spans="1:7" ht="102" customHeight="1" thickBot="1" x14ac:dyDescent="0.35">
      <c r="A1230" s="375" t="s">
        <v>22</v>
      </c>
      <c r="B1230" s="986" t="s">
        <v>827</v>
      </c>
      <c r="C1230" s="966"/>
      <c r="D1230" s="966"/>
      <c r="E1230" s="987"/>
      <c r="G1230" s="364"/>
    </row>
    <row r="1231" spans="1:7" ht="17.25" thickBot="1" x14ac:dyDescent="0.35">
      <c r="A1231" s="375" t="s">
        <v>24</v>
      </c>
      <c r="B1231" s="998" t="s">
        <v>715</v>
      </c>
      <c r="C1231" s="967"/>
      <c r="D1231" s="967"/>
      <c r="E1231" s="968"/>
      <c r="G1231" s="364"/>
    </row>
    <row r="1232" spans="1:7" x14ac:dyDescent="0.3">
      <c r="A1232" s="969"/>
      <c r="B1232" s="404">
        <v>2019</v>
      </c>
      <c r="C1232" s="404">
        <v>2020</v>
      </c>
      <c r="D1232" s="404">
        <v>2021</v>
      </c>
      <c r="E1232" s="404">
        <v>2022</v>
      </c>
      <c r="F1232" s="410"/>
    </row>
    <row r="1233" spans="1:7" ht="17.25" thickBot="1" x14ac:dyDescent="0.35">
      <c r="A1233" s="970"/>
      <c r="B1233" s="405" t="s">
        <v>9</v>
      </c>
      <c r="C1233" s="405" t="s">
        <v>10</v>
      </c>
      <c r="D1233" s="405" t="s">
        <v>10</v>
      </c>
      <c r="E1233" s="405" t="s">
        <v>10</v>
      </c>
    </row>
    <row r="1234" spans="1:7" ht="17.25" thickBot="1" x14ac:dyDescent="0.35">
      <c r="A1234" s="375" t="s">
        <v>26</v>
      </c>
      <c r="B1234" s="406">
        <v>0</v>
      </c>
      <c r="C1234" s="406">
        <v>60235</v>
      </c>
      <c r="D1234" s="406">
        <v>52166</v>
      </c>
      <c r="E1234" s="406">
        <v>188774</v>
      </c>
      <c r="F1234" s="364" t="s">
        <v>720</v>
      </c>
      <c r="G1234" s="374">
        <v>577334</v>
      </c>
    </row>
    <row r="1235" spans="1:7" ht="17.25" thickBot="1" x14ac:dyDescent="0.35">
      <c r="A1235" s="375" t="s">
        <v>27</v>
      </c>
      <c r="B1235" s="406">
        <v>0</v>
      </c>
      <c r="C1235" s="406">
        <v>115466.905</v>
      </c>
      <c r="D1235" s="406">
        <v>100000</v>
      </c>
      <c r="E1235" s="406">
        <v>361867.62199999997</v>
      </c>
      <c r="F1235" s="364" t="s">
        <v>788</v>
      </c>
      <c r="G1235" s="374">
        <v>301175</v>
      </c>
    </row>
    <row r="1236" spans="1:7" ht="17.25" thickBot="1" x14ac:dyDescent="0.35">
      <c r="A1236" s="375" t="s">
        <v>28</v>
      </c>
      <c r="B1236" s="406" t="e">
        <v>#DIV/0!</v>
      </c>
      <c r="C1236" s="406">
        <v>1.9169404000996098</v>
      </c>
      <c r="D1236" s="406">
        <v>1.9169574052064564</v>
      </c>
      <c r="E1236" s="406">
        <v>1.9169357114856918</v>
      </c>
    </row>
    <row r="1237" spans="1:7" ht="17.25" thickBot="1" x14ac:dyDescent="0.35">
      <c r="A1237" s="375" t="s">
        <v>29</v>
      </c>
      <c r="B1237" s="408" t="s">
        <v>30</v>
      </c>
      <c r="C1237" s="409" t="e">
        <v>#DIV/0!</v>
      </c>
      <c r="D1237" s="409">
        <v>-0.13395866190752881</v>
      </c>
      <c r="E1237" s="409">
        <v>2.6187171721044358</v>
      </c>
    </row>
    <row r="1238" spans="1:7" ht="17.25" thickBot="1" x14ac:dyDescent="0.35">
      <c r="A1238" s="375" t="s">
        <v>31</v>
      </c>
      <c r="B1238" s="408" t="s">
        <v>30</v>
      </c>
      <c r="C1238" s="409" t="e">
        <v>#DIV/0!</v>
      </c>
      <c r="D1238" s="409">
        <v>-0.13395097928709532</v>
      </c>
      <c r="E1238" s="409">
        <v>2.6186762199999998</v>
      </c>
    </row>
    <row r="1239" spans="1:7" ht="17.25" thickBot="1" x14ac:dyDescent="0.35">
      <c r="A1239" s="375" t="s">
        <v>32</v>
      </c>
      <c r="B1239" s="408" t="s">
        <v>30</v>
      </c>
      <c r="C1239" s="409" t="e">
        <v>#DIV/0!</v>
      </c>
      <c r="D1239" s="409">
        <v>8.8709627308336536E-6</v>
      </c>
      <c r="E1239" s="409">
        <v>-1.1316746374112618E-5</v>
      </c>
    </row>
    <row r="1240" spans="1:7" ht="17.25" thickBot="1" x14ac:dyDescent="0.35">
      <c r="A1240" s="1016" t="s">
        <v>721</v>
      </c>
      <c r="B1240" s="1017"/>
      <c r="C1240" s="1017"/>
      <c r="D1240" s="1017"/>
      <c r="E1240" s="1018"/>
    </row>
    <row r="1241" spans="1:7" x14ac:dyDescent="0.3">
      <c r="A1241" s="969"/>
      <c r="B1241" s="404">
        <v>2019</v>
      </c>
      <c r="C1241" s="404">
        <v>2020</v>
      </c>
      <c r="D1241" s="404">
        <v>2021</v>
      </c>
      <c r="E1241" s="404">
        <v>2022</v>
      </c>
    </row>
    <row r="1242" spans="1:7" ht="17.25" thickBot="1" x14ac:dyDescent="0.35">
      <c r="A1242" s="970"/>
      <c r="B1242" s="405" t="s">
        <v>9</v>
      </c>
      <c r="C1242" s="405" t="s">
        <v>10</v>
      </c>
      <c r="D1242" s="405" t="s">
        <v>10</v>
      </c>
      <c r="E1242" s="405" t="s">
        <v>10</v>
      </c>
    </row>
    <row r="1243" spans="1:7" ht="17.25" thickBot="1" x14ac:dyDescent="0.35">
      <c r="A1243" s="411" t="s">
        <v>49</v>
      </c>
      <c r="B1243" s="412">
        <v>0</v>
      </c>
      <c r="C1243" s="412">
        <v>0</v>
      </c>
      <c r="D1243" s="412">
        <v>0</v>
      </c>
      <c r="E1243" s="412">
        <v>0</v>
      </c>
    </row>
    <row r="1244" spans="1:7" ht="17.25" thickBot="1" x14ac:dyDescent="0.35">
      <c r="A1244" s="413" t="s">
        <v>110</v>
      </c>
      <c r="B1244" s="412"/>
      <c r="C1244" s="412"/>
      <c r="D1244" s="412"/>
      <c r="E1244" s="412"/>
    </row>
    <row r="1245" spans="1:7" ht="17.25" thickBot="1" x14ac:dyDescent="0.35">
      <c r="A1245" s="413" t="s">
        <v>111</v>
      </c>
      <c r="B1245" s="412"/>
      <c r="C1245" s="412"/>
      <c r="D1245" s="412"/>
      <c r="E1245" s="412"/>
    </row>
    <row r="1246" spans="1:7" ht="17.25" thickBot="1" x14ac:dyDescent="0.35">
      <c r="A1246" s="413" t="s">
        <v>113</v>
      </c>
      <c r="B1246" s="412"/>
      <c r="C1246" s="412"/>
      <c r="D1246" s="412"/>
      <c r="E1246" s="412"/>
    </row>
    <row r="1247" spans="1:7" ht="17.25" thickBot="1" x14ac:dyDescent="0.35">
      <c r="A1247" s="413" t="s">
        <v>114</v>
      </c>
      <c r="B1247" s="412"/>
      <c r="C1247" s="412"/>
      <c r="D1247" s="412"/>
      <c r="E1247" s="412"/>
    </row>
    <row r="1248" spans="1:7" ht="17.25" thickBot="1" x14ac:dyDescent="0.35">
      <c r="A1248" s="411" t="s">
        <v>50</v>
      </c>
      <c r="B1248" s="407">
        <v>0</v>
      </c>
      <c r="C1248" s="407">
        <v>115466.905</v>
      </c>
      <c r="D1248" s="407">
        <v>100000</v>
      </c>
      <c r="E1248" s="407">
        <v>361867.62199999997</v>
      </c>
      <c r="G1248" s="364"/>
    </row>
    <row r="1249" spans="1:7" ht="17.25" thickBot="1" x14ac:dyDescent="0.35">
      <c r="A1249" s="413" t="s">
        <v>110</v>
      </c>
      <c r="B1249" s="407">
        <v>0</v>
      </c>
      <c r="C1249" s="412">
        <v>115466.905</v>
      </c>
      <c r="D1249" s="412">
        <v>100000</v>
      </c>
      <c r="E1249" s="412">
        <v>361867.62199999997</v>
      </c>
      <c r="G1249" s="364"/>
    </row>
    <row r="1250" spans="1:7" ht="17.25" thickBot="1" x14ac:dyDescent="0.35">
      <c r="A1250" s="413" t="s">
        <v>111</v>
      </c>
      <c r="B1250" s="407"/>
      <c r="C1250" s="412"/>
      <c r="D1250" s="412"/>
      <c r="E1250" s="412"/>
      <c r="G1250" s="364"/>
    </row>
    <row r="1251" spans="1:7" ht="17.25" thickBot="1" x14ac:dyDescent="0.35">
      <c r="A1251" s="413" t="s">
        <v>113</v>
      </c>
      <c r="B1251" s="407"/>
      <c r="C1251" s="412"/>
      <c r="D1251" s="412"/>
      <c r="E1251" s="412"/>
      <c r="G1251" s="364"/>
    </row>
    <row r="1252" spans="1:7" ht="17.25" thickBot="1" x14ac:dyDescent="0.35">
      <c r="A1252" s="413" t="s">
        <v>114</v>
      </c>
      <c r="B1252" s="407"/>
      <c r="C1252" s="412"/>
      <c r="D1252" s="412"/>
      <c r="E1252" s="412"/>
      <c r="G1252" s="364"/>
    </row>
    <row r="1253" spans="1:7" ht="17.25" thickBot="1" x14ac:dyDescent="0.35">
      <c r="A1253" s="414" t="s">
        <v>828</v>
      </c>
      <c r="B1253" s="407">
        <v>0</v>
      </c>
      <c r="C1253" s="407">
        <v>115466.905</v>
      </c>
      <c r="D1253" s="407">
        <v>100000</v>
      </c>
      <c r="E1253" s="407">
        <v>361867.62199999997</v>
      </c>
      <c r="G1253" s="364"/>
    </row>
    <row r="1254" spans="1:7" ht="78" customHeight="1" thickBot="1" x14ac:dyDescent="0.35">
      <c r="A1254" s="401" t="s">
        <v>825</v>
      </c>
      <c r="B1254" s="402" t="s">
        <v>829</v>
      </c>
      <c r="C1254" s="415" t="s">
        <v>817</v>
      </c>
      <c r="D1254" s="416"/>
      <c r="E1254" s="402"/>
      <c r="G1254" s="364"/>
    </row>
    <row r="1255" spans="1:7" ht="17.25" thickBot="1" x14ac:dyDescent="0.35">
      <c r="A1255" s="375" t="s">
        <v>22</v>
      </c>
      <c r="B1255" s="986" t="s">
        <v>724</v>
      </c>
      <c r="C1255" s="966"/>
      <c r="D1255" s="966"/>
      <c r="E1255" s="987"/>
      <c r="G1255" s="364"/>
    </row>
    <row r="1256" spans="1:7" ht="17.25" thickBot="1" x14ac:dyDescent="0.35">
      <c r="A1256" s="375" t="s">
        <v>24</v>
      </c>
      <c r="B1256" s="998" t="s">
        <v>711</v>
      </c>
      <c r="C1256" s="967"/>
      <c r="D1256" s="967"/>
      <c r="E1256" s="968"/>
      <c r="G1256" s="364"/>
    </row>
    <row r="1257" spans="1:7" x14ac:dyDescent="0.3">
      <c r="A1257" s="969"/>
      <c r="B1257" s="404">
        <v>2019</v>
      </c>
      <c r="C1257" s="404">
        <v>2020</v>
      </c>
      <c r="D1257" s="404">
        <v>2021</v>
      </c>
      <c r="E1257" s="404">
        <v>2022</v>
      </c>
      <c r="G1257" s="364"/>
    </row>
    <row r="1258" spans="1:7" ht="17.25" thickBot="1" x14ac:dyDescent="0.35">
      <c r="A1258" s="970"/>
      <c r="B1258" s="405" t="s">
        <v>9</v>
      </c>
      <c r="C1258" s="405" t="s">
        <v>10</v>
      </c>
      <c r="D1258" s="405" t="s">
        <v>10</v>
      </c>
      <c r="E1258" s="405" t="s">
        <v>10</v>
      </c>
      <c r="G1258" s="364"/>
    </row>
    <row r="1259" spans="1:7" ht="17.25" thickBot="1" x14ac:dyDescent="0.35">
      <c r="A1259" s="375" t="s">
        <v>26</v>
      </c>
      <c r="B1259" s="406">
        <v>0</v>
      </c>
      <c r="C1259" s="406">
        <v>1</v>
      </c>
      <c r="D1259" s="406">
        <v>1</v>
      </c>
      <c r="E1259" s="406">
        <v>1</v>
      </c>
      <c r="G1259" s="364"/>
    </row>
    <row r="1260" spans="1:7" ht="17.25" thickBot="1" x14ac:dyDescent="0.35">
      <c r="A1260" s="375" t="s">
        <v>27</v>
      </c>
      <c r="B1260" s="412">
        <v>0</v>
      </c>
      <c r="C1260" s="412">
        <v>1083.8869999999999</v>
      </c>
      <c r="D1260" s="412">
        <v>1083.8869999999999</v>
      </c>
      <c r="E1260" s="412">
        <v>3251.6619999999998</v>
      </c>
      <c r="G1260" s="364"/>
    </row>
    <row r="1261" spans="1:7" ht="17.25" thickBot="1" x14ac:dyDescent="0.35">
      <c r="A1261" s="375" t="s">
        <v>28</v>
      </c>
      <c r="B1261" s="406" t="e">
        <v>#DIV/0!</v>
      </c>
      <c r="C1261" s="406">
        <v>1083.8869999999999</v>
      </c>
      <c r="D1261" s="406">
        <v>1083.8869999999999</v>
      </c>
      <c r="E1261" s="406">
        <v>3251.6619999999998</v>
      </c>
      <c r="G1261" s="364"/>
    </row>
    <row r="1262" spans="1:7" ht="17.25" thickBot="1" x14ac:dyDescent="0.35">
      <c r="A1262" s="375" t="s">
        <v>29</v>
      </c>
      <c r="B1262" s="408" t="s">
        <v>30</v>
      </c>
      <c r="C1262" s="409" t="e">
        <v>#DIV/0!</v>
      </c>
      <c r="D1262" s="409">
        <v>0</v>
      </c>
      <c r="E1262" s="409">
        <v>0</v>
      </c>
      <c r="G1262" s="364"/>
    </row>
    <row r="1263" spans="1:7" ht="17.25" thickBot="1" x14ac:dyDescent="0.35">
      <c r="A1263" s="375" t="s">
        <v>31</v>
      </c>
      <c r="B1263" s="408" t="s">
        <v>30</v>
      </c>
      <c r="C1263" s="409" t="e">
        <v>#DIV/0!</v>
      </c>
      <c r="D1263" s="409">
        <v>0</v>
      </c>
      <c r="E1263" s="409">
        <v>2.0000009226054005</v>
      </c>
      <c r="G1263" s="364"/>
    </row>
    <row r="1264" spans="1:7" ht="17.25" thickBot="1" x14ac:dyDescent="0.35">
      <c r="A1264" s="375" t="s">
        <v>32</v>
      </c>
      <c r="B1264" s="408" t="s">
        <v>30</v>
      </c>
      <c r="C1264" s="409" t="e">
        <v>#DIV/0!</v>
      </c>
      <c r="D1264" s="409">
        <v>0</v>
      </c>
      <c r="E1264" s="409">
        <v>2.0000009226054005</v>
      </c>
      <c r="G1264" s="364"/>
    </row>
    <row r="1265" spans="1:7" ht="17.25" thickBot="1" x14ac:dyDescent="0.35">
      <c r="A1265" s="1016" t="s">
        <v>721</v>
      </c>
      <c r="B1265" s="1017"/>
      <c r="C1265" s="1017"/>
      <c r="D1265" s="1017"/>
      <c r="E1265" s="1018"/>
      <c r="G1265" s="364"/>
    </row>
    <row r="1266" spans="1:7" x14ac:dyDescent="0.3">
      <c r="A1266" s="969"/>
      <c r="B1266" s="404">
        <v>2019</v>
      </c>
      <c r="C1266" s="404">
        <v>2020</v>
      </c>
      <c r="D1266" s="404">
        <v>2021</v>
      </c>
      <c r="E1266" s="404">
        <v>2022</v>
      </c>
      <c r="G1266" s="364"/>
    </row>
    <row r="1267" spans="1:7" ht="17.25" thickBot="1" x14ac:dyDescent="0.35">
      <c r="A1267" s="970"/>
      <c r="B1267" s="405" t="s">
        <v>9</v>
      </c>
      <c r="C1267" s="405" t="s">
        <v>10</v>
      </c>
      <c r="D1267" s="405" t="s">
        <v>10</v>
      </c>
      <c r="E1267" s="405" t="s">
        <v>10</v>
      </c>
      <c r="G1267" s="364"/>
    </row>
    <row r="1268" spans="1:7" ht="17.25" thickBot="1" x14ac:dyDescent="0.35">
      <c r="A1268" s="411" t="s">
        <v>49</v>
      </c>
      <c r="B1268" s="412">
        <v>0</v>
      </c>
      <c r="C1268" s="412">
        <v>0</v>
      </c>
      <c r="D1268" s="412">
        <v>0</v>
      </c>
      <c r="E1268" s="412">
        <v>0</v>
      </c>
      <c r="G1268" s="364"/>
    </row>
    <row r="1269" spans="1:7" ht="17.25" thickBot="1" x14ac:dyDescent="0.35">
      <c r="A1269" s="413" t="s">
        <v>110</v>
      </c>
      <c r="B1269" s="412"/>
      <c r="C1269" s="412"/>
      <c r="D1269" s="412"/>
      <c r="E1269" s="412"/>
      <c r="G1269" s="364"/>
    </row>
    <row r="1270" spans="1:7" ht="17.25" thickBot="1" x14ac:dyDescent="0.35">
      <c r="A1270" s="413" t="s">
        <v>111</v>
      </c>
      <c r="B1270" s="412"/>
      <c r="C1270" s="412"/>
      <c r="D1270" s="412"/>
      <c r="E1270" s="412"/>
      <c r="G1270" s="364"/>
    </row>
    <row r="1271" spans="1:7" ht="17.25" thickBot="1" x14ac:dyDescent="0.35">
      <c r="A1271" s="413" t="s">
        <v>113</v>
      </c>
      <c r="B1271" s="412"/>
      <c r="C1271" s="412"/>
      <c r="D1271" s="412"/>
      <c r="E1271" s="412"/>
      <c r="G1271" s="364"/>
    </row>
    <row r="1272" spans="1:7" ht="17.25" thickBot="1" x14ac:dyDescent="0.35">
      <c r="A1272" s="413" t="s">
        <v>114</v>
      </c>
      <c r="B1272" s="412"/>
      <c r="C1272" s="412"/>
      <c r="D1272" s="412"/>
      <c r="E1272" s="412"/>
      <c r="G1272" s="364"/>
    </row>
    <row r="1273" spans="1:7" ht="17.25" thickBot="1" x14ac:dyDescent="0.35">
      <c r="A1273" s="411" t="s">
        <v>50</v>
      </c>
      <c r="B1273" s="407">
        <v>0</v>
      </c>
      <c r="C1273" s="407">
        <v>1083.8869999999999</v>
      </c>
      <c r="D1273" s="407">
        <v>1083.8869999999999</v>
      </c>
      <c r="E1273" s="407">
        <v>3251.6619999999998</v>
      </c>
      <c r="G1273" s="364"/>
    </row>
    <row r="1274" spans="1:7" ht="17.25" thickBot="1" x14ac:dyDescent="0.35">
      <c r="A1274" s="413" t="s">
        <v>110</v>
      </c>
      <c r="B1274" s="412">
        <v>0</v>
      </c>
      <c r="C1274" s="412">
        <v>1083.8869999999999</v>
      </c>
      <c r="D1274" s="412">
        <v>1083.8869999999999</v>
      </c>
      <c r="E1274" s="412">
        <v>3251.6619999999998</v>
      </c>
      <c r="G1274" s="364"/>
    </row>
    <row r="1275" spans="1:7" ht="17.25" thickBot="1" x14ac:dyDescent="0.35">
      <c r="A1275" s="413" t="s">
        <v>111</v>
      </c>
      <c r="B1275" s="407"/>
      <c r="C1275" s="412"/>
      <c r="D1275" s="412"/>
      <c r="E1275" s="412"/>
      <c r="G1275" s="364"/>
    </row>
    <row r="1276" spans="1:7" ht="17.25" thickBot="1" x14ac:dyDescent="0.35">
      <c r="A1276" s="413" t="s">
        <v>113</v>
      </c>
      <c r="B1276" s="407"/>
      <c r="C1276" s="412"/>
      <c r="D1276" s="412"/>
      <c r="E1276" s="412"/>
      <c r="G1276" s="364"/>
    </row>
    <row r="1277" spans="1:7" ht="17.25" thickBot="1" x14ac:dyDescent="0.35">
      <c r="A1277" s="413" t="s">
        <v>114</v>
      </c>
      <c r="B1277" s="407"/>
      <c r="C1277" s="412"/>
      <c r="D1277" s="412"/>
      <c r="E1277" s="412"/>
      <c r="G1277" s="364"/>
    </row>
    <row r="1278" spans="1:7" ht="17.25" thickBot="1" x14ac:dyDescent="0.35">
      <c r="A1278" s="414" t="s">
        <v>828</v>
      </c>
      <c r="B1278" s="407">
        <v>0</v>
      </c>
      <c r="C1278" s="407">
        <v>1083.8869999999999</v>
      </c>
      <c r="D1278" s="407">
        <v>1083.8869999999999</v>
      </c>
      <c r="E1278" s="407">
        <v>3251.6619999999998</v>
      </c>
      <c r="G1278" s="364"/>
    </row>
    <row r="1279" spans="1:7" ht="78.75" customHeight="1" thickBot="1" x14ac:dyDescent="0.35">
      <c r="A1279" s="401" t="s">
        <v>830</v>
      </c>
      <c r="B1279" s="402" t="s">
        <v>831</v>
      </c>
      <c r="C1279" s="415" t="s">
        <v>817</v>
      </c>
      <c r="D1279" s="416"/>
      <c r="E1279" s="402"/>
      <c r="G1279" s="364"/>
    </row>
    <row r="1280" spans="1:7" ht="17.25" thickBot="1" x14ac:dyDescent="0.35">
      <c r="A1280" s="375" t="s">
        <v>22</v>
      </c>
      <c r="B1280" s="986" t="s">
        <v>832</v>
      </c>
      <c r="C1280" s="966"/>
      <c r="D1280" s="966"/>
      <c r="E1280" s="987"/>
      <c r="G1280" s="364"/>
    </row>
    <row r="1281" spans="1:7" ht="17.25" thickBot="1" x14ac:dyDescent="0.35">
      <c r="A1281" s="375" t="s">
        <v>24</v>
      </c>
      <c r="B1281" s="998" t="s">
        <v>715</v>
      </c>
      <c r="C1281" s="967"/>
      <c r="D1281" s="967"/>
      <c r="E1281" s="968"/>
      <c r="G1281" s="364"/>
    </row>
    <row r="1282" spans="1:7" x14ac:dyDescent="0.3">
      <c r="A1282" s="969"/>
      <c r="B1282" s="404">
        <v>2019</v>
      </c>
      <c r="C1282" s="404">
        <v>2020</v>
      </c>
      <c r="D1282" s="404">
        <v>2021</v>
      </c>
      <c r="E1282" s="404">
        <v>2022</v>
      </c>
      <c r="G1282" s="364"/>
    </row>
    <row r="1283" spans="1:7" ht="17.25" thickBot="1" x14ac:dyDescent="0.35">
      <c r="A1283" s="970"/>
      <c r="B1283" s="405" t="s">
        <v>9</v>
      </c>
      <c r="C1283" s="405" t="s">
        <v>10</v>
      </c>
      <c r="D1283" s="405" t="s">
        <v>10</v>
      </c>
      <c r="E1283" s="405" t="s">
        <v>10</v>
      </c>
      <c r="G1283" s="364"/>
    </row>
    <row r="1284" spans="1:7" ht="17.25" thickBot="1" x14ac:dyDescent="0.35">
      <c r="A1284" s="375" t="s">
        <v>26</v>
      </c>
      <c r="B1284" s="406">
        <v>0</v>
      </c>
      <c r="C1284" s="406">
        <v>6331</v>
      </c>
      <c r="D1284" s="406">
        <v>6331</v>
      </c>
      <c r="E1284" s="406">
        <v>18995</v>
      </c>
      <c r="G1284" s="364"/>
    </row>
    <row r="1285" spans="1:7" ht="17.25" thickBot="1" x14ac:dyDescent="0.35">
      <c r="A1285" s="375" t="s">
        <v>27</v>
      </c>
      <c r="B1285" s="406">
        <v>0</v>
      </c>
      <c r="C1285" s="406">
        <v>59760.2</v>
      </c>
      <c r="D1285" s="406">
        <v>59760.2</v>
      </c>
      <c r="E1285" s="406">
        <v>179280.6</v>
      </c>
      <c r="G1285" s="364"/>
    </row>
    <row r="1286" spans="1:7" ht="17.25" thickBot="1" x14ac:dyDescent="0.35">
      <c r="A1286" s="375" t="s">
        <v>28</v>
      </c>
      <c r="B1286" s="406" t="e">
        <v>#DIV/0!</v>
      </c>
      <c r="C1286" s="406">
        <v>9.4392986889906805</v>
      </c>
      <c r="D1286" s="406">
        <v>9.4392986889906805</v>
      </c>
      <c r="E1286" s="406">
        <v>9.4383048170571211</v>
      </c>
      <c r="G1286" s="364"/>
    </row>
    <row r="1287" spans="1:7" ht="17.25" thickBot="1" x14ac:dyDescent="0.35">
      <c r="A1287" s="375" t="s">
        <v>29</v>
      </c>
      <c r="B1287" s="408" t="s">
        <v>30</v>
      </c>
      <c r="C1287" s="409" t="e">
        <v>#DIV/0!</v>
      </c>
      <c r="D1287" s="409">
        <v>0</v>
      </c>
      <c r="E1287" s="409">
        <v>2.0003159058600537</v>
      </c>
      <c r="G1287" s="364"/>
    </row>
    <row r="1288" spans="1:7" ht="17.25" thickBot="1" x14ac:dyDescent="0.35">
      <c r="A1288" s="375" t="s">
        <v>31</v>
      </c>
      <c r="B1288" s="408" t="s">
        <v>30</v>
      </c>
      <c r="C1288" s="409" t="e">
        <v>#DIV/0!</v>
      </c>
      <c r="D1288" s="409">
        <v>0</v>
      </c>
      <c r="E1288" s="409">
        <v>2.0000000000000004</v>
      </c>
      <c r="G1288" s="364"/>
    </row>
    <row r="1289" spans="1:7" ht="17.25" thickBot="1" x14ac:dyDescent="0.35">
      <c r="A1289" s="375" t="s">
        <v>32</v>
      </c>
      <c r="B1289" s="408" t="s">
        <v>30</v>
      </c>
      <c r="C1289" s="409" t="e">
        <v>#DIV/0!</v>
      </c>
      <c r="D1289" s="409">
        <v>0</v>
      </c>
      <c r="E1289" s="409">
        <v>-1.0529086601729354E-4</v>
      </c>
      <c r="G1289" s="364"/>
    </row>
    <row r="1290" spans="1:7" ht="17.25" thickBot="1" x14ac:dyDescent="0.35">
      <c r="A1290" s="1016" t="s">
        <v>721</v>
      </c>
      <c r="B1290" s="1017"/>
      <c r="C1290" s="1017"/>
      <c r="D1290" s="1017"/>
      <c r="E1290" s="1018"/>
      <c r="G1290" s="364"/>
    </row>
    <row r="1291" spans="1:7" x14ac:dyDescent="0.3">
      <c r="A1291" s="969"/>
      <c r="B1291" s="404">
        <v>2019</v>
      </c>
      <c r="C1291" s="404">
        <v>2020</v>
      </c>
      <c r="D1291" s="404">
        <v>2021</v>
      </c>
      <c r="E1291" s="404">
        <v>2022</v>
      </c>
      <c r="G1291" s="364"/>
    </row>
    <row r="1292" spans="1:7" ht="17.25" thickBot="1" x14ac:dyDescent="0.35">
      <c r="A1292" s="970"/>
      <c r="B1292" s="405" t="s">
        <v>9</v>
      </c>
      <c r="C1292" s="405" t="s">
        <v>10</v>
      </c>
      <c r="D1292" s="405" t="s">
        <v>10</v>
      </c>
      <c r="E1292" s="405" t="s">
        <v>10</v>
      </c>
      <c r="G1292" s="364"/>
    </row>
    <row r="1293" spans="1:7" ht="17.25" thickBot="1" x14ac:dyDescent="0.35">
      <c r="A1293" s="411" t="s">
        <v>49</v>
      </c>
      <c r="B1293" s="412">
        <v>0</v>
      </c>
      <c r="C1293" s="412">
        <v>0</v>
      </c>
      <c r="D1293" s="412">
        <v>0</v>
      </c>
      <c r="E1293" s="412">
        <v>0</v>
      </c>
      <c r="G1293" s="364"/>
    </row>
    <row r="1294" spans="1:7" ht="17.25" thickBot="1" x14ac:dyDescent="0.35">
      <c r="A1294" s="413" t="s">
        <v>110</v>
      </c>
      <c r="B1294" s="412"/>
      <c r="C1294" s="412"/>
      <c r="D1294" s="412"/>
      <c r="E1294" s="412"/>
      <c r="G1294" s="364"/>
    </row>
    <row r="1295" spans="1:7" ht="17.25" thickBot="1" x14ac:dyDescent="0.35">
      <c r="A1295" s="413" t="s">
        <v>111</v>
      </c>
      <c r="B1295" s="412"/>
      <c r="C1295" s="412"/>
      <c r="D1295" s="412"/>
      <c r="E1295" s="412"/>
      <c r="G1295" s="364"/>
    </row>
    <row r="1296" spans="1:7" ht="17.25" thickBot="1" x14ac:dyDescent="0.35">
      <c r="A1296" s="413" t="s">
        <v>113</v>
      </c>
      <c r="B1296" s="412"/>
      <c r="C1296" s="412"/>
      <c r="D1296" s="412"/>
      <c r="E1296" s="412"/>
      <c r="G1296" s="364"/>
    </row>
    <row r="1297" spans="1:7" ht="17.25" thickBot="1" x14ac:dyDescent="0.35">
      <c r="A1297" s="413" t="s">
        <v>114</v>
      </c>
      <c r="B1297" s="412"/>
      <c r="C1297" s="412"/>
      <c r="D1297" s="412"/>
      <c r="E1297" s="412"/>
      <c r="G1297" s="364"/>
    </row>
    <row r="1298" spans="1:7" ht="17.25" thickBot="1" x14ac:dyDescent="0.35">
      <c r="A1298" s="411" t="s">
        <v>50</v>
      </c>
      <c r="B1298" s="407">
        <v>0</v>
      </c>
      <c r="C1298" s="407">
        <v>59760.2</v>
      </c>
      <c r="D1298" s="407">
        <v>59760.2</v>
      </c>
      <c r="E1298" s="407">
        <v>179280.6</v>
      </c>
      <c r="G1298" s="364"/>
    </row>
    <row r="1299" spans="1:7" ht="17.25" thickBot="1" x14ac:dyDescent="0.35">
      <c r="A1299" s="413" t="s">
        <v>110</v>
      </c>
      <c r="B1299" s="407">
        <v>0</v>
      </c>
      <c r="C1299" s="412">
        <v>59760.2</v>
      </c>
      <c r="D1299" s="412">
        <v>59760.2</v>
      </c>
      <c r="E1299" s="412">
        <v>179280.6</v>
      </c>
      <c r="G1299" s="364"/>
    </row>
    <row r="1300" spans="1:7" ht="17.25" thickBot="1" x14ac:dyDescent="0.35">
      <c r="A1300" s="413" t="s">
        <v>111</v>
      </c>
      <c r="B1300" s="407"/>
      <c r="C1300" s="412"/>
      <c r="D1300" s="412"/>
      <c r="E1300" s="412"/>
      <c r="G1300" s="364"/>
    </row>
    <row r="1301" spans="1:7" ht="17.25" thickBot="1" x14ac:dyDescent="0.35">
      <c r="A1301" s="413" t="s">
        <v>113</v>
      </c>
      <c r="B1301" s="407"/>
      <c r="C1301" s="412"/>
      <c r="D1301" s="412"/>
      <c r="E1301" s="412"/>
      <c r="G1301" s="364"/>
    </row>
    <row r="1302" spans="1:7" ht="17.25" thickBot="1" x14ac:dyDescent="0.35">
      <c r="A1302" s="413" t="s">
        <v>114</v>
      </c>
      <c r="B1302" s="407"/>
      <c r="C1302" s="412"/>
      <c r="D1302" s="412"/>
      <c r="E1302" s="412"/>
      <c r="G1302" s="364"/>
    </row>
    <row r="1303" spans="1:7" ht="17.25" thickBot="1" x14ac:dyDescent="0.35">
      <c r="A1303" s="414" t="s">
        <v>833</v>
      </c>
      <c r="B1303" s="407">
        <v>0</v>
      </c>
      <c r="C1303" s="407">
        <v>59760.2</v>
      </c>
      <c r="D1303" s="407">
        <v>59760.2</v>
      </c>
      <c r="E1303" s="407">
        <v>179280.6</v>
      </c>
      <c r="G1303" s="364"/>
    </row>
    <row r="1304" spans="1:7" ht="94.5" customHeight="1" thickBot="1" x14ac:dyDescent="0.35">
      <c r="A1304" s="401" t="s">
        <v>830</v>
      </c>
      <c r="B1304" s="402" t="s">
        <v>834</v>
      </c>
      <c r="C1304" s="415" t="s">
        <v>817</v>
      </c>
      <c r="D1304" s="416"/>
      <c r="E1304" s="402"/>
      <c r="G1304" s="364"/>
    </row>
    <row r="1305" spans="1:7" ht="17.25" thickBot="1" x14ac:dyDescent="0.35">
      <c r="A1305" s="375" t="s">
        <v>22</v>
      </c>
      <c r="B1305" s="986" t="s">
        <v>724</v>
      </c>
      <c r="C1305" s="966"/>
      <c r="D1305" s="966"/>
      <c r="E1305" s="987"/>
      <c r="G1305" s="364"/>
    </row>
    <row r="1306" spans="1:7" ht="17.25" thickBot="1" x14ac:dyDescent="0.35">
      <c r="A1306" s="375" t="s">
        <v>24</v>
      </c>
      <c r="B1306" s="998" t="s">
        <v>711</v>
      </c>
      <c r="C1306" s="967"/>
      <c r="D1306" s="967"/>
      <c r="E1306" s="968"/>
      <c r="G1306" s="364"/>
    </row>
    <row r="1307" spans="1:7" x14ac:dyDescent="0.3">
      <c r="A1307" s="969"/>
      <c r="B1307" s="404">
        <v>2019</v>
      </c>
      <c r="C1307" s="404">
        <v>2020</v>
      </c>
      <c r="D1307" s="404">
        <v>2021</v>
      </c>
      <c r="E1307" s="404">
        <v>2022</v>
      </c>
      <c r="G1307" s="364"/>
    </row>
    <row r="1308" spans="1:7" ht="17.25" thickBot="1" x14ac:dyDescent="0.35">
      <c r="A1308" s="970"/>
      <c r="B1308" s="405" t="s">
        <v>9</v>
      </c>
      <c r="C1308" s="405" t="s">
        <v>10</v>
      </c>
      <c r="D1308" s="405" t="s">
        <v>10</v>
      </c>
      <c r="E1308" s="405" t="s">
        <v>10</v>
      </c>
      <c r="G1308" s="364"/>
    </row>
    <row r="1309" spans="1:7" ht="17.25" thickBot="1" x14ac:dyDescent="0.35">
      <c r="A1309" s="375" t="s">
        <v>26</v>
      </c>
      <c r="B1309" s="406">
        <v>0</v>
      </c>
      <c r="C1309" s="406">
        <v>1</v>
      </c>
      <c r="D1309" s="406">
        <v>1</v>
      </c>
      <c r="E1309" s="406">
        <v>1</v>
      </c>
      <c r="G1309" s="364"/>
    </row>
    <row r="1310" spans="1:7" ht="17.25" thickBot="1" x14ac:dyDescent="0.35">
      <c r="A1310" s="375" t="s">
        <v>27</v>
      </c>
      <c r="B1310" s="412">
        <v>0</v>
      </c>
      <c r="C1310" s="412">
        <v>795.24</v>
      </c>
      <c r="D1310" s="412">
        <v>795.24</v>
      </c>
      <c r="E1310" s="412">
        <v>2385.7190000000001</v>
      </c>
      <c r="G1310" s="364"/>
    </row>
    <row r="1311" spans="1:7" ht="17.25" thickBot="1" x14ac:dyDescent="0.35">
      <c r="A1311" s="375" t="s">
        <v>28</v>
      </c>
      <c r="B1311" s="406" t="e">
        <v>#DIV/0!</v>
      </c>
      <c r="C1311" s="406">
        <v>795.24</v>
      </c>
      <c r="D1311" s="406">
        <v>795.24</v>
      </c>
      <c r="E1311" s="406">
        <v>2385.7190000000001</v>
      </c>
      <c r="G1311" s="364"/>
    </row>
    <row r="1312" spans="1:7" ht="17.25" thickBot="1" x14ac:dyDescent="0.35">
      <c r="A1312" s="375" t="s">
        <v>29</v>
      </c>
      <c r="B1312" s="408" t="s">
        <v>30</v>
      </c>
      <c r="C1312" s="409" t="e">
        <v>#DIV/0!</v>
      </c>
      <c r="D1312" s="409">
        <v>0</v>
      </c>
      <c r="E1312" s="409">
        <v>0</v>
      </c>
      <c r="G1312" s="364"/>
    </row>
    <row r="1313" spans="1:7" ht="17.25" thickBot="1" x14ac:dyDescent="0.35">
      <c r="A1313" s="375" t="s">
        <v>31</v>
      </c>
      <c r="B1313" s="408" t="s">
        <v>30</v>
      </c>
      <c r="C1313" s="409" t="e">
        <v>#DIV/0!</v>
      </c>
      <c r="D1313" s="409">
        <v>0</v>
      </c>
      <c r="E1313" s="409">
        <v>1.9999987425179819</v>
      </c>
      <c r="G1313" s="364"/>
    </row>
    <row r="1314" spans="1:7" ht="17.25" thickBot="1" x14ac:dyDescent="0.35">
      <c r="A1314" s="375" t="s">
        <v>32</v>
      </c>
      <c r="B1314" s="408" t="s">
        <v>30</v>
      </c>
      <c r="C1314" s="409" t="e">
        <v>#DIV/0!</v>
      </c>
      <c r="D1314" s="409">
        <v>0</v>
      </c>
      <c r="E1314" s="409">
        <v>1.9999987425179819</v>
      </c>
      <c r="G1314" s="364"/>
    </row>
    <row r="1315" spans="1:7" ht="17.25" thickBot="1" x14ac:dyDescent="0.35">
      <c r="A1315" s="1016" t="s">
        <v>721</v>
      </c>
      <c r="B1315" s="1017"/>
      <c r="C1315" s="1017"/>
      <c r="D1315" s="1017"/>
      <c r="E1315" s="1018"/>
      <c r="G1315" s="364"/>
    </row>
    <row r="1316" spans="1:7" x14ac:dyDescent="0.3">
      <c r="A1316" s="969"/>
      <c r="B1316" s="404">
        <v>2019</v>
      </c>
      <c r="C1316" s="404">
        <v>2020</v>
      </c>
      <c r="D1316" s="404">
        <v>2021</v>
      </c>
      <c r="E1316" s="404">
        <v>2022</v>
      </c>
      <c r="G1316" s="364"/>
    </row>
    <row r="1317" spans="1:7" ht="17.25" thickBot="1" x14ac:dyDescent="0.35">
      <c r="A1317" s="970"/>
      <c r="B1317" s="405" t="s">
        <v>9</v>
      </c>
      <c r="C1317" s="405" t="s">
        <v>10</v>
      </c>
      <c r="D1317" s="405" t="s">
        <v>10</v>
      </c>
      <c r="E1317" s="405" t="s">
        <v>10</v>
      </c>
      <c r="G1317" s="364"/>
    </row>
    <row r="1318" spans="1:7" ht="17.25" thickBot="1" x14ac:dyDescent="0.35">
      <c r="A1318" s="411" t="s">
        <v>49</v>
      </c>
      <c r="B1318" s="412">
        <v>0</v>
      </c>
      <c r="C1318" s="412">
        <v>0</v>
      </c>
      <c r="D1318" s="412">
        <v>0</v>
      </c>
      <c r="E1318" s="412">
        <v>0</v>
      </c>
      <c r="G1318" s="364"/>
    </row>
    <row r="1319" spans="1:7" ht="17.25" thickBot="1" x14ac:dyDescent="0.35">
      <c r="A1319" s="413" t="s">
        <v>110</v>
      </c>
      <c r="B1319" s="412"/>
      <c r="C1319" s="412"/>
      <c r="D1319" s="412"/>
      <c r="E1319" s="412"/>
      <c r="G1319" s="364"/>
    </row>
    <row r="1320" spans="1:7" ht="17.25" thickBot="1" x14ac:dyDescent="0.35">
      <c r="A1320" s="413" t="s">
        <v>111</v>
      </c>
      <c r="B1320" s="412"/>
      <c r="C1320" s="412"/>
      <c r="D1320" s="412"/>
      <c r="E1320" s="412"/>
      <c r="G1320" s="364"/>
    </row>
    <row r="1321" spans="1:7" ht="17.25" thickBot="1" x14ac:dyDescent="0.35">
      <c r="A1321" s="413" t="s">
        <v>113</v>
      </c>
      <c r="B1321" s="412"/>
      <c r="C1321" s="412"/>
      <c r="D1321" s="412"/>
      <c r="E1321" s="412"/>
      <c r="G1321" s="364"/>
    </row>
    <row r="1322" spans="1:7" ht="17.25" thickBot="1" x14ac:dyDescent="0.35">
      <c r="A1322" s="413" t="s">
        <v>114</v>
      </c>
      <c r="B1322" s="412"/>
      <c r="C1322" s="412"/>
      <c r="D1322" s="412"/>
      <c r="E1322" s="412"/>
      <c r="G1322" s="364"/>
    </row>
    <row r="1323" spans="1:7" ht="17.25" thickBot="1" x14ac:dyDescent="0.35">
      <c r="A1323" s="411" t="s">
        <v>50</v>
      </c>
      <c r="B1323" s="407">
        <v>0</v>
      </c>
      <c r="C1323" s="407">
        <v>795.24</v>
      </c>
      <c r="D1323" s="407">
        <v>795.24</v>
      </c>
      <c r="E1323" s="407">
        <v>2385.7190000000001</v>
      </c>
      <c r="G1323" s="364"/>
    </row>
    <row r="1324" spans="1:7" ht="17.25" thickBot="1" x14ac:dyDescent="0.35">
      <c r="A1324" s="413" t="s">
        <v>110</v>
      </c>
      <c r="B1324" s="412">
        <v>0</v>
      </c>
      <c r="C1324" s="412">
        <v>795.24</v>
      </c>
      <c r="D1324" s="412">
        <v>795.24</v>
      </c>
      <c r="E1324" s="412">
        <v>2385.7190000000001</v>
      </c>
      <c r="G1324" s="364"/>
    </row>
    <row r="1325" spans="1:7" ht="17.25" thickBot="1" x14ac:dyDescent="0.35">
      <c r="A1325" s="413" t="s">
        <v>111</v>
      </c>
      <c r="B1325" s="407"/>
      <c r="C1325" s="412"/>
      <c r="D1325" s="412"/>
      <c r="E1325" s="412"/>
      <c r="G1325" s="364"/>
    </row>
    <row r="1326" spans="1:7" ht="17.25" thickBot="1" x14ac:dyDescent="0.35">
      <c r="A1326" s="413" t="s">
        <v>113</v>
      </c>
      <c r="B1326" s="407"/>
      <c r="C1326" s="412"/>
      <c r="D1326" s="412"/>
      <c r="E1326" s="412"/>
      <c r="G1326" s="364"/>
    </row>
    <row r="1327" spans="1:7" ht="17.25" thickBot="1" x14ac:dyDescent="0.35">
      <c r="A1327" s="413" t="s">
        <v>114</v>
      </c>
      <c r="B1327" s="407"/>
      <c r="C1327" s="412"/>
      <c r="D1327" s="412"/>
      <c r="E1327" s="412"/>
      <c r="G1327" s="364"/>
    </row>
    <row r="1328" spans="1:7" ht="17.25" thickBot="1" x14ac:dyDescent="0.35">
      <c r="A1328" s="414" t="s">
        <v>833</v>
      </c>
      <c r="B1328" s="407">
        <v>0</v>
      </c>
      <c r="C1328" s="407">
        <v>795.24</v>
      </c>
      <c r="D1328" s="407">
        <v>795.24</v>
      </c>
      <c r="E1328" s="407">
        <v>2385.7190000000001</v>
      </c>
      <c r="G1328" s="364"/>
    </row>
    <row r="1329" spans="1:7" ht="17.25" thickBot="1" x14ac:dyDescent="0.35">
      <c r="A1329" s="401" t="s">
        <v>835</v>
      </c>
      <c r="B1329" s="402" t="s">
        <v>836</v>
      </c>
      <c r="C1329" s="415" t="s">
        <v>817</v>
      </c>
      <c r="D1329" s="416"/>
      <c r="E1329" s="402"/>
      <c r="G1329" s="364"/>
    </row>
    <row r="1330" spans="1:7" ht="213.75" customHeight="1" thickBot="1" x14ac:dyDescent="0.35">
      <c r="A1330" s="375" t="s">
        <v>22</v>
      </c>
      <c r="B1330" s="986" t="s">
        <v>837</v>
      </c>
      <c r="C1330" s="966"/>
      <c r="D1330" s="966"/>
      <c r="E1330" s="987"/>
      <c r="G1330" s="364"/>
    </row>
    <row r="1331" spans="1:7" ht="17.25" thickBot="1" x14ac:dyDescent="0.35">
      <c r="A1331" s="375" t="s">
        <v>24</v>
      </c>
      <c r="B1331" s="998" t="s">
        <v>715</v>
      </c>
      <c r="C1331" s="967"/>
      <c r="D1331" s="967"/>
      <c r="E1331" s="968"/>
      <c r="G1331" s="364"/>
    </row>
    <row r="1332" spans="1:7" x14ac:dyDescent="0.3">
      <c r="A1332" s="969"/>
      <c r="B1332" s="404">
        <v>2019</v>
      </c>
      <c r="C1332" s="404">
        <v>2020</v>
      </c>
      <c r="D1332" s="404">
        <v>2021</v>
      </c>
      <c r="E1332" s="404">
        <v>2022</v>
      </c>
      <c r="G1332" s="364"/>
    </row>
    <row r="1333" spans="1:7" ht="17.25" thickBot="1" x14ac:dyDescent="0.35">
      <c r="A1333" s="970"/>
      <c r="B1333" s="405" t="s">
        <v>9</v>
      </c>
      <c r="C1333" s="405" t="s">
        <v>10</v>
      </c>
      <c r="D1333" s="405" t="s">
        <v>10</v>
      </c>
      <c r="E1333" s="405" t="s">
        <v>10</v>
      </c>
      <c r="G1333" s="364"/>
    </row>
    <row r="1334" spans="1:7" ht="17.25" thickBot="1" x14ac:dyDescent="0.35">
      <c r="A1334" s="375" t="s">
        <v>26</v>
      </c>
      <c r="B1334" s="406">
        <v>0</v>
      </c>
      <c r="C1334" s="406">
        <v>9328</v>
      </c>
      <c r="D1334" s="406">
        <v>9328</v>
      </c>
      <c r="E1334" s="406">
        <v>27983</v>
      </c>
      <c r="G1334" s="364"/>
    </row>
    <row r="1335" spans="1:7" ht="17.25" thickBot="1" x14ac:dyDescent="0.35">
      <c r="A1335" s="375" t="s">
        <v>27</v>
      </c>
      <c r="B1335" s="406">
        <v>0</v>
      </c>
      <c r="C1335" s="406">
        <v>53720.04</v>
      </c>
      <c r="D1335" s="406">
        <v>53720.04</v>
      </c>
      <c r="E1335" s="406">
        <v>161160.12100000001</v>
      </c>
      <c r="G1335" s="364"/>
    </row>
    <row r="1336" spans="1:7" ht="17.25" thickBot="1" x14ac:dyDescent="0.35">
      <c r="A1336" s="375" t="s">
        <v>28</v>
      </c>
      <c r="B1336" s="406" t="e">
        <v>#DIV/0!</v>
      </c>
      <c r="C1336" s="406">
        <v>5.7590094339622642</v>
      </c>
      <c r="D1336" s="406">
        <v>5.7590094339622642</v>
      </c>
      <c r="E1336" s="406">
        <v>5.7592152735589472</v>
      </c>
      <c r="G1336" s="364"/>
    </row>
    <row r="1337" spans="1:7" ht="17.25" thickBot="1" x14ac:dyDescent="0.35">
      <c r="A1337" s="375" t="s">
        <v>29</v>
      </c>
      <c r="B1337" s="408" t="s">
        <v>30</v>
      </c>
      <c r="C1337" s="409" t="e">
        <v>#DIV/0!</v>
      </c>
      <c r="D1337" s="409">
        <v>0</v>
      </c>
      <c r="E1337" s="409">
        <v>1.9998927958833619</v>
      </c>
      <c r="G1337" s="364"/>
    </row>
    <row r="1338" spans="1:7" ht="17.25" thickBot="1" x14ac:dyDescent="0.35">
      <c r="A1338" s="375" t="s">
        <v>31</v>
      </c>
      <c r="B1338" s="408" t="s">
        <v>30</v>
      </c>
      <c r="C1338" s="409" t="e">
        <v>#DIV/0!</v>
      </c>
      <c r="D1338" s="409">
        <v>0</v>
      </c>
      <c r="E1338" s="409">
        <v>2.0000000186150273</v>
      </c>
      <c r="G1338" s="364"/>
    </row>
    <row r="1339" spans="1:7" ht="17.25" thickBot="1" x14ac:dyDescent="0.35">
      <c r="A1339" s="375" t="s">
        <v>32</v>
      </c>
      <c r="B1339" s="408" t="s">
        <v>30</v>
      </c>
      <c r="C1339" s="409" t="e">
        <v>#DIV/0!</v>
      </c>
      <c r="D1339" s="409">
        <v>0</v>
      </c>
      <c r="E1339" s="409">
        <v>3.5742187791676372E-5</v>
      </c>
      <c r="G1339" s="364"/>
    </row>
    <row r="1340" spans="1:7" ht="17.25" thickBot="1" x14ac:dyDescent="0.35">
      <c r="A1340" s="1016" t="s">
        <v>721</v>
      </c>
      <c r="B1340" s="1017"/>
      <c r="C1340" s="1017"/>
      <c r="D1340" s="1017"/>
      <c r="E1340" s="1018"/>
      <c r="G1340" s="364"/>
    </row>
    <row r="1341" spans="1:7" x14ac:dyDescent="0.3">
      <c r="A1341" s="969"/>
      <c r="B1341" s="404">
        <v>2019</v>
      </c>
      <c r="C1341" s="404">
        <v>2020</v>
      </c>
      <c r="D1341" s="404">
        <v>2021</v>
      </c>
      <c r="E1341" s="404">
        <v>2022</v>
      </c>
      <c r="G1341" s="364"/>
    </row>
    <row r="1342" spans="1:7" ht="17.25" thickBot="1" x14ac:dyDescent="0.35">
      <c r="A1342" s="970"/>
      <c r="B1342" s="405" t="s">
        <v>9</v>
      </c>
      <c r="C1342" s="405" t="s">
        <v>10</v>
      </c>
      <c r="D1342" s="405" t="s">
        <v>10</v>
      </c>
      <c r="E1342" s="405" t="s">
        <v>10</v>
      </c>
      <c r="G1342" s="364"/>
    </row>
    <row r="1343" spans="1:7" ht="17.25" thickBot="1" x14ac:dyDescent="0.35">
      <c r="A1343" s="411" t="s">
        <v>49</v>
      </c>
      <c r="B1343" s="412">
        <v>0</v>
      </c>
      <c r="C1343" s="412">
        <v>0</v>
      </c>
      <c r="D1343" s="412">
        <v>0</v>
      </c>
      <c r="E1343" s="412">
        <v>0</v>
      </c>
      <c r="G1343" s="364"/>
    </row>
    <row r="1344" spans="1:7" ht="17.25" thickBot="1" x14ac:dyDescent="0.35">
      <c r="A1344" s="413" t="s">
        <v>110</v>
      </c>
      <c r="B1344" s="412"/>
      <c r="C1344" s="412"/>
      <c r="D1344" s="412"/>
      <c r="E1344" s="412"/>
      <c r="G1344" s="364"/>
    </row>
    <row r="1345" spans="1:7" ht="17.25" thickBot="1" x14ac:dyDescent="0.35">
      <c r="A1345" s="413" t="s">
        <v>111</v>
      </c>
      <c r="B1345" s="412"/>
      <c r="C1345" s="412"/>
      <c r="D1345" s="412"/>
      <c r="E1345" s="412"/>
      <c r="G1345" s="364"/>
    </row>
    <row r="1346" spans="1:7" ht="17.25" thickBot="1" x14ac:dyDescent="0.35">
      <c r="A1346" s="413" t="s">
        <v>113</v>
      </c>
      <c r="B1346" s="412"/>
      <c r="C1346" s="412"/>
      <c r="D1346" s="412"/>
      <c r="E1346" s="412"/>
      <c r="G1346" s="364"/>
    </row>
    <row r="1347" spans="1:7" ht="17.25" thickBot="1" x14ac:dyDescent="0.35">
      <c r="A1347" s="413" t="s">
        <v>114</v>
      </c>
      <c r="B1347" s="412"/>
      <c r="C1347" s="412"/>
      <c r="D1347" s="412"/>
      <c r="E1347" s="412"/>
      <c r="G1347" s="364"/>
    </row>
    <row r="1348" spans="1:7" ht="17.25" thickBot="1" x14ac:dyDescent="0.35">
      <c r="A1348" s="411" t="s">
        <v>50</v>
      </c>
      <c r="B1348" s="407">
        <v>0</v>
      </c>
      <c r="C1348" s="407">
        <v>53720.04</v>
      </c>
      <c r="D1348" s="407">
        <v>53720.04</v>
      </c>
      <c r="E1348" s="407">
        <v>161160.12100000001</v>
      </c>
      <c r="G1348" s="364"/>
    </row>
    <row r="1349" spans="1:7" ht="17.25" thickBot="1" x14ac:dyDescent="0.35">
      <c r="A1349" s="413" t="s">
        <v>110</v>
      </c>
      <c r="B1349" s="407">
        <v>0</v>
      </c>
      <c r="C1349" s="412">
        <v>53720.04</v>
      </c>
      <c r="D1349" s="412">
        <v>53720.04</v>
      </c>
      <c r="E1349" s="412">
        <v>161160.12100000001</v>
      </c>
      <c r="G1349" s="364"/>
    </row>
    <row r="1350" spans="1:7" ht="17.25" thickBot="1" x14ac:dyDescent="0.35">
      <c r="A1350" s="413" t="s">
        <v>111</v>
      </c>
      <c r="B1350" s="407"/>
      <c r="C1350" s="412"/>
      <c r="D1350" s="412"/>
      <c r="E1350" s="412"/>
      <c r="G1350" s="364"/>
    </row>
    <row r="1351" spans="1:7" ht="17.25" thickBot="1" x14ac:dyDescent="0.35">
      <c r="A1351" s="413" t="s">
        <v>113</v>
      </c>
      <c r="B1351" s="407"/>
      <c r="C1351" s="412"/>
      <c r="D1351" s="412"/>
      <c r="E1351" s="412"/>
      <c r="G1351" s="364"/>
    </row>
    <row r="1352" spans="1:7" ht="17.25" thickBot="1" x14ac:dyDescent="0.35">
      <c r="A1352" s="413" t="s">
        <v>114</v>
      </c>
      <c r="B1352" s="407"/>
      <c r="C1352" s="412"/>
      <c r="D1352" s="412"/>
      <c r="E1352" s="412"/>
      <c r="G1352" s="364"/>
    </row>
    <row r="1353" spans="1:7" ht="17.25" thickBot="1" x14ac:dyDescent="0.35">
      <c r="A1353" s="414" t="s">
        <v>838</v>
      </c>
      <c r="B1353" s="407">
        <v>0</v>
      </c>
      <c r="C1353" s="407">
        <v>53720.04</v>
      </c>
      <c r="D1353" s="407">
        <v>53720.04</v>
      </c>
      <c r="E1353" s="407">
        <v>161160.12100000001</v>
      </c>
      <c r="G1353" s="364"/>
    </row>
    <row r="1354" spans="1:7" ht="78" customHeight="1" thickBot="1" x14ac:dyDescent="0.35">
      <c r="A1354" s="401" t="s">
        <v>835</v>
      </c>
      <c r="B1354" s="402" t="s">
        <v>839</v>
      </c>
      <c r="C1354" s="415" t="s">
        <v>817</v>
      </c>
      <c r="D1354" s="416"/>
      <c r="E1354" s="402"/>
      <c r="G1354" s="364"/>
    </row>
    <row r="1355" spans="1:7" ht="17.25" thickBot="1" x14ac:dyDescent="0.35">
      <c r="A1355" s="375" t="s">
        <v>22</v>
      </c>
      <c r="B1355" s="986" t="s">
        <v>724</v>
      </c>
      <c r="C1355" s="966"/>
      <c r="D1355" s="966"/>
      <c r="E1355" s="987"/>
      <c r="G1355" s="364"/>
    </row>
    <row r="1356" spans="1:7" ht="17.25" thickBot="1" x14ac:dyDescent="0.35">
      <c r="A1356" s="375" t="s">
        <v>24</v>
      </c>
      <c r="B1356" s="998" t="s">
        <v>711</v>
      </c>
      <c r="C1356" s="967"/>
      <c r="D1356" s="967"/>
      <c r="E1356" s="968"/>
      <c r="G1356" s="364"/>
    </row>
    <row r="1357" spans="1:7" x14ac:dyDescent="0.3">
      <c r="A1357" s="969"/>
      <c r="B1357" s="404">
        <v>2019</v>
      </c>
      <c r="C1357" s="404">
        <v>2020</v>
      </c>
      <c r="D1357" s="404">
        <v>2021</v>
      </c>
      <c r="E1357" s="404">
        <v>2022</v>
      </c>
      <c r="G1357" s="364"/>
    </row>
    <row r="1358" spans="1:7" ht="17.25" thickBot="1" x14ac:dyDescent="0.35">
      <c r="A1358" s="970"/>
      <c r="B1358" s="405" t="s">
        <v>9</v>
      </c>
      <c r="C1358" s="405" t="s">
        <v>10</v>
      </c>
      <c r="D1358" s="405" t="s">
        <v>10</v>
      </c>
      <c r="E1358" s="405" t="s">
        <v>10</v>
      </c>
      <c r="G1358" s="364"/>
    </row>
    <row r="1359" spans="1:7" ht="17.25" thickBot="1" x14ac:dyDescent="0.35">
      <c r="A1359" s="375" t="s">
        <v>26</v>
      </c>
      <c r="B1359" s="406">
        <v>0</v>
      </c>
      <c r="C1359" s="406">
        <v>1</v>
      </c>
      <c r="D1359" s="406">
        <v>1</v>
      </c>
      <c r="E1359" s="406">
        <v>0</v>
      </c>
      <c r="G1359" s="364"/>
    </row>
    <row r="1360" spans="1:7" ht="17.25" thickBot="1" x14ac:dyDescent="0.35">
      <c r="A1360" s="375" t="s">
        <v>27</v>
      </c>
      <c r="B1360" s="412">
        <v>0</v>
      </c>
      <c r="C1360" s="412">
        <v>751.63599999999997</v>
      </c>
      <c r="D1360" s="412">
        <v>751.63599999999997</v>
      </c>
      <c r="E1360" s="412">
        <v>2254.9090000000001</v>
      </c>
      <c r="G1360" s="364"/>
    </row>
    <row r="1361" spans="1:7" ht="17.25" thickBot="1" x14ac:dyDescent="0.35">
      <c r="A1361" s="375" t="s">
        <v>28</v>
      </c>
      <c r="B1361" s="406" t="e">
        <v>#DIV/0!</v>
      </c>
      <c r="C1361" s="406">
        <v>751.63599999999997</v>
      </c>
      <c r="D1361" s="406">
        <v>751.63599999999997</v>
      </c>
      <c r="E1361" s="406" t="e">
        <v>#DIV/0!</v>
      </c>
      <c r="G1361" s="364"/>
    </row>
    <row r="1362" spans="1:7" ht="17.25" thickBot="1" x14ac:dyDescent="0.35">
      <c r="A1362" s="375" t="s">
        <v>29</v>
      </c>
      <c r="B1362" s="408" t="s">
        <v>30</v>
      </c>
      <c r="C1362" s="409" t="e">
        <v>#DIV/0!</v>
      </c>
      <c r="D1362" s="409">
        <v>0</v>
      </c>
      <c r="E1362" s="409">
        <v>-1</v>
      </c>
      <c r="G1362" s="364"/>
    </row>
    <row r="1363" spans="1:7" ht="17.25" thickBot="1" x14ac:dyDescent="0.35">
      <c r="A1363" s="375" t="s">
        <v>31</v>
      </c>
      <c r="B1363" s="408" t="s">
        <v>30</v>
      </c>
      <c r="C1363" s="409" t="e">
        <v>#DIV/0!</v>
      </c>
      <c r="D1363" s="409">
        <v>0</v>
      </c>
      <c r="E1363" s="409">
        <v>2.0000013304312199</v>
      </c>
      <c r="G1363" s="364"/>
    </row>
    <row r="1364" spans="1:7" ht="17.25" thickBot="1" x14ac:dyDescent="0.35">
      <c r="A1364" s="375" t="s">
        <v>32</v>
      </c>
      <c r="B1364" s="408" t="s">
        <v>30</v>
      </c>
      <c r="C1364" s="409" t="e">
        <v>#DIV/0!</v>
      </c>
      <c r="D1364" s="409">
        <v>0</v>
      </c>
      <c r="E1364" s="409" t="e">
        <v>#DIV/0!</v>
      </c>
      <c r="G1364" s="364"/>
    </row>
    <row r="1365" spans="1:7" ht="17.25" thickBot="1" x14ac:dyDescent="0.35">
      <c r="A1365" s="1016" t="s">
        <v>721</v>
      </c>
      <c r="B1365" s="1017"/>
      <c r="C1365" s="1017"/>
      <c r="D1365" s="1017"/>
      <c r="E1365" s="1018"/>
      <c r="G1365" s="364"/>
    </row>
    <row r="1366" spans="1:7" x14ac:dyDescent="0.3">
      <c r="A1366" s="969"/>
      <c r="B1366" s="404">
        <v>2019</v>
      </c>
      <c r="C1366" s="404">
        <v>2020</v>
      </c>
      <c r="D1366" s="404">
        <v>2021</v>
      </c>
      <c r="E1366" s="404">
        <v>2022</v>
      </c>
      <c r="G1366" s="364"/>
    </row>
    <row r="1367" spans="1:7" ht="17.25" thickBot="1" x14ac:dyDescent="0.35">
      <c r="A1367" s="970"/>
      <c r="B1367" s="405" t="s">
        <v>9</v>
      </c>
      <c r="C1367" s="405" t="s">
        <v>10</v>
      </c>
      <c r="D1367" s="405" t="s">
        <v>10</v>
      </c>
      <c r="E1367" s="405" t="s">
        <v>10</v>
      </c>
      <c r="G1367" s="364"/>
    </row>
    <row r="1368" spans="1:7" ht="17.25" thickBot="1" x14ac:dyDescent="0.35">
      <c r="A1368" s="411" t="s">
        <v>49</v>
      </c>
      <c r="B1368" s="412">
        <v>0</v>
      </c>
      <c r="C1368" s="412">
        <v>0</v>
      </c>
      <c r="D1368" s="412">
        <v>0</v>
      </c>
      <c r="E1368" s="412">
        <v>0</v>
      </c>
      <c r="G1368" s="364"/>
    </row>
    <row r="1369" spans="1:7" ht="17.25" thickBot="1" x14ac:dyDescent="0.35">
      <c r="A1369" s="413" t="s">
        <v>110</v>
      </c>
      <c r="B1369" s="412"/>
      <c r="C1369" s="412"/>
      <c r="D1369" s="412"/>
      <c r="E1369" s="412"/>
      <c r="G1369" s="364"/>
    </row>
    <row r="1370" spans="1:7" ht="17.25" thickBot="1" x14ac:dyDescent="0.35">
      <c r="A1370" s="413" t="s">
        <v>111</v>
      </c>
      <c r="B1370" s="412"/>
      <c r="C1370" s="412"/>
      <c r="D1370" s="412"/>
      <c r="E1370" s="412"/>
      <c r="G1370" s="364"/>
    </row>
    <row r="1371" spans="1:7" ht="17.25" thickBot="1" x14ac:dyDescent="0.35">
      <c r="A1371" s="413" t="s">
        <v>113</v>
      </c>
      <c r="B1371" s="412"/>
      <c r="C1371" s="412"/>
      <c r="D1371" s="412"/>
      <c r="E1371" s="412"/>
      <c r="G1371" s="364"/>
    </row>
    <row r="1372" spans="1:7" ht="17.25" thickBot="1" x14ac:dyDescent="0.35">
      <c r="A1372" s="413" t="s">
        <v>114</v>
      </c>
      <c r="B1372" s="412"/>
      <c r="C1372" s="412"/>
      <c r="D1372" s="412"/>
      <c r="E1372" s="412"/>
      <c r="G1372" s="364"/>
    </row>
    <row r="1373" spans="1:7" ht="17.25" thickBot="1" x14ac:dyDescent="0.35">
      <c r="A1373" s="411" t="s">
        <v>50</v>
      </c>
      <c r="B1373" s="407">
        <v>0</v>
      </c>
      <c r="C1373" s="407">
        <v>751.63599999999997</v>
      </c>
      <c r="D1373" s="407">
        <v>751.63599999999997</v>
      </c>
      <c r="E1373" s="407">
        <v>2254.9090000000001</v>
      </c>
      <c r="G1373" s="364"/>
    </row>
    <row r="1374" spans="1:7" ht="17.25" thickBot="1" x14ac:dyDescent="0.35">
      <c r="A1374" s="413" t="s">
        <v>110</v>
      </c>
      <c r="B1374" s="412">
        <v>0</v>
      </c>
      <c r="C1374" s="412">
        <v>751.63599999999997</v>
      </c>
      <c r="D1374" s="412">
        <v>751.63599999999997</v>
      </c>
      <c r="E1374" s="412">
        <v>2254.9090000000001</v>
      </c>
      <c r="G1374" s="364"/>
    </row>
    <row r="1375" spans="1:7" ht="17.25" thickBot="1" x14ac:dyDescent="0.35">
      <c r="A1375" s="413" t="s">
        <v>111</v>
      </c>
      <c r="B1375" s="407"/>
      <c r="C1375" s="412"/>
      <c r="D1375" s="412"/>
      <c r="E1375" s="412"/>
      <c r="G1375" s="364"/>
    </row>
    <row r="1376" spans="1:7" ht="17.25" thickBot="1" x14ac:dyDescent="0.35">
      <c r="A1376" s="413" t="s">
        <v>113</v>
      </c>
      <c r="B1376" s="407"/>
      <c r="C1376" s="412"/>
      <c r="D1376" s="412"/>
      <c r="E1376" s="412"/>
      <c r="G1376" s="364"/>
    </row>
    <row r="1377" spans="1:7" ht="17.25" thickBot="1" x14ac:dyDescent="0.35">
      <c r="A1377" s="413" t="s">
        <v>114</v>
      </c>
      <c r="B1377" s="407"/>
      <c r="C1377" s="412"/>
      <c r="D1377" s="412"/>
      <c r="E1377" s="412"/>
      <c r="G1377" s="364"/>
    </row>
    <row r="1378" spans="1:7" ht="17.25" thickBot="1" x14ac:dyDescent="0.35">
      <c r="A1378" s="414" t="s">
        <v>838</v>
      </c>
      <c r="B1378" s="407">
        <v>0</v>
      </c>
      <c r="C1378" s="407">
        <v>751.63599999999997</v>
      </c>
      <c r="D1378" s="407">
        <v>751.63599999999997</v>
      </c>
      <c r="E1378" s="407">
        <v>2254.9090000000001</v>
      </c>
      <c r="G1378" s="364"/>
    </row>
    <row r="1379" spans="1:7" ht="73.5" customHeight="1" thickBot="1" x14ac:dyDescent="0.35">
      <c r="A1379" s="401" t="s">
        <v>840</v>
      </c>
      <c r="B1379" s="402" t="s">
        <v>841</v>
      </c>
      <c r="C1379" s="415" t="s">
        <v>817</v>
      </c>
      <c r="D1379" s="416"/>
      <c r="E1379" s="402"/>
      <c r="G1379" s="364"/>
    </row>
    <row r="1380" spans="1:7" ht="17.25" thickBot="1" x14ac:dyDescent="0.35">
      <c r="A1380" s="375" t="s">
        <v>22</v>
      </c>
      <c r="B1380" s="986" t="s">
        <v>842</v>
      </c>
      <c r="C1380" s="966"/>
      <c r="D1380" s="966"/>
      <c r="E1380" s="987"/>
      <c r="G1380" s="364"/>
    </row>
    <row r="1381" spans="1:7" ht="17.25" thickBot="1" x14ac:dyDescent="0.35">
      <c r="A1381" s="375" t="s">
        <v>24</v>
      </c>
      <c r="B1381" s="998" t="s">
        <v>715</v>
      </c>
      <c r="C1381" s="967"/>
      <c r="D1381" s="967"/>
      <c r="E1381" s="968"/>
      <c r="G1381" s="364"/>
    </row>
    <row r="1382" spans="1:7" x14ac:dyDescent="0.3">
      <c r="A1382" s="969"/>
      <c r="B1382" s="404">
        <v>2019</v>
      </c>
      <c r="C1382" s="404">
        <v>2020</v>
      </c>
      <c r="D1382" s="404">
        <v>2021</v>
      </c>
      <c r="E1382" s="404">
        <v>2022</v>
      </c>
      <c r="G1382" s="364"/>
    </row>
    <row r="1383" spans="1:7" ht="17.25" thickBot="1" x14ac:dyDescent="0.35">
      <c r="A1383" s="970"/>
      <c r="B1383" s="405" t="s">
        <v>9</v>
      </c>
      <c r="C1383" s="405" t="s">
        <v>10</v>
      </c>
      <c r="D1383" s="405" t="s">
        <v>10</v>
      </c>
      <c r="E1383" s="405" t="s">
        <v>10</v>
      </c>
      <c r="G1383" s="364"/>
    </row>
    <row r="1384" spans="1:7" ht="17.25" thickBot="1" x14ac:dyDescent="0.35">
      <c r="A1384" s="375" t="s">
        <v>26</v>
      </c>
      <c r="B1384" s="406">
        <v>0</v>
      </c>
      <c r="C1384" s="406">
        <v>4845</v>
      </c>
      <c r="D1384" s="406">
        <v>5665</v>
      </c>
      <c r="E1384" s="406">
        <v>13717</v>
      </c>
      <c r="G1384" s="364"/>
    </row>
    <row r="1385" spans="1:7" ht="17.25" thickBot="1" x14ac:dyDescent="0.35">
      <c r="A1385" s="375" t="s">
        <v>27</v>
      </c>
      <c r="B1385" s="406">
        <v>0</v>
      </c>
      <c r="C1385" s="406">
        <v>59900.800000000003</v>
      </c>
      <c r="D1385" s="406">
        <v>70031.331000000006</v>
      </c>
      <c r="E1385" s="406">
        <v>169571.86900000001</v>
      </c>
      <c r="G1385" s="364"/>
    </row>
    <row r="1386" spans="1:7" ht="17.25" thickBot="1" x14ac:dyDescent="0.35">
      <c r="A1386" s="375" t="s">
        <v>28</v>
      </c>
      <c r="B1386" s="406" t="e">
        <v>#DIV/0!</v>
      </c>
      <c r="C1386" s="406">
        <v>12.3634262125903</v>
      </c>
      <c r="D1386" s="406">
        <v>12.362106090026479</v>
      </c>
      <c r="E1386" s="406">
        <v>12.362168768681199</v>
      </c>
      <c r="G1386" s="364"/>
    </row>
    <row r="1387" spans="1:7" ht="17.25" thickBot="1" x14ac:dyDescent="0.35">
      <c r="A1387" s="375" t="s">
        <v>29</v>
      </c>
      <c r="B1387" s="408" t="s">
        <v>30</v>
      </c>
      <c r="C1387" s="409" t="e">
        <v>#DIV/0!</v>
      </c>
      <c r="D1387" s="409">
        <v>0.16924664602683182</v>
      </c>
      <c r="E1387" s="409">
        <v>1.4213592233009709</v>
      </c>
      <c r="G1387" s="364"/>
    </row>
    <row r="1388" spans="1:7" ht="17.25" thickBot="1" x14ac:dyDescent="0.35">
      <c r="A1388" s="375" t="s">
        <v>31</v>
      </c>
      <c r="B1388" s="408" t="s">
        <v>30</v>
      </c>
      <c r="C1388" s="409" t="e">
        <v>#DIV/0!</v>
      </c>
      <c r="D1388" s="409">
        <v>0.16912179803942529</v>
      </c>
      <c r="E1388" s="409">
        <v>1.4213715001361318</v>
      </c>
      <c r="G1388" s="364"/>
    </row>
    <row r="1389" spans="1:7" ht="17.25" thickBot="1" x14ac:dyDescent="0.35">
      <c r="A1389" s="375" t="s">
        <v>32</v>
      </c>
      <c r="B1389" s="408" t="s">
        <v>30</v>
      </c>
      <c r="C1389" s="409" t="e">
        <v>#DIV/0!</v>
      </c>
      <c r="D1389" s="409">
        <v>-1.067764340660915E-4</v>
      </c>
      <c r="E1389" s="409">
        <v>5.0702246254807903E-6</v>
      </c>
      <c r="G1389" s="364"/>
    </row>
    <row r="1390" spans="1:7" ht="17.25" thickBot="1" x14ac:dyDescent="0.35">
      <c r="A1390" s="1016" t="s">
        <v>721</v>
      </c>
      <c r="B1390" s="1017"/>
      <c r="C1390" s="1017"/>
      <c r="D1390" s="1017"/>
      <c r="E1390" s="1018"/>
      <c r="G1390" s="364"/>
    </row>
    <row r="1391" spans="1:7" x14ac:dyDescent="0.3">
      <c r="A1391" s="969"/>
      <c r="B1391" s="404">
        <v>2019</v>
      </c>
      <c r="C1391" s="404">
        <v>2020</v>
      </c>
      <c r="D1391" s="404">
        <v>2021</v>
      </c>
      <c r="E1391" s="404">
        <v>2022</v>
      </c>
      <c r="G1391" s="364"/>
    </row>
    <row r="1392" spans="1:7" ht="17.25" thickBot="1" x14ac:dyDescent="0.35">
      <c r="A1392" s="970"/>
      <c r="B1392" s="405" t="s">
        <v>9</v>
      </c>
      <c r="C1392" s="405" t="s">
        <v>10</v>
      </c>
      <c r="D1392" s="405" t="s">
        <v>10</v>
      </c>
      <c r="E1392" s="405" t="s">
        <v>10</v>
      </c>
      <c r="G1392" s="364"/>
    </row>
    <row r="1393" spans="1:7" ht="17.25" thickBot="1" x14ac:dyDescent="0.35">
      <c r="A1393" s="411" t="s">
        <v>49</v>
      </c>
      <c r="B1393" s="412">
        <v>0</v>
      </c>
      <c r="C1393" s="412">
        <v>0</v>
      </c>
      <c r="D1393" s="412">
        <v>0</v>
      </c>
      <c r="E1393" s="412">
        <v>0</v>
      </c>
      <c r="G1393" s="364"/>
    </row>
    <row r="1394" spans="1:7" ht="17.25" thickBot="1" x14ac:dyDescent="0.35">
      <c r="A1394" s="413" t="s">
        <v>110</v>
      </c>
      <c r="B1394" s="412"/>
      <c r="C1394" s="412"/>
      <c r="D1394" s="412"/>
      <c r="E1394" s="412"/>
      <c r="G1394" s="364"/>
    </row>
    <row r="1395" spans="1:7" ht="17.25" thickBot="1" x14ac:dyDescent="0.35">
      <c r="A1395" s="413" t="s">
        <v>111</v>
      </c>
      <c r="B1395" s="412"/>
      <c r="C1395" s="412"/>
      <c r="D1395" s="412"/>
      <c r="E1395" s="412"/>
      <c r="G1395" s="364"/>
    </row>
    <row r="1396" spans="1:7" ht="17.25" thickBot="1" x14ac:dyDescent="0.35">
      <c r="A1396" s="413" t="s">
        <v>113</v>
      </c>
      <c r="B1396" s="412"/>
      <c r="C1396" s="412"/>
      <c r="D1396" s="412"/>
      <c r="E1396" s="412"/>
      <c r="G1396" s="364"/>
    </row>
    <row r="1397" spans="1:7" ht="17.25" thickBot="1" x14ac:dyDescent="0.35">
      <c r="A1397" s="413" t="s">
        <v>114</v>
      </c>
      <c r="B1397" s="412"/>
      <c r="C1397" s="412"/>
      <c r="D1397" s="412"/>
      <c r="E1397" s="412"/>
      <c r="G1397" s="364"/>
    </row>
    <row r="1398" spans="1:7" ht="17.25" thickBot="1" x14ac:dyDescent="0.35">
      <c r="A1398" s="411" t="s">
        <v>50</v>
      </c>
      <c r="B1398" s="407">
        <v>0</v>
      </c>
      <c r="C1398" s="407">
        <v>59900.800000000003</v>
      </c>
      <c r="D1398" s="407">
        <v>70031.331000000006</v>
      </c>
      <c r="E1398" s="407">
        <v>169571.86900000001</v>
      </c>
      <c r="G1398" s="364"/>
    </row>
    <row r="1399" spans="1:7" ht="17.25" thickBot="1" x14ac:dyDescent="0.35">
      <c r="A1399" s="413" t="s">
        <v>110</v>
      </c>
      <c r="B1399" s="407">
        <v>0</v>
      </c>
      <c r="C1399" s="412">
        <v>59900.800000000003</v>
      </c>
      <c r="D1399" s="412">
        <v>70031.331000000006</v>
      </c>
      <c r="E1399" s="412">
        <v>169571.86900000001</v>
      </c>
      <c r="G1399" s="364"/>
    </row>
    <row r="1400" spans="1:7" ht="17.25" thickBot="1" x14ac:dyDescent="0.35">
      <c r="A1400" s="413" t="s">
        <v>111</v>
      </c>
      <c r="B1400" s="407"/>
      <c r="C1400" s="412"/>
      <c r="D1400" s="412"/>
      <c r="E1400" s="412"/>
      <c r="G1400" s="364"/>
    </row>
    <row r="1401" spans="1:7" ht="17.25" thickBot="1" x14ac:dyDescent="0.35">
      <c r="A1401" s="413" t="s">
        <v>113</v>
      </c>
      <c r="B1401" s="407"/>
      <c r="C1401" s="412"/>
      <c r="D1401" s="412"/>
      <c r="E1401" s="412"/>
      <c r="G1401" s="364"/>
    </row>
    <row r="1402" spans="1:7" ht="17.25" thickBot="1" x14ac:dyDescent="0.35">
      <c r="A1402" s="413" t="s">
        <v>114</v>
      </c>
      <c r="B1402" s="407"/>
      <c r="C1402" s="412"/>
      <c r="D1402" s="412"/>
      <c r="E1402" s="412"/>
      <c r="G1402" s="364"/>
    </row>
    <row r="1403" spans="1:7" ht="17.25" thickBot="1" x14ac:dyDescent="0.35">
      <c r="A1403" s="414" t="s">
        <v>843</v>
      </c>
      <c r="B1403" s="407">
        <v>0</v>
      </c>
      <c r="C1403" s="407">
        <v>59900.800000000003</v>
      </c>
      <c r="D1403" s="407">
        <v>70031.331000000006</v>
      </c>
      <c r="E1403" s="407">
        <v>169571.86900000001</v>
      </c>
      <c r="G1403" s="364"/>
    </row>
    <row r="1404" spans="1:7" ht="73.5" customHeight="1" thickBot="1" x14ac:dyDescent="0.35">
      <c r="A1404" s="401" t="s">
        <v>840</v>
      </c>
      <c r="B1404" s="402" t="s">
        <v>844</v>
      </c>
      <c r="C1404" s="415" t="s">
        <v>817</v>
      </c>
      <c r="D1404" s="416"/>
      <c r="E1404" s="402"/>
      <c r="G1404" s="364"/>
    </row>
    <row r="1405" spans="1:7" ht="17.25" thickBot="1" x14ac:dyDescent="0.35">
      <c r="A1405" s="375" t="s">
        <v>22</v>
      </c>
      <c r="B1405" s="986" t="s">
        <v>724</v>
      </c>
      <c r="C1405" s="966"/>
      <c r="D1405" s="966"/>
      <c r="E1405" s="987"/>
      <c r="G1405" s="364"/>
    </row>
    <row r="1406" spans="1:7" ht="17.25" thickBot="1" x14ac:dyDescent="0.35">
      <c r="A1406" s="375" t="s">
        <v>24</v>
      </c>
      <c r="B1406" s="998" t="s">
        <v>711</v>
      </c>
      <c r="C1406" s="967"/>
      <c r="D1406" s="967"/>
      <c r="E1406" s="968"/>
      <c r="G1406" s="364"/>
    </row>
    <row r="1407" spans="1:7" x14ac:dyDescent="0.3">
      <c r="A1407" s="969"/>
      <c r="B1407" s="404">
        <v>2019</v>
      </c>
      <c r="C1407" s="404">
        <v>2020</v>
      </c>
      <c r="D1407" s="404">
        <v>2021</v>
      </c>
      <c r="E1407" s="404">
        <v>2022</v>
      </c>
      <c r="G1407" s="364"/>
    </row>
    <row r="1408" spans="1:7" ht="17.25" thickBot="1" x14ac:dyDescent="0.35">
      <c r="A1408" s="970"/>
      <c r="B1408" s="405" t="s">
        <v>9</v>
      </c>
      <c r="C1408" s="405" t="s">
        <v>10</v>
      </c>
      <c r="D1408" s="405" t="s">
        <v>10</v>
      </c>
      <c r="E1408" s="405" t="s">
        <v>10</v>
      </c>
      <c r="G1408" s="364"/>
    </row>
    <row r="1409" spans="1:7" ht="17.25" thickBot="1" x14ac:dyDescent="0.35">
      <c r="A1409" s="375" t="s">
        <v>26</v>
      </c>
      <c r="B1409" s="406">
        <v>0</v>
      </c>
      <c r="C1409" s="406">
        <v>1</v>
      </c>
      <c r="D1409" s="406">
        <v>1</v>
      </c>
      <c r="E1409" s="406">
        <v>1</v>
      </c>
      <c r="G1409" s="364"/>
    </row>
    <row r="1410" spans="1:7" ht="17.25" thickBot="1" x14ac:dyDescent="0.35">
      <c r="A1410" s="375" t="s">
        <v>27</v>
      </c>
      <c r="B1410" s="412">
        <v>0</v>
      </c>
      <c r="C1410" s="412">
        <v>796.15599999999995</v>
      </c>
      <c r="D1410" s="412">
        <v>796.15599999999995</v>
      </c>
      <c r="E1410" s="412">
        <v>2388.4679999999998</v>
      </c>
      <c r="G1410" s="364"/>
    </row>
    <row r="1411" spans="1:7" ht="17.25" thickBot="1" x14ac:dyDescent="0.35">
      <c r="A1411" s="375" t="s">
        <v>28</v>
      </c>
      <c r="B1411" s="406" t="e">
        <v>#DIV/0!</v>
      </c>
      <c r="C1411" s="406">
        <v>796.15599999999995</v>
      </c>
      <c r="D1411" s="406">
        <v>796.15599999999995</v>
      </c>
      <c r="E1411" s="406">
        <v>2388.4679999999998</v>
      </c>
      <c r="G1411" s="364"/>
    </row>
    <row r="1412" spans="1:7" ht="17.25" thickBot="1" x14ac:dyDescent="0.35">
      <c r="A1412" s="375" t="s">
        <v>29</v>
      </c>
      <c r="B1412" s="408" t="s">
        <v>30</v>
      </c>
      <c r="C1412" s="409" t="e">
        <v>#DIV/0!</v>
      </c>
      <c r="D1412" s="409">
        <v>0</v>
      </c>
      <c r="E1412" s="409">
        <v>0</v>
      </c>
      <c r="G1412" s="364"/>
    </row>
    <row r="1413" spans="1:7" ht="17.25" thickBot="1" x14ac:dyDescent="0.35">
      <c r="A1413" s="375" t="s">
        <v>31</v>
      </c>
      <c r="B1413" s="408" t="s">
        <v>30</v>
      </c>
      <c r="C1413" s="409" t="e">
        <v>#DIV/0!</v>
      </c>
      <c r="D1413" s="409">
        <v>0</v>
      </c>
      <c r="E1413" s="409">
        <v>2</v>
      </c>
      <c r="G1413" s="364"/>
    </row>
    <row r="1414" spans="1:7" ht="17.25" thickBot="1" x14ac:dyDescent="0.35">
      <c r="A1414" s="375" t="s">
        <v>32</v>
      </c>
      <c r="B1414" s="408" t="s">
        <v>30</v>
      </c>
      <c r="C1414" s="409" t="e">
        <v>#DIV/0!</v>
      </c>
      <c r="D1414" s="409">
        <v>0</v>
      </c>
      <c r="E1414" s="409">
        <v>2</v>
      </c>
      <c r="G1414" s="364"/>
    </row>
    <row r="1415" spans="1:7" ht="17.25" thickBot="1" x14ac:dyDescent="0.35">
      <c r="A1415" s="1016" t="s">
        <v>721</v>
      </c>
      <c r="B1415" s="1017"/>
      <c r="C1415" s="1017"/>
      <c r="D1415" s="1017"/>
      <c r="E1415" s="1018"/>
      <c r="G1415" s="364"/>
    </row>
    <row r="1416" spans="1:7" x14ac:dyDescent="0.3">
      <c r="A1416" s="969"/>
      <c r="B1416" s="404">
        <v>2019</v>
      </c>
      <c r="C1416" s="404">
        <v>2020</v>
      </c>
      <c r="D1416" s="404">
        <v>2021</v>
      </c>
      <c r="E1416" s="404">
        <v>2022</v>
      </c>
      <c r="G1416" s="364"/>
    </row>
    <row r="1417" spans="1:7" ht="17.25" thickBot="1" x14ac:dyDescent="0.35">
      <c r="A1417" s="970"/>
      <c r="B1417" s="405" t="s">
        <v>9</v>
      </c>
      <c r="C1417" s="405" t="s">
        <v>10</v>
      </c>
      <c r="D1417" s="405" t="s">
        <v>10</v>
      </c>
      <c r="E1417" s="405" t="s">
        <v>10</v>
      </c>
      <c r="G1417" s="364"/>
    </row>
    <row r="1418" spans="1:7" ht="17.25" thickBot="1" x14ac:dyDescent="0.35">
      <c r="A1418" s="411" t="s">
        <v>49</v>
      </c>
      <c r="B1418" s="412">
        <v>0</v>
      </c>
      <c r="C1418" s="412">
        <v>0</v>
      </c>
      <c r="D1418" s="412">
        <v>0</v>
      </c>
      <c r="E1418" s="412">
        <v>0</v>
      </c>
      <c r="G1418" s="364"/>
    </row>
    <row r="1419" spans="1:7" ht="17.25" thickBot="1" x14ac:dyDescent="0.35">
      <c r="A1419" s="413" t="s">
        <v>110</v>
      </c>
      <c r="B1419" s="412"/>
      <c r="C1419" s="412"/>
      <c r="D1419" s="412"/>
      <c r="E1419" s="412"/>
      <c r="G1419" s="364"/>
    </row>
    <row r="1420" spans="1:7" ht="17.25" thickBot="1" x14ac:dyDescent="0.35">
      <c r="A1420" s="413" t="s">
        <v>111</v>
      </c>
      <c r="B1420" s="412"/>
      <c r="C1420" s="412"/>
      <c r="D1420" s="412"/>
      <c r="E1420" s="412"/>
      <c r="G1420" s="364"/>
    </row>
    <row r="1421" spans="1:7" ht="17.25" thickBot="1" x14ac:dyDescent="0.35">
      <c r="A1421" s="413" t="s">
        <v>113</v>
      </c>
      <c r="B1421" s="412"/>
      <c r="C1421" s="412"/>
      <c r="D1421" s="412"/>
      <c r="E1421" s="412"/>
      <c r="G1421" s="364"/>
    </row>
    <row r="1422" spans="1:7" ht="17.25" thickBot="1" x14ac:dyDescent="0.35">
      <c r="A1422" s="413" t="s">
        <v>114</v>
      </c>
      <c r="B1422" s="412"/>
      <c r="C1422" s="412"/>
      <c r="D1422" s="412"/>
      <c r="E1422" s="412"/>
      <c r="G1422" s="364"/>
    </row>
    <row r="1423" spans="1:7" ht="17.25" thickBot="1" x14ac:dyDescent="0.35">
      <c r="A1423" s="411" t="s">
        <v>50</v>
      </c>
      <c r="B1423" s="407">
        <v>0</v>
      </c>
      <c r="C1423" s="407">
        <v>796.15599999999995</v>
      </c>
      <c r="D1423" s="407">
        <v>796.15599999999995</v>
      </c>
      <c r="E1423" s="407">
        <v>2388.4679999999998</v>
      </c>
      <c r="G1423" s="364"/>
    </row>
    <row r="1424" spans="1:7" ht="17.25" thickBot="1" x14ac:dyDescent="0.35">
      <c r="A1424" s="413" t="s">
        <v>110</v>
      </c>
      <c r="B1424" s="412">
        <v>0</v>
      </c>
      <c r="C1424" s="412">
        <v>796.15599999999995</v>
      </c>
      <c r="D1424" s="412">
        <v>796.15599999999995</v>
      </c>
      <c r="E1424" s="412">
        <v>2388.4679999999998</v>
      </c>
      <c r="G1424" s="364"/>
    </row>
    <row r="1425" spans="1:7" ht="17.25" thickBot="1" x14ac:dyDescent="0.35">
      <c r="A1425" s="413" t="s">
        <v>111</v>
      </c>
      <c r="B1425" s="407"/>
      <c r="C1425" s="412"/>
      <c r="D1425" s="412"/>
      <c r="E1425" s="412"/>
      <c r="G1425" s="364"/>
    </row>
    <row r="1426" spans="1:7" ht="17.25" thickBot="1" x14ac:dyDescent="0.35">
      <c r="A1426" s="413" t="s">
        <v>113</v>
      </c>
      <c r="B1426" s="407"/>
      <c r="C1426" s="412"/>
      <c r="D1426" s="412"/>
      <c r="E1426" s="412"/>
      <c r="G1426" s="364"/>
    </row>
    <row r="1427" spans="1:7" ht="17.25" thickBot="1" x14ac:dyDescent="0.35">
      <c r="A1427" s="413" t="s">
        <v>114</v>
      </c>
      <c r="B1427" s="407"/>
      <c r="C1427" s="412"/>
      <c r="D1427" s="412"/>
      <c r="E1427" s="412"/>
      <c r="G1427" s="364"/>
    </row>
    <row r="1428" spans="1:7" ht="17.25" thickBot="1" x14ac:dyDescent="0.35">
      <c r="A1428" s="414" t="s">
        <v>843</v>
      </c>
      <c r="B1428" s="407">
        <v>0</v>
      </c>
      <c r="C1428" s="407">
        <v>796.15599999999995</v>
      </c>
      <c r="D1428" s="407">
        <v>796.15599999999995</v>
      </c>
      <c r="E1428" s="407">
        <v>2388.4679999999998</v>
      </c>
      <c r="G1428" s="364"/>
    </row>
    <row r="1429" spans="1:7" ht="54.75" customHeight="1" thickBot="1" x14ac:dyDescent="0.35">
      <c r="A1429" s="401" t="s">
        <v>845</v>
      </c>
      <c r="B1429" s="402" t="s">
        <v>846</v>
      </c>
      <c r="C1429" s="415" t="s">
        <v>817</v>
      </c>
      <c r="D1429" s="416"/>
      <c r="E1429" s="402"/>
      <c r="G1429" s="364"/>
    </row>
    <row r="1430" spans="1:7" ht="17.25" thickBot="1" x14ac:dyDescent="0.35">
      <c r="A1430" s="375" t="s">
        <v>22</v>
      </c>
      <c r="B1430" s="986" t="s">
        <v>847</v>
      </c>
      <c r="C1430" s="966"/>
      <c r="D1430" s="966"/>
      <c r="E1430" s="987"/>
      <c r="G1430" s="364"/>
    </row>
    <row r="1431" spans="1:7" ht="17.25" thickBot="1" x14ac:dyDescent="0.35">
      <c r="A1431" s="375" t="s">
        <v>24</v>
      </c>
      <c r="B1431" s="998" t="s">
        <v>715</v>
      </c>
      <c r="C1431" s="967"/>
      <c r="D1431" s="967"/>
      <c r="E1431" s="968"/>
      <c r="G1431" s="364"/>
    </row>
    <row r="1432" spans="1:7" x14ac:dyDescent="0.3">
      <c r="A1432" s="969"/>
      <c r="B1432" s="404">
        <v>2019</v>
      </c>
      <c r="C1432" s="404">
        <v>2020</v>
      </c>
      <c r="D1432" s="404">
        <v>2021</v>
      </c>
      <c r="E1432" s="404">
        <v>2022</v>
      </c>
      <c r="G1432" s="364"/>
    </row>
    <row r="1433" spans="1:7" ht="17.25" thickBot="1" x14ac:dyDescent="0.35">
      <c r="A1433" s="970"/>
      <c r="B1433" s="405" t="s">
        <v>9</v>
      </c>
      <c r="C1433" s="405" t="s">
        <v>10</v>
      </c>
      <c r="D1433" s="405" t="s">
        <v>10</v>
      </c>
      <c r="E1433" s="405" t="s">
        <v>10</v>
      </c>
      <c r="G1433" s="364"/>
    </row>
    <row r="1434" spans="1:7" ht="17.25" thickBot="1" x14ac:dyDescent="0.35">
      <c r="A1434" s="375" t="s">
        <v>26</v>
      </c>
      <c r="B1434" s="406">
        <v>0</v>
      </c>
      <c r="C1434" s="406">
        <v>2970</v>
      </c>
      <c r="D1434" s="406">
        <v>2970</v>
      </c>
      <c r="E1434" s="406">
        <v>8912</v>
      </c>
      <c r="G1434" s="364"/>
    </row>
    <row r="1435" spans="1:7" ht="17.25" thickBot="1" x14ac:dyDescent="0.35">
      <c r="A1435" s="375" t="s">
        <v>27</v>
      </c>
      <c r="B1435" s="406">
        <v>0</v>
      </c>
      <c r="C1435" s="406">
        <v>111624.933</v>
      </c>
      <c r="D1435" s="406">
        <v>111624.933</v>
      </c>
      <c r="E1435" s="406">
        <v>334874.79800000001</v>
      </c>
      <c r="G1435" s="364"/>
    </row>
    <row r="1436" spans="1:7" ht="17.25" thickBot="1" x14ac:dyDescent="0.35">
      <c r="A1436" s="375" t="s">
        <v>28</v>
      </c>
      <c r="B1436" s="406" t="e">
        <v>#DIV/0!</v>
      </c>
      <c r="C1436" s="406">
        <v>37.584152525252527</v>
      </c>
      <c r="D1436" s="406">
        <v>37.584152525252527</v>
      </c>
      <c r="E1436" s="406">
        <v>37.575717908438065</v>
      </c>
      <c r="G1436" s="364"/>
    </row>
    <row r="1437" spans="1:7" ht="17.25" thickBot="1" x14ac:dyDescent="0.35">
      <c r="A1437" s="375" t="s">
        <v>29</v>
      </c>
      <c r="B1437" s="408" t="s">
        <v>30</v>
      </c>
      <c r="C1437" s="409" t="e">
        <v>#DIV/0!</v>
      </c>
      <c r="D1437" s="409">
        <v>0</v>
      </c>
      <c r="E1437" s="409">
        <v>2.0006734006734006</v>
      </c>
      <c r="G1437" s="364"/>
    </row>
    <row r="1438" spans="1:7" ht="17.25" thickBot="1" x14ac:dyDescent="0.35">
      <c r="A1438" s="375" t="s">
        <v>31</v>
      </c>
      <c r="B1438" s="408" t="s">
        <v>30</v>
      </c>
      <c r="C1438" s="409" t="e">
        <v>#DIV/0!</v>
      </c>
      <c r="D1438" s="409">
        <v>0</v>
      </c>
      <c r="E1438" s="409">
        <v>1.9999999910414279</v>
      </c>
      <c r="G1438" s="364"/>
    </row>
    <row r="1439" spans="1:7" ht="17.25" thickBot="1" x14ac:dyDescent="0.35">
      <c r="A1439" s="375" t="s">
        <v>32</v>
      </c>
      <c r="B1439" s="408" t="s">
        <v>30</v>
      </c>
      <c r="C1439" s="409" t="e">
        <v>#DIV/0!</v>
      </c>
      <c r="D1439" s="409">
        <v>0</v>
      </c>
      <c r="E1439" s="409">
        <v>-2.2441950257612309E-4</v>
      </c>
      <c r="G1439" s="364"/>
    </row>
    <row r="1440" spans="1:7" ht="17.25" thickBot="1" x14ac:dyDescent="0.35">
      <c r="A1440" s="1016" t="s">
        <v>721</v>
      </c>
      <c r="B1440" s="1017"/>
      <c r="C1440" s="1017"/>
      <c r="D1440" s="1017"/>
      <c r="E1440" s="1018"/>
      <c r="G1440" s="364"/>
    </row>
    <row r="1441" spans="1:7" x14ac:dyDescent="0.3">
      <c r="A1441" s="969"/>
      <c r="B1441" s="404">
        <v>2019</v>
      </c>
      <c r="C1441" s="404">
        <v>2020</v>
      </c>
      <c r="D1441" s="404">
        <v>2021</v>
      </c>
      <c r="E1441" s="404">
        <v>2022</v>
      </c>
      <c r="G1441" s="364"/>
    </row>
    <row r="1442" spans="1:7" ht="17.25" thickBot="1" x14ac:dyDescent="0.35">
      <c r="A1442" s="970"/>
      <c r="B1442" s="405" t="s">
        <v>9</v>
      </c>
      <c r="C1442" s="405" t="s">
        <v>10</v>
      </c>
      <c r="D1442" s="405" t="s">
        <v>10</v>
      </c>
      <c r="E1442" s="405" t="s">
        <v>10</v>
      </c>
      <c r="G1442" s="364"/>
    </row>
    <row r="1443" spans="1:7" ht="17.25" thickBot="1" x14ac:dyDescent="0.35">
      <c r="A1443" s="411" t="s">
        <v>49</v>
      </c>
      <c r="B1443" s="412">
        <v>0</v>
      </c>
      <c r="C1443" s="412">
        <v>0</v>
      </c>
      <c r="D1443" s="412">
        <v>0</v>
      </c>
      <c r="E1443" s="412">
        <v>0</v>
      </c>
      <c r="G1443" s="364"/>
    </row>
    <row r="1444" spans="1:7" ht="17.25" thickBot="1" x14ac:dyDescent="0.35">
      <c r="A1444" s="413" t="s">
        <v>110</v>
      </c>
      <c r="B1444" s="412"/>
      <c r="C1444" s="412"/>
      <c r="D1444" s="412"/>
      <c r="E1444" s="412"/>
      <c r="G1444" s="364"/>
    </row>
    <row r="1445" spans="1:7" ht="17.25" thickBot="1" x14ac:dyDescent="0.35">
      <c r="A1445" s="413" t="s">
        <v>111</v>
      </c>
      <c r="B1445" s="412"/>
      <c r="C1445" s="412"/>
      <c r="D1445" s="412"/>
      <c r="E1445" s="412"/>
      <c r="G1445" s="364"/>
    </row>
    <row r="1446" spans="1:7" ht="17.25" thickBot="1" x14ac:dyDescent="0.35">
      <c r="A1446" s="413" t="s">
        <v>113</v>
      </c>
      <c r="B1446" s="412"/>
      <c r="C1446" s="412"/>
      <c r="D1446" s="412"/>
      <c r="E1446" s="412"/>
      <c r="G1446" s="364"/>
    </row>
    <row r="1447" spans="1:7" ht="17.25" thickBot="1" x14ac:dyDescent="0.35">
      <c r="A1447" s="413" t="s">
        <v>114</v>
      </c>
      <c r="B1447" s="412"/>
      <c r="C1447" s="412"/>
      <c r="D1447" s="412"/>
      <c r="E1447" s="412"/>
      <c r="G1447" s="364"/>
    </row>
    <row r="1448" spans="1:7" ht="17.25" thickBot="1" x14ac:dyDescent="0.35">
      <c r="A1448" s="411" t="s">
        <v>50</v>
      </c>
      <c r="B1448" s="407">
        <v>0</v>
      </c>
      <c r="C1448" s="407">
        <v>111624.933</v>
      </c>
      <c r="D1448" s="407">
        <v>111624.933</v>
      </c>
      <c r="E1448" s="407">
        <v>334874.79800000001</v>
      </c>
      <c r="G1448" s="364"/>
    </row>
    <row r="1449" spans="1:7" ht="17.25" thickBot="1" x14ac:dyDescent="0.35">
      <c r="A1449" s="413" t="s">
        <v>110</v>
      </c>
      <c r="B1449" s="407">
        <v>0</v>
      </c>
      <c r="C1449" s="412">
        <v>111624.933</v>
      </c>
      <c r="D1449" s="412">
        <v>111624.933</v>
      </c>
      <c r="E1449" s="412">
        <v>334874.79800000001</v>
      </c>
      <c r="G1449" s="364"/>
    </row>
    <row r="1450" spans="1:7" ht="17.25" thickBot="1" x14ac:dyDescent="0.35">
      <c r="A1450" s="413" t="s">
        <v>111</v>
      </c>
      <c r="B1450" s="407"/>
      <c r="C1450" s="412"/>
      <c r="D1450" s="412"/>
      <c r="E1450" s="412"/>
      <c r="G1450" s="364"/>
    </row>
    <row r="1451" spans="1:7" ht="17.25" thickBot="1" x14ac:dyDescent="0.35">
      <c r="A1451" s="413" t="s">
        <v>113</v>
      </c>
      <c r="B1451" s="407"/>
      <c r="C1451" s="412"/>
      <c r="D1451" s="412"/>
      <c r="E1451" s="412"/>
      <c r="G1451" s="364"/>
    </row>
    <row r="1452" spans="1:7" ht="17.25" thickBot="1" x14ac:dyDescent="0.35">
      <c r="A1452" s="413" t="s">
        <v>114</v>
      </c>
      <c r="B1452" s="407"/>
      <c r="C1452" s="412"/>
      <c r="D1452" s="412"/>
      <c r="E1452" s="412"/>
      <c r="G1452" s="364"/>
    </row>
    <row r="1453" spans="1:7" ht="17.25" thickBot="1" x14ac:dyDescent="0.35">
      <c r="A1453" s="414" t="s">
        <v>848</v>
      </c>
      <c r="B1453" s="407">
        <v>0</v>
      </c>
      <c r="C1453" s="407">
        <v>111624.933</v>
      </c>
      <c r="D1453" s="407">
        <v>111624.933</v>
      </c>
      <c r="E1453" s="407">
        <v>334874.79800000001</v>
      </c>
      <c r="G1453" s="364"/>
    </row>
    <row r="1454" spans="1:7" ht="69.75" customHeight="1" thickBot="1" x14ac:dyDescent="0.35">
      <c r="A1454" s="401" t="s">
        <v>845</v>
      </c>
      <c r="B1454" s="402" t="s">
        <v>849</v>
      </c>
      <c r="C1454" s="415" t="s">
        <v>817</v>
      </c>
      <c r="D1454" s="416"/>
      <c r="E1454" s="402"/>
      <c r="G1454" s="364"/>
    </row>
    <row r="1455" spans="1:7" ht="17.25" thickBot="1" x14ac:dyDescent="0.35">
      <c r="A1455" s="375" t="s">
        <v>22</v>
      </c>
      <c r="B1455" s="986" t="s">
        <v>724</v>
      </c>
      <c r="C1455" s="966"/>
      <c r="D1455" s="966"/>
      <c r="E1455" s="987"/>
      <c r="G1455" s="364"/>
    </row>
    <row r="1456" spans="1:7" ht="17.25" thickBot="1" x14ac:dyDescent="0.35">
      <c r="A1456" s="375" t="s">
        <v>24</v>
      </c>
      <c r="B1456" s="998" t="s">
        <v>711</v>
      </c>
      <c r="C1456" s="967"/>
      <c r="D1456" s="967"/>
      <c r="E1456" s="968"/>
      <c r="G1456" s="364"/>
    </row>
    <row r="1457" spans="1:7" x14ac:dyDescent="0.3">
      <c r="A1457" s="969"/>
      <c r="B1457" s="404">
        <v>2019</v>
      </c>
      <c r="C1457" s="404">
        <v>2020</v>
      </c>
      <c r="D1457" s="404">
        <v>2021</v>
      </c>
      <c r="E1457" s="404">
        <v>2022</v>
      </c>
      <c r="G1457" s="364"/>
    </row>
    <row r="1458" spans="1:7" ht="17.25" thickBot="1" x14ac:dyDescent="0.35">
      <c r="A1458" s="970"/>
      <c r="B1458" s="405" t="s">
        <v>9</v>
      </c>
      <c r="C1458" s="405" t="s">
        <v>10</v>
      </c>
      <c r="D1458" s="405" t="s">
        <v>10</v>
      </c>
      <c r="E1458" s="405" t="s">
        <v>10</v>
      </c>
      <c r="G1458" s="364"/>
    </row>
    <row r="1459" spans="1:7" ht="17.25" thickBot="1" x14ac:dyDescent="0.35">
      <c r="A1459" s="375" t="s">
        <v>26</v>
      </c>
      <c r="B1459" s="406">
        <v>0</v>
      </c>
      <c r="C1459" s="406">
        <v>1</v>
      </c>
      <c r="D1459" s="406">
        <v>1</v>
      </c>
      <c r="E1459" s="406">
        <v>1</v>
      </c>
      <c r="G1459" s="364"/>
    </row>
    <row r="1460" spans="1:7" ht="17.25" thickBot="1" x14ac:dyDescent="0.35">
      <c r="A1460" s="375" t="s">
        <v>27</v>
      </c>
      <c r="B1460" s="412">
        <v>0</v>
      </c>
      <c r="C1460" s="412">
        <v>1015.511</v>
      </c>
      <c r="D1460" s="412">
        <v>1015.511</v>
      </c>
      <c r="E1460" s="412">
        <v>3046.5340000000001</v>
      </c>
      <c r="G1460" s="364"/>
    </row>
    <row r="1461" spans="1:7" ht="17.25" thickBot="1" x14ac:dyDescent="0.35">
      <c r="A1461" s="375" t="s">
        <v>28</v>
      </c>
      <c r="B1461" s="406" t="e">
        <v>#DIV/0!</v>
      </c>
      <c r="C1461" s="406">
        <v>1015.511</v>
      </c>
      <c r="D1461" s="406">
        <v>1015.511</v>
      </c>
      <c r="E1461" s="406">
        <v>3046.5340000000001</v>
      </c>
      <c r="G1461" s="364"/>
    </row>
    <row r="1462" spans="1:7" ht="17.25" thickBot="1" x14ac:dyDescent="0.35">
      <c r="A1462" s="375" t="s">
        <v>29</v>
      </c>
      <c r="B1462" s="408" t="s">
        <v>30</v>
      </c>
      <c r="C1462" s="409" t="e">
        <v>#DIV/0!</v>
      </c>
      <c r="D1462" s="409">
        <v>0</v>
      </c>
      <c r="E1462" s="409">
        <v>0</v>
      </c>
      <c r="G1462" s="364"/>
    </row>
    <row r="1463" spans="1:7" ht="17.25" thickBot="1" x14ac:dyDescent="0.35">
      <c r="A1463" s="375" t="s">
        <v>31</v>
      </c>
      <c r="B1463" s="408" t="s">
        <v>30</v>
      </c>
      <c r="C1463" s="409" t="e">
        <v>#DIV/0!</v>
      </c>
      <c r="D1463" s="409">
        <v>0</v>
      </c>
      <c r="E1463" s="409">
        <v>2.0000009847259164</v>
      </c>
      <c r="G1463" s="364"/>
    </row>
    <row r="1464" spans="1:7" ht="17.25" thickBot="1" x14ac:dyDescent="0.35">
      <c r="A1464" s="375" t="s">
        <v>32</v>
      </c>
      <c r="B1464" s="408" t="s">
        <v>30</v>
      </c>
      <c r="C1464" s="409" t="e">
        <v>#DIV/0!</v>
      </c>
      <c r="D1464" s="409">
        <v>0</v>
      </c>
      <c r="E1464" s="409">
        <v>2.0000009847259164</v>
      </c>
      <c r="G1464" s="364"/>
    </row>
    <row r="1465" spans="1:7" ht="17.25" thickBot="1" x14ac:dyDescent="0.35">
      <c r="A1465" s="1016" t="s">
        <v>721</v>
      </c>
      <c r="B1465" s="1017"/>
      <c r="C1465" s="1017"/>
      <c r="D1465" s="1017"/>
      <c r="E1465" s="1018"/>
      <c r="G1465" s="364"/>
    </row>
    <row r="1466" spans="1:7" x14ac:dyDescent="0.3">
      <c r="A1466" s="969"/>
      <c r="B1466" s="404">
        <v>2019</v>
      </c>
      <c r="C1466" s="404">
        <v>2020</v>
      </c>
      <c r="D1466" s="404">
        <v>2021</v>
      </c>
      <c r="E1466" s="404">
        <v>2022</v>
      </c>
      <c r="G1466" s="364"/>
    </row>
    <row r="1467" spans="1:7" ht="17.25" thickBot="1" x14ac:dyDescent="0.35">
      <c r="A1467" s="970"/>
      <c r="B1467" s="405" t="s">
        <v>9</v>
      </c>
      <c r="C1467" s="405" t="s">
        <v>10</v>
      </c>
      <c r="D1467" s="405" t="s">
        <v>10</v>
      </c>
      <c r="E1467" s="405" t="s">
        <v>10</v>
      </c>
      <c r="G1467" s="364"/>
    </row>
    <row r="1468" spans="1:7" ht="17.25" thickBot="1" x14ac:dyDescent="0.35">
      <c r="A1468" s="411" t="s">
        <v>49</v>
      </c>
      <c r="B1468" s="412">
        <v>0</v>
      </c>
      <c r="C1468" s="412">
        <v>0</v>
      </c>
      <c r="D1468" s="412">
        <v>0</v>
      </c>
      <c r="E1468" s="412">
        <v>0</v>
      </c>
      <c r="G1468" s="364"/>
    </row>
    <row r="1469" spans="1:7" ht="17.25" thickBot="1" x14ac:dyDescent="0.35">
      <c r="A1469" s="413" t="s">
        <v>110</v>
      </c>
      <c r="B1469" s="412"/>
      <c r="C1469" s="412"/>
      <c r="D1469" s="412"/>
      <c r="E1469" s="412"/>
      <c r="G1469" s="364"/>
    </row>
    <row r="1470" spans="1:7" ht="17.25" thickBot="1" x14ac:dyDescent="0.35">
      <c r="A1470" s="413" t="s">
        <v>111</v>
      </c>
      <c r="B1470" s="412"/>
      <c r="C1470" s="412"/>
      <c r="D1470" s="412"/>
      <c r="E1470" s="412"/>
      <c r="G1470" s="364"/>
    </row>
    <row r="1471" spans="1:7" ht="17.25" thickBot="1" x14ac:dyDescent="0.35">
      <c r="A1471" s="413" t="s">
        <v>113</v>
      </c>
      <c r="B1471" s="412"/>
      <c r="C1471" s="412"/>
      <c r="D1471" s="412"/>
      <c r="E1471" s="412"/>
      <c r="G1471" s="364"/>
    </row>
    <row r="1472" spans="1:7" ht="17.25" thickBot="1" x14ac:dyDescent="0.35">
      <c r="A1472" s="413" t="s">
        <v>114</v>
      </c>
      <c r="B1472" s="412"/>
      <c r="C1472" s="412"/>
      <c r="D1472" s="412"/>
      <c r="E1472" s="412"/>
      <c r="G1472" s="364"/>
    </row>
    <row r="1473" spans="1:7" ht="17.25" thickBot="1" x14ac:dyDescent="0.35">
      <c r="A1473" s="411" t="s">
        <v>50</v>
      </c>
      <c r="B1473" s="407">
        <v>0</v>
      </c>
      <c r="C1473" s="407">
        <v>1015.511</v>
      </c>
      <c r="D1473" s="407">
        <v>1015.511</v>
      </c>
      <c r="E1473" s="407">
        <v>3046.5340000000001</v>
      </c>
      <c r="G1473" s="364"/>
    </row>
    <row r="1474" spans="1:7" ht="17.25" thickBot="1" x14ac:dyDescent="0.35">
      <c r="A1474" s="413" t="s">
        <v>110</v>
      </c>
      <c r="B1474" s="412">
        <v>0</v>
      </c>
      <c r="C1474" s="412">
        <v>1015.511</v>
      </c>
      <c r="D1474" s="412">
        <v>1015.511</v>
      </c>
      <c r="E1474" s="412">
        <v>3046.5340000000001</v>
      </c>
      <c r="G1474" s="364"/>
    </row>
    <row r="1475" spans="1:7" ht="17.25" thickBot="1" x14ac:dyDescent="0.35">
      <c r="A1475" s="413" t="s">
        <v>111</v>
      </c>
      <c r="B1475" s="407"/>
      <c r="C1475" s="412"/>
      <c r="D1475" s="412"/>
      <c r="E1475" s="412"/>
      <c r="G1475" s="364"/>
    </row>
    <row r="1476" spans="1:7" ht="17.25" thickBot="1" x14ac:dyDescent="0.35">
      <c r="A1476" s="413" t="s">
        <v>113</v>
      </c>
      <c r="B1476" s="407"/>
      <c r="C1476" s="412"/>
      <c r="D1476" s="412"/>
      <c r="E1476" s="412"/>
      <c r="G1476" s="364"/>
    </row>
    <row r="1477" spans="1:7" ht="17.25" thickBot="1" x14ac:dyDescent="0.35">
      <c r="A1477" s="413" t="s">
        <v>114</v>
      </c>
      <c r="B1477" s="407"/>
      <c r="C1477" s="412"/>
      <c r="D1477" s="412"/>
      <c r="E1477" s="412"/>
      <c r="G1477" s="364"/>
    </row>
    <row r="1478" spans="1:7" ht="17.25" thickBot="1" x14ac:dyDescent="0.35">
      <c r="A1478" s="414" t="s">
        <v>848</v>
      </c>
      <c r="B1478" s="407">
        <v>0</v>
      </c>
      <c r="C1478" s="407">
        <v>1015.511</v>
      </c>
      <c r="D1478" s="407">
        <v>1015.511</v>
      </c>
      <c r="E1478" s="407">
        <v>3046.5340000000001</v>
      </c>
      <c r="G1478" s="364"/>
    </row>
    <row r="1479" spans="1:7" ht="57" customHeight="1" thickBot="1" x14ac:dyDescent="0.35">
      <c r="A1479" s="401" t="s">
        <v>850</v>
      </c>
      <c r="B1479" s="402" t="s">
        <v>851</v>
      </c>
      <c r="C1479" s="415" t="s">
        <v>817</v>
      </c>
      <c r="D1479" s="416"/>
      <c r="E1479" s="402"/>
      <c r="G1479" s="364"/>
    </row>
    <row r="1480" spans="1:7" ht="17.25" thickBot="1" x14ac:dyDescent="0.35">
      <c r="A1480" s="375" t="s">
        <v>22</v>
      </c>
      <c r="B1480" s="986" t="s">
        <v>852</v>
      </c>
      <c r="C1480" s="966"/>
      <c r="D1480" s="966"/>
      <c r="E1480" s="987"/>
      <c r="G1480" s="364"/>
    </row>
    <row r="1481" spans="1:7" ht="17.25" thickBot="1" x14ac:dyDescent="0.35">
      <c r="A1481" s="375" t="s">
        <v>24</v>
      </c>
      <c r="B1481" s="998" t="s">
        <v>715</v>
      </c>
      <c r="C1481" s="967"/>
      <c r="D1481" s="967"/>
      <c r="E1481" s="968"/>
      <c r="G1481" s="364"/>
    </row>
    <row r="1482" spans="1:7" x14ac:dyDescent="0.3">
      <c r="A1482" s="969"/>
      <c r="B1482" s="404">
        <v>2019</v>
      </c>
      <c r="C1482" s="404">
        <v>2020</v>
      </c>
      <c r="D1482" s="404">
        <v>2021</v>
      </c>
      <c r="E1482" s="404">
        <v>2022</v>
      </c>
      <c r="G1482" s="364"/>
    </row>
    <row r="1483" spans="1:7" ht="17.25" thickBot="1" x14ac:dyDescent="0.35">
      <c r="A1483" s="970"/>
      <c r="B1483" s="405" t="s">
        <v>9</v>
      </c>
      <c r="C1483" s="405" t="s">
        <v>10</v>
      </c>
      <c r="D1483" s="405" t="s">
        <v>10</v>
      </c>
      <c r="E1483" s="405" t="s">
        <v>10</v>
      </c>
      <c r="G1483" s="364"/>
    </row>
    <row r="1484" spans="1:7" ht="17.25" thickBot="1" x14ac:dyDescent="0.35">
      <c r="A1484" s="375" t="s">
        <v>26</v>
      </c>
      <c r="B1484" s="406">
        <v>0</v>
      </c>
      <c r="C1484" s="406">
        <v>4189</v>
      </c>
      <c r="D1484" s="406">
        <v>5280</v>
      </c>
      <c r="E1484" s="406">
        <v>11477</v>
      </c>
      <c r="G1484" s="364"/>
    </row>
    <row r="1485" spans="1:7" ht="17.25" thickBot="1" x14ac:dyDescent="0.35">
      <c r="A1485" s="375" t="s">
        <v>27</v>
      </c>
      <c r="B1485" s="406">
        <v>0</v>
      </c>
      <c r="C1485" s="406">
        <v>79335.820000000007</v>
      </c>
      <c r="D1485" s="406">
        <v>100000</v>
      </c>
      <c r="E1485" s="406">
        <v>217343.27799999999</v>
      </c>
      <c r="G1485" s="364"/>
    </row>
    <row r="1486" spans="1:7" ht="17.25" thickBot="1" x14ac:dyDescent="0.35">
      <c r="A1486" s="375" t="s">
        <v>28</v>
      </c>
      <c r="B1486" s="406" t="e">
        <v>#DIV/0!</v>
      </c>
      <c r="C1486" s="406">
        <v>18.939083313439962</v>
      </c>
      <c r="D1486" s="406">
        <v>18.939393939393938</v>
      </c>
      <c r="E1486" s="406">
        <v>18.937290058377624</v>
      </c>
      <c r="G1486" s="364"/>
    </row>
    <row r="1487" spans="1:7" ht="17.25" thickBot="1" x14ac:dyDescent="0.35">
      <c r="A1487" s="375" t="s">
        <v>29</v>
      </c>
      <c r="B1487" s="408" t="s">
        <v>30</v>
      </c>
      <c r="C1487" s="409" t="e">
        <v>#DIV/0!</v>
      </c>
      <c r="D1487" s="409">
        <v>0.26044402005251843</v>
      </c>
      <c r="E1487" s="409">
        <v>1.1736742424242426</v>
      </c>
      <c r="G1487" s="364"/>
    </row>
    <row r="1488" spans="1:7" ht="17.25" thickBot="1" x14ac:dyDescent="0.35">
      <c r="A1488" s="375" t="s">
        <v>31</v>
      </c>
      <c r="B1488" s="408" t="s">
        <v>30</v>
      </c>
      <c r="C1488" s="409" t="e">
        <v>#DIV/0!</v>
      </c>
      <c r="D1488" s="409">
        <v>0.26046469299743791</v>
      </c>
      <c r="E1488" s="409">
        <v>1.1734327799999997</v>
      </c>
      <c r="G1488" s="364"/>
    </row>
    <row r="1489" spans="1:7" ht="17.25" thickBot="1" x14ac:dyDescent="0.35">
      <c r="A1489" s="375" t="s">
        <v>32</v>
      </c>
      <c r="B1489" s="408" t="s">
        <v>30</v>
      </c>
      <c r="C1489" s="409" t="e">
        <v>#DIV/0!</v>
      </c>
      <c r="D1489" s="409">
        <v>1.6401319368863909E-5</v>
      </c>
      <c r="E1489" s="409">
        <v>-1.1108491766143036E-4</v>
      </c>
      <c r="G1489" s="364"/>
    </row>
    <row r="1490" spans="1:7" ht="17.25" thickBot="1" x14ac:dyDescent="0.35">
      <c r="A1490" s="1016" t="s">
        <v>721</v>
      </c>
      <c r="B1490" s="1017"/>
      <c r="C1490" s="1017"/>
      <c r="D1490" s="1017"/>
      <c r="E1490" s="1018"/>
      <c r="G1490" s="364"/>
    </row>
    <row r="1491" spans="1:7" x14ac:dyDescent="0.3">
      <c r="A1491" s="969"/>
      <c r="B1491" s="404">
        <v>2019</v>
      </c>
      <c r="C1491" s="404">
        <v>2020</v>
      </c>
      <c r="D1491" s="404">
        <v>2021</v>
      </c>
      <c r="E1491" s="404">
        <v>2022</v>
      </c>
      <c r="G1491" s="364"/>
    </row>
    <row r="1492" spans="1:7" ht="17.25" thickBot="1" x14ac:dyDescent="0.35">
      <c r="A1492" s="970"/>
      <c r="B1492" s="405" t="s">
        <v>9</v>
      </c>
      <c r="C1492" s="405" t="s">
        <v>10</v>
      </c>
      <c r="D1492" s="405" t="s">
        <v>10</v>
      </c>
      <c r="E1492" s="405" t="s">
        <v>10</v>
      </c>
      <c r="G1492" s="364"/>
    </row>
    <row r="1493" spans="1:7" ht="17.25" thickBot="1" x14ac:dyDescent="0.35">
      <c r="A1493" s="411" t="s">
        <v>49</v>
      </c>
      <c r="B1493" s="412">
        <v>0</v>
      </c>
      <c r="C1493" s="412">
        <v>0</v>
      </c>
      <c r="D1493" s="412">
        <v>0</v>
      </c>
      <c r="E1493" s="412">
        <v>0</v>
      </c>
      <c r="G1493" s="364"/>
    </row>
    <row r="1494" spans="1:7" ht="17.25" thickBot="1" x14ac:dyDescent="0.35">
      <c r="A1494" s="413" t="s">
        <v>110</v>
      </c>
      <c r="B1494" s="412"/>
      <c r="C1494" s="412"/>
      <c r="D1494" s="412"/>
      <c r="E1494" s="412"/>
      <c r="G1494" s="364"/>
    </row>
    <row r="1495" spans="1:7" ht="17.25" thickBot="1" x14ac:dyDescent="0.35">
      <c r="A1495" s="413" t="s">
        <v>111</v>
      </c>
      <c r="B1495" s="412"/>
      <c r="C1495" s="412"/>
      <c r="D1495" s="412"/>
      <c r="E1495" s="412"/>
      <c r="G1495" s="364"/>
    </row>
    <row r="1496" spans="1:7" ht="17.25" thickBot="1" x14ac:dyDescent="0.35">
      <c r="A1496" s="413" t="s">
        <v>113</v>
      </c>
      <c r="B1496" s="412"/>
      <c r="C1496" s="412"/>
      <c r="D1496" s="412"/>
      <c r="E1496" s="412"/>
      <c r="G1496" s="364"/>
    </row>
    <row r="1497" spans="1:7" ht="17.25" thickBot="1" x14ac:dyDescent="0.35">
      <c r="A1497" s="413" t="s">
        <v>114</v>
      </c>
      <c r="B1497" s="412"/>
      <c r="C1497" s="412"/>
      <c r="D1497" s="412"/>
      <c r="E1497" s="412"/>
      <c r="G1497" s="364"/>
    </row>
    <row r="1498" spans="1:7" ht="17.25" thickBot="1" x14ac:dyDescent="0.35">
      <c r="A1498" s="411" t="s">
        <v>50</v>
      </c>
      <c r="B1498" s="407">
        <v>0</v>
      </c>
      <c r="C1498" s="407">
        <v>79335.820000000007</v>
      </c>
      <c r="D1498" s="407">
        <v>100000</v>
      </c>
      <c r="E1498" s="407">
        <v>217343.27799999999</v>
      </c>
      <c r="G1498" s="364"/>
    </row>
    <row r="1499" spans="1:7" ht="17.25" thickBot="1" x14ac:dyDescent="0.35">
      <c r="A1499" s="413" t="s">
        <v>110</v>
      </c>
      <c r="B1499" s="407">
        <v>0</v>
      </c>
      <c r="C1499" s="412">
        <v>79335.820000000007</v>
      </c>
      <c r="D1499" s="412">
        <v>100000</v>
      </c>
      <c r="E1499" s="412">
        <v>217343.27799999999</v>
      </c>
      <c r="G1499" s="364"/>
    </row>
    <row r="1500" spans="1:7" ht="17.25" thickBot="1" x14ac:dyDescent="0.35">
      <c r="A1500" s="413" t="s">
        <v>111</v>
      </c>
      <c r="B1500" s="407"/>
      <c r="C1500" s="412"/>
      <c r="D1500" s="412"/>
      <c r="E1500" s="412"/>
      <c r="G1500" s="364"/>
    </row>
    <row r="1501" spans="1:7" ht="17.25" thickBot="1" x14ac:dyDescent="0.35">
      <c r="A1501" s="413" t="s">
        <v>113</v>
      </c>
      <c r="B1501" s="407"/>
      <c r="C1501" s="412"/>
      <c r="D1501" s="412"/>
      <c r="E1501" s="412"/>
      <c r="G1501" s="364"/>
    </row>
    <row r="1502" spans="1:7" ht="17.25" thickBot="1" x14ac:dyDescent="0.35">
      <c r="A1502" s="413" t="s">
        <v>114</v>
      </c>
      <c r="B1502" s="407"/>
      <c r="C1502" s="412"/>
      <c r="D1502" s="412"/>
      <c r="E1502" s="412"/>
      <c r="G1502" s="364"/>
    </row>
    <row r="1503" spans="1:7" ht="17.25" thickBot="1" x14ac:dyDescent="0.35">
      <c r="A1503" s="414" t="s">
        <v>853</v>
      </c>
      <c r="B1503" s="407">
        <v>0</v>
      </c>
      <c r="C1503" s="407">
        <v>79335.820000000007</v>
      </c>
      <c r="D1503" s="407">
        <v>100000</v>
      </c>
      <c r="E1503" s="407">
        <v>217343.27799999999</v>
      </c>
      <c r="G1503" s="364"/>
    </row>
    <row r="1504" spans="1:7" ht="78" customHeight="1" thickBot="1" x14ac:dyDescent="0.35">
      <c r="A1504" s="401" t="s">
        <v>850</v>
      </c>
      <c r="B1504" s="402" t="s">
        <v>854</v>
      </c>
      <c r="C1504" s="415" t="s">
        <v>817</v>
      </c>
      <c r="D1504" s="416"/>
      <c r="E1504" s="402"/>
      <c r="G1504" s="364"/>
    </row>
    <row r="1505" spans="1:7" ht="17.25" thickBot="1" x14ac:dyDescent="0.35">
      <c r="A1505" s="375" t="s">
        <v>22</v>
      </c>
      <c r="B1505" s="986" t="s">
        <v>724</v>
      </c>
      <c r="C1505" s="966"/>
      <c r="D1505" s="966"/>
      <c r="E1505" s="987"/>
      <c r="G1505" s="364"/>
    </row>
    <row r="1506" spans="1:7" ht="17.25" thickBot="1" x14ac:dyDescent="0.35">
      <c r="A1506" s="375" t="s">
        <v>24</v>
      </c>
      <c r="B1506" s="998" t="s">
        <v>711</v>
      </c>
      <c r="C1506" s="967"/>
      <c r="D1506" s="967"/>
      <c r="E1506" s="968"/>
      <c r="G1506" s="364"/>
    </row>
    <row r="1507" spans="1:7" x14ac:dyDescent="0.3">
      <c r="A1507" s="969"/>
      <c r="B1507" s="404">
        <v>2019</v>
      </c>
      <c r="C1507" s="404">
        <v>2020</v>
      </c>
      <c r="D1507" s="404">
        <v>2021</v>
      </c>
      <c r="E1507" s="404">
        <v>2022</v>
      </c>
      <c r="G1507" s="364"/>
    </row>
    <row r="1508" spans="1:7" ht="17.25" thickBot="1" x14ac:dyDescent="0.35">
      <c r="A1508" s="970"/>
      <c r="B1508" s="405" t="s">
        <v>9</v>
      </c>
      <c r="C1508" s="405" t="s">
        <v>10</v>
      </c>
      <c r="D1508" s="405" t="s">
        <v>10</v>
      </c>
      <c r="E1508" s="405" t="s">
        <v>10</v>
      </c>
      <c r="G1508" s="364"/>
    </row>
    <row r="1509" spans="1:7" ht="17.25" thickBot="1" x14ac:dyDescent="0.35">
      <c r="A1509" s="375" t="s">
        <v>26</v>
      </c>
      <c r="B1509" s="406">
        <v>0</v>
      </c>
      <c r="C1509" s="406">
        <v>1</v>
      </c>
      <c r="D1509" s="406">
        <v>1</v>
      </c>
      <c r="E1509" s="406">
        <v>0</v>
      </c>
      <c r="G1509" s="364"/>
    </row>
    <row r="1510" spans="1:7" ht="17.25" thickBot="1" x14ac:dyDescent="0.35">
      <c r="A1510" s="375" t="s">
        <v>27</v>
      </c>
      <c r="B1510" s="412">
        <v>0</v>
      </c>
      <c r="C1510" s="412">
        <v>921.69100000000003</v>
      </c>
      <c r="D1510" s="412">
        <v>921.69100000000003</v>
      </c>
      <c r="E1510" s="412">
        <v>2765.0720000000001</v>
      </c>
      <c r="G1510" s="364"/>
    </row>
    <row r="1511" spans="1:7" ht="17.25" thickBot="1" x14ac:dyDescent="0.35">
      <c r="A1511" s="375" t="s">
        <v>28</v>
      </c>
      <c r="B1511" s="406" t="e">
        <v>#DIV/0!</v>
      </c>
      <c r="C1511" s="406">
        <v>921.69100000000003</v>
      </c>
      <c r="D1511" s="406">
        <v>921.69100000000003</v>
      </c>
      <c r="E1511" s="406" t="e">
        <v>#DIV/0!</v>
      </c>
      <c r="G1511" s="364"/>
    </row>
    <row r="1512" spans="1:7" ht="17.25" thickBot="1" x14ac:dyDescent="0.35">
      <c r="A1512" s="375" t="s">
        <v>29</v>
      </c>
      <c r="B1512" s="408" t="s">
        <v>30</v>
      </c>
      <c r="C1512" s="409" t="e">
        <v>#DIV/0!</v>
      </c>
      <c r="D1512" s="409">
        <v>0</v>
      </c>
      <c r="E1512" s="409">
        <v>-1</v>
      </c>
      <c r="G1512" s="364"/>
    </row>
    <row r="1513" spans="1:7" ht="17.25" thickBot="1" x14ac:dyDescent="0.35">
      <c r="A1513" s="375" t="s">
        <v>31</v>
      </c>
      <c r="B1513" s="408" t="s">
        <v>30</v>
      </c>
      <c r="C1513" s="409" t="e">
        <v>#DIV/0!</v>
      </c>
      <c r="D1513" s="409">
        <v>0</v>
      </c>
      <c r="E1513" s="409">
        <v>1.9999989150376862</v>
      </c>
      <c r="G1513" s="364"/>
    </row>
    <row r="1514" spans="1:7" ht="17.25" thickBot="1" x14ac:dyDescent="0.35">
      <c r="A1514" s="375" t="s">
        <v>32</v>
      </c>
      <c r="B1514" s="408" t="s">
        <v>30</v>
      </c>
      <c r="C1514" s="409" t="e">
        <v>#DIV/0!</v>
      </c>
      <c r="D1514" s="409">
        <v>0</v>
      </c>
      <c r="E1514" s="409" t="e">
        <v>#DIV/0!</v>
      </c>
      <c r="G1514" s="364"/>
    </row>
    <row r="1515" spans="1:7" ht="17.25" thickBot="1" x14ac:dyDescent="0.35">
      <c r="A1515" s="1016" t="s">
        <v>721</v>
      </c>
      <c r="B1515" s="1017"/>
      <c r="C1515" s="1017"/>
      <c r="D1515" s="1017"/>
      <c r="E1515" s="1018"/>
      <c r="G1515" s="364"/>
    </row>
    <row r="1516" spans="1:7" x14ac:dyDescent="0.3">
      <c r="A1516" s="969"/>
      <c r="B1516" s="404">
        <v>2019</v>
      </c>
      <c r="C1516" s="404">
        <v>2020</v>
      </c>
      <c r="D1516" s="404">
        <v>2021</v>
      </c>
      <c r="E1516" s="404">
        <v>2022</v>
      </c>
      <c r="G1516" s="364"/>
    </row>
    <row r="1517" spans="1:7" ht="17.25" thickBot="1" x14ac:dyDescent="0.35">
      <c r="A1517" s="970"/>
      <c r="B1517" s="405" t="s">
        <v>9</v>
      </c>
      <c r="C1517" s="405" t="s">
        <v>10</v>
      </c>
      <c r="D1517" s="405" t="s">
        <v>10</v>
      </c>
      <c r="E1517" s="405" t="s">
        <v>10</v>
      </c>
      <c r="G1517" s="364"/>
    </row>
    <row r="1518" spans="1:7" ht="17.25" thickBot="1" x14ac:dyDescent="0.35">
      <c r="A1518" s="411" t="s">
        <v>49</v>
      </c>
      <c r="B1518" s="412">
        <v>0</v>
      </c>
      <c r="C1518" s="412">
        <v>0</v>
      </c>
      <c r="D1518" s="412">
        <v>0</v>
      </c>
      <c r="E1518" s="412">
        <v>0</v>
      </c>
      <c r="G1518" s="364"/>
    </row>
    <row r="1519" spans="1:7" ht="17.25" thickBot="1" x14ac:dyDescent="0.35">
      <c r="A1519" s="413" t="s">
        <v>110</v>
      </c>
      <c r="B1519" s="412"/>
      <c r="C1519" s="412"/>
      <c r="D1519" s="412"/>
      <c r="E1519" s="412"/>
      <c r="G1519" s="364"/>
    </row>
    <row r="1520" spans="1:7" ht="17.25" thickBot="1" x14ac:dyDescent="0.35">
      <c r="A1520" s="413" t="s">
        <v>111</v>
      </c>
      <c r="B1520" s="412"/>
      <c r="C1520" s="412"/>
      <c r="D1520" s="412"/>
      <c r="E1520" s="412"/>
      <c r="G1520" s="364"/>
    </row>
    <row r="1521" spans="1:7" ht="17.25" thickBot="1" x14ac:dyDescent="0.35">
      <c r="A1521" s="413" t="s">
        <v>113</v>
      </c>
      <c r="B1521" s="412"/>
      <c r="C1521" s="412"/>
      <c r="D1521" s="412"/>
      <c r="E1521" s="412"/>
      <c r="G1521" s="364"/>
    </row>
    <row r="1522" spans="1:7" ht="17.25" thickBot="1" x14ac:dyDescent="0.35">
      <c r="A1522" s="413" t="s">
        <v>114</v>
      </c>
      <c r="B1522" s="412"/>
      <c r="C1522" s="412"/>
      <c r="D1522" s="412"/>
      <c r="E1522" s="412"/>
      <c r="G1522" s="364"/>
    </row>
    <row r="1523" spans="1:7" ht="17.25" thickBot="1" x14ac:dyDescent="0.35">
      <c r="A1523" s="411" t="s">
        <v>50</v>
      </c>
      <c r="B1523" s="407">
        <v>0</v>
      </c>
      <c r="C1523" s="407">
        <v>921.69100000000003</v>
      </c>
      <c r="D1523" s="407">
        <v>921.69100000000003</v>
      </c>
      <c r="E1523" s="407">
        <v>2765.0720000000001</v>
      </c>
      <c r="G1523" s="364"/>
    </row>
    <row r="1524" spans="1:7" ht="17.25" thickBot="1" x14ac:dyDescent="0.35">
      <c r="A1524" s="413" t="s">
        <v>110</v>
      </c>
      <c r="B1524" s="412">
        <v>0</v>
      </c>
      <c r="C1524" s="412">
        <v>921.69100000000003</v>
      </c>
      <c r="D1524" s="412">
        <v>921.69100000000003</v>
      </c>
      <c r="E1524" s="412">
        <v>2765.0720000000001</v>
      </c>
      <c r="G1524" s="364"/>
    </row>
    <row r="1525" spans="1:7" ht="17.25" thickBot="1" x14ac:dyDescent="0.35">
      <c r="A1525" s="413" t="s">
        <v>111</v>
      </c>
      <c r="B1525" s="407"/>
      <c r="C1525" s="412"/>
      <c r="D1525" s="412"/>
      <c r="E1525" s="412"/>
      <c r="G1525" s="364"/>
    </row>
    <row r="1526" spans="1:7" ht="17.25" thickBot="1" x14ac:dyDescent="0.35">
      <c r="A1526" s="413" t="s">
        <v>113</v>
      </c>
      <c r="B1526" s="407"/>
      <c r="C1526" s="412"/>
      <c r="D1526" s="412"/>
      <c r="E1526" s="412"/>
      <c r="G1526" s="364"/>
    </row>
    <row r="1527" spans="1:7" ht="17.25" thickBot="1" x14ac:dyDescent="0.35">
      <c r="A1527" s="413" t="s">
        <v>114</v>
      </c>
      <c r="B1527" s="407"/>
      <c r="C1527" s="412"/>
      <c r="D1527" s="412"/>
      <c r="E1527" s="412"/>
      <c r="G1527" s="364"/>
    </row>
    <row r="1528" spans="1:7" ht="17.25" thickBot="1" x14ac:dyDescent="0.35">
      <c r="A1528" s="414" t="s">
        <v>853</v>
      </c>
      <c r="B1528" s="407">
        <v>0</v>
      </c>
      <c r="C1528" s="407">
        <v>921.69100000000003</v>
      </c>
      <c r="D1528" s="407">
        <v>921.69100000000003</v>
      </c>
      <c r="E1528" s="407">
        <v>2765.0720000000001</v>
      </c>
      <c r="G1528" s="364"/>
    </row>
    <row r="1529" spans="1:7" ht="58.5" customHeight="1" thickBot="1" x14ac:dyDescent="0.35">
      <c r="A1529" s="401" t="s">
        <v>855</v>
      </c>
      <c r="B1529" s="402" t="s">
        <v>856</v>
      </c>
      <c r="C1529" s="415" t="s">
        <v>817</v>
      </c>
      <c r="D1529" s="416"/>
      <c r="E1529" s="402"/>
      <c r="G1529" s="364"/>
    </row>
    <row r="1530" spans="1:7" ht="17.25" thickBot="1" x14ac:dyDescent="0.35">
      <c r="A1530" s="375" t="s">
        <v>22</v>
      </c>
      <c r="B1530" s="986"/>
      <c r="C1530" s="966"/>
      <c r="D1530" s="966"/>
      <c r="E1530" s="987"/>
      <c r="G1530" s="364"/>
    </row>
    <row r="1531" spans="1:7" ht="17.25" thickBot="1" x14ac:dyDescent="0.35">
      <c r="A1531" s="375" t="s">
        <v>24</v>
      </c>
      <c r="B1531" s="998" t="s">
        <v>715</v>
      </c>
      <c r="C1531" s="967"/>
      <c r="D1531" s="967"/>
      <c r="E1531" s="968"/>
      <c r="G1531" s="364"/>
    </row>
    <row r="1532" spans="1:7" x14ac:dyDescent="0.3">
      <c r="A1532" s="969"/>
      <c r="B1532" s="404">
        <v>2019</v>
      </c>
      <c r="C1532" s="404">
        <v>2020</v>
      </c>
      <c r="D1532" s="404">
        <v>2021</v>
      </c>
      <c r="E1532" s="404">
        <v>2022</v>
      </c>
      <c r="G1532" s="364"/>
    </row>
    <row r="1533" spans="1:7" ht="17.25" thickBot="1" x14ac:dyDescent="0.35">
      <c r="A1533" s="970"/>
      <c r="B1533" s="405" t="s">
        <v>9</v>
      </c>
      <c r="C1533" s="405" t="s">
        <v>10</v>
      </c>
      <c r="D1533" s="405" t="s">
        <v>10</v>
      </c>
      <c r="E1533" s="405" t="s">
        <v>10</v>
      </c>
      <c r="G1533" s="364"/>
    </row>
    <row r="1534" spans="1:7" ht="17.25" thickBot="1" x14ac:dyDescent="0.35">
      <c r="A1534" s="375" t="s">
        <v>26</v>
      </c>
      <c r="B1534" s="406">
        <v>0</v>
      </c>
      <c r="C1534" s="406">
        <v>3129</v>
      </c>
      <c r="D1534" s="406">
        <v>4890</v>
      </c>
      <c r="E1534" s="406">
        <v>7629</v>
      </c>
      <c r="G1534" s="364"/>
    </row>
    <row r="1535" spans="1:7" ht="17.25" thickBot="1" x14ac:dyDescent="0.35">
      <c r="A1535" s="375" t="s">
        <v>27</v>
      </c>
      <c r="B1535" s="406">
        <v>0</v>
      </c>
      <c r="C1535" s="406">
        <v>19200</v>
      </c>
      <c r="D1535" s="406">
        <v>30000</v>
      </c>
      <c r="E1535" s="406">
        <v>46800</v>
      </c>
      <c r="G1535" s="364"/>
    </row>
    <row r="1536" spans="1:7" ht="17.25" thickBot="1" x14ac:dyDescent="0.35">
      <c r="A1536" s="375" t="s">
        <v>28</v>
      </c>
      <c r="B1536" s="406" t="e">
        <v>#DIV/0!</v>
      </c>
      <c r="C1536" s="406">
        <v>6.13614573346117</v>
      </c>
      <c r="D1536" s="406">
        <v>6.1349693251533743</v>
      </c>
      <c r="E1536" s="406">
        <v>6.1344868265827763</v>
      </c>
      <c r="G1536" s="364"/>
    </row>
    <row r="1537" spans="1:7" ht="17.25" thickBot="1" x14ac:dyDescent="0.35">
      <c r="A1537" s="375" t="s">
        <v>29</v>
      </c>
      <c r="B1537" s="408" t="s">
        <v>30</v>
      </c>
      <c r="C1537" s="409" t="e">
        <v>#DIV/0!</v>
      </c>
      <c r="D1537" s="409">
        <v>0.56279961649089172</v>
      </c>
      <c r="E1537" s="409">
        <v>0.56012269938650316</v>
      </c>
      <c r="G1537" s="364"/>
    </row>
    <row r="1538" spans="1:7" ht="17.25" thickBot="1" x14ac:dyDescent="0.35">
      <c r="A1538" s="375" t="s">
        <v>31</v>
      </c>
      <c r="B1538" s="408" t="s">
        <v>30</v>
      </c>
      <c r="C1538" s="409" t="e">
        <v>#DIV/0!</v>
      </c>
      <c r="D1538" s="409">
        <v>0.5625</v>
      </c>
      <c r="E1538" s="409">
        <v>0.56000000000000005</v>
      </c>
      <c r="G1538" s="364"/>
    </row>
    <row r="1539" spans="1:7" ht="17.25" thickBot="1" x14ac:dyDescent="0.35">
      <c r="A1539" s="375" t="s">
        <v>32</v>
      </c>
      <c r="B1539" s="408" t="s">
        <v>30</v>
      </c>
      <c r="C1539" s="409" t="e">
        <v>#DIV/0!</v>
      </c>
      <c r="D1539" s="409">
        <v>-1.9171779141102796E-4</v>
      </c>
      <c r="E1539" s="409">
        <v>-7.8647267007458943E-5</v>
      </c>
      <c r="G1539" s="364"/>
    </row>
    <row r="1540" spans="1:7" ht="17.25" thickBot="1" x14ac:dyDescent="0.35">
      <c r="A1540" s="1016" t="s">
        <v>721</v>
      </c>
      <c r="B1540" s="1017"/>
      <c r="C1540" s="1017"/>
      <c r="D1540" s="1017"/>
      <c r="E1540" s="1018"/>
      <c r="G1540" s="364"/>
    </row>
    <row r="1541" spans="1:7" x14ac:dyDescent="0.3">
      <c r="A1541" s="969"/>
      <c r="B1541" s="404">
        <v>2019</v>
      </c>
      <c r="C1541" s="404">
        <v>2020</v>
      </c>
      <c r="D1541" s="404">
        <v>2021</v>
      </c>
      <c r="E1541" s="404">
        <v>2022</v>
      </c>
      <c r="G1541" s="364"/>
    </row>
    <row r="1542" spans="1:7" ht="17.25" thickBot="1" x14ac:dyDescent="0.35">
      <c r="A1542" s="970"/>
      <c r="B1542" s="405" t="s">
        <v>9</v>
      </c>
      <c r="C1542" s="405" t="s">
        <v>10</v>
      </c>
      <c r="D1542" s="405" t="s">
        <v>10</v>
      </c>
      <c r="E1542" s="405" t="s">
        <v>10</v>
      </c>
      <c r="G1542" s="364"/>
    </row>
    <row r="1543" spans="1:7" ht="17.25" thickBot="1" x14ac:dyDescent="0.35">
      <c r="A1543" s="411" t="s">
        <v>49</v>
      </c>
      <c r="B1543" s="412">
        <v>0</v>
      </c>
      <c r="C1543" s="412">
        <v>0</v>
      </c>
      <c r="D1543" s="412">
        <v>0</v>
      </c>
      <c r="E1543" s="412">
        <v>0</v>
      </c>
      <c r="G1543" s="364"/>
    </row>
    <row r="1544" spans="1:7" ht="17.25" thickBot="1" x14ac:dyDescent="0.35">
      <c r="A1544" s="413" t="s">
        <v>110</v>
      </c>
      <c r="B1544" s="412"/>
      <c r="C1544" s="412"/>
      <c r="D1544" s="412"/>
      <c r="E1544" s="412"/>
      <c r="G1544" s="364"/>
    </row>
    <row r="1545" spans="1:7" ht="17.25" thickBot="1" x14ac:dyDescent="0.35">
      <c r="A1545" s="413" t="s">
        <v>111</v>
      </c>
      <c r="B1545" s="412"/>
      <c r="C1545" s="412"/>
      <c r="D1545" s="412"/>
      <c r="E1545" s="412"/>
      <c r="G1545" s="364"/>
    </row>
    <row r="1546" spans="1:7" ht="17.25" thickBot="1" x14ac:dyDescent="0.35">
      <c r="A1546" s="413" t="s">
        <v>113</v>
      </c>
      <c r="B1546" s="412"/>
      <c r="C1546" s="412"/>
      <c r="D1546" s="412"/>
      <c r="E1546" s="412"/>
      <c r="G1546" s="364"/>
    </row>
    <row r="1547" spans="1:7" ht="17.25" thickBot="1" x14ac:dyDescent="0.35">
      <c r="A1547" s="413" t="s">
        <v>114</v>
      </c>
      <c r="B1547" s="412"/>
      <c r="C1547" s="412"/>
      <c r="D1547" s="412"/>
      <c r="E1547" s="412"/>
      <c r="G1547" s="364"/>
    </row>
    <row r="1548" spans="1:7" ht="17.25" thickBot="1" x14ac:dyDescent="0.35">
      <c r="A1548" s="411" t="s">
        <v>50</v>
      </c>
      <c r="B1548" s="407">
        <v>0</v>
      </c>
      <c r="C1548" s="407">
        <v>19200</v>
      </c>
      <c r="D1548" s="407">
        <v>30000</v>
      </c>
      <c r="E1548" s="407">
        <v>46800</v>
      </c>
      <c r="G1548" s="364"/>
    </row>
    <row r="1549" spans="1:7" ht="17.25" thickBot="1" x14ac:dyDescent="0.35">
      <c r="A1549" s="413" t="s">
        <v>110</v>
      </c>
      <c r="B1549" s="407">
        <v>0</v>
      </c>
      <c r="C1549" s="412">
        <v>19200</v>
      </c>
      <c r="D1549" s="412">
        <v>30000</v>
      </c>
      <c r="E1549" s="412">
        <v>46800</v>
      </c>
      <c r="G1549" s="364"/>
    </row>
    <row r="1550" spans="1:7" ht="17.25" thickBot="1" x14ac:dyDescent="0.35">
      <c r="A1550" s="413" t="s">
        <v>111</v>
      </c>
      <c r="B1550" s="407"/>
      <c r="C1550" s="412"/>
      <c r="D1550" s="412"/>
      <c r="E1550" s="412"/>
      <c r="G1550" s="364"/>
    </row>
    <row r="1551" spans="1:7" ht="17.25" thickBot="1" x14ac:dyDescent="0.35">
      <c r="A1551" s="413" t="s">
        <v>113</v>
      </c>
      <c r="B1551" s="407"/>
      <c r="C1551" s="412"/>
      <c r="D1551" s="412"/>
      <c r="E1551" s="412"/>
      <c r="G1551" s="364"/>
    </row>
    <row r="1552" spans="1:7" ht="17.25" thickBot="1" x14ac:dyDescent="0.35">
      <c r="A1552" s="413" t="s">
        <v>114</v>
      </c>
      <c r="B1552" s="407"/>
      <c r="C1552" s="412"/>
      <c r="D1552" s="412"/>
      <c r="E1552" s="412"/>
      <c r="G1552" s="364"/>
    </row>
    <row r="1553" spans="1:7" ht="17.25" thickBot="1" x14ac:dyDescent="0.35">
      <c r="A1553" s="414" t="s">
        <v>857</v>
      </c>
      <c r="B1553" s="407">
        <v>0</v>
      </c>
      <c r="C1553" s="407">
        <v>19200</v>
      </c>
      <c r="D1553" s="407">
        <v>30000</v>
      </c>
      <c r="E1553" s="407">
        <v>46800</v>
      </c>
      <c r="G1553" s="364"/>
    </row>
    <row r="1554" spans="1:7" ht="67.5" customHeight="1" thickBot="1" x14ac:dyDescent="0.35">
      <c r="A1554" s="401" t="s">
        <v>855</v>
      </c>
      <c r="B1554" s="402" t="s">
        <v>858</v>
      </c>
      <c r="C1554" s="415" t="s">
        <v>817</v>
      </c>
      <c r="D1554" s="416"/>
      <c r="E1554" s="402"/>
      <c r="G1554" s="364"/>
    </row>
    <row r="1555" spans="1:7" ht="17.25" thickBot="1" x14ac:dyDescent="0.35">
      <c r="A1555" s="375" t="s">
        <v>22</v>
      </c>
      <c r="B1555" s="986" t="s">
        <v>724</v>
      </c>
      <c r="C1555" s="966"/>
      <c r="D1555" s="966"/>
      <c r="E1555" s="987"/>
      <c r="G1555" s="364"/>
    </row>
    <row r="1556" spans="1:7" ht="17.25" thickBot="1" x14ac:dyDescent="0.35">
      <c r="A1556" s="375" t="s">
        <v>24</v>
      </c>
      <c r="B1556" s="998" t="s">
        <v>711</v>
      </c>
      <c r="C1556" s="967"/>
      <c r="D1556" s="967"/>
      <c r="E1556" s="968"/>
      <c r="G1556" s="364"/>
    </row>
    <row r="1557" spans="1:7" x14ac:dyDescent="0.3">
      <c r="A1557" s="969"/>
      <c r="B1557" s="404">
        <v>2019</v>
      </c>
      <c r="C1557" s="404">
        <v>2020</v>
      </c>
      <c r="D1557" s="404">
        <v>2021</v>
      </c>
      <c r="E1557" s="404">
        <v>2022</v>
      </c>
      <c r="G1557" s="364"/>
    </row>
    <row r="1558" spans="1:7" ht="17.25" thickBot="1" x14ac:dyDescent="0.35">
      <c r="A1558" s="970"/>
      <c r="B1558" s="405" t="s">
        <v>9</v>
      </c>
      <c r="C1558" s="405" t="s">
        <v>10</v>
      </c>
      <c r="D1558" s="405" t="s">
        <v>10</v>
      </c>
      <c r="E1558" s="405" t="s">
        <v>10</v>
      </c>
      <c r="G1558" s="364"/>
    </row>
    <row r="1559" spans="1:7" ht="17.25" thickBot="1" x14ac:dyDescent="0.35">
      <c r="A1559" s="375" t="s">
        <v>26</v>
      </c>
      <c r="B1559" s="406">
        <v>0</v>
      </c>
      <c r="C1559" s="406">
        <v>1</v>
      </c>
      <c r="D1559" s="406">
        <v>1</v>
      </c>
      <c r="E1559" s="406">
        <v>1</v>
      </c>
      <c r="G1559" s="364"/>
    </row>
    <row r="1560" spans="1:7" ht="17.25" thickBot="1" x14ac:dyDescent="0.35">
      <c r="A1560" s="375" t="s">
        <v>27</v>
      </c>
      <c r="B1560" s="412">
        <v>0</v>
      </c>
      <c r="C1560" s="412">
        <v>387.45600000000002</v>
      </c>
      <c r="D1560" s="412">
        <v>387.45600000000002</v>
      </c>
      <c r="E1560" s="412">
        <v>1162.3679999999999</v>
      </c>
      <c r="G1560" s="364"/>
    </row>
    <row r="1561" spans="1:7" ht="17.25" thickBot="1" x14ac:dyDescent="0.35">
      <c r="A1561" s="375" t="s">
        <v>28</v>
      </c>
      <c r="B1561" s="406" t="e">
        <v>#DIV/0!</v>
      </c>
      <c r="C1561" s="406">
        <v>387.45600000000002</v>
      </c>
      <c r="D1561" s="406">
        <v>387.45600000000002</v>
      </c>
      <c r="E1561" s="406">
        <v>1162.3679999999999</v>
      </c>
      <c r="G1561" s="364"/>
    </row>
    <row r="1562" spans="1:7" ht="17.25" thickBot="1" x14ac:dyDescent="0.35">
      <c r="A1562" s="375" t="s">
        <v>29</v>
      </c>
      <c r="B1562" s="408" t="s">
        <v>30</v>
      </c>
      <c r="C1562" s="409" t="e">
        <v>#DIV/0!</v>
      </c>
      <c r="D1562" s="409">
        <v>0</v>
      </c>
      <c r="E1562" s="409">
        <v>0</v>
      </c>
      <c r="G1562" s="364"/>
    </row>
    <row r="1563" spans="1:7" ht="17.25" thickBot="1" x14ac:dyDescent="0.35">
      <c r="A1563" s="375" t="s">
        <v>31</v>
      </c>
      <c r="B1563" s="408" t="s">
        <v>30</v>
      </c>
      <c r="C1563" s="409" t="e">
        <v>#DIV/0!</v>
      </c>
      <c r="D1563" s="409">
        <v>0</v>
      </c>
      <c r="E1563" s="409">
        <v>1.9999999999999996</v>
      </c>
      <c r="G1563" s="364"/>
    </row>
    <row r="1564" spans="1:7" ht="17.25" thickBot="1" x14ac:dyDescent="0.35">
      <c r="A1564" s="375" t="s">
        <v>32</v>
      </c>
      <c r="B1564" s="408" t="s">
        <v>30</v>
      </c>
      <c r="C1564" s="409" t="e">
        <v>#DIV/0!</v>
      </c>
      <c r="D1564" s="409">
        <v>0</v>
      </c>
      <c r="E1564" s="409">
        <v>1.9999999999999996</v>
      </c>
      <c r="G1564" s="364"/>
    </row>
    <row r="1565" spans="1:7" ht="17.25" thickBot="1" x14ac:dyDescent="0.35">
      <c r="A1565" s="1016" t="s">
        <v>721</v>
      </c>
      <c r="B1565" s="1017"/>
      <c r="C1565" s="1017"/>
      <c r="D1565" s="1017"/>
      <c r="E1565" s="1018"/>
      <c r="G1565" s="364"/>
    </row>
    <row r="1566" spans="1:7" x14ac:dyDescent="0.3">
      <c r="A1566" s="969"/>
      <c r="B1566" s="404">
        <v>2019</v>
      </c>
      <c r="C1566" s="404">
        <v>2020</v>
      </c>
      <c r="D1566" s="404">
        <v>2021</v>
      </c>
      <c r="E1566" s="404">
        <v>2022</v>
      </c>
      <c r="G1566" s="364"/>
    </row>
    <row r="1567" spans="1:7" ht="17.25" thickBot="1" x14ac:dyDescent="0.35">
      <c r="A1567" s="970"/>
      <c r="B1567" s="405" t="s">
        <v>9</v>
      </c>
      <c r="C1567" s="405" t="s">
        <v>10</v>
      </c>
      <c r="D1567" s="405" t="s">
        <v>10</v>
      </c>
      <c r="E1567" s="405" t="s">
        <v>10</v>
      </c>
      <c r="G1567" s="364"/>
    </row>
    <row r="1568" spans="1:7" ht="17.25" thickBot="1" x14ac:dyDescent="0.35">
      <c r="A1568" s="411" t="s">
        <v>49</v>
      </c>
      <c r="B1568" s="412">
        <v>0</v>
      </c>
      <c r="C1568" s="412">
        <v>0</v>
      </c>
      <c r="D1568" s="412">
        <v>0</v>
      </c>
      <c r="E1568" s="412">
        <v>0</v>
      </c>
    </row>
    <row r="1569" spans="1:7" ht="17.25" thickBot="1" x14ac:dyDescent="0.35">
      <c r="A1569" s="413" t="s">
        <v>110</v>
      </c>
      <c r="B1569" s="412"/>
      <c r="C1569" s="412"/>
      <c r="D1569" s="412"/>
      <c r="E1569" s="412"/>
    </row>
    <row r="1570" spans="1:7" ht="17.25" thickBot="1" x14ac:dyDescent="0.35">
      <c r="A1570" s="413" t="s">
        <v>111</v>
      </c>
      <c r="B1570" s="412"/>
      <c r="C1570" s="412"/>
      <c r="D1570" s="412"/>
      <c r="E1570" s="412"/>
    </row>
    <row r="1571" spans="1:7" ht="17.25" thickBot="1" x14ac:dyDescent="0.35">
      <c r="A1571" s="413" t="s">
        <v>113</v>
      </c>
      <c r="B1571" s="412"/>
      <c r="C1571" s="412"/>
      <c r="D1571" s="412"/>
      <c r="E1571" s="412"/>
    </row>
    <row r="1572" spans="1:7" ht="17.25" thickBot="1" x14ac:dyDescent="0.35">
      <c r="A1572" s="413" t="s">
        <v>114</v>
      </c>
      <c r="B1572" s="412"/>
      <c r="C1572" s="412"/>
      <c r="D1572" s="412"/>
      <c r="E1572" s="412"/>
    </row>
    <row r="1573" spans="1:7" ht="17.25" thickBot="1" x14ac:dyDescent="0.35">
      <c r="A1573" s="411" t="s">
        <v>50</v>
      </c>
      <c r="B1573" s="407">
        <v>0</v>
      </c>
      <c r="C1573" s="407">
        <v>387.45600000000002</v>
      </c>
      <c r="D1573" s="407">
        <v>387.45600000000002</v>
      </c>
      <c r="E1573" s="407">
        <v>1162.3679999999999</v>
      </c>
    </row>
    <row r="1574" spans="1:7" ht="17.25" thickBot="1" x14ac:dyDescent="0.35">
      <c r="A1574" s="413" t="s">
        <v>110</v>
      </c>
      <c r="B1574" s="412">
        <v>0</v>
      </c>
      <c r="C1574" s="412">
        <v>387.45600000000002</v>
      </c>
      <c r="D1574" s="412">
        <v>387.45600000000002</v>
      </c>
      <c r="E1574" s="412">
        <v>1162.3679999999999</v>
      </c>
    </row>
    <row r="1575" spans="1:7" ht="17.25" thickBot="1" x14ac:dyDescent="0.35">
      <c r="A1575" s="413" t="s">
        <v>111</v>
      </c>
      <c r="B1575" s="407"/>
      <c r="C1575" s="412"/>
      <c r="D1575" s="412"/>
      <c r="E1575" s="412"/>
    </row>
    <row r="1576" spans="1:7" ht="17.25" thickBot="1" x14ac:dyDescent="0.35">
      <c r="A1576" s="413" t="s">
        <v>113</v>
      </c>
      <c r="B1576" s="407"/>
      <c r="C1576" s="412"/>
      <c r="D1576" s="412"/>
      <c r="E1576" s="412"/>
    </row>
    <row r="1577" spans="1:7" ht="17.25" thickBot="1" x14ac:dyDescent="0.35">
      <c r="A1577" s="413" t="s">
        <v>114</v>
      </c>
      <c r="B1577" s="407"/>
      <c r="C1577" s="412"/>
      <c r="D1577" s="412"/>
      <c r="E1577" s="412"/>
    </row>
    <row r="1578" spans="1:7" ht="17.25" thickBot="1" x14ac:dyDescent="0.35">
      <c r="A1578" s="414" t="s">
        <v>857</v>
      </c>
      <c r="B1578" s="407">
        <v>0</v>
      </c>
      <c r="C1578" s="407">
        <v>387.45600000000002</v>
      </c>
      <c r="D1578" s="407">
        <v>387.45600000000002</v>
      </c>
      <c r="E1578" s="407">
        <v>1162.3679999999999</v>
      </c>
    </row>
    <row r="1579" spans="1:7" ht="97.5" customHeight="1" thickBot="1" x14ac:dyDescent="0.35">
      <c r="A1579" s="401" t="s">
        <v>859</v>
      </c>
      <c r="B1579" s="402" t="s">
        <v>860</v>
      </c>
      <c r="C1579" s="415" t="s">
        <v>817</v>
      </c>
      <c r="D1579" s="416"/>
      <c r="E1579" s="402"/>
    </row>
    <row r="1580" spans="1:7" ht="17.25" thickBot="1" x14ac:dyDescent="0.35">
      <c r="A1580" s="375" t="s">
        <v>22</v>
      </c>
      <c r="B1580" s="986" t="s">
        <v>860</v>
      </c>
      <c r="C1580" s="966"/>
      <c r="D1580" s="966"/>
      <c r="E1580" s="987"/>
    </row>
    <row r="1581" spans="1:7" ht="17.25" thickBot="1" x14ac:dyDescent="0.35">
      <c r="A1581" s="375" t="s">
        <v>24</v>
      </c>
      <c r="B1581" s="998" t="s">
        <v>715</v>
      </c>
      <c r="C1581" s="967"/>
      <c r="D1581" s="967"/>
      <c r="E1581" s="968"/>
    </row>
    <row r="1582" spans="1:7" x14ac:dyDescent="0.3">
      <c r="A1582" s="969"/>
      <c r="B1582" s="404">
        <v>2019</v>
      </c>
      <c r="C1582" s="404">
        <v>2020</v>
      </c>
      <c r="D1582" s="404">
        <v>2021</v>
      </c>
      <c r="E1582" s="404">
        <v>2022</v>
      </c>
    </row>
    <row r="1583" spans="1:7" ht="17.25" thickBot="1" x14ac:dyDescent="0.35">
      <c r="A1583" s="970"/>
      <c r="B1583" s="405" t="s">
        <v>9</v>
      </c>
      <c r="C1583" s="405" t="s">
        <v>10</v>
      </c>
      <c r="D1583" s="405" t="s">
        <v>10</v>
      </c>
      <c r="E1583" s="405" t="s">
        <v>10</v>
      </c>
      <c r="F1583" s="364" t="s">
        <v>720</v>
      </c>
      <c r="G1583" s="374">
        <v>300000</v>
      </c>
    </row>
    <row r="1584" spans="1:7" ht="17.25" thickBot="1" x14ac:dyDescent="0.35">
      <c r="A1584" s="375" t="s">
        <v>26</v>
      </c>
      <c r="B1584" s="406">
        <v>0</v>
      </c>
      <c r="C1584" s="406">
        <v>4000</v>
      </c>
      <c r="D1584" s="406">
        <v>5960</v>
      </c>
      <c r="E1584" s="406">
        <v>2610</v>
      </c>
      <c r="F1584" s="364" t="s">
        <v>788</v>
      </c>
      <c r="G1584" s="374">
        <v>20000</v>
      </c>
    </row>
    <row r="1585" spans="1:7" ht="17.25" thickBot="1" x14ac:dyDescent="0.35">
      <c r="A1585" s="375" t="s">
        <v>27</v>
      </c>
      <c r="B1585" s="406">
        <v>0</v>
      </c>
      <c r="C1585" s="406">
        <v>60000</v>
      </c>
      <c r="D1585" s="406">
        <v>89400</v>
      </c>
      <c r="E1585" s="406">
        <v>39163.521999999997</v>
      </c>
    </row>
    <row r="1586" spans="1:7" ht="17.25" thickBot="1" x14ac:dyDescent="0.35">
      <c r="A1586" s="375" t="s">
        <v>28</v>
      </c>
      <c r="B1586" s="406" t="e">
        <v>#DIV/0!</v>
      </c>
      <c r="C1586" s="406">
        <v>15</v>
      </c>
      <c r="D1586" s="406">
        <v>15</v>
      </c>
      <c r="E1586" s="406">
        <v>15.005180842911876</v>
      </c>
    </row>
    <row r="1587" spans="1:7" ht="17.25" thickBot="1" x14ac:dyDescent="0.35">
      <c r="A1587" s="375" t="s">
        <v>29</v>
      </c>
      <c r="B1587" s="408" t="s">
        <v>30</v>
      </c>
      <c r="C1587" s="409" t="e">
        <v>#DIV/0!</v>
      </c>
      <c r="D1587" s="409">
        <v>0.49</v>
      </c>
      <c r="E1587" s="409">
        <v>-0.56208053691275173</v>
      </c>
    </row>
    <row r="1588" spans="1:7" ht="17.25" thickBot="1" x14ac:dyDescent="0.35">
      <c r="A1588" s="375" t="s">
        <v>31</v>
      </c>
      <c r="B1588" s="408" t="s">
        <v>30</v>
      </c>
      <c r="C1588" s="409" t="e">
        <v>#DIV/0!</v>
      </c>
      <c r="D1588" s="409">
        <v>0.49</v>
      </c>
      <c r="E1588" s="409">
        <v>-0.56192928411633114</v>
      </c>
    </row>
    <row r="1589" spans="1:7" ht="17.25" thickBot="1" x14ac:dyDescent="0.35">
      <c r="A1589" s="375" t="s">
        <v>32</v>
      </c>
      <c r="B1589" s="408" t="s">
        <v>30</v>
      </c>
      <c r="C1589" s="409" t="e">
        <v>#DIV/0!</v>
      </c>
      <c r="D1589" s="409">
        <v>0</v>
      </c>
      <c r="E1589" s="409">
        <v>3.4538952745832852E-4</v>
      </c>
    </row>
    <row r="1590" spans="1:7" ht="17.25" thickBot="1" x14ac:dyDescent="0.35">
      <c r="A1590" s="1016" t="s">
        <v>721</v>
      </c>
      <c r="B1590" s="1017"/>
      <c r="C1590" s="1017"/>
      <c r="D1590" s="1017"/>
      <c r="E1590" s="1018"/>
    </row>
    <row r="1591" spans="1:7" x14ac:dyDescent="0.3">
      <c r="A1591" s="969"/>
      <c r="B1591" s="404">
        <v>2019</v>
      </c>
      <c r="C1591" s="404">
        <v>2020</v>
      </c>
      <c r="D1591" s="404">
        <v>2021</v>
      </c>
      <c r="E1591" s="404">
        <v>2022</v>
      </c>
    </row>
    <row r="1592" spans="1:7" ht="17.25" thickBot="1" x14ac:dyDescent="0.35">
      <c r="A1592" s="970"/>
      <c r="B1592" s="405" t="s">
        <v>9</v>
      </c>
      <c r="C1592" s="405" t="s">
        <v>10</v>
      </c>
      <c r="D1592" s="405" t="s">
        <v>10</v>
      </c>
      <c r="E1592" s="405" t="s">
        <v>10</v>
      </c>
    </row>
    <row r="1593" spans="1:7" ht="17.25" thickBot="1" x14ac:dyDescent="0.35">
      <c r="A1593" s="411" t="s">
        <v>49</v>
      </c>
      <c r="B1593" s="412">
        <v>0</v>
      </c>
      <c r="C1593" s="412">
        <v>0</v>
      </c>
      <c r="D1593" s="412">
        <v>0</v>
      </c>
      <c r="E1593" s="412">
        <v>0</v>
      </c>
    </row>
    <row r="1594" spans="1:7" ht="17.25" thickBot="1" x14ac:dyDescent="0.35">
      <c r="A1594" s="413" t="s">
        <v>110</v>
      </c>
      <c r="B1594" s="412"/>
      <c r="C1594" s="412"/>
      <c r="D1594" s="412"/>
      <c r="E1594" s="412"/>
    </row>
    <row r="1595" spans="1:7" ht="17.25" thickBot="1" x14ac:dyDescent="0.35">
      <c r="A1595" s="413" t="s">
        <v>111</v>
      </c>
      <c r="B1595" s="412"/>
      <c r="C1595" s="412"/>
      <c r="D1595" s="412"/>
      <c r="E1595" s="412"/>
    </row>
    <row r="1596" spans="1:7" ht="17.25" thickBot="1" x14ac:dyDescent="0.35">
      <c r="A1596" s="413" t="s">
        <v>113</v>
      </c>
      <c r="B1596" s="412"/>
      <c r="C1596" s="412"/>
      <c r="D1596" s="412"/>
      <c r="E1596" s="412"/>
    </row>
    <row r="1597" spans="1:7" ht="17.25" thickBot="1" x14ac:dyDescent="0.35">
      <c r="A1597" s="413" t="s">
        <v>114</v>
      </c>
      <c r="B1597" s="412"/>
      <c r="C1597" s="412"/>
      <c r="D1597" s="412"/>
      <c r="E1597" s="412"/>
    </row>
    <row r="1598" spans="1:7" ht="17.25" thickBot="1" x14ac:dyDescent="0.35">
      <c r="A1598" s="411" t="s">
        <v>50</v>
      </c>
      <c r="B1598" s="407">
        <v>0</v>
      </c>
      <c r="C1598" s="407">
        <v>60000</v>
      </c>
      <c r="D1598" s="407">
        <v>89400</v>
      </c>
      <c r="E1598" s="407">
        <v>39163.521999999997</v>
      </c>
    </row>
    <row r="1599" spans="1:7" ht="17.25" thickBot="1" x14ac:dyDescent="0.35">
      <c r="A1599" s="413" t="s">
        <v>110</v>
      </c>
      <c r="B1599" s="407">
        <v>0</v>
      </c>
      <c r="C1599" s="412">
        <v>60000</v>
      </c>
      <c r="D1599" s="412">
        <v>89400</v>
      </c>
      <c r="E1599" s="412">
        <v>39163.521999999997</v>
      </c>
    </row>
    <row r="1600" spans="1:7" ht="17.25" thickBot="1" x14ac:dyDescent="0.35">
      <c r="A1600" s="413" t="s">
        <v>111</v>
      </c>
      <c r="B1600" s="407"/>
      <c r="C1600" s="412"/>
      <c r="D1600" s="412"/>
      <c r="E1600" s="412"/>
      <c r="G1600" s="364"/>
    </row>
    <row r="1601" spans="1:7" ht="17.25" thickBot="1" x14ac:dyDescent="0.35">
      <c r="A1601" s="413" t="s">
        <v>113</v>
      </c>
      <c r="B1601" s="407"/>
      <c r="C1601" s="412"/>
      <c r="D1601" s="412"/>
      <c r="E1601" s="412"/>
      <c r="G1601" s="364"/>
    </row>
    <row r="1602" spans="1:7" ht="17.25" thickBot="1" x14ac:dyDescent="0.35">
      <c r="A1602" s="413" t="s">
        <v>114</v>
      </c>
      <c r="B1602" s="407"/>
      <c r="C1602" s="412"/>
      <c r="D1602" s="412"/>
      <c r="E1602" s="412"/>
      <c r="G1602" s="364"/>
    </row>
    <row r="1603" spans="1:7" ht="17.25" thickBot="1" x14ac:dyDescent="0.35">
      <c r="A1603" s="414" t="s">
        <v>861</v>
      </c>
      <c r="B1603" s="407">
        <v>0</v>
      </c>
      <c r="C1603" s="407">
        <v>60000</v>
      </c>
      <c r="D1603" s="407">
        <v>89400</v>
      </c>
      <c r="E1603" s="407">
        <v>39163.521999999997</v>
      </c>
      <c r="G1603" s="364"/>
    </row>
    <row r="1604" spans="1:7" ht="82.5" customHeight="1" thickBot="1" x14ac:dyDescent="0.35">
      <c r="A1604" s="401" t="s">
        <v>859</v>
      </c>
      <c r="B1604" s="402" t="s">
        <v>862</v>
      </c>
      <c r="C1604" s="415" t="s">
        <v>817</v>
      </c>
      <c r="D1604" s="416"/>
      <c r="E1604" s="402"/>
      <c r="G1604" s="364"/>
    </row>
    <row r="1605" spans="1:7" ht="17.25" thickBot="1" x14ac:dyDescent="0.35">
      <c r="A1605" s="375" t="s">
        <v>22</v>
      </c>
      <c r="B1605" s="986" t="s">
        <v>724</v>
      </c>
      <c r="C1605" s="966"/>
      <c r="D1605" s="966"/>
      <c r="E1605" s="987"/>
      <c r="G1605" s="364"/>
    </row>
    <row r="1606" spans="1:7" ht="17.25" thickBot="1" x14ac:dyDescent="0.35">
      <c r="A1606" s="375" t="s">
        <v>24</v>
      </c>
      <c r="B1606" s="998" t="s">
        <v>711</v>
      </c>
      <c r="C1606" s="967"/>
      <c r="D1606" s="967"/>
      <c r="E1606" s="968"/>
      <c r="G1606" s="364"/>
    </row>
    <row r="1607" spans="1:7" x14ac:dyDescent="0.3">
      <c r="A1607" s="969"/>
      <c r="B1607" s="404">
        <v>2019</v>
      </c>
      <c r="C1607" s="404">
        <v>2020</v>
      </c>
      <c r="D1607" s="404">
        <v>2021</v>
      </c>
      <c r="E1607" s="404">
        <v>2022</v>
      </c>
      <c r="G1607" s="364"/>
    </row>
    <row r="1608" spans="1:7" ht="17.25" thickBot="1" x14ac:dyDescent="0.35">
      <c r="A1608" s="970"/>
      <c r="B1608" s="405" t="s">
        <v>9</v>
      </c>
      <c r="C1608" s="405" t="s">
        <v>10</v>
      </c>
      <c r="D1608" s="405" t="s">
        <v>10</v>
      </c>
      <c r="E1608" s="405" t="s">
        <v>10</v>
      </c>
      <c r="G1608" s="364"/>
    </row>
    <row r="1609" spans="1:7" ht="17.25" thickBot="1" x14ac:dyDescent="0.35">
      <c r="A1609" s="375" t="s">
        <v>26</v>
      </c>
      <c r="B1609" s="406">
        <v>0</v>
      </c>
      <c r="C1609" s="406">
        <v>1</v>
      </c>
      <c r="D1609" s="406">
        <v>1</v>
      </c>
      <c r="E1609" s="406">
        <v>1</v>
      </c>
      <c r="G1609" s="364"/>
    </row>
    <row r="1610" spans="1:7" ht="17.25" thickBot="1" x14ac:dyDescent="0.35">
      <c r="A1610" s="375" t="s">
        <v>27</v>
      </c>
      <c r="B1610" s="412">
        <v>0</v>
      </c>
      <c r="C1610" s="412">
        <v>796.8</v>
      </c>
      <c r="D1610" s="412">
        <v>796.8</v>
      </c>
      <c r="E1610" s="412">
        <v>629.79999999999995</v>
      </c>
      <c r="G1610" s="364"/>
    </row>
    <row r="1611" spans="1:7" ht="17.25" thickBot="1" x14ac:dyDescent="0.35">
      <c r="A1611" s="375" t="s">
        <v>28</v>
      </c>
      <c r="B1611" s="406" t="e">
        <v>#DIV/0!</v>
      </c>
      <c r="C1611" s="406">
        <v>796.8</v>
      </c>
      <c r="D1611" s="406">
        <v>796.8</v>
      </c>
      <c r="E1611" s="406">
        <v>629.79999999999995</v>
      </c>
      <c r="G1611" s="364"/>
    </row>
    <row r="1612" spans="1:7" ht="17.25" thickBot="1" x14ac:dyDescent="0.35">
      <c r="A1612" s="375" t="s">
        <v>29</v>
      </c>
      <c r="B1612" s="408" t="s">
        <v>30</v>
      </c>
      <c r="C1612" s="409" t="e">
        <v>#DIV/0!</v>
      </c>
      <c r="D1612" s="409">
        <v>0</v>
      </c>
      <c r="E1612" s="409">
        <v>0</v>
      </c>
      <c r="G1612" s="364"/>
    </row>
    <row r="1613" spans="1:7" ht="17.25" thickBot="1" x14ac:dyDescent="0.35">
      <c r="A1613" s="375" t="s">
        <v>31</v>
      </c>
      <c r="B1613" s="408" t="s">
        <v>30</v>
      </c>
      <c r="C1613" s="409" t="e">
        <v>#DIV/0!</v>
      </c>
      <c r="D1613" s="409">
        <v>0</v>
      </c>
      <c r="E1613" s="409">
        <v>-0.20958835341365467</v>
      </c>
      <c r="G1613" s="364"/>
    </row>
    <row r="1614" spans="1:7" ht="17.25" thickBot="1" x14ac:dyDescent="0.35">
      <c r="A1614" s="375" t="s">
        <v>32</v>
      </c>
      <c r="B1614" s="408" t="s">
        <v>30</v>
      </c>
      <c r="C1614" s="409" t="e">
        <v>#DIV/0!</v>
      </c>
      <c r="D1614" s="409">
        <v>0</v>
      </c>
      <c r="E1614" s="409">
        <v>-0.20958835341365467</v>
      </c>
      <c r="G1614" s="364"/>
    </row>
    <row r="1615" spans="1:7" ht="17.25" thickBot="1" x14ac:dyDescent="0.35">
      <c r="A1615" s="1016" t="s">
        <v>721</v>
      </c>
      <c r="B1615" s="1017"/>
      <c r="C1615" s="1017"/>
      <c r="D1615" s="1017"/>
      <c r="E1615" s="1018"/>
      <c r="G1615" s="364"/>
    </row>
    <row r="1616" spans="1:7" x14ac:dyDescent="0.3">
      <c r="A1616" s="969"/>
      <c r="B1616" s="404">
        <v>2019</v>
      </c>
      <c r="C1616" s="404">
        <v>2020</v>
      </c>
      <c r="D1616" s="404">
        <v>2021</v>
      </c>
      <c r="E1616" s="404">
        <v>2022</v>
      </c>
      <c r="G1616" s="364"/>
    </row>
    <row r="1617" spans="1:7" ht="17.25" thickBot="1" x14ac:dyDescent="0.35">
      <c r="A1617" s="970"/>
      <c r="B1617" s="405" t="s">
        <v>9</v>
      </c>
      <c r="C1617" s="405" t="s">
        <v>10</v>
      </c>
      <c r="D1617" s="405" t="s">
        <v>10</v>
      </c>
      <c r="E1617" s="405" t="s">
        <v>10</v>
      </c>
      <c r="G1617" s="364"/>
    </row>
    <row r="1618" spans="1:7" ht="17.25" thickBot="1" x14ac:dyDescent="0.35">
      <c r="A1618" s="411" t="s">
        <v>49</v>
      </c>
      <c r="B1618" s="412">
        <v>0</v>
      </c>
      <c r="C1618" s="412">
        <v>0</v>
      </c>
      <c r="D1618" s="412">
        <v>0</v>
      </c>
      <c r="E1618" s="412">
        <v>0</v>
      </c>
      <c r="G1618" s="364"/>
    </row>
    <row r="1619" spans="1:7" ht="17.25" thickBot="1" x14ac:dyDescent="0.35">
      <c r="A1619" s="413" t="s">
        <v>110</v>
      </c>
      <c r="B1619" s="412"/>
      <c r="C1619" s="412"/>
      <c r="D1619" s="412"/>
      <c r="E1619" s="412"/>
      <c r="G1619" s="364"/>
    </row>
    <row r="1620" spans="1:7" ht="17.25" thickBot="1" x14ac:dyDescent="0.35">
      <c r="A1620" s="413" t="s">
        <v>111</v>
      </c>
      <c r="B1620" s="412"/>
      <c r="C1620" s="412"/>
      <c r="D1620" s="412"/>
      <c r="E1620" s="412"/>
      <c r="G1620" s="364"/>
    </row>
    <row r="1621" spans="1:7" ht="17.25" thickBot="1" x14ac:dyDescent="0.35">
      <c r="A1621" s="413" t="s">
        <v>113</v>
      </c>
      <c r="B1621" s="412"/>
      <c r="C1621" s="412"/>
      <c r="D1621" s="412"/>
      <c r="E1621" s="412"/>
      <c r="G1621" s="364"/>
    </row>
    <row r="1622" spans="1:7" ht="17.25" thickBot="1" x14ac:dyDescent="0.35">
      <c r="A1622" s="413" t="s">
        <v>114</v>
      </c>
      <c r="B1622" s="412"/>
      <c r="C1622" s="412"/>
      <c r="D1622" s="412"/>
      <c r="E1622" s="412"/>
      <c r="G1622" s="364"/>
    </row>
    <row r="1623" spans="1:7" ht="17.25" thickBot="1" x14ac:dyDescent="0.35">
      <c r="A1623" s="411" t="s">
        <v>50</v>
      </c>
      <c r="B1623" s="407">
        <v>0</v>
      </c>
      <c r="C1623" s="407">
        <v>796.8</v>
      </c>
      <c r="D1623" s="407">
        <v>796.8</v>
      </c>
      <c r="E1623" s="407">
        <v>629.79999999999995</v>
      </c>
      <c r="G1623" s="364"/>
    </row>
    <row r="1624" spans="1:7" ht="17.25" thickBot="1" x14ac:dyDescent="0.35">
      <c r="A1624" s="413" t="s">
        <v>110</v>
      </c>
      <c r="B1624" s="412">
        <v>0</v>
      </c>
      <c r="C1624" s="412">
        <v>796.8</v>
      </c>
      <c r="D1624" s="412">
        <v>796.8</v>
      </c>
      <c r="E1624" s="412">
        <v>629.79999999999995</v>
      </c>
      <c r="G1624" s="364"/>
    </row>
    <row r="1625" spans="1:7" ht="17.25" thickBot="1" x14ac:dyDescent="0.35">
      <c r="A1625" s="413" t="s">
        <v>111</v>
      </c>
      <c r="B1625" s="407"/>
      <c r="C1625" s="412"/>
      <c r="D1625" s="412"/>
      <c r="E1625" s="412"/>
      <c r="G1625" s="364"/>
    </row>
    <row r="1626" spans="1:7" ht="17.25" thickBot="1" x14ac:dyDescent="0.35">
      <c r="A1626" s="413" t="s">
        <v>113</v>
      </c>
      <c r="B1626" s="407"/>
      <c r="C1626" s="412"/>
      <c r="D1626" s="412"/>
      <c r="E1626" s="412"/>
      <c r="G1626" s="364"/>
    </row>
    <row r="1627" spans="1:7" ht="17.25" thickBot="1" x14ac:dyDescent="0.35">
      <c r="A1627" s="413" t="s">
        <v>114</v>
      </c>
      <c r="B1627" s="407"/>
      <c r="C1627" s="412"/>
      <c r="D1627" s="412"/>
      <c r="E1627" s="412"/>
      <c r="G1627" s="364"/>
    </row>
    <row r="1628" spans="1:7" ht="17.25" thickBot="1" x14ac:dyDescent="0.35">
      <c r="A1628" s="414" t="s">
        <v>861</v>
      </c>
      <c r="B1628" s="407">
        <v>0</v>
      </c>
      <c r="C1628" s="407">
        <v>796.8</v>
      </c>
      <c r="D1628" s="407">
        <v>796.8</v>
      </c>
      <c r="E1628" s="407">
        <v>629.79999999999995</v>
      </c>
      <c r="G1628" s="364"/>
    </row>
    <row r="1629" spans="1:7" ht="52.5" customHeight="1" thickBot="1" x14ac:dyDescent="0.35">
      <c r="A1629" s="401" t="s">
        <v>863</v>
      </c>
      <c r="B1629" s="402" t="s">
        <v>864</v>
      </c>
      <c r="C1629" s="415" t="s">
        <v>817</v>
      </c>
      <c r="D1629" s="416"/>
      <c r="E1629" s="402"/>
      <c r="G1629" s="364"/>
    </row>
    <row r="1630" spans="1:7" ht="129.75" customHeight="1" thickBot="1" x14ac:dyDescent="0.35">
      <c r="A1630" s="375" t="s">
        <v>22</v>
      </c>
      <c r="B1630" s="986" t="s">
        <v>865</v>
      </c>
      <c r="C1630" s="966"/>
      <c r="D1630" s="966"/>
      <c r="E1630" s="987"/>
      <c r="G1630" s="364"/>
    </row>
    <row r="1631" spans="1:7" ht="17.25" thickBot="1" x14ac:dyDescent="0.35">
      <c r="A1631" s="375" t="s">
        <v>24</v>
      </c>
      <c r="B1631" s="998" t="s">
        <v>715</v>
      </c>
      <c r="C1631" s="967"/>
      <c r="D1631" s="967"/>
      <c r="E1631" s="968"/>
      <c r="G1631" s="364"/>
    </row>
    <row r="1632" spans="1:7" x14ac:dyDescent="0.3">
      <c r="A1632" s="969"/>
      <c r="B1632" s="404">
        <v>2019</v>
      </c>
      <c r="C1632" s="404">
        <v>2020</v>
      </c>
      <c r="D1632" s="404">
        <v>2021</v>
      </c>
      <c r="E1632" s="404">
        <v>2022</v>
      </c>
    </row>
    <row r="1633" spans="1:7" ht="17.25" thickBot="1" x14ac:dyDescent="0.35">
      <c r="A1633" s="970"/>
      <c r="B1633" s="405" t="s">
        <v>9</v>
      </c>
      <c r="C1633" s="405" t="s">
        <v>10</v>
      </c>
      <c r="D1633" s="405" t="s">
        <v>10</v>
      </c>
      <c r="E1633" s="405" t="s">
        <v>10</v>
      </c>
    </row>
    <row r="1634" spans="1:7" ht="17.25" thickBot="1" x14ac:dyDescent="0.35">
      <c r="A1634" s="375" t="s">
        <v>26</v>
      </c>
      <c r="B1634" s="406">
        <v>0</v>
      </c>
      <c r="C1634" s="406">
        <v>9038</v>
      </c>
      <c r="D1634" s="406">
        <v>7209</v>
      </c>
      <c r="E1634" s="406">
        <v>3089</v>
      </c>
      <c r="F1634" s="364" t="s">
        <v>720</v>
      </c>
      <c r="G1634" s="374">
        <v>438836</v>
      </c>
    </row>
    <row r="1635" spans="1:7" ht="17.25" thickBot="1" x14ac:dyDescent="0.35">
      <c r="A1635" s="375" t="s">
        <v>27</v>
      </c>
      <c r="B1635" s="406">
        <v>0</v>
      </c>
      <c r="C1635" s="406">
        <v>87767.396999999997</v>
      </c>
      <c r="D1635" s="406">
        <v>70000</v>
      </c>
      <c r="E1635" s="406">
        <v>30000</v>
      </c>
      <c r="F1635" s="364" t="s">
        <v>788</v>
      </c>
      <c r="G1635" s="374">
        <v>45194</v>
      </c>
    </row>
    <row r="1636" spans="1:7" ht="17.25" thickBot="1" x14ac:dyDescent="0.35">
      <c r="A1636" s="375" t="s">
        <v>28</v>
      </c>
      <c r="B1636" s="406" t="e">
        <v>#DIV/0!</v>
      </c>
      <c r="C1636" s="406">
        <v>9.7109312901084301</v>
      </c>
      <c r="D1636" s="406">
        <v>9.7100846164516579</v>
      </c>
      <c r="E1636" s="406">
        <v>9.7118808675946902</v>
      </c>
    </row>
    <row r="1637" spans="1:7" ht="17.25" thickBot="1" x14ac:dyDescent="0.35">
      <c r="A1637" s="375" t="s">
        <v>29</v>
      </c>
      <c r="B1637" s="408" t="s">
        <v>30</v>
      </c>
      <c r="C1637" s="409" t="e">
        <v>#DIV/0!</v>
      </c>
      <c r="D1637" s="409">
        <v>-0.20236778048240767</v>
      </c>
      <c r="E1637" s="409">
        <v>-0.57150783742544042</v>
      </c>
    </row>
    <row r="1638" spans="1:7" ht="17.25" thickBot="1" x14ac:dyDescent="0.35">
      <c r="A1638" s="375" t="s">
        <v>31</v>
      </c>
      <c r="B1638" s="408" t="s">
        <v>30</v>
      </c>
      <c r="C1638" s="409" t="e">
        <v>#DIV/0!</v>
      </c>
      <c r="D1638" s="409">
        <v>-0.20243732419226235</v>
      </c>
      <c r="E1638" s="409">
        <v>-0.5714285714285714</v>
      </c>
    </row>
    <row r="1639" spans="1:7" ht="17.25" thickBot="1" x14ac:dyDescent="0.35">
      <c r="A1639" s="375" t="s">
        <v>32</v>
      </c>
      <c r="B1639" s="408" t="s">
        <v>30</v>
      </c>
      <c r="C1639" s="409" t="e">
        <v>#DIV/0!</v>
      </c>
      <c r="D1639" s="409">
        <v>-8.7187688953660469E-5</v>
      </c>
      <c r="E1639" s="409">
        <v>1.8498820700174612E-4</v>
      </c>
    </row>
    <row r="1640" spans="1:7" ht="17.25" thickBot="1" x14ac:dyDescent="0.35">
      <c r="A1640" s="1016" t="s">
        <v>721</v>
      </c>
      <c r="B1640" s="1017"/>
      <c r="C1640" s="1017"/>
      <c r="D1640" s="1017"/>
      <c r="E1640" s="1018"/>
    </row>
    <row r="1641" spans="1:7" x14ac:dyDescent="0.3">
      <c r="A1641" s="969"/>
      <c r="B1641" s="404">
        <v>2019</v>
      </c>
      <c r="C1641" s="404">
        <v>2020</v>
      </c>
      <c r="D1641" s="404">
        <v>2021</v>
      </c>
      <c r="E1641" s="404">
        <v>2022</v>
      </c>
    </row>
    <row r="1642" spans="1:7" ht="17.25" thickBot="1" x14ac:dyDescent="0.35">
      <c r="A1642" s="970"/>
      <c r="B1642" s="405" t="s">
        <v>9</v>
      </c>
      <c r="C1642" s="405" t="s">
        <v>10</v>
      </c>
      <c r="D1642" s="405" t="s">
        <v>10</v>
      </c>
      <c r="E1642" s="405" t="s">
        <v>10</v>
      </c>
    </row>
    <row r="1643" spans="1:7" ht="17.25" thickBot="1" x14ac:dyDescent="0.35">
      <c r="A1643" s="411" t="s">
        <v>49</v>
      </c>
      <c r="B1643" s="412">
        <v>0</v>
      </c>
      <c r="C1643" s="412">
        <v>0</v>
      </c>
      <c r="D1643" s="412">
        <v>0</v>
      </c>
      <c r="E1643" s="412">
        <v>0</v>
      </c>
    </row>
    <row r="1644" spans="1:7" ht="17.25" thickBot="1" x14ac:dyDescent="0.35">
      <c r="A1644" s="413" t="s">
        <v>110</v>
      </c>
      <c r="B1644" s="412"/>
      <c r="C1644" s="412"/>
      <c r="D1644" s="412"/>
      <c r="E1644" s="412"/>
    </row>
    <row r="1645" spans="1:7" ht="17.25" thickBot="1" x14ac:dyDescent="0.35">
      <c r="A1645" s="413" t="s">
        <v>111</v>
      </c>
      <c r="B1645" s="412"/>
      <c r="C1645" s="412"/>
      <c r="D1645" s="412"/>
      <c r="E1645" s="412"/>
    </row>
    <row r="1646" spans="1:7" ht="17.25" thickBot="1" x14ac:dyDescent="0.35">
      <c r="A1646" s="413" t="s">
        <v>113</v>
      </c>
      <c r="B1646" s="412"/>
      <c r="C1646" s="412"/>
      <c r="D1646" s="412"/>
      <c r="E1646" s="412"/>
    </row>
    <row r="1647" spans="1:7" ht="17.25" thickBot="1" x14ac:dyDescent="0.35">
      <c r="A1647" s="413" t="s">
        <v>114</v>
      </c>
      <c r="B1647" s="412"/>
      <c r="C1647" s="412"/>
      <c r="D1647" s="412"/>
      <c r="E1647" s="412"/>
    </row>
    <row r="1648" spans="1:7" ht="17.25" thickBot="1" x14ac:dyDescent="0.35">
      <c r="A1648" s="411" t="s">
        <v>50</v>
      </c>
      <c r="B1648" s="407">
        <v>0</v>
      </c>
      <c r="C1648" s="407">
        <v>87767.396999999997</v>
      </c>
      <c r="D1648" s="407">
        <v>70000</v>
      </c>
      <c r="E1648" s="407">
        <v>30000</v>
      </c>
      <c r="G1648" s="364"/>
    </row>
    <row r="1649" spans="1:7" ht="17.25" thickBot="1" x14ac:dyDescent="0.35">
      <c r="A1649" s="413" t="s">
        <v>110</v>
      </c>
      <c r="B1649" s="407">
        <v>0</v>
      </c>
      <c r="C1649" s="412">
        <v>87767.396999999997</v>
      </c>
      <c r="D1649" s="412">
        <v>70000</v>
      </c>
      <c r="E1649" s="412">
        <v>30000</v>
      </c>
      <c r="G1649" s="364"/>
    </row>
    <row r="1650" spans="1:7" ht="17.25" thickBot="1" x14ac:dyDescent="0.35">
      <c r="A1650" s="413" t="s">
        <v>111</v>
      </c>
      <c r="B1650" s="407"/>
      <c r="C1650" s="412"/>
      <c r="D1650" s="412"/>
      <c r="E1650" s="412"/>
      <c r="G1650" s="364"/>
    </row>
    <row r="1651" spans="1:7" ht="17.25" thickBot="1" x14ac:dyDescent="0.35">
      <c r="A1651" s="413" t="s">
        <v>113</v>
      </c>
      <c r="B1651" s="407"/>
      <c r="C1651" s="412"/>
      <c r="D1651" s="412"/>
      <c r="E1651" s="412"/>
      <c r="G1651" s="364"/>
    </row>
    <row r="1652" spans="1:7" ht="17.25" thickBot="1" x14ac:dyDescent="0.35">
      <c r="A1652" s="413" t="s">
        <v>114</v>
      </c>
      <c r="B1652" s="407"/>
      <c r="C1652" s="412"/>
      <c r="D1652" s="412"/>
      <c r="E1652" s="412"/>
      <c r="G1652" s="364"/>
    </row>
    <row r="1653" spans="1:7" ht="17.25" thickBot="1" x14ac:dyDescent="0.35">
      <c r="A1653" s="414" t="s">
        <v>866</v>
      </c>
      <c r="B1653" s="407">
        <v>0</v>
      </c>
      <c r="C1653" s="407">
        <v>87767.396999999997</v>
      </c>
      <c r="D1653" s="407">
        <v>70000</v>
      </c>
      <c r="E1653" s="407">
        <v>30000</v>
      </c>
      <c r="G1653" s="364"/>
    </row>
    <row r="1654" spans="1:7" ht="76.5" customHeight="1" thickBot="1" x14ac:dyDescent="0.35">
      <c r="A1654" s="401" t="s">
        <v>863</v>
      </c>
      <c r="B1654" s="402" t="s">
        <v>867</v>
      </c>
      <c r="C1654" s="415" t="s">
        <v>817</v>
      </c>
      <c r="D1654" s="416"/>
      <c r="E1654" s="402"/>
      <c r="G1654" s="364"/>
    </row>
    <row r="1655" spans="1:7" ht="17.25" thickBot="1" x14ac:dyDescent="0.35">
      <c r="A1655" s="375" t="s">
        <v>22</v>
      </c>
      <c r="B1655" s="986" t="s">
        <v>724</v>
      </c>
      <c r="C1655" s="966"/>
      <c r="D1655" s="966"/>
      <c r="E1655" s="987"/>
      <c r="G1655" s="364"/>
    </row>
    <row r="1656" spans="1:7" ht="17.25" thickBot="1" x14ac:dyDescent="0.35">
      <c r="A1656" s="375" t="s">
        <v>24</v>
      </c>
      <c r="B1656" s="998" t="s">
        <v>711</v>
      </c>
      <c r="C1656" s="967"/>
      <c r="D1656" s="967"/>
      <c r="E1656" s="968"/>
      <c r="G1656" s="364"/>
    </row>
    <row r="1657" spans="1:7" x14ac:dyDescent="0.3">
      <c r="A1657" s="969"/>
      <c r="B1657" s="404">
        <v>2019</v>
      </c>
      <c r="C1657" s="404">
        <v>2020</v>
      </c>
      <c r="D1657" s="404">
        <v>2021</v>
      </c>
      <c r="E1657" s="404">
        <v>2022</v>
      </c>
      <c r="G1657" s="364"/>
    </row>
    <row r="1658" spans="1:7" ht="17.25" thickBot="1" x14ac:dyDescent="0.35">
      <c r="A1658" s="970"/>
      <c r="B1658" s="405" t="s">
        <v>9</v>
      </c>
      <c r="C1658" s="405" t="s">
        <v>10</v>
      </c>
      <c r="D1658" s="405" t="s">
        <v>10</v>
      </c>
      <c r="E1658" s="405" t="s">
        <v>10</v>
      </c>
      <c r="G1658" s="364"/>
    </row>
    <row r="1659" spans="1:7" ht="17.25" thickBot="1" x14ac:dyDescent="0.35">
      <c r="A1659" s="375" t="s">
        <v>26</v>
      </c>
      <c r="B1659" s="406">
        <v>0</v>
      </c>
      <c r="C1659" s="406">
        <v>1</v>
      </c>
      <c r="D1659" s="406">
        <v>1</v>
      </c>
      <c r="E1659" s="406">
        <v>1</v>
      </c>
      <c r="G1659" s="364"/>
    </row>
    <row r="1660" spans="1:7" ht="17.25" thickBot="1" x14ac:dyDescent="0.35">
      <c r="A1660" s="375" t="s">
        <v>27</v>
      </c>
      <c r="B1660" s="412">
        <v>0</v>
      </c>
      <c r="C1660" s="412">
        <v>968.76300000000003</v>
      </c>
      <c r="D1660" s="412">
        <v>968.76300000000003</v>
      </c>
      <c r="E1660" s="412">
        <v>800</v>
      </c>
      <c r="G1660" s="364"/>
    </row>
    <row r="1661" spans="1:7" ht="17.25" thickBot="1" x14ac:dyDescent="0.35">
      <c r="A1661" s="375" t="s">
        <v>28</v>
      </c>
      <c r="B1661" s="406" t="e">
        <v>#DIV/0!</v>
      </c>
      <c r="C1661" s="406">
        <v>968.76300000000003</v>
      </c>
      <c r="D1661" s="406">
        <v>968.76300000000003</v>
      </c>
      <c r="E1661" s="406">
        <v>800</v>
      </c>
      <c r="G1661" s="364"/>
    </row>
    <row r="1662" spans="1:7" ht="17.25" thickBot="1" x14ac:dyDescent="0.35">
      <c r="A1662" s="375" t="s">
        <v>29</v>
      </c>
      <c r="B1662" s="408" t="s">
        <v>30</v>
      </c>
      <c r="C1662" s="409" t="e">
        <v>#DIV/0!</v>
      </c>
      <c r="D1662" s="409">
        <v>0</v>
      </c>
      <c r="E1662" s="409">
        <v>0</v>
      </c>
      <c r="G1662" s="364"/>
    </row>
    <row r="1663" spans="1:7" ht="17.25" thickBot="1" x14ac:dyDescent="0.35">
      <c r="A1663" s="375" t="s">
        <v>31</v>
      </c>
      <c r="B1663" s="408" t="s">
        <v>30</v>
      </c>
      <c r="C1663" s="409" t="e">
        <v>#DIV/0!</v>
      </c>
      <c r="D1663" s="409">
        <v>0</v>
      </c>
      <c r="E1663" s="409">
        <v>-0.17420463002819064</v>
      </c>
      <c r="G1663" s="364"/>
    </row>
    <row r="1664" spans="1:7" ht="17.25" thickBot="1" x14ac:dyDescent="0.35">
      <c r="A1664" s="375" t="s">
        <v>32</v>
      </c>
      <c r="B1664" s="408" t="s">
        <v>30</v>
      </c>
      <c r="C1664" s="409" t="e">
        <v>#DIV/0!</v>
      </c>
      <c r="D1664" s="409">
        <v>0</v>
      </c>
      <c r="E1664" s="409">
        <v>-0.17420463002819064</v>
      </c>
      <c r="G1664" s="364"/>
    </row>
    <row r="1665" spans="1:7" ht="17.25" thickBot="1" x14ac:dyDescent="0.35">
      <c r="A1665" s="1016" t="s">
        <v>721</v>
      </c>
      <c r="B1665" s="1017"/>
      <c r="C1665" s="1017"/>
      <c r="D1665" s="1017"/>
      <c r="E1665" s="1018"/>
      <c r="G1665" s="364"/>
    </row>
    <row r="1666" spans="1:7" x14ac:dyDescent="0.3">
      <c r="A1666" s="969"/>
      <c r="B1666" s="404">
        <v>2019</v>
      </c>
      <c r="C1666" s="404">
        <v>2020</v>
      </c>
      <c r="D1666" s="404">
        <v>2021</v>
      </c>
      <c r="E1666" s="404">
        <v>2022</v>
      </c>
      <c r="G1666" s="364"/>
    </row>
    <row r="1667" spans="1:7" ht="17.25" thickBot="1" x14ac:dyDescent="0.35">
      <c r="A1667" s="970"/>
      <c r="B1667" s="405" t="s">
        <v>9</v>
      </c>
      <c r="C1667" s="405" t="s">
        <v>10</v>
      </c>
      <c r="D1667" s="405" t="s">
        <v>10</v>
      </c>
      <c r="E1667" s="405" t="s">
        <v>10</v>
      </c>
      <c r="G1667" s="364"/>
    </row>
    <row r="1668" spans="1:7" ht="17.25" thickBot="1" x14ac:dyDescent="0.35">
      <c r="A1668" s="411" t="s">
        <v>49</v>
      </c>
      <c r="B1668" s="412">
        <v>0</v>
      </c>
      <c r="C1668" s="412">
        <v>0</v>
      </c>
      <c r="D1668" s="412">
        <v>0</v>
      </c>
      <c r="E1668" s="412">
        <v>0</v>
      </c>
      <c r="G1668" s="364"/>
    </row>
    <row r="1669" spans="1:7" ht="17.25" thickBot="1" x14ac:dyDescent="0.35">
      <c r="A1669" s="413" t="s">
        <v>110</v>
      </c>
      <c r="B1669" s="412"/>
      <c r="C1669" s="412"/>
      <c r="D1669" s="412"/>
      <c r="E1669" s="412"/>
      <c r="G1669" s="364"/>
    </row>
    <row r="1670" spans="1:7" ht="17.25" thickBot="1" x14ac:dyDescent="0.35">
      <c r="A1670" s="413" t="s">
        <v>111</v>
      </c>
      <c r="B1670" s="412"/>
      <c r="C1670" s="412"/>
      <c r="D1670" s="412"/>
      <c r="E1670" s="412"/>
      <c r="G1670" s="364"/>
    </row>
    <row r="1671" spans="1:7" ht="17.25" thickBot="1" x14ac:dyDescent="0.35">
      <c r="A1671" s="413" t="s">
        <v>113</v>
      </c>
      <c r="B1671" s="412"/>
      <c r="C1671" s="412"/>
      <c r="D1671" s="412"/>
      <c r="E1671" s="412"/>
      <c r="G1671" s="364"/>
    </row>
    <row r="1672" spans="1:7" ht="17.25" thickBot="1" x14ac:dyDescent="0.35">
      <c r="A1672" s="413" t="s">
        <v>114</v>
      </c>
      <c r="B1672" s="412"/>
      <c r="C1672" s="412"/>
      <c r="D1672" s="412"/>
      <c r="E1672" s="412"/>
      <c r="G1672" s="364"/>
    </row>
    <row r="1673" spans="1:7" ht="17.25" thickBot="1" x14ac:dyDescent="0.35">
      <c r="A1673" s="411" t="s">
        <v>50</v>
      </c>
      <c r="B1673" s="407">
        <v>0</v>
      </c>
      <c r="C1673" s="407">
        <v>968.76300000000003</v>
      </c>
      <c r="D1673" s="407">
        <v>968.76300000000003</v>
      </c>
      <c r="E1673" s="407">
        <v>800</v>
      </c>
      <c r="G1673" s="364"/>
    </row>
    <row r="1674" spans="1:7" ht="17.25" thickBot="1" x14ac:dyDescent="0.35">
      <c r="A1674" s="413" t="s">
        <v>110</v>
      </c>
      <c r="B1674" s="412">
        <v>0</v>
      </c>
      <c r="C1674" s="412">
        <v>968.76300000000003</v>
      </c>
      <c r="D1674" s="412">
        <v>968.76300000000003</v>
      </c>
      <c r="E1674" s="412">
        <v>800</v>
      </c>
      <c r="G1674" s="364"/>
    </row>
    <row r="1675" spans="1:7" ht="17.25" thickBot="1" x14ac:dyDescent="0.35">
      <c r="A1675" s="413" t="s">
        <v>111</v>
      </c>
      <c r="B1675" s="407"/>
      <c r="C1675" s="412"/>
      <c r="D1675" s="412"/>
      <c r="E1675" s="412"/>
      <c r="G1675" s="364"/>
    </row>
    <row r="1676" spans="1:7" ht="17.25" thickBot="1" x14ac:dyDescent="0.35">
      <c r="A1676" s="413" t="s">
        <v>113</v>
      </c>
      <c r="B1676" s="407"/>
      <c r="C1676" s="412"/>
      <c r="D1676" s="412"/>
      <c r="E1676" s="412"/>
      <c r="G1676" s="364"/>
    </row>
    <row r="1677" spans="1:7" ht="17.25" thickBot="1" x14ac:dyDescent="0.35">
      <c r="A1677" s="413" t="s">
        <v>114</v>
      </c>
      <c r="B1677" s="407"/>
      <c r="C1677" s="412"/>
      <c r="D1677" s="412"/>
      <c r="E1677" s="412"/>
      <c r="G1677" s="364"/>
    </row>
    <row r="1678" spans="1:7" ht="17.25" thickBot="1" x14ac:dyDescent="0.35">
      <c r="A1678" s="414" t="s">
        <v>866</v>
      </c>
      <c r="B1678" s="407">
        <v>0</v>
      </c>
      <c r="C1678" s="407">
        <v>968.76300000000003</v>
      </c>
      <c r="D1678" s="407">
        <v>968.76300000000003</v>
      </c>
      <c r="E1678" s="407">
        <v>800</v>
      </c>
      <c r="G1678" s="364"/>
    </row>
    <row r="1679" spans="1:7" ht="54" customHeight="1" thickBot="1" x14ac:dyDescent="0.35">
      <c r="A1679" s="401" t="s">
        <v>868</v>
      </c>
      <c r="B1679" s="402" t="s">
        <v>869</v>
      </c>
      <c r="C1679" s="415" t="s">
        <v>817</v>
      </c>
      <c r="D1679" s="416"/>
      <c r="E1679" s="402"/>
      <c r="G1679" s="364"/>
    </row>
    <row r="1680" spans="1:7" ht="111" customHeight="1" thickBot="1" x14ac:dyDescent="0.35">
      <c r="A1680" s="375" t="s">
        <v>22</v>
      </c>
      <c r="B1680" s="986" t="s">
        <v>870</v>
      </c>
      <c r="C1680" s="966"/>
      <c r="D1680" s="966"/>
      <c r="E1680" s="987"/>
    </row>
    <row r="1681" spans="1:7" ht="17.25" thickBot="1" x14ac:dyDescent="0.35">
      <c r="A1681" s="375" t="s">
        <v>24</v>
      </c>
      <c r="B1681" s="998" t="s">
        <v>715</v>
      </c>
      <c r="C1681" s="967"/>
      <c r="D1681" s="967"/>
      <c r="E1681" s="968"/>
    </row>
    <row r="1682" spans="1:7" x14ac:dyDescent="0.3">
      <c r="A1682" s="969"/>
      <c r="B1682" s="404">
        <v>2019</v>
      </c>
      <c r="C1682" s="404">
        <v>2020</v>
      </c>
      <c r="D1682" s="404">
        <v>2021</v>
      </c>
      <c r="E1682" s="404">
        <v>2022</v>
      </c>
    </row>
    <row r="1683" spans="1:7" ht="17.25" thickBot="1" x14ac:dyDescent="0.35">
      <c r="A1683" s="970"/>
      <c r="B1683" s="405" t="s">
        <v>9</v>
      </c>
      <c r="C1683" s="405" t="s">
        <v>10</v>
      </c>
      <c r="D1683" s="405" t="s">
        <v>10</v>
      </c>
      <c r="E1683" s="405" t="s">
        <v>10</v>
      </c>
    </row>
    <row r="1684" spans="1:7" ht="17.25" thickBot="1" x14ac:dyDescent="0.35">
      <c r="A1684" s="375" t="s">
        <v>26</v>
      </c>
      <c r="B1684" s="406">
        <v>0</v>
      </c>
      <c r="C1684" s="406">
        <v>5126</v>
      </c>
      <c r="D1684" s="406">
        <v>5126</v>
      </c>
      <c r="E1684" s="406">
        <v>3553</v>
      </c>
      <c r="F1684" s="364" t="s">
        <v>720</v>
      </c>
      <c r="G1684" s="374">
        <v>216394</v>
      </c>
    </row>
    <row r="1685" spans="1:7" ht="17.25" thickBot="1" x14ac:dyDescent="0.35">
      <c r="A1685" s="375" t="s">
        <v>27</v>
      </c>
      <c r="B1685" s="406">
        <v>0</v>
      </c>
      <c r="C1685" s="406">
        <v>43278.8</v>
      </c>
      <c r="D1685" s="406">
        <v>43278.8</v>
      </c>
      <c r="E1685" s="406">
        <v>30000</v>
      </c>
      <c r="F1685" s="364" t="s">
        <v>788</v>
      </c>
      <c r="G1685" s="374">
        <v>25633</v>
      </c>
    </row>
    <row r="1686" spans="1:7" ht="17.25" thickBot="1" x14ac:dyDescent="0.35">
      <c r="A1686" s="375" t="s">
        <v>28</v>
      </c>
      <c r="B1686" s="406" t="e">
        <v>#DIV/0!</v>
      </c>
      <c r="C1686" s="406">
        <v>8.442996488490051</v>
      </c>
      <c r="D1686" s="406">
        <v>8.442996488490051</v>
      </c>
      <c r="E1686" s="406">
        <v>8.4435688150858432</v>
      </c>
    </row>
    <row r="1687" spans="1:7" ht="17.25" thickBot="1" x14ac:dyDescent="0.35">
      <c r="A1687" s="375" t="s">
        <v>29</v>
      </c>
      <c r="B1687" s="408" t="s">
        <v>30</v>
      </c>
      <c r="C1687" s="409" t="e">
        <v>#DIV/0!</v>
      </c>
      <c r="D1687" s="409">
        <v>0</v>
      </c>
      <c r="E1687" s="409">
        <v>-0.30686695278969955</v>
      </c>
    </row>
    <row r="1688" spans="1:7" ht="17.25" thickBot="1" x14ac:dyDescent="0.35">
      <c r="A1688" s="375" t="s">
        <v>31</v>
      </c>
      <c r="B1688" s="408" t="s">
        <v>30</v>
      </c>
      <c r="C1688" s="409" t="e">
        <v>#DIV/0!</v>
      </c>
      <c r="D1688" s="409">
        <v>0</v>
      </c>
      <c r="E1688" s="409">
        <v>-0.30681996728190253</v>
      </c>
    </row>
    <row r="1689" spans="1:7" ht="17.25" thickBot="1" x14ac:dyDescent="0.35">
      <c r="A1689" s="375" t="s">
        <v>32</v>
      </c>
      <c r="B1689" s="408" t="s">
        <v>30</v>
      </c>
      <c r="C1689" s="409" t="e">
        <v>#DIV/0!</v>
      </c>
      <c r="D1689" s="409">
        <v>0</v>
      </c>
      <c r="E1689" s="409">
        <v>6.778714127997354E-5</v>
      </c>
    </row>
    <row r="1690" spans="1:7" ht="17.25" thickBot="1" x14ac:dyDescent="0.35">
      <c r="A1690" s="1016" t="s">
        <v>721</v>
      </c>
      <c r="B1690" s="1017"/>
      <c r="C1690" s="1017"/>
      <c r="D1690" s="1017"/>
      <c r="E1690" s="1018"/>
    </row>
    <row r="1691" spans="1:7" x14ac:dyDescent="0.3">
      <c r="A1691" s="969"/>
      <c r="B1691" s="404">
        <v>2019</v>
      </c>
      <c r="C1691" s="404">
        <v>2020</v>
      </c>
      <c r="D1691" s="404">
        <v>2021</v>
      </c>
      <c r="E1691" s="404">
        <v>2022</v>
      </c>
    </row>
    <row r="1692" spans="1:7" ht="17.25" thickBot="1" x14ac:dyDescent="0.35">
      <c r="A1692" s="970"/>
      <c r="B1692" s="405" t="s">
        <v>9</v>
      </c>
      <c r="C1692" s="405" t="s">
        <v>10</v>
      </c>
      <c r="D1692" s="405" t="s">
        <v>10</v>
      </c>
      <c r="E1692" s="405" t="s">
        <v>10</v>
      </c>
    </row>
    <row r="1693" spans="1:7" ht="17.25" thickBot="1" x14ac:dyDescent="0.35">
      <c r="A1693" s="411" t="s">
        <v>49</v>
      </c>
      <c r="B1693" s="412">
        <v>0</v>
      </c>
      <c r="C1693" s="412">
        <v>0</v>
      </c>
      <c r="D1693" s="412">
        <v>0</v>
      </c>
      <c r="E1693" s="412">
        <v>0</v>
      </c>
    </row>
    <row r="1694" spans="1:7" ht="17.25" thickBot="1" x14ac:dyDescent="0.35">
      <c r="A1694" s="413" t="s">
        <v>110</v>
      </c>
      <c r="B1694" s="412"/>
      <c r="C1694" s="412"/>
      <c r="D1694" s="412"/>
      <c r="E1694" s="412"/>
    </row>
    <row r="1695" spans="1:7" ht="17.25" thickBot="1" x14ac:dyDescent="0.35">
      <c r="A1695" s="413" t="s">
        <v>111</v>
      </c>
      <c r="B1695" s="412"/>
      <c r="C1695" s="412"/>
      <c r="D1695" s="412"/>
      <c r="E1695" s="412"/>
    </row>
    <row r="1696" spans="1:7" ht="17.25" thickBot="1" x14ac:dyDescent="0.35">
      <c r="A1696" s="413" t="s">
        <v>113</v>
      </c>
      <c r="B1696" s="412"/>
      <c r="C1696" s="412"/>
      <c r="D1696" s="412"/>
      <c r="E1696" s="412"/>
      <c r="G1696" s="364"/>
    </row>
    <row r="1697" spans="1:7" ht="17.25" thickBot="1" x14ac:dyDescent="0.35">
      <c r="A1697" s="413" t="s">
        <v>114</v>
      </c>
      <c r="B1697" s="412"/>
      <c r="C1697" s="412"/>
      <c r="D1697" s="412"/>
      <c r="E1697" s="412"/>
      <c r="G1697" s="364"/>
    </row>
    <row r="1698" spans="1:7" ht="17.25" thickBot="1" x14ac:dyDescent="0.35">
      <c r="A1698" s="411" t="s">
        <v>50</v>
      </c>
      <c r="B1698" s="407">
        <v>0</v>
      </c>
      <c r="C1698" s="407">
        <v>43278.8</v>
      </c>
      <c r="D1698" s="407">
        <v>43278.8</v>
      </c>
      <c r="E1698" s="407">
        <v>30000</v>
      </c>
      <c r="G1698" s="364"/>
    </row>
    <row r="1699" spans="1:7" ht="17.25" thickBot="1" x14ac:dyDescent="0.35">
      <c r="A1699" s="413" t="s">
        <v>110</v>
      </c>
      <c r="B1699" s="407">
        <v>0</v>
      </c>
      <c r="C1699" s="412">
        <v>43278.8</v>
      </c>
      <c r="D1699" s="412">
        <v>43278.8</v>
      </c>
      <c r="E1699" s="412">
        <v>30000</v>
      </c>
      <c r="G1699" s="364"/>
    </row>
    <row r="1700" spans="1:7" ht="17.25" thickBot="1" x14ac:dyDescent="0.35">
      <c r="A1700" s="413" t="s">
        <v>111</v>
      </c>
      <c r="B1700" s="407"/>
      <c r="C1700" s="412"/>
      <c r="D1700" s="412"/>
      <c r="E1700" s="412"/>
      <c r="G1700" s="364"/>
    </row>
    <row r="1701" spans="1:7" ht="17.25" thickBot="1" x14ac:dyDescent="0.35">
      <c r="A1701" s="413" t="s">
        <v>113</v>
      </c>
      <c r="B1701" s="407"/>
      <c r="C1701" s="412"/>
      <c r="D1701" s="412"/>
      <c r="E1701" s="412"/>
      <c r="G1701" s="364"/>
    </row>
    <row r="1702" spans="1:7" ht="17.25" thickBot="1" x14ac:dyDescent="0.35">
      <c r="A1702" s="413" t="s">
        <v>114</v>
      </c>
      <c r="B1702" s="407"/>
      <c r="C1702" s="412"/>
      <c r="D1702" s="412"/>
      <c r="E1702" s="412"/>
      <c r="G1702" s="364"/>
    </row>
    <row r="1703" spans="1:7" ht="17.25" thickBot="1" x14ac:dyDescent="0.35">
      <c r="A1703" s="414" t="s">
        <v>871</v>
      </c>
      <c r="B1703" s="407">
        <v>0</v>
      </c>
      <c r="C1703" s="407">
        <v>43278.8</v>
      </c>
      <c r="D1703" s="407">
        <v>43278.8</v>
      </c>
      <c r="E1703" s="407">
        <v>30000</v>
      </c>
      <c r="G1703" s="364"/>
    </row>
    <row r="1704" spans="1:7" ht="62.25" customHeight="1" thickBot="1" x14ac:dyDescent="0.35">
      <c r="A1704" s="401" t="s">
        <v>868</v>
      </c>
      <c r="B1704" s="402" t="s">
        <v>872</v>
      </c>
      <c r="C1704" s="415" t="s">
        <v>817</v>
      </c>
      <c r="D1704" s="416"/>
      <c r="E1704" s="402"/>
      <c r="G1704" s="364"/>
    </row>
    <row r="1705" spans="1:7" ht="17.25" thickBot="1" x14ac:dyDescent="0.35">
      <c r="A1705" s="375" t="s">
        <v>22</v>
      </c>
      <c r="B1705" s="986" t="s">
        <v>724</v>
      </c>
      <c r="C1705" s="966"/>
      <c r="D1705" s="966"/>
      <c r="E1705" s="987"/>
      <c r="G1705" s="364"/>
    </row>
    <row r="1706" spans="1:7" ht="17.25" thickBot="1" x14ac:dyDescent="0.35">
      <c r="A1706" s="375" t="s">
        <v>24</v>
      </c>
      <c r="B1706" s="998" t="s">
        <v>711</v>
      </c>
      <c r="C1706" s="967"/>
      <c r="D1706" s="967"/>
      <c r="E1706" s="968"/>
      <c r="G1706" s="364"/>
    </row>
    <row r="1707" spans="1:7" x14ac:dyDescent="0.3">
      <c r="A1707" s="969"/>
      <c r="B1707" s="404">
        <v>2019</v>
      </c>
      <c r="C1707" s="404">
        <v>2020</v>
      </c>
      <c r="D1707" s="404">
        <v>2021</v>
      </c>
      <c r="E1707" s="404">
        <v>2022</v>
      </c>
      <c r="G1707" s="364"/>
    </row>
    <row r="1708" spans="1:7" ht="17.25" thickBot="1" x14ac:dyDescent="0.35">
      <c r="A1708" s="970"/>
      <c r="B1708" s="405" t="s">
        <v>9</v>
      </c>
      <c r="C1708" s="405" t="s">
        <v>10</v>
      </c>
      <c r="D1708" s="405" t="s">
        <v>10</v>
      </c>
      <c r="E1708" s="405" t="s">
        <v>10</v>
      </c>
      <c r="G1708" s="364"/>
    </row>
    <row r="1709" spans="1:7" ht="17.25" thickBot="1" x14ac:dyDescent="0.35">
      <c r="A1709" s="375" t="s">
        <v>26</v>
      </c>
      <c r="B1709" s="406">
        <v>0</v>
      </c>
      <c r="C1709" s="406">
        <v>1</v>
      </c>
      <c r="D1709" s="406">
        <v>1</v>
      </c>
      <c r="E1709" s="406">
        <v>1</v>
      </c>
      <c r="G1709" s="364"/>
    </row>
    <row r="1710" spans="1:7" ht="17.25" thickBot="1" x14ac:dyDescent="0.35">
      <c r="A1710" s="375" t="s">
        <v>27</v>
      </c>
      <c r="B1710" s="412">
        <v>0</v>
      </c>
      <c r="C1710" s="412">
        <v>660.84500000000003</v>
      </c>
      <c r="D1710" s="412">
        <v>660.84500000000003</v>
      </c>
      <c r="E1710" s="412">
        <v>600</v>
      </c>
      <c r="G1710" s="364"/>
    </row>
    <row r="1711" spans="1:7" ht="17.25" thickBot="1" x14ac:dyDescent="0.35">
      <c r="A1711" s="375" t="s">
        <v>28</v>
      </c>
      <c r="B1711" s="406" t="e">
        <v>#DIV/0!</v>
      </c>
      <c r="C1711" s="406">
        <v>660.84500000000003</v>
      </c>
      <c r="D1711" s="406">
        <v>660.84500000000003</v>
      </c>
      <c r="E1711" s="406">
        <v>600</v>
      </c>
      <c r="G1711" s="364"/>
    </row>
    <row r="1712" spans="1:7" ht="17.25" thickBot="1" x14ac:dyDescent="0.35">
      <c r="A1712" s="375" t="s">
        <v>29</v>
      </c>
      <c r="B1712" s="408" t="s">
        <v>30</v>
      </c>
      <c r="C1712" s="409" t="e">
        <v>#DIV/0!</v>
      </c>
      <c r="D1712" s="409">
        <v>0</v>
      </c>
      <c r="E1712" s="409">
        <v>0</v>
      </c>
      <c r="G1712" s="364"/>
    </row>
    <row r="1713" spans="1:7" ht="17.25" thickBot="1" x14ac:dyDescent="0.35">
      <c r="A1713" s="375" t="s">
        <v>31</v>
      </c>
      <c r="B1713" s="408" t="s">
        <v>30</v>
      </c>
      <c r="C1713" s="409" t="e">
        <v>#DIV/0!</v>
      </c>
      <c r="D1713" s="409">
        <v>0</v>
      </c>
      <c r="E1713" s="409">
        <v>-9.2071514500374541E-2</v>
      </c>
      <c r="G1713" s="364"/>
    </row>
    <row r="1714" spans="1:7" ht="17.25" thickBot="1" x14ac:dyDescent="0.35">
      <c r="A1714" s="375" t="s">
        <v>32</v>
      </c>
      <c r="B1714" s="408" t="s">
        <v>30</v>
      </c>
      <c r="C1714" s="409" t="e">
        <v>#DIV/0!</v>
      </c>
      <c r="D1714" s="409">
        <v>0</v>
      </c>
      <c r="E1714" s="409">
        <v>-9.2071514500374541E-2</v>
      </c>
      <c r="G1714" s="364"/>
    </row>
    <row r="1715" spans="1:7" ht="17.25" thickBot="1" x14ac:dyDescent="0.35">
      <c r="A1715" s="1016" t="s">
        <v>721</v>
      </c>
      <c r="B1715" s="1017"/>
      <c r="C1715" s="1017"/>
      <c r="D1715" s="1017"/>
      <c r="E1715" s="1018"/>
      <c r="G1715" s="364"/>
    </row>
    <row r="1716" spans="1:7" x14ac:dyDescent="0.3">
      <c r="A1716" s="969"/>
      <c r="B1716" s="404">
        <v>2019</v>
      </c>
      <c r="C1716" s="404">
        <v>2020</v>
      </c>
      <c r="D1716" s="404">
        <v>2021</v>
      </c>
      <c r="E1716" s="404">
        <v>2022</v>
      </c>
      <c r="G1716" s="364"/>
    </row>
    <row r="1717" spans="1:7" ht="17.25" thickBot="1" x14ac:dyDescent="0.35">
      <c r="A1717" s="970"/>
      <c r="B1717" s="405" t="s">
        <v>9</v>
      </c>
      <c r="C1717" s="405" t="s">
        <v>10</v>
      </c>
      <c r="D1717" s="405" t="s">
        <v>10</v>
      </c>
      <c r="E1717" s="405" t="s">
        <v>10</v>
      </c>
      <c r="G1717" s="364"/>
    </row>
    <row r="1718" spans="1:7" ht="17.25" thickBot="1" x14ac:dyDescent="0.35">
      <c r="A1718" s="411" t="s">
        <v>49</v>
      </c>
      <c r="B1718" s="412">
        <v>0</v>
      </c>
      <c r="C1718" s="412">
        <v>0</v>
      </c>
      <c r="D1718" s="412">
        <v>0</v>
      </c>
      <c r="E1718" s="412">
        <v>0</v>
      </c>
      <c r="G1718" s="364"/>
    </row>
    <row r="1719" spans="1:7" ht="17.25" thickBot="1" x14ac:dyDescent="0.35">
      <c r="A1719" s="413" t="s">
        <v>110</v>
      </c>
      <c r="B1719" s="412"/>
      <c r="C1719" s="412"/>
      <c r="D1719" s="412"/>
      <c r="E1719" s="412"/>
      <c r="G1719" s="364"/>
    </row>
    <row r="1720" spans="1:7" ht="17.25" thickBot="1" x14ac:dyDescent="0.35">
      <c r="A1720" s="413" t="s">
        <v>111</v>
      </c>
      <c r="B1720" s="412"/>
      <c r="C1720" s="412"/>
      <c r="D1720" s="412"/>
      <c r="E1720" s="412"/>
      <c r="G1720" s="364"/>
    </row>
    <row r="1721" spans="1:7" ht="17.25" thickBot="1" x14ac:dyDescent="0.35">
      <c r="A1721" s="413" t="s">
        <v>113</v>
      </c>
      <c r="B1721" s="412"/>
      <c r="C1721" s="412"/>
      <c r="D1721" s="412"/>
      <c r="E1721" s="412"/>
      <c r="G1721" s="364"/>
    </row>
    <row r="1722" spans="1:7" ht="17.25" thickBot="1" x14ac:dyDescent="0.35">
      <c r="A1722" s="413" t="s">
        <v>114</v>
      </c>
      <c r="B1722" s="412"/>
      <c r="C1722" s="412"/>
      <c r="D1722" s="412"/>
      <c r="E1722" s="412"/>
      <c r="G1722" s="364"/>
    </row>
    <row r="1723" spans="1:7" ht="17.25" thickBot="1" x14ac:dyDescent="0.35">
      <c r="A1723" s="411" t="s">
        <v>50</v>
      </c>
      <c r="B1723" s="407">
        <v>0</v>
      </c>
      <c r="C1723" s="407">
        <v>660.84500000000003</v>
      </c>
      <c r="D1723" s="407">
        <v>660.84500000000003</v>
      </c>
      <c r="E1723" s="407">
        <v>600</v>
      </c>
      <c r="G1723" s="364"/>
    </row>
    <row r="1724" spans="1:7" ht="17.25" thickBot="1" x14ac:dyDescent="0.35">
      <c r="A1724" s="413" t="s">
        <v>110</v>
      </c>
      <c r="B1724" s="412">
        <v>0</v>
      </c>
      <c r="C1724" s="412">
        <v>660.84500000000003</v>
      </c>
      <c r="D1724" s="412">
        <v>660.84500000000003</v>
      </c>
      <c r="E1724" s="412">
        <v>600</v>
      </c>
      <c r="G1724" s="364"/>
    </row>
    <row r="1725" spans="1:7" ht="17.25" thickBot="1" x14ac:dyDescent="0.35">
      <c r="A1725" s="413" t="s">
        <v>111</v>
      </c>
      <c r="B1725" s="407"/>
      <c r="C1725" s="412"/>
      <c r="D1725" s="412"/>
      <c r="E1725" s="412"/>
      <c r="G1725" s="364"/>
    </row>
    <row r="1726" spans="1:7" ht="17.25" thickBot="1" x14ac:dyDescent="0.35">
      <c r="A1726" s="413" t="s">
        <v>113</v>
      </c>
      <c r="B1726" s="407"/>
      <c r="C1726" s="412"/>
      <c r="D1726" s="412"/>
      <c r="E1726" s="412"/>
      <c r="G1726" s="364"/>
    </row>
    <row r="1727" spans="1:7" ht="17.25" thickBot="1" x14ac:dyDescent="0.35">
      <c r="A1727" s="413" t="s">
        <v>114</v>
      </c>
      <c r="B1727" s="407"/>
      <c r="C1727" s="412"/>
      <c r="D1727" s="412"/>
      <c r="E1727" s="412"/>
      <c r="G1727" s="364"/>
    </row>
    <row r="1728" spans="1:7" ht="17.25" thickBot="1" x14ac:dyDescent="0.35">
      <c r="A1728" s="414" t="s">
        <v>871</v>
      </c>
      <c r="B1728" s="407">
        <v>0</v>
      </c>
      <c r="C1728" s="407">
        <v>660.84500000000003</v>
      </c>
      <c r="D1728" s="407">
        <v>660.84500000000003</v>
      </c>
      <c r="E1728" s="407">
        <v>600</v>
      </c>
    </row>
    <row r="1729" spans="1:7" ht="17.25" thickBot="1" x14ac:dyDescent="0.35">
      <c r="A1729" s="401" t="s">
        <v>873</v>
      </c>
      <c r="B1729" s="402" t="s">
        <v>874</v>
      </c>
      <c r="C1729" s="415" t="s">
        <v>817</v>
      </c>
      <c r="D1729" s="416"/>
      <c r="E1729" s="402"/>
    </row>
    <row r="1730" spans="1:7" ht="165" customHeight="1" thickBot="1" x14ac:dyDescent="0.35">
      <c r="A1730" s="375" t="s">
        <v>22</v>
      </c>
      <c r="B1730" s="986" t="s">
        <v>875</v>
      </c>
      <c r="C1730" s="966"/>
      <c r="D1730" s="966"/>
      <c r="E1730" s="987"/>
    </row>
    <row r="1731" spans="1:7" ht="17.25" thickBot="1" x14ac:dyDescent="0.35">
      <c r="A1731" s="375" t="s">
        <v>24</v>
      </c>
      <c r="B1731" s="998" t="s">
        <v>715</v>
      </c>
      <c r="C1731" s="967"/>
      <c r="D1731" s="967"/>
      <c r="E1731" s="968"/>
    </row>
    <row r="1732" spans="1:7" x14ac:dyDescent="0.3">
      <c r="A1732" s="969"/>
      <c r="B1732" s="404">
        <v>2019</v>
      </c>
      <c r="C1732" s="404">
        <v>2020</v>
      </c>
      <c r="D1732" s="404">
        <v>2021</v>
      </c>
      <c r="E1732" s="404">
        <v>2022</v>
      </c>
    </row>
    <row r="1733" spans="1:7" ht="17.25" thickBot="1" x14ac:dyDescent="0.35">
      <c r="A1733" s="970"/>
      <c r="B1733" s="405" t="s">
        <v>9</v>
      </c>
      <c r="C1733" s="405" t="s">
        <v>10</v>
      </c>
      <c r="D1733" s="405" t="s">
        <v>10</v>
      </c>
      <c r="E1733" s="405" t="s">
        <v>10</v>
      </c>
    </row>
    <row r="1734" spans="1:7" ht="17.25" thickBot="1" x14ac:dyDescent="0.35">
      <c r="A1734" s="375" t="s">
        <v>26</v>
      </c>
      <c r="B1734" s="406">
        <v>0</v>
      </c>
      <c r="C1734" s="406">
        <v>5502</v>
      </c>
      <c r="D1734" s="406">
        <v>5502</v>
      </c>
      <c r="E1734" s="406">
        <v>7233</v>
      </c>
      <c r="F1734" s="364" t="s">
        <v>720</v>
      </c>
      <c r="G1734" s="374">
        <v>152120</v>
      </c>
    </row>
    <row r="1735" spans="1:7" ht="17.25" thickBot="1" x14ac:dyDescent="0.35">
      <c r="A1735" s="375" t="s">
        <v>27</v>
      </c>
      <c r="B1735" s="406">
        <v>0</v>
      </c>
      <c r="C1735" s="406">
        <v>30424.089</v>
      </c>
      <c r="D1735" s="406">
        <v>30424.089</v>
      </c>
      <c r="E1735" s="406">
        <v>40000</v>
      </c>
      <c r="F1735" s="364" t="s">
        <v>788</v>
      </c>
      <c r="G1735" s="374">
        <v>27510</v>
      </c>
    </row>
    <row r="1736" spans="1:7" ht="17.25" thickBot="1" x14ac:dyDescent="0.35">
      <c r="A1736" s="375" t="s">
        <v>28</v>
      </c>
      <c r="B1736" s="406" t="e">
        <v>#DIV/0!</v>
      </c>
      <c r="C1736" s="406">
        <v>5.5296417666303164</v>
      </c>
      <c r="D1736" s="406">
        <v>5.5296417666303164</v>
      </c>
      <c r="E1736" s="406">
        <v>5.5302087653808929</v>
      </c>
    </row>
    <row r="1737" spans="1:7" ht="17.25" thickBot="1" x14ac:dyDescent="0.35">
      <c r="A1737" s="375" t="s">
        <v>29</v>
      </c>
      <c r="B1737" s="408" t="s">
        <v>30</v>
      </c>
      <c r="C1737" s="409" t="e">
        <v>#DIV/0!</v>
      </c>
      <c r="D1737" s="409">
        <v>0</v>
      </c>
      <c r="E1737" s="409">
        <v>0.3146128680479825</v>
      </c>
    </row>
    <row r="1738" spans="1:7" ht="17.25" thickBot="1" x14ac:dyDescent="0.35">
      <c r="A1738" s="375" t="s">
        <v>31</v>
      </c>
      <c r="B1738" s="408" t="s">
        <v>30</v>
      </c>
      <c r="C1738" s="409" t="e">
        <v>#DIV/0!</v>
      </c>
      <c r="D1738" s="409">
        <v>0</v>
      </c>
      <c r="E1738" s="409">
        <v>0.31474766590381731</v>
      </c>
    </row>
    <row r="1739" spans="1:7" ht="17.25" thickBot="1" x14ac:dyDescent="0.35">
      <c r="A1739" s="375" t="s">
        <v>32</v>
      </c>
      <c r="B1739" s="408" t="s">
        <v>30</v>
      </c>
      <c r="C1739" s="409" t="e">
        <v>#DIV/0!</v>
      </c>
      <c r="D1739" s="409">
        <v>0</v>
      </c>
      <c r="E1739" s="409">
        <v>1.0253806204918448E-4</v>
      </c>
    </row>
    <row r="1740" spans="1:7" ht="17.25" thickBot="1" x14ac:dyDescent="0.35">
      <c r="A1740" s="1016" t="s">
        <v>721</v>
      </c>
      <c r="B1740" s="1017"/>
      <c r="C1740" s="1017"/>
      <c r="D1740" s="1017"/>
      <c r="E1740" s="1018"/>
    </row>
    <row r="1741" spans="1:7" x14ac:dyDescent="0.3">
      <c r="A1741" s="969"/>
      <c r="B1741" s="404">
        <v>2019</v>
      </c>
      <c r="C1741" s="404">
        <v>2020</v>
      </c>
      <c r="D1741" s="404">
        <v>2021</v>
      </c>
      <c r="E1741" s="404">
        <v>2022</v>
      </c>
    </row>
    <row r="1742" spans="1:7" ht="17.25" thickBot="1" x14ac:dyDescent="0.35">
      <c r="A1742" s="970"/>
      <c r="B1742" s="405" t="s">
        <v>9</v>
      </c>
      <c r="C1742" s="405" t="s">
        <v>10</v>
      </c>
      <c r="D1742" s="405" t="s">
        <v>10</v>
      </c>
      <c r="E1742" s="405" t="s">
        <v>10</v>
      </c>
    </row>
    <row r="1743" spans="1:7" ht="17.25" thickBot="1" x14ac:dyDescent="0.35">
      <c r="A1743" s="411" t="s">
        <v>49</v>
      </c>
      <c r="B1743" s="412">
        <v>0</v>
      </c>
      <c r="C1743" s="412">
        <v>0</v>
      </c>
      <c r="D1743" s="412">
        <v>0</v>
      </c>
      <c r="E1743" s="412">
        <v>0</v>
      </c>
    </row>
    <row r="1744" spans="1:7" ht="17.25" thickBot="1" x14ac:dyDescent="0.35">
      <c r="A1744" s="413" t="s">
        <v>110</v>
      </c>
      <c r="B1744" s="412"/>
      <c r="C1744" s="412"/>
      <c r="D1744" s="412"/>
      <c r="E1744" s="412"/>
      <c r="G1744" s="364"/>
    </row>
    <row r="1745" spans="1:7" ht="17.25" thickBot="1" x14ac:dyDescent="0.35">
      <c r="A1745" s="413" t="s">
        <v>111</v>
      </c>
      <c r="B1745" s="412"/>
      <c r="C1745" s="412"/>
      <c r="D1745" s="412"/>
      <c r="E1745" s="412"/>
      <c r="G1745" s="364"/>
    </row>
    <row r="1746" spans="1:7" ht="17.25" thickBot="1" x14ac:dyDescent="0.35">
      <c r="A1746" s="413" t="s">
        <v>113</v>
      </c>
      <c r="B1746" s="412"/>
      <c r="C1746" s="412"/>
      <c r="D1746" s="412"/>
      <c r="E1746" s="412"/>
      <c r="G1746" s="364"/>
    </row>
    <row r="1747" spans="1:7" ht="17.25" thickBot="1" x14ac:dyDescent="0.35">
      <c r="A1747" s="413" t="s">
        <v>114</v>
      </c>
      <c r="B1747" s="412"/>
      <c r="C1747" s="412"/>
      <c r="D1747" s="412"/>
      <c r="E1747" s="412"/>
      <c r="G1747" s="364"/>
    </row>
    <row r="1748" spans="1:7" ht="17.25" thickBot="1" x14ac:dyDescent="0.35">
      <c r="A1748" s="411" t="s">
        <v>50</v>
      </c>
      <c r="B1748" s="407">
        <v>0</v>
      </c>
      <c r="C1748" s="407">
        <v>30424.089</v>
      </c>
      <c r="D1748" s="407">
        <v>30424.089</v>
      </c>
      <c r="E1748" s="407">
        <v>40000</v>
      </c>
      <c r="G1748" s="364"/>
    </row>
    <row r="1749" spans="1:7" ht="17.25" thickBot="1" x14ac:dyDescent="0.35">
      <c r="A1749" s="413" t="s">
        <v>110</v>
      </c>
      <c r="B1749" s="407">
        <v>0</v>
      </c>
      <c r="C1749" s="412">
        <v>30424.089</v>
      </c>
      <c r="D1749" s="412">
        <v>30424.089</v>
      </c>
      <c r="E1749" s="412">
        <v>40000</v>
      </c>
      <c r="G1749" s="364"/>
    </row>
    <row r="1750" spans="1:7" ht="17.25" thickBot="1" x14ac:dyDescent="0.35">
      <c r="A1750" s="413" t="s">
        <v>111</v>
      </c>
      <c r="B1750" s="407"/>
      <c r="C1750" s="412"/>
      <c r="D1750" s="412"/>
      <c r="E1750" s="412"/>
      <c r="G1750" s="364"/>
    </row>
    <row r="1751" spans="1:7" ht="17.25" thickBot="1" x14ac:dyDescent="0.35">
      <c r="A1751" s="413" t="s">
        <v>113</v>
      </c>
      <c r="B1751" s="407"/>
      <c r="C1751" s="412"/>
      <c r="D1751" s="412"/>
      <c r="E1751" s="412"/>
      <c r="G1751" s="364"/>
    </row>
    <row r="1752" spans="1:7" ht="17.25" thickBot="1" x14ac:dyDescent="0.35">
      <c r="A1752" s="413" t="s">
        <v>114</v>
      </c>
      <c r="B1752" s="407"/>
      <c r="C1752" s="412"/>
      <c r="D1752" s="412"/>
      <c r="E1752" s="412"/>
      <c r="G1752" s="364"/>
    </row>
    <row r="1753" spans="1:7" ht="17.25" thickBot="1" x14ac:dyDescent="0.35">
      <c r="A1753" s="414" t="s">
        <v>876</v>
      </c>
      <c r="B1753" s="407">
        <v>0</v>
      </c>
      <c r="C1753" s="407">
        <v>30424.089</v>
      </c>
      <c r="D1753" s="407">
        <v>30424.089</v>
      </c>
      <c r="E1753" s="407">
        <v>40000</v>
      </c>
      <c r="G1753" s="364"/>
    </row>
    <row r="1754" spans="1:7" ht="65.25" customHeight="1" thickBot="1" x14ac:dyDescent="0.35">
      <c r="A1754" s="401" t="s">
        <v>873</v>
      </c>
      <c r="B1754" s="402" t="s">
        <v>877</v>
      </c>
      <c r="C1754" s="415" t="s">
        <v>817</v>
      </c>
      <c r="D1754" s="416"/>
      <c r="E1754" s="402"/>
      <c r="G1754" s="364"/>
    </row>
    <row r="1755" spans="1:7" ht="17.25" thickBot="1" x14ac:dyDescent="0.35">
      <c r="A1755" s="375" t="s">
        <v>22</v>
      </c>
      <c r="B1755" s="986" t="s">
        <v>724</v>
      </c>
      <c r="C1755" s="966"/>
      <c r="D1755" s="966"/>
      <c r="E1755" s="987"/>
      <c r="G1755" s="364"/>
    </row>
    <row r="1756" spans="1:7" ht="17.25" thickBot="1" x14ac:dyDescent="0.35">
      <c r="A1756" s="375" t="s">
        <v>24</v>
      </c>
      <c r="B1756" s="998" t="s">
        <v>711</v>
      </c>
      <c r="C1756" s="967"/>
      <c r="D1756" s="967"/>
      <c r="E1756" s="968"/>
      <c r="G1756" s="364"/>
    </row>
    <row r="1757" spans="1:7" x14ac:dyDescent="0.3">
      <c r="A1757" s="969"/>
      <c r="B1757" s="404">
        <v>2019</v>
      </c>
      <c r="C1757" s="404">
        <v>2020</v>
      </c>
      <c r="D1757" s="404">
        <v>2021</v>
      </c>
      <c r="E1757" s="404">
        <v>2022</v>
      </c>
      <c r="G1757" s="364"/>
    </row>
    <row r="1758" spans="1:7" ht="17.25" thickBot="1" x14ac:dyDescent="0.35">
      <c r="A1758" s="970"/>
      <c r="B1758" s="405" t="s">
        <v>9</v>
      </c>
      <c r="C1758" s="405" t="s">
        <v>10</v>
      </c>
      <c r="D1758" s="405" t="s">
        <v>10</v>
      </c>
      <c r="E1758" s="405" t="s">
        <v>10</v>
      </c>
      <c r="G1758" s="364"/>
    </row>
    <row r="1759" spans="1:7" ht="17.25" thickBot="1" x14ac:dyDescent="0.35">
      <c r="A1759" s="375" t="s">
        <v>26</v>
      </c>
      <c r="B1759" s="406">
        <v>0</v>
      </c>
      <c r="C1759" s="406">
        <v>1</v>
      </c>
      <c r="D1759" s="406">
        <v>1</v>
      </c>
      <c r="E1759" s="406">
        <v>1</v>
      </c>
      <c r="G1759" s="364"/>
    </row>
    <row r="1760" spans="1:7" ht="17.25" thickBot="1" x14ac:dyDescent="0.35">
      <c r="A1760" s="375" t="s">
        <v>27</v>
      </c>
      <c r="B1760" s="412">
        <v>0</v>
      </c>
      <c r="C1760" s="412">
        <v>529.64400000000001</v>
      </c>
      <c r="D1760" s="412">
        <v>529.64400000000001</v>
      </c>
      <c r="E1760" s="412">
        <v>1059.288</v>
      </c>
      <c r="G1760" s="364"/>
    </row>
    <row r="1761" spans="1:7" ht="17.25" thickBot="1" x14ac:dyDescent="0.35">
      <c r="A1761" s="375" t="s">
        <v>28</v>
      </c>
      <c r="B1761" s="406" t="e">
        <v>#DIV/0!</v>
      </c>
      <c r="C1761" s="406">
        <v>529.64400000000001</v>
      </c>
      <c r="D1761" s="406">
        <v>529.64400000000001</v>
      </c>
      <c r="E1761" s="406">
        <v>1059.288</v>
      </c>
      <c r="G1761" s="364"/>
    </row>
    <row r="1762" spans="1:7" ht="17.25" thickBot="1" x14ac:dyDescent="0.35">
      <c r="A1762" s="375" t="s">
        <v>29</v>
      </c>
      <c r="B1762" s="408" t="s">
        <v>30</v>
      </c>
      <c r="C1762" s="409" t="e">
        <v>#DIV/0!</v>
      </c>
      <c r="D1762" s="409">
        <v>0</v>
      </c>
      <c r="E1762" s="409">
        <v>0</v>
      </c>
      <c r="G1762" s="364"/>
    </row>
    <row r="1763" spans="1:7" ht="17.25" thickBot="1" x14ac:dyDescent="0.35">
      <c r="A1763" s="375" t="s">
        <v>31</v>
      </c>
      <c r="B1763" s="408" t="s">
        <v>30</v>
      </c>
      <c r="C1763" s="409" t="e">
        <v>#DIV/0!</v>
      </c>
      <c r="D1763" s="409">
        <v>0</v>
      </c>
      <c r="E1763" s="409">
        <v>1</v>
      </c>
      <c r="G1763" s="364"/>
    </row>
    <row r="1764" spans="1:7" ht="17.25" thickBot="1" x14ac:dyDescent="0.35">
      <c r="A1764" s="375" t="s">
        <v>32</v>
      </c>
      <c r="B1764" s="408" t="s">
        <v>30</v>
      </c>
      <c r="C1764" s="409" t="e">
        <v>#DIV/0!</v>
      </c>
      <c r="D1764" s="409">
        <v>0</v>
      </c>
      <c r="E1764" s="409">
        <v>1</v>
      </c>
      <c r="G1764" s="364"/>
    </row>
    <row r="1765" spans="1:7" ht="17.25" thickBot="1" x14ac:dyDescent="0.35">
      <c r="A1765" s="1016" t="s">
        <v>721</v>
      </c>
      <c r="B1765" s="1017"/>
      <c r="C1765" s="1017"/>
      <c r="D1765" s="1017"/>
      <c r="E1765" s="1018"/>
      <c r="G1765" s="364"/>
    </row>
    <row r="1766" spans="1:7" x14ac:dyDescent="0.3">
      <c r="A1766" s="969"/>
      <c r="B1766" s="404">
        <v>2019</v>
      </c>
      <c r="C1766" s="404">
        <v>2020</v>
      </c>
      <c r="D1766" s="404">
        <v>2021</v>
      </c>
      <c r="E1766" s="404">
        <v>2022</v>
      </c>
      <c r="G1766" s="364"/>
    </row>
    <row r="1767" spans="1:7" ht="17.25" thickBot="1" x14ac:dyDescent="0.35">
      <c r="A1767" s="970"/>
      <c r="B1767" s="405" t="s">
        <v>9</v>
      </c>
      <c r="C1767" s="405" t="s">
        <v>10</v>
      </c>
      <c r="D1767" s="405" t="s">
        <v>10</v>
      </c>
      <c r="E1767" s="405" t="s">
        <v>10</v>
      </c>
      <c r="G1767" s="364"/>
    </row>
    <row r="1768" spans="1:7" ht="17.25" thickBot="1" x14ac:dyDescent="0.35">
      <c r="A1768" s="411" t="s">
        <v>49</v>
      </c>
      <c r="B1768" s="412">
        <v>0</v>
      </c>
      <c r="C1768" s="412">
        <v>0</v>
      </c>
      <c r="D1768" s="412">
        <v>0</v>
      </c>
      <c r="E1768" s="412">
        <v>0</v>
      </c>
      <c r="G1768" s="364"/>
    </row>
    <row r="1769" spans="1:7" ht="17.25" thickBot="1" x14ac:dyDescent="0.35">
      <c r="A1769" s="413" t="s">
        <v>110</v>
      </c>
      <c r="B1769" s="412"/>
      <c r="C1769" s="412"/>
      <c r="D1769" s="412"/>
      <c r="E1769" s="412"/>
      <c r="G1769" s="364"/>
    </row>
    <row r="1770" spans="1:7" ht="17.25" thickBot="1" x14ac:dyDescent="0.35">
      <c r="A1770" s="413" t="s">
        <v>111</v>
      </c>
      <c r="B1770" s="412"/>
      <c r="C1770" s="412"/>
      <c r="D1770" s="412"/>
      <c r="E1770" s="412"/>
      <c r="G1770" s="364"/>
    </row>
    <row r="1771" spans="1:7" ht="17.25" thickBot="1" x14ac:dyDescent="0.35">
      <c r="A1771" s="413" t="s">
        <v>113</v>
      </c>
      <c r="B1771" s="412"/>
      <c r="C1771" s="412"/>
      <c r="D1771" s="412"/>
      <c r="E1771" s="412"/>
      <c r="G1771" s="364"/>
    </row>
    <row r="1772" spans="1:7" ht="17.25" thickBot="1" x14ac:dyDescent="0.35">
      <c r="A1772" s="413" t="s">
        <v>114</v>
      </c>
      <c r="B1772" s="412"/>
      <c r="C1772" s="412"/>
      <c r="D1772" s="412"/>
      <c r="E1772" s="412"/>
      <c r="G1772" s="364"/>
    </row>
    <row r="1773" spans="1:7" ht="17.25" thickBot="1" x14ac:dyDescent="0.35">
      <c r="A1773" s="411" t="s">
        <v>50</v>
      </c>
      <c r="B1773" s="407">
        <v>0</v>
      </c>
      <c r="C1773" s="407">
        <v>529.64400000000001</v>
      </c>
      <c r="D1773" s="407">
        <v>529.64400000000001</v>
      </c>
      <c r="E1773" s="407">
        <v>1059.288</v>
      </c>
      <c r="G1773" s="364"/>
    </row>
    <row r="1774" spans="1:7" ht="17.25" thickBot="1" x14ac:dyDescent="0.35">
      <c r="A1774" s="413" t="s">
        <v>110</v>
      </c>
      <c r="B1774" s="412">
        <v>0</v>
      </c>
      <c r="C1774" s="412">
        <v>529.64400000000001</v>
      </c>
      <c r="D1774" s="412">
        <v>529.64400000000001</v>
      </c>
      <c r="E1774" s="412">
        <v>1059.288</v>
      </c>
      <c r="G1774" s="364"/>
    </row>
    <row r="1775" spans="1:7" ht="17.25" thickBot="1" x14ac:dyDescent="0.35">
      <c r="A1775" s="413" t="s">
        <v>111</v>
      </c>
      <c r="B1775" s="407"/>
      <c r="C1775" s="412"/>
      <c r="D1775" s="412"/>
      <c r="E1775" s="412"/>
      <c r="G1775" s="364"/>
    </row>
    <row r="1776" spans="1:7" ht="17.25" thickBot="1" x14ac:dyDescent="0.35">
      <c r="A1776" s="413" t="s">
        <v>113</v>
      </c>
      <c r="B1776" s="407"/>
      <c r="C1776" s="412"/>
      <c r="D1776" s="412"/>
      <c r="E1776" s="412"/>
    </row>
    <row r="1777" spans="1:7" ht="17.25" thickBot="1" x14ac:dyDescent="0.35">
      <c r="A1777" s="413" t="s">
        <v>114</v>
      </c>
      <c r="B1777" s="407"/>
      <c r="C1777" s="412"/>
      <c r="D1777" s="412"/>
      <c r="E1777" s="412"/>
    </row>
    <row r="1778" spans="1:7" ht="17.25" thickBot="1" x14ac:dyDescent="0.35">
      <c r="A1778" s="414" t="s">
        <v>876</v>
      </c>
      <c r="B1778" s="407">
        <v>0</v>
      </c>
      <c r="C1778" s="407">
        <v>529.64400000000001</v>
      </c>
      <c r="D1778" s="407">
        <v>529.64400000000001</v>
      </c>
      <c r="E1778" s="407">
        <v>1059.288</v>
      </c>
    </row>
    <row r="1779" spans="1:7" ht="66.75" customHeight="1" thickBot="1" x14ac:dyDescent="0.35">
      <c r="A1779" s="401" t="s">
        <v>878</v>
      </c>
      <c r="B1779" s="402" t="s">
        <v>879</v>
      </c>
      <c r="C1779" s="415" t="s">
        <v>817</v>
      </c>
      <c r="D1779" s="416"/>
      <c r="E1779" s="402"/>
    </row>
    <row r="1780" spans="1:7" ht="96.75" customHeight="1" thickBot="1" x14ac:dyDescent="0.35">
      <c r="A1780" s="375" t="s">
        <v>22</v>
      </c>
      <c r="B1780" s="986" t="s">
        <v>880</v>
      </c>
      <c r="C1780" s="966"/>
      <c r="D1780" s="966"/>
      <c r="E1780" s="987"/>
    </row>
    <row r="1781" spans="1:7" ht="17.25" thickBot="1" x14ac:dyDescent="0.35">
      <c r="A1781" s="375" t="s">
        <v>24</v>
      </c>
      <c r="B1781" s="998" t="s">
        <v>715</v>
      </c>
      <c r="C1781" s="967"/>
      <c r="D1781" s="967"/>
      <c r="E1781" s="968"/>
    </row>
    <row r="1782" spans="1:7" x14ac:dyDescent="0.3">
      <c r="A1782" s="969"/>
      <c r="B1782" s="404">
        <v>2019</v>
      </c>
      <c r="C1782" s="404">
        <v>2020</v>
      </c>
      <c r="D1782" s="404">
        <v>2021</v>
      </c>
      <c r="E1782" s="404">
        <v>2022</v>
      </c>
    </row>
    <row r="1783" spans="1:7" ht="17.25" thickBot="1" x14ac:dyDescent="0.35">
      <c r="A1783" s="970"/>
      <c r="B1783" s="405" t="s">
        <v>9</v>
      </c>
      <c r="C1783" s="405" t="s">
        <v>10</v>
      </c>
      <c r="D1783" s="405" t="s">
        <v>10</v>
      </c>
      <c r="E1783" s="405" t="s">
        <v>10</v>
      </c>
    </row>
    <row r="1784" spans="1:7" ht="17.25" thickBot="1" x14ac:dyDescent="0.35">
      <c r="A1784" s="375" t="s">
        <v>26</v>
      </c>
      <c r="B1784" s="406">
        <v>0</v>
      </c>
      <c r="C1784" s="406">
        <v>4337</v>
      </c>
      <c r="D1784" s="406">
        <v>4337</v>
      </c>
      <c r="E1784" s="406">
        <v>4337</v>
      </c>
      <c r="F1784" s="364" t="s">
        <v>720</v>
      </c>
      <c r="G1784" s="374">
        <v>250000</v>
      </c>
    </row>
    <row r="1785" spans="1:7" ht="17.25" thickBot="1" x14ac:dyDescent="0.35">
      <c r="A1785" s="375" t="s">
        <v>27</v>
      </c>
      <c r="B1785" s="406">
        <v>0</v>
      </c>
      <c r="C1785" s="406">
        <v>50000</v>
      </c>
      <c r="D1785" s="406">
        <v>50000</v>
      </c>
      <c r="E1785" s="406">
        <v>50000</v>
      </c>
      <c r="F1785" s="364" t="s">
        <v>788</v>
      </c>
      <c r="G1785" s="374">
        <v>21686</v>
      </c>
    </row>
    <row r="1786" spans="1:7" ht="17.25" thickBot="1" x14ac:dyDescent="0.35">
      <c r="A1786" s="375" t="s">
        <v>28</v>
      </c>
      <c r="B1786" s="406" t="e">
        <v>#DIV/0!</v>
      </c>
      <c r="C1786" s="406">
        <v>11.52870647913304</v>
      </c>
      <c r="D1786" s="406">
        <v>11.52870647913304</v>
      </c>
      <c r="E1786" s="406">
        <v>11.52870647913304</v>
      </c>
    </row>
    <row r="1787" spans="1:7" ht="17.25" thickBot="1" x14ac:dyDescent="0.35">
      <c r="A1787" s="375" t="s">
        <v>29</v>
      </c>
      <c r="B1787" s="408" t="s">
        <v>30</v>
      </c>
      <c r="C1787" s="409" t="e">
        <v>#DIV/0!</v>
      </c>
      <c r="D1787" s="409">
        <v>0</v>
      </c>
      <c r="E1787" s="409">
        <v>0</v>
      </c>
    </row>
    <row r="1788" spans="1:7" ht="17.25" thickBot="1" x14ac:dyDescent="0.35">
      <c r="A1788" s="375" t="s">
        <v>31</v>
      </c>
      <c r="B1788" s="408" t="s">
        <v>30</v>
      </c>
      <c r="C1788" s="409" t="e">
        <v>#DIV/0!</v>
      </c>
      <c r="D1788" s="409">
        <v>0</v>
      </c>
      <c r="E1788" s="409">
        <v>0</v>
      </c>
    </row>
    <row r="1789" spans="1:7" ht="17.25" thickBot="1" x14ac:dyDescent="0.35">
      <c r="A1789" s="375" t="s">
        <v>32</v>
      </c>
      <c r="B1789" s="408" t="s">
        <v>30</v>
      </c>
      <c r="C1789" s="409" t="e">
        <v>#DIV/0!</v>
      </c>
      <c r="D1789" s="409">
        <v>0</v>
      </c>
      <c r="E1789" s="409">
        <v>0</v>
      </c>
    </row>
    <row r="1790" spans="1:7" ht="17.25" thickBot="1" x14ac:dyDescent="0.35">
      <c r="A1790" s="1016" t="s">
        <v>721</v>
      </c>
      <c r="B1790" s="1017"/>
      <c r="C1790" s="1017"/>
      <c r="D1790" s="1017"/>
      <c r="E1790" s="1018"/>
    </row>
    <row r="1791" spans="1:7" x14ac:dyDescent="0.3">
      <c r="A1791" s="969"/>
      <c r="B1791" s="404">
        <v>2019</v>
      </c>
      <c r="C1791" s="404">
        <v>2020</v>
      </c>
      <c r="D1791" s="404">
        <v>2021</v>
      </c>
      <c r="E1791" s="404">
        <v>2022</v>
      </c>
    </row>
    <row r="1792" spans="1:7" ht="17.25" thickBot="1" x14ac:dyDescent="0.35">
      <c r="A1792" s="970"/>
      <c r="B1792" s="405" t="s">
        <v>9</v>
      </c>
      <c r="C1792" s="405" t="s">
        <v>10</v>
      </c>
      <c r="D1792" s="405" t="s">
        <v>10</v>
      </c>
      <c r="E1792" s="405" t="s">
        <v>10</v>
      </c>
      <c r="G1792" s="364"/>
    </row>
    <row r="1793" spans="1:7" ht="17.25" thickBot="1" x14ac:dyDescent="0.35">
      <c r="A1793" s="411" t="s">
        <v>49</v>
      </c>
      <c r="B1793" s="412">
        <v>0</v>
      </c>
      <c r="C1793" s="412">
        <v>0</v>
      </c>
      <c r="D1793" s="412">
        <v>0</v>
      </c>
      <c r="E1793" s="412">
        <v>0</v>
      </c>
      <c r="G1793" s="364"/>
    </row>
    <row r="1794" spans="1:7" ht="17.25" thickBot="1" x14ac:dyDescent="0.35">
      <c r="A1794" s="413" t="s">
        <v>110</v>
      </c>
      <c r="B1794" s="412"/>
      <c r="C1794" s="412"/>
      <c r="D1794" s="412"/>
      <c r="E1794" s="412"/>
      <c r="G1794" s="364"/>
    </row>
    <row r="1795" spans="1:7" ht="17.25" thickBot="1" x14ac:dyDescent="0.35">
      <c r="A1795" s="413" t="s">
        <v>111</v>
      </c>
      <c r="B1795" s="412"/>
      <c r="C1795" s="412"/>
      <c r="D1795" s="412"/>
      <c r="E1795" s="412"/>
      <c r="G1795" s="364"/>
    </row>
    <row r="1796" spans="1:7" ht="17.25" thickBot="1" x14ac:dyDescent="0.35">
      <c r="A1796" s="413" t="s">
        <v>113</v>
      </c>
      <c r="B1796" s="412"/>
      <c r="C1796" s="412"/>
      <c r="D1796" s="412"/>
      <c r="E1796" s="412"/>
      <c r="G1796" s="364"/>
    </row>
    <row r="1797" spans="1:7" ht="17.25" thickBot="1" x14ac:dyDescent="0.35">
      <c r="A1797" s="413" t="s">
        <v>114</v>
      </c>
      <c r="B1797" s="412"/>
      <c r="C1797" s="412"/>
      <c r="D1797" s="412"/>
      <c r="E1797" s="412"/>
      <c r="G1797" s="364"/>
    </row>
    <row r="1798" spans="1:7" ht="17.25" thickBot="1" x14ac:dyDescent="0.35">
      <c r="A1798" s="411" t="s">
        <v>50</v>
      </c>
      <c r="B1798" s="407">
        <v>0</v>
      </c>
      <c r="C1798" s="407">
        <v>50000</v>
      </c>
      <c r="D1798" s="407">
        <v>50000</v>
      </c>
      <c r="E1798" s="407">
        <v>50000</v>
      </c>
      <c r="G1798" s="364"/>
    </row>
    <row r="1799" spans="1:7" ht="17.25" thickBot="1" x14ac:dyDescent="0.35">
      <c r="A1799" s="413" t="s">
        <v>110</v>
      </c>
      <c r="B1799" s="407">
        <v>0</v>
      </c>
      <c r="C1799" s="412">
        <v>50000</v>
      </c>
      <c r="D1799" s="412">
        <v>50000</v>
      </c>
      <c r="E1799" s="412">
        <v>50000</v>
      </c>
      <c r="G1799" s="364"/>
    </row>
    <row r="1800" spans="1:7" ht="17.25" thickBot="1" x14ac:dyDescent="0.35">
      <c r="A1800" s="413" t="s">
        <v>111</v>
      </c>
      <c r="B1800" s="407"/>
      <c r="C1800" s="412"/>
      <c r="D1800" s="412"/>
      <c r="E1800" s="412"/>
      <c r="G1800" s="364"/>
    </row>
    <row r="1801" spans="1:7" ht="17.25" thickBot="1" x14ac:dyDescent="0.35">
      <c r="A1801" s="413" t="s">
        <v>113</v>
      </c>
      <c r="B1801" s="407"/>
      <c r="C1801" s="412"/>
      <c r="D1801" s="412"/>
      <c r="E1801" s="412"/>
      <c r="G1801" s="364"/>
    </row>
    <row r="1802" spans="1:7" ht="17.25" thickBot="1" x14ac:dyDescent="0.35">
      <c r="A1802" s="413" t="s">
        <v>114</v>
      </c>
      <c r="B1802" s="407"/>
      <c r="C1802" s="412"/>
      <c r="D1802" s="412"/>
      <c r="E1802" s="412"/>
      <c r="G1802" s="364"/>
    </row>
    <row r="1803" spans="1:7" ht="17.25" thickBot="1" x14ac:dyDescent="0.35">
      <c r="A1803" s="414" t="s">
        <v>881</v>
      </c>
      <c r="B1803" s="407">
        <v>0</v>
      </c>
      <c r="C1803" s="407">
        <v>50000</v>
      </c>
      <c r="D1803" s="407">
        <v>50000</v>
      </c>
      <c r="E1803" s="407">
        <v>50000</v>
      </c>
      <c r="G1803" s="364"/>
    </row>
    <row r="1804" spans="1:7" ht="72.75" customHeight="1" thickBot="1" x14ac:dyDescent="0.35">
      <c r="A1804" s="401" t="s">
        <v>878</v>
      </c>
      <c r="B1804" s="402" t="s">
        <v>882</v>
      </c>
      <c r="C1804" s="415" t="s">
        <v>817</v>
      </c>
      <c r="D1804" s="416"/>
      <c r="E1804" s="402"/>
      <c r="G1804" s="364"/>
    </row>
    <row r="1805" spans="1:7" ht="17.25" thickBot="1" x14ac:dyDescent="0.35">
      <c r="A1805" s="375" t="s">
        <v>22</v>
      </c>
      <c r="B1805" s="986" t="s">
        <v>724</v>
      </c>
      <c r="C1805" s="966"/>
      <c r="D1805" s="966"/>
      <c r="E1805" s="987"/>
      <c r="G1805" s="364"/>
    </row>
    <row r="1806" spans="1:7" ht="17.25" thickBot="1" x14ac:dyDescent="0.35">
      <c r="A1806" s="375" t="s">
        <v>24</v>
      </c>
      <c r="B1806" s="998" t="s">
        <v>711</v>
      </c>
      <c r="C1806" s="967"/>
      <c r="D1806" s="967"/>
      <c r="E1806" s="968"/>
      <c r="G1806" s="364"/>
    </row>
    <row r="1807" spans="1:7" x14ac:dyDescent="0.3">
      <c r="A1807" s="969"/>
      <c r="B1807" s="404">
        <v>2019</v>
      </c>
      <c r="C1807" s="404">
        <v>2020</v>
      </c>
      <c r="D1807" s="404">
        <v>2021</v>
      </c>
      <c r="E1807" s="404">
        <v>2022</v>
      </c>
      <c r="G1807" s="364"/>
    </row>
    <row r="1808" spans="1:7" ht="17.25" thickBot="1" x14ac:dyDescent="0.35">
      <c r="A1808" s="970"/>
      <c r="B1808" s="405" t="s">
        <v>9</v>
      </c>
      <c r="C1808" s="405" t="s">
        <v>10</v>
      </c>
      <c r="D1808" s="405" t="s">
        <v>10</v>
      </c>
      <c r="E1808" s="405" t="s">
        <v>10</v>
      </c>
      <c r="G1808" s="364"/>
    </row>
    <row r="1809" spans="1:7" ht="17.25" thickBot="1" x14ac:dyDescent="0.35">
      <c r="A1809" s="375" t="s">
        <v>26</v>
      </c>
      <c r="B1809" s="406">
        <v>0</v>
      </c>
      <c r="C1809" s="406">
        <v>1</v>
      </c>
      <c r="D1809" s="406">
        <v>1</v>
      </c>
      <c r="E1809" s="406">
        <v>1</v>
      </c>
      <c r="G1809" s="364"/>
    </row>
    <row r="1810" spans="1:7" ht="17.25" thickBot="1" x14ac:dyDescent="0.35">
      <c r="A1810" s="375" t="s">
        <v>27</v>
      </c>
      <c r="B1810" s="412">
        <v>0</v>
      </c>
      <c r="C1810" s="412">
        <v>720.66700000000003</v>
      </c>
      <c r="D1810" s="412">
        <v>720.66700000000003</v>
      </c>
      <c r="E1810" s="412">
        <v>700</v>
      </c>
      <c r="G1810" s="364"/>
    </row>
    <row r="1811" spans="1:7" ht="17.25" thickBot="1" x14ac:dyDescent="0.35">
      <c r="A1811" s="375" t="s">
        <v>28</v>
      </c>
      <c r="B1811" s="406" t="e">
        <v>#DIV/0!</v>
      </c>
      <c r="C1811" s="406">
        <v>720.66700000000003</v>
      </c>
      <c r="D1811" s="406">
        <v>720.66700000000003</v>
      </c>
      <c r="E1811" s="406">
        <v>700</v>
      </c>
      <c r="G1811" s="364"/>
    </row>
    <row r="1812" spans="1:7" ht="17.25" thickBot="1" x14ac:dyDescent="0.35">
      <c r="A1812" s="375" t="s">
        <v>29</v>
      </c>
      <c r="B1812" s="408" t="s">
        <v>30</v>
      </c>
      <c r="C1812" s="409" t="e">
        <v>#DIV/0!</v>
      </c>
      <c r="D1812" s="409">
        <v>0</v>
      </c>
      <c r="E1812" s="409">
        <v>0</v>
      </c>
      <c r="G1812" s="364"/>
    </row>
    <row r="1813" spans="1:7" ht="17.25" thickBot="1" x14ac:dyDescent="0.35">
      <c r="A1813" s="375" t="s">
        <v>31</v>
      </c>
      <c r="B1813" s="408" t="s">
        <v>30</v>
      </c>
      <c r="C1813" s="409" t="e">
        <v>#DIV/0!</v>
      </c>
      <c r="D1813" s="409">
        <v>0</v>
      </c>
      <c r="E1813" s="409">
        <v>-2.8677600056614239E-2</v>
      </c>
      <c r="G1813" s="364"/>
    </row>
    <row r="1814" spans="1:7" ht="17.25" thickBot="1" x14ac:dyDescent="0.35">
      <c r="A1814" s="375" t="s">
        <v>32</v>
      </c>
      <c r="B1814" s="408" t="s">
        <v>30</v>
      </c>
      <c r="C1814" s="409" t="e">
        <v>#DIV/0!</v>
      </c>
      <c r="D1814" s="409">
        <v>0</v>
      </c>
      <c r="E1814" s="409">
        <v>-2.8677600056614239E-2</v>
      </c>
      <c r="G1814" s="364"/>
    </row>
    <row r="1815" spans="1:7" ht="17.25" thickBot="1" x14ac:dyDescent="0.35">
      <c r="A1815" s="1016" t="s">
        <v>721</v>
      </c>
      <c r="B1815" s="1017"/>
      <c r="C1815" s="1017"/>
      <c r="D1815" s="1017"/>
      <c r="E1815" s="1018"/>
      <c r="G1815" s="364"/>
    </row>
    <row r="1816" spans="1:7" x14ac:dyDescent="0.3">
      <c r="A1816" s="969"/>
      <c r="B1816" s="404">
        <v>2019</v>
      </c>
      <c r="C1816" s="404">
        <v>2020</v>
      </c>
      <c r="D1816" s="404">
        <v>2021</v>
      </c>
      <c r="E1816" s="404">
        <v>2022</v>
      </c>
      <c r="G1816" s="364"/>
    </row>
    <row r="1817" spans="1:7" ht="17.25" thickBot="1" x14ac:dyDescent="0.35">
      <c r="A1817" s="970"/>
      <c r="B1817" s="405" t="s">
        <v>9</v>
      </c>
      <c r="C1817" s="405" t="s">
        <v>10</v>
      </c>
      <c r="D1817" s="405" t="s">
        <v>10</v>
      </c>
      <c r="E1817" s="405" t="s">
        <v>10</v>
      </c>
      <c r="G1817" s="364"/>
    </row>
    <row r="1818" spans="1:7" ht="17.25" thickBot="1" x14ac:dyDescent="0.35">
      <c r="A1818" s="411" t="s">
        <v>49</v>
      </c>
      <c r="B1818" s="412">
        <v>0</v>
      </c>
      <c r="C1818" s="412">
        <v>0</v>
      </c>
      <c r="D1818" s="412">
        <v>0</v>
      </c>
      <c r="E1818" s="412">
        <v>0</v>
      </c>
      <c r="G1818" s="364"/>
    </row>
    <row r="1819" spans="1:7" ht="17.25" thickBot="1" x14ac:dyDescent="0.35">
      <c r="A1819" s="413" t="s">
        <v>110</v>
      </c>
      <c r="B1819" s="412"/>
      <c r="C1819" s="412"/>
      <c r="D1819" s="412"/>
      <c r="E1819" s="412"/>
      <c r="G1819" s="364"/>
    </row>
    <row r="1820" spans="1:7" ht="17.25" thickBot="1" x14ac:dyDescent="0.35">
      <c r="A1820" s="413" t="s">
        <v>111</v>
      </c>
      <c r="B1820" s="412"/>
      <c r="C1820" s="412"/>
      <c r="D1820" s="412"/>
      <c r="E1820" s="412"/>
      <c r="G1820" s="364"/>
    </row>
    <row r="1821" spans="1:7" ht="17.25" thickBot="1" x14ac:dyDescent="0.35">
      <c r="A1821" s="413" t="s">
        <v>113</v>
      </c>
      <c r="B1821" s="412"/>
      <c r="C1821" s="412"/>
      <c r="D1821" s="412"/>
      <c r="E1821" s="412"/>
      <c r="G1821" s="364"/>
    </row>
    <row r="1822" spans="1:7" ht="17.25" thickBot="1" x14ac:dyDescent="0.35">
      <c r="A1822" s="413" t="s">
        <v>114</v>
      </c>
      <c r="B1822" s="412"/>
      <c r="C1822" s="412"/>
      <c r="D1822" s="412"/>
      <c r="E1822" s="412"/>
      <c r="G1822" s="364"/>
    </row>
    <row r="1823" spans="1:7" ht="17.25" thickBot="1" x14ac:dyDescent="0.35">
      <c r="A1823" s="411" t="s">
        <v>50</v>
      </c>
      <c r="B1823" s="407">
        <v>0</v>
      </c>
      <c r="C1823" s="407">
        <v>720.66700000000003</v>
      </c>
      <c r="D1823" s="407">
        <v>720.66700000000003</v>
      </c>
      <c r="E1823" s="407">
        <v>700</v>
      </c>
      <c r="G1823" s="364"/>
    </row>
    <row r="1824" spans="1:7" ht="17.25" thickBot="1" x14ac:dyDescent="0.35">
      <c r="A1824" s="413" t="s">
        <v>110</v>
      </c>
      <c r="B1824" s="412">
        <v>0</v>
      </c>
      <c r="C1824" s="412">
        <v>720.66700000000003</v>
      </c>
      <c r="D1824" s="412">
        <v>720.66700000000003</v>
      </c>
      <c r="E1824" s="412">
        <v>700</v>
      </c>
    </row>
    <row r="1825" spans="1:7" ht="17.25" thickBot="1" x14ac:dyDescent="0.35">
      <c r="A1825" s="413" t="s">
        <v>111</v>
      </c>
      <c r="B1825" s="407"/>
      <c r="C1825" s="412"/>
      <c r="D1825" s="412"/>
      <c r="E1825" s="412"/>
    </row>
    <row r="1826" spans="1:7" ht="17.25" thickBot="1" x14ac:dyDescent="0.35">
      <c r="A1826" s="413" t="s">
        <v>113</v>
      </c>
      <c r="B1826" s="407"/>
      <c r="C1826" s="412"/>
      <c r="D1826" s="412"/>
      <c r="E1826" s="412"/>
    </row>
    <row r="1827" spans="1:7" ht="17.25" thickBot="1" x14ac:dyDescent="0.35">
      <c r="A1827" s="413" t="s">
        <v>114</v>
      </c>
      <c r="B1827" s="407"/>
      <c r="C1827" s="412"/>
      <c r="D1827" s="412"/>
      <c r="E1827" s="412"/>
    </row>
    <row r="1828" spans="1:7" ht="17.25" thickBot="1" x14ac:dyDescent="0.35">
      <c r="A1828" s="414" t="s">
        <v>881</v>
      </c>
      <c r="B1828" s="407">
        <v>0</v>
      </c>
      <c r="C1828" s="407">
        <v>720.66700000000003</v>
      </c>
      <c r="D1828" s="407">
        <v>720.66700000000003</v>
      </c>
      <c r="E1828" s="407">
        <v>700</v>
      </c>
    </row>
    <row r="1829" spans="1:7" ht="69.75" customHeight="1" thickBot="1" x14ac:dyDescent="0.35">
      <c r="A1829" s="401" t="s">
        <v>883</v>
      </c>
      <c r="B1829" s="402" t="s">
        <v>884</v>
      </c>
      <c r="C1829" s="415" t="s">
        <v>817</v>
      </c>
      <c r="D1829" s="416"/>
      <c r="E1829" s="402"/>
    </row>
    <row r="1830" spans="1:7" ht="17.25" thickBot="1" x14ac:dyDescent="0.35">
      <c r="A1830" s="375" t="s">
        <v>22</v>
      </c>
      <c r="B1830" s="986" t="s">
        <v>885</v>
      </c>
      <c r="C1830" s="966"/>
      <c r="D1830" s="966"/>
      <c r="E1830" s="987"/>
    </row>
    <row r="1831" spans="1:7" ht="17.25" thickBot="1" x14ac:dyDescent="0.35">
      <c r="A1831" s="375" t="s">
        <v>24</v>
      </c>
      <c r="B1831" s="998" t="s">
        <v>177</v>
      </c>
      <c r="C1831" s="967"/>
      <c r="D1831" s="967"/>
      <c r="E1831" s="968"/>
    </row>
    <row r="1832" spans="1:7" x14ac:dyDescent="0.3">
      <c r="A1832" s="969"/>
      <c r="B1832" s="404">
        <v>2019</v>
      </c>
      <c r="C1832" s="404">
        <v>2020</v>
      </c>
      <c r="D1832" s="404">
        <v>2021</v>
      </c>
      <c r="E1832" s="404">
        <v>2022</v>
      </c>
    </row>
    <row r="1833" spans="1:7" ht="17.25" thickBot="1" x14ac:dyDescent="0.35">
      <c r="A1833" s="970"/>
      <c r="B1833" s="405" t="s">
        <v>9</v>
      </c>
      <c r="C1833" s="405" t="s">
        <v>10</v>
      </c>
      <c r="D1833" s="405" t="s">
        <v>10</v>
      </c>
      <c r="E1833" s="405" t="s">
        <v>10</v>
      </c>
      <c r="G1833" s="374">
        <v>30100</v>
      </c>
    </row>
    <row r="1834" spans="1:7" ht="17.25" thickBot="1" x14ac:dyDescent="0.35">
      <c r="A1834" s="375" t="s">
        <v>26</v>
      </c>
      <c r="B1834" s="406">
        <v>0</v>
      </c>
      <c r="C1834" s="406">
        <v>131</v>
      </c>
      <c r="D1834" s="406">
        <v>240</v>
      </c>
      <c r="E1834" s="406">
        <v>287</v>
      </c>
      <c r="F1834" s="364" t="s">
        <v>720</v>
      </c>
      <c r="G1834" s="374">
        <v>658</v>
      </c>
    </row>
    <row r="1835" spans="1:7" ht="17.25" thickBot="1" x14ac:dyDescent="0.35">
      <c r="A1835" s="375" t="s">
        <v>27</v>
      </c>
      <c r="B1835" s="406">
        <v>0</v>
      </c>
      <c r="C1835" s="406">
        <v>6020</v>
      </c>
      <c r="D1835" s="406">
        <v>11000</v>
      </c>
      <c r="E1835" s="406">
        <v>13080</v>
      </c>
      <c r="F1835" s="364" t="s">
        <v>788</v>
      </c>
    </row>
    <row r="1836" spans="1:7" ht="17.25" thickBot="1" x14ac:dyDescent="0.35">
      <c r="A1836" s="375" t="s">
        <v>28</v>
      </c>
      <c r="B1836" s="406" t="e">
        <v>#DIV/0!</v>
      </c>
      <c r="C1836" s="406">
        <v>45.954198473282446</v>
      </c>
      <c r="D1836" s="406">
        <v>45.833333333333336</v>
      </c>
      <c r="E1836" s="406">
        <v>45.57491289198606</v>
      </c>
    </row>
    <row r="1837" spans="1:7" ht="17.25" thickBot="1" x14ac:dyDescent="0.35">
      <c r="A1837" s="375" t="s">
        <v>29</v>
      </c>
      <c r="B1837" s="408" t="s">
        <v>30</v>
      </c>
      <c r="C1837" s="409" t="e">
        <v>#DIV/0!</v>
      </c>
      <c r="D1837" s="409">
        <v>0.83206106870229002</v>
      </c>
      <c r="E1837" s="409">
        <v>0.1958333333333333</v>
      </c>
    </row>
    <row r="1838" spans="1:7" ht="17.25" thickBot="1" x14ac:dyDescent="0.35">
      <c r="A1838" s="375" t="s">
        <v>31</v>
      </c>
      <c r="B1838" s="408" t="s">
        <v>30</v>
      </c>
      <c r="C1838" s="409" t="e">
        <v>#DIV/0!</v>
      </c>
      <c r="D1838" s="409">
        <v>0.8272425249169435</v>
      </c>
      <c r="E1838" s="409">
        <v>0.1890909090909092</v>
      </c>
    </row>
    <row r="1839" spans="1:7" ht="17.25" thickBot="1" x14ac:dyDescent="0.35">
      <c r="A1839" s="375" t="s">
        <v>32</v>
      </c>
      <c r="B1839" s="408" t="s">
        <v>30</v>
      </c>
      <c r="C1839" s="409" t="e">
        <v>#DIV/0!</v>
      </c>
      <c r="D1839" s="409">
        <v>-2.6301218161683959E-3</v>
      </c>
      <c r="E1839" s="409">
        <v>-5.6382641748496942E-3</v>
      </c>
    </row>
    <row r="1840" spans="1:7" ht="17.25" thickBot="1" x14ac:dyDescent="0.35">
      <c r="A1840" s="1016" t="s">
        <v>721</v>
      </c>
      <c r="B1840" s="1017"/>
      <c r="C1840" s="1017"/>
      <c r="D1840" s="1017"/>
      <c r="E1840" s="1018"/>
      <c r="G1840" s="364"/>
    </row>
    <row r="1841" spans="1:7" x14ac:dyDescent="0.3">
      <c r="A1841" s="969"/>
      <c r="B1841" s="404">
        <v>2019</v>
      </c>
      <c r="C1841" s="404">
        <v>2020</v>
      </c>
      <c r="D1841" s="404">
        <v>2021</v>
      </c>
      <c r="E1841" s="404">
        <v>2022</v>
      </c>
      <c r="G1841" s="364"/>
    </row>
    <row r="1842" spans="1:7" ht="17.25" thickBot="1" x14ac:dyDescent="0.35">
      <c r="A1842" s="970"/>
      <c r="B1842" s="405" t="s">
        <v>9</v>
      </c>
      <c r="C1842" s="405" t="s">
        <v>10</v>
      </c>
      <c r="D1842" s="405" t="s">
        <v>10</v>
      </c>
      <c r="E1842" s="405" t="s">
        <v>10</v>
      </c>
      <c r="G1842" s="364"/>
    </row>
    <row r="1843" spans="1:7" ht="17.25" thickBot="1" x14ac:dyDescent="0.35">
      <c r="A1843" s="411" t="s">
        <v>49</v>
      </c>
      <c r="B1843" s="412">
        <v>0</v>
      </c>
      <c r="C1843" s="412">
        <v>0</v>
      </c>
      <c r="D1843" s="412">
        <v>0</v>
      </c>
      <c r="E1843" s="412">
        <v>0</v>
      </c>
      <c r="G1843" s="364"/>
    </row>
    <row r="1844" spans="1:7" ht="17.25" thickBot="1" x14ac:dyDescent="0.35">
      <c r="A1844" s="413" t="s">
        <v>110</v>
      </c>
      <c r="B1844" s="412"/>
      <c r="C1844" s="412"/>
      <c r="D1844" s="412"/>
      <c r="E1844" s="412"/>
      <c r="G1844" s="364"/>
    </row>
    <row r="1845" spans="1:7" ht="17.25" thickBot="1" x14ac:dyDescent="0.35">
      <c r="A1845" s="413" t="s">
        <v>111</v>
      </c>
      <c r="B1845" s="412"/>
      <c r="C1845" s="412"/>
      <c r="D1845" s="412"/>
      <c r="E1845" s="412"/>
      <c r="G1845" s="364"/>
    </row>
    <row r="1846" spans="1:7" ht="17.25" thickBot="1" x14ac:dyDescent="0.35">
      <c r="A1846" s="413" t="s">
        <v>113</v>
      </c>
      <c r="B1846" s="412"/>
      <c r="C1846" s="412"/>
      <c r="D1846" s="412"/>
      <c r="E1846" s="412"/>
      <c r="G1846" s="364"/>
    </row>
    <row r="1847" spans="1:7" ht="17.25" thickBot="1" x14ac:dyDescent="0.35">
      <c r="A1847" s="413" t="s">
        <v>114</v>
      </c>
      <c r="B1847" s="412"/>
      <c r="C1847" s="412"/>
      <c r="D1847" s="412"/>
      <c r="E1847" s="412"/>
      <c r="G1847" s="364"/>
    </row>
    <row r="1848" spans="1:7" ht="17.25" thickBot="1" x14ac:dyDescent="0.35">
      <c r="A1848" s="411" t="s">
        <v>50</v>
      </c>
      <c r="B1848" s="407">
        <v>0</v>
      </c>
      <c r="C1848" s="407">
        <v>6020</v>
      </c>
      <c r="D1848" s="407">
        <v>11000</v>
      </c>
      <c r="E1848" s="407">
        <v>13080</v>
      </c>
      <c r="G1848" s="364"/>
    </row>
    <row r="1849" spans="1:7" ht="17.25" thickBot="1" x14ac:dyDescent="0.35">
      <c r="A1849" s="413" t="s">
        <v>110</v>
      </c>
      <c r="B1849" s="407">
        <v>0</v>
      </c>
      <c r="C1849" s="412">
        <v>6020</v>
      </c>
      <c r="D1849" s="412">
        <v>11000</v>
      </c>
      <c r="E1849" s="412">
        <v>13080</v>
      </c>
      <c r="G1849" s="364"/>
    </row>
    <row r="1850" spans="1:7" ht="17.25" thickBot="1" x14ac:dyDescent="0.35">
      <c r="A1850" s="413" t="s">
        <v>111</v>
      </c>
      <c r="B1850" s="407"/>
      <c r="C1850" s="412"/>
      <c r="D1850" s="412"/>
      <c r="E1850" s="412"/>
      <c r="G1850" s="364"/>
    </row>
    <row r="1851" spans="1:7" ht="17.25" thickBot="1" x14ac:dyDescent="0.35">
      <c r="A1851" s="413" t="s">
        <v>113</v>
      </c>
      <c r="B1851" s="407"/>
      <c r="C1851" s="412"/>
      <c r="D1851" s="412"/>
      <c r="E1851" s="412"/>
      <c r="G1851" s="364"/>
    </row>
    <row r="1852" spans="1:7" ht="17.25" thickBot="1" x14ac:dyDescent="0.35">
      <c r="A1852" s="413" t="s">
        <v>114</v>
      </c>
      <c r="B1852" s="407"/>
      <c r="C1852" s="412"/>
      <c r="D1852" s="412"/>
      <c r="E1852" s="412"/>
      <c r="G1852" s="364"/>
    </row>
    <row r="1853" spans="1:7" ht="17.25" thickBot="1" x14ac:dyDescent="0.35">
      <c r="A1853" s="414" t="s">
        <v>886</v>
      </c>
      <c r="B1853" s="407">
        <v>0</v>
      </c>
      <c r="C1853" s="407">
        <v>6020</v>
      </c>
      <c r="D1853" s="407">
        <v>11000</v>
      </c>
      <c r="E1853" s="407">
        <v>13080</v>
      </c>
      <c r="G1853" s="364"/>
    </row>
    <row r="1854" spans="1:7" ht="56.25" customHeight="1" thickBot="1" x14ac:dyDescent="0.35">
      <c r="A1854" s="401" t="s">
        <v>887</v>
      </c>
      <c r="B1854" s="402" t="s">
        <v>888</v>
      </c>
      <c r="C1854" s="415" t="s">
        <v>817</v>
      </c>
      <c r="D1854" s="416"/>
      <c r="E1854" s="402"/>
      <c r="G1854" s="364"/>
    </row>
    <row r="1855" spans="1:7" ht="149.25" customHeight="1" thickBot="1" x14ac:dyDescent="0.35">
      <c r="A1855" s="375" t="s">
        <v>22</v>
      </c>
      <c r="B1855" s="986" t="s">
        <v>889</v>
      </c>
      <c r="C1855" s="966"/>
      <c r="D1855" s="966"/>
      <c r="E1855" s="987"/>
      <c r="G1855" s="364"/>
    </row>
    <row r="1856" spans="1:7" ht="17.25" thickBot="1" x14ac:dyDescent="0.35">
      <c r="A1856" s="375" t="s">
        <v>24</v>
      </c>
      <c r="B1856" s="998" t="s">
        <v>715</v>
      </c>
      <c r="C1856" s="967"/>
      <c r="D1856" s="967"/>
      <c r="E1856" s="968"/>
    </row>
    <row r="1857" spans="1:7" x14ac:dyDescent="0.3">
      <c r="A1857" s="969"/>
      <c r="B1857" s="404">
        <v>2019</v>
      </c>
      <c r="C1857" s="404">
        <v>2020</v>
      </c>
      <c r="D1857" s="404">
        <v>2021</v>
      </c>
      <c r="E1857" s="404">
        <v>2022</v>
      </c>
    </row>
    <row r="1858" spans="1:7" ht="17.25" thickBot="1" x14ac:dyDescent="0.35">
      <c r="A1858" s="970"/>
      <c r="B1858" s="405" t="s">
        <v>9</v>
      </c>
      <c r="C1858" s="405" t="s">
        <v>10</v>
      </c>
      <c r="D1858" s="405" t="s">
        <v>10</v>
      </c>
      <c r="E1858" s="405" t="s">
        <v>10</v>
      </c>
    </row>
    <row r="1859" spans="1:7" ht="17.25" thickBot="1" x14ac:dyDescent="0.35">
      <c r="A1859" s="375" t="s">
        <v>26</v>
      </c>
      <c r="B1859" s="406">
        <v>0</v>
      </c>
      <c r="C1859" s="406">
        <v>7122</v>
      </c>
      <c r="D1859" s="406">
        <v>7034</v>
      </c>
      <c r="E1859" s="406">
        <v>7034</v>
      </c>
      <c r="F1859" s="364" t="s">
        <v>890</v>
      </c>
      <c r="G1859" s="374">
        <v>350000</v>
      </c>
    </row>
    <row r="1860" spans="1:7" ht="17.25" thickBot="1" x14ac:dyDescent="0.35">
      <c r="A1860" s="375" t="s">
        <v>27</v>
      </c>
      <c r="B1860" s="406">
        <v>0</v>
      </c>
      <c r="C1860" s="406">
        <v>70000</v>
      </c>
      <c r="D1860" s="406">
        <v>69134.566999999995</v>
      </c>
      <c r="E1860" s="406">
        <v>69134.566999999995</v>
      </c>
      <c r="F1860" s="364" t="s">
        <v>891</v>
      </c>
      <c r="G1860" s="374">
        <v>35609</v>
      </c>
    </row>
    <row r="1861" spans="1:7" ht="17.25" thickBot="1" x14ac:dyDescent="0.35">
      <c r="A1861" s="375" t="s">
        <v>28</v>
      </c>
      <c r="B1861" s="406" t="e">
        <v>#DIV/0!</v>
      </c>
      <c r="C1861" s="406">
        <v>9.8286998034260034</v>
      </c>
      <c r="D1861" s="406">
        <v>9.8286276656241114</v>
      </c>
      <c r="E1861" s="406">
        <v>9.8286276656241114</v>
      </c>
    </row>
    <row r="1862" spans="1:7" ht="17.25" thickBot="1" x14ac:dyDescent="0.35">
      <c r="A1862" s="375" t="s">
        <v>29</v>
      </c>
      <c r="B1862" s="408" t="s">
        <v>30</v>
      </c>
      <c r="C1862" s="409" t="e">
        <v>#DIV/0!</v>
      </c>
      <c r="D1862" s="409">
        <v>-1.2356079752878446E-2</v>
      </c>
      <c r="E1862" s="409">
        <v>0</v>
      </c>
    </row>
    <row r="1863" spans="1:7" ht="17.25" thickBot="1" x14ac:dyDescent="0.35">
      <c r="A1863" s="375" t="s">
        <v>31</v>
      </c>
      <c r="B1863" s="408" t="s">
        <v>30</v>
      </c>
      <c r="C1863" s="409" t="e">
        <v>#DIV/0!</v>
      </c>
      <c r="D1863" s="409">
        <v>-1.2363328571428633E-2</v>
      </c>
      <c r="E1863" s="409">
        <v>0</v>
      </c>
    </row>
    <row r="1864" spans="1:7" ht="17.25" thickBot="1" x14ac:dyDescent="0.35">
      <c r="A1864" s="375" t="s">
        <v>32</v>
      </c>
      <c r="B1864" s="408" t="s">
        <v>30</v>
      </c>
      <c r="C1864" s="409" t="e">
        <v>#DIV/0!</v>
      </c>
      <c r="D1864" s="409">
        <v>-7.339506072456814E-6</v>
      </c>
      <c r="E1864" s="409">
        <v>0</v>
      </c>
    </row>
    <row r="1865" spans="1:7" ht="17.25" thickBot="1" x14ac:dyDescent="0.35">
      <c r="A1865" s="1016" t="s">
        <v>721</v>
      </c>
      <c r="B1865" s="1017"/>
      <c r="C1865" s="1017"/>
      <c r="D1865" s="1017"/>
      <c r="E1865" s="1018"/>
    </row>
    <row r="1866" spans="1:7" x14ac:dyDescent="0.3">
      <c r="A1866" s="969"/>
      <c r="B1866" s="404">
        <v>2019</v>
      </c>
      <c r="C1866" s="404">
        <v>2020</v>
      </c>
      <c r="D1866" s="404">
        <v>2021</v>
      </c>
      <c r="E1866" s="404">
        <v>2022</v>
      </c>
    </row>
    <row r="1867" spans="1:7" ht="17.25" thickBot="1" x14ac:dyDescent="0.35">
      <c r="A1867" s="970"/>
      <c r="B1867" s="405" t="s">
        <v>9</v>
      </c>
      <c r="C1867" s="405" t="s">
        <v>10</v>
      </c>
      <c r="D1867" s="405" t="s">
        <v>10</v>
      </c>
      <c r="E1867" s="405" t="s">
        <v>10</v>
      </c>
    </row>
    <row r="1868" spans="1:7" ht="17.25" thickBot="1" x14ac:dyDescent="0.35">
      <c r="A1868" s="411" t="s">
        <v>49</v>
      </c>
      <c r="B1868" s="412">
        <v>0</v>
      </c>
      <c r="C1868" s="412">
        <v>0</v>
      </c>
      <c r="D1868" s="412">
        <v>0</v>
      </c>
      <c r="E1868" s="412">
        <v>0</v>
      </c>
    </row>
    <row r="1869" spans="1:7" ht="17.25" thickBot="1" x14ac:dyDescent="0.35">
      <c r="A1869" s="413" t="s">
        <v>110</v>
      </c>
      <c r="B1869" s="412"/>
      <c r="C1869" s="412"/>
      <c r="D1869" s="412"/>
      <c r="E1869" s="412"/>
    </row>
    <row r="1870" spans="1:7" ht="17.25" thickBot="1" x14ac:dyDescent="0.35">
      <c r="A1870" s="413" t="s">
        <v>111</v>
      </c>
      <c r="B1870" s="412"/>
      <c r="C1870" s="412"/>
      <c r="D1870" s="412"/>
      <c r="E1870" s="412"/>
    </row>
    <row r="1871" spans="1:7" ht="17.25" thickBot="1" x14ac:dyDescent="0.35">
      <c r="A1871" s="413" t="s">
        <v>113</v>
      </c>
      <c r="B1871" s="412"/>
      <c r="C1871" s="412"/>
      <c r="D1871" s="412"/>
      <c r="E1871" s="412"/>
    </row>
    <row r="1872" spans="1:7" ht="17.25" thickBot="1" x14ac:dyDescent="0.35">
      <c r="A1872" s="413" t="s">
        <v>114</v>
      </c>
      <c r="B1872" s="412"/>
      <c r="C1872" s="412"/>
      <c r="D1872" s="412"/>
      <c r="E1872" s="412"/>
      <c r="G1872" s="364"/>
    </row>
    <row r="1873" spans="1:7" ht="17.25" thickBot="1" x14ac:dyDescent="0.35">
      <c r="A1873" s="411" t="s">
        <v>50</v>
      </c>
      <c r="B1873" s="407">
        <v>0</v>
      </c>
      <c r="C1873" s="407">
        <v>70000</v>
      </c>
      <c r="D1873" s="407">
        <v>69134.566999999995</v>
      </c>
      <c r="E1873" s="407">
        <v>69134.566999999995</v>
      </c>
      <c r="G1873" s="364"/>
    </row>
    <row r="1874" spans="1:7" ht="17.25" thickBot="1" x14ac:dyDescent="0.35">
      <c r="A1874" s="413" t="s">
        <v>110</v>
      </c>
      <c r="B1874" s="407">
        <v>0</v>
      </c>
      <c r="C1874" s="412">
        <v>70000</v>
      </c>
      <c r="D1874" s="412">
        <v>69134.566999999995</v>
      </c>
      <c r="E1874" s="412">
        <v>69134.566999999995</v>
      </c>
      <c r="G1874" s="364"/>
    </row>
    <row r="1875" spans="1:7" ht="17.25" thickBot="1" x14ac:dyDescent="0.35">
      <c r="A1875" s="413" t="s">
        <v>111</v>
      </c>
      <c r="B1875" s="407"/>
      <c r="C1875" s="412"/>
      <c r="D1875" s="412"/>
      <c r="E1875" s="412"/>
      <c r="G1875" s="364"/>
    </row>
    <row r="1876" spans="1:7" ht="17.25" thickBot="1" x14ac:dyDescent="0.35">
      <c r="A1876" s="413" t="s">
        <v>113</v>
      </c>
      <c r="B1876" s="407"/>
      <c r="C1876" s="412"/>
      <c r="D1876" s="412"/>
      <c r="E1876" s="412"/>
      <c r="G1876" s="364"/>
    </row>
    <row r="1877" spans="1:7" ht="17.25" thickBot="1" x14ac:dyDescent="0.35">
      <c r="A1877" s="413" t="s">
        <v>114</v>
      </c>
      <c r="B1877" s="407"/>
      <c r="C1877" s="412"/>
      <c r="D1877" s="412"/>
      <c r="E1877" s="412"/>
      <c r="G1877" s="364"/>
    </row>
    <row r="1878" spans="1:7" ht="17.25" thickBot="1" x14ac:dyDescent="0.35">
      <c r="A1878" s="414" t="s">
        <v>892</v>
      </c>
      <c r="B1878" s="407">
        <v>0</v>
      </c>
      <c r="C1878" s="407">
        <v>70000</v>
      </c>
      <c r="D1878" s="407">
        <v>69134.566999999995</v>
      </c>
      <c r="E1878" s="407">
        <v>69134.566999999995</v>
      </c>
      <c r="G1878" s="364"/>
    </row>
    <row r="1879" spans="1:7" ht="60" customHeight="1" thickBot="1" x14ac:dyDescent="0.35">
      <c r="A1879" s="401" t="s">
        <v>887</v>
      </c>
      <c r="B1879" s="402" t="s">
        <v>893</v>
      </c>
      <c r="C1879" s="415" t="s">
        <v>817</v>
      </c>
      <c r="D1879" s="416"/>
      <c r="E1879" s="402"/>
      <c r="G1879" s="364"/>
    </row>
    <row r="1880" spans="1:7" ht="17.25" thickBot="1" x14ac:dyDescent="0.35">
      <c r="A1880" s="375" t="s">
        <v>22</v>
      </c>
      <c r="B1880" s="986" t="s">
        <v>724</v>
      </c>
      <c r="C1880" s="966"/>
      <c r="D1880" s="966"/>
      <c r="E1880" s="987"/>
      <c r="G1880" s="364"/>
    </row>
    <row r="1881" spans="1:7" ht="17.25" thickBot="1" x14ac:dyDescent="0.35">
      <c r="A1881" s="375" t="s">
        <v>24</v>
      </c>
      <c r="B1881" s="998" t="s">
        <v>711</v>
      </c>
      <c r="C1881" s="967"/>
      <c r="D1881" s="967"/>
      <c r="E1881" s="968"/>
      <c r="G1881" s="364"/>
    </row>
    <row r="1882" spans="1:7" x14ac:dyDescent="0.3">
      <c r="A1882" s="969"/>
      <c r="B1882" s="404">
        <v>2019</v>
      </c>
      <c r="C1882" s="404">
        <v>2020</v>
      </c>
      <c r="D1882" s="404">
        <v>2021</v>
      </c>
      <c r="E1882" s="404">
        <v>2022</v>
      </c>
      <c r="G1882" s="364"/>
    </row>
    <row r="1883" spans="1:7" ht="17.25" thickBot="1" x14ac:dyDescent="0.35">
      <c r="A1883" s="970"/>
      <c r="B1883" s="405" t="s">
        <v>9</v>
      </c>
      <c r="C1883" s="405" t="s">
        <v>10</v>
      </c>
      <c r="D1883" s="405" t="s">
        <v>10</v>
      </c>
      <c r="E1883" s="405" t="s">
        <v>10</v>
      </c>
      <c r="G1883" s="364"/>
    </row>
    <row r="1884" spans="1:7" ht="17.25" thickBot="1" x14ac:dyDescent="0.35">
      <c r="A1884" s="375" t="s">
        <v>26</v>
      </c>
      <c r="B1884" s="406">
        <v>0</v>
      </c>
      <c r="C1884" s="406">
        <v>1</v>
      </c>
      <c r="D1884" s="406">
        <v>1</v>
      </c>
      <c r="E1884" s="406">
        <v>1</v>
      </c>
      <c r="G1884" s="364"/>
    </row>
    <row r="1885" spans="1:7" ht="17.25" thickBot="1" x14ac:dyDescent="0.35">
      <c r="A1885" s="375" t="s">
        <v>27</v>
      </c>
      <c r="B1885" s="412">
        <v>0</v>
      </c>
      <c r="C1885" s="412">
        <v>865.43299999999999</v>
      </c>
      <c r="D1885" s="412">
        <v>865.43299999999999</v>
      </c>
      <c r="E1885" s="412">
        <v>865.43299999999999</v>
      </c>
      <c r="G1885" s="364"/>
    </row>
    <row r="1886" spans="1:7" ht="17.25" thickBot="1" x14ac:dyDescent="0.35">
      <c r="A1886" s="375" t="s">
        <v>28</v>
      </c>
      <c r="B1886" s="406" t="e">
        <v>#DIV/0!</v>
      </c>
      <c r="C1886" s="406">
        <v>865.43299999999999</v>
      </c>
      <c r="D1886" s="406">
        <v>865.43299999999999</v>
      </c>
      <c r="E1886" s="406">
        <v>865.43299999999999</v>
      </c>
      <c r="G1886" s="364"/>
    </row>
    <row r="1887" spans="1:7" ht="17.25" thickBot="1" x14ac:dyDescent="0.35">
      <c r="A1887" s="375" t="s">
        <v>29</v>
      </c>
      <c r="B1887" s="408" t="s">
        <v>30</v>
      </c>
      <c r="C1887" s="409" t="e">
        <v>#DIV/0!</v>
      </c>
      <c r="D1887" s="409">
        <v>0</v>
      </c>
      <c r="E1887" s="409">
        <v>0</v>
      </c>
      <c r="G1887" s="364"/>
    </row>
    <row r="1888" spans="1:7" ht="17.25" thickBot="1" x14ac:dyDescent="0.35">
      <c r="A1888" s="375" t="s">
        <v>31</v>
      </c>
      <c r="B1888" s="408" t="s">
        <v>30</v>
      </c>
      <c r="C1888" s="409" t="e">
        <v>#DIV/0!</v>
      </c>
      <c r="D1888" s="409">
        <v>0</v>
      </c>
      <c r="E1888" s="409">
        <v>0</v>
      </c>
      <c r="G1888" s="364"/>
    </row>
    <row r="1889" spans="1:7" ht="17.25" thickBot="1" x14ac:dyDescent="0.35">
      <c r="A1889" s="375" t="s">
        <v>32</v>
      </c>
      <c r="B1889" s="408" t="s">
        <v>30</v>
      </c>
      <c r="C1889" s="409" t="e">
        <v>#DIV/0!</v>
      </c>
      <c r="D1889" s="409">
        <v>0</v>
      </c>
      <c r="E1889" s="409">
        <v>0</v>
      </c>
      <c r="G1889" s="364"/>
    </row>
    <row r="1890" spans="1:7" ht="17.25" thickBot="1" x14ac:dyDescent="0.35">
      <c r="A1890" s="1016" t="s">
        <v>721</v>
      </c>
      <c r="B1890" s="1017"/>
      <c r="C1890" s="1017"/>
      <c r="D1890" s="1017"/>
      <c r="E1890" s="1018"/>
      <c r="G1890" s="364"/>
    </row>
    <row r="1891" spans="1:7" x14ac:dyDescent="0.3">
      <c r="A1891" s="969"/>
      <c r="B1891" s="404">
        <v>2019</v>
      </c>
      <c r="C1891" s="404">
        <v>2020</v>
      </c>
      <c r="D1891" s="404">
        <v>2021</v>
      </c>
      <c r="E1891" s="404">
        <v>2022</v>
      </c>
      <c r="G1891" s="364"/>
    </row>
    <row r="1892" spans="1:7" ht="17.25" thickBot="1" x14ac:dyDescent="0.35">
      <c r="A1892" s="970"/>
      <c r="B1892" s="405" t="s">
        <v>9</v>
      </c>
      <c r="C1892" s="405" t="s">
        <v>10</v>
      </c>
      <c r="D1892" s="405" t="s">
        <v>10</v>
      </c>
      <c r="E1892" s="405" t="s">
        <v>10</v>
      </c>
      <c r="G1892" s="364"/>
    </row>
    <row r="1893" spans="1:7" ht="17.25" thickBot="1" x14ac:dyDescent="0.35">
      <c r="A1893" s="411" t="s">
        <v>49</v>
      </c>
      <c r="B1893" s="412">
        <v>0</v>
      </c>
      <c r="C1893" s="412">
        <v>0</v>
      </c>
      <c r="D1893" s="412">
        <v>0</v>
      </c>
      <c r="E1893" s="412">
        <v>0</v>
      </c>
      <c r="G1893" s="364"/>
    </row>
    <row r="1894" spans="1:7" ht="17.25" thickBot="1" x14ac:dyDescent="0.35">
      <c r="A1894" s="413" t="s">
        <v>110</v>
      </c>
      <c r="B1894" s="412"/>
      <c r="C1894" s="412"/>
      <c r="D1894" s="412"/>
      <c r="E1894" s="412"/>
      <c r="G1894" s="364"/>
    </row>
    <row r="1895" spans="1:7" ht="17.25" thickBot="1" x14ac:dyDescent="0.35">
      <c r="A1895" s="413" t="s">
        <v>111</v>
      </c>
      <c r="B1895" s="412"/>
      <c r="C1895" s="412"/>
      <c r="D1895" s="412"/>
      <c r="E1895" s="412"/>
      <c r="G1895" s="364"/>
    </row>
    <row r="1896" spans="1:7" ht="17.25" thickBot="1" x14ac:dyDescent="0.35">
      <c r="A1896" s="413" t="s">
        <v>113</v>
      </c>
      <c r="B1896" s="412"/>
      <c r="C1896" s="412"/>
      <c r="D1896" s="412"/>
      <c r="E1896" s="412"/>
      <c r="G1896" s="364"/>
    </row>
    <row r="1897" spans="1:7" ht="17.25" thickBot="1" x14ac:dyDescent="0.35">
      <c r="A1897" s="413" t="s">
        <v>114</v>
      </c>
      <c r="B1897" s="412"/>
      <c r="C1897" s="412"/>
      <c r="D1897" s="412"/>
      <c r="E1897" s="412"/>
      <c r="G1897" s="364"/>
    </row>
    <row r="1898" spans="1:7" ht="17.25" thickBot="1" x14ac:dyDescent="0.35">
      <c r="A1898" s="411" t="s">
        <v>50</v>
      </c>
      <c r="B1898" s="407">
        <v>0</v>
      </c>
      <c r="C1898" s="407">
        <v>865.43299999999999</v>
      </c>
      <c r="D1898" s="407">
        <v>865.43299999999999</v>
      </c>
      <c r="E1898" s="407">
        <v>865.43299999999999</v>
      </c>
      <c r="G1898" s="364"/>
    </row>
    <row r="1899" spans="1:7" ht="17.25" thickBot="1" x14ac:dyDescent="0.35">
      <c r="A1899" s="413" t="s">
        <v>110</v>
      </c>
      <c r="B1899" s="412">
        <v>0</v>
      </c>
      <c r="C1899" s="412">
        <v>865.43299999999999</v>
      </c>
      <c r="D1899" s="412">
        <v>865.43299999999999</v>
      </c>
      <c r="E1899" s="412">
        <v>865.43299999999999</v>
      </c>
      <c r="G1899" s="364"/>
    </row>
    <row r="1900" spans="1:7" ht="17.25" thickBot="1" x14ac:dyDescent="0.35">
      <c r="A1900" s="413" t="s">
        <v>111</v>
      </c>
      <c r="B1900" s="407"/>
      <c r="C1900" s="412"/>
      <c r="D1900" s="412"/>
      <c r="E1900" s="412"/>
      <c r="G1900" s="364"/>
    </row>
    <row r="1901" spans="1:7" ht="17.25" thickBot="1" x14ac:dyDescent="0.35">
      <c r="A1901" s="413" t="s">
        <v>113</v>
      </c>
      <c r="B1901" s="407"/>
      <c r="C1901" s="412"/>
      <c r="D1901" s="412"/>
      <c r="E1901" s="412"/>
      <c r="G1901" s="364"/>
    </row>
    <row r="1902" spans="1:7" ht="17.25" thickBot="1" x14ac:dyDescent="0.35">
      <c r="A1902" s="413" t="s">
        <v>114</v>
      </c>
      <c r="B1902" s="407"/>
      <c r="C1902" s="412"/>
      <c r="D1902" s="412"/>
      <c r="E1902" s="412"/>
      <c r="G1902" s="364"/>
    </row>
    <row r="1903" spans="1:7" ht="17.25" thickBot="1" x14ac:dyDescent="0.35">
      <c r="A1903" s="414" t="s">
        <v>892</v>
      </c>
      <c r="B1903" s="407">
        <v>0</v>
      </c>
      <c r="C1903" s="407">
        <v>865.43299999999999</v>
      </c>
      <c r="D1903" s="407">
        <v>865.43299999999999</v>
      </c>
      <c r="E1903" s="407">
        <v>865.43299999999999</v>
      </c>
      <c r="G1903" s="364"/>
    </row>
    <row r="1904" spans="1:7" ht="69.75" customHeight="1" thickBot="1" x14ac:dyDescent="0.35">
      <c r="A1904" s="401" t="s">
        <v>894</v>
      </c>
      <c r="B1904" s="402" t="s">
        <v>895</v>
      </c>
      <c r="C1904" s="415" t="s">
        <v>817</v>
      </c>
      <c r="D1904" s="416"/>
      <c r="E1904" s="402"/>
    </row>
    <row r="1905" spans="1:7" ht="181.5" customHeight="1" thickBot="1" x14ac:dyDescent="0.35">
      <c r="A1905" s="375" t="s">
        <v>22</v>
      </c>
      <c r="B1905" s="986" t="s">
        <v>896</v>
      </c>
      <c r="C1905" s="966"/>
      <c r="D1905" s="966"/>
      <c r="E1905" s="987"/>
    </row>
    <row r="1906" spans="1:7" ht="17.25" thickBot="1" x14ac:dyDescent="0.35">
      <c r="A1906" s="375" t="s">
        <v>24</v>
      </c>
      <c r="B1906" s="998" t="s">
        <v>715</v>
      </c>
      <c r="C1906" s="967"/>
      <c r="D1906" s="967"/>
      <c r="E1906" s="968"/>
    </row>
    <row r="1907" spans="1:7" x14ac:dyDescent="0.3">
      <c r="A1907" s="969"/>
      <c r="B1907" s="404">
        <v>2019</v>
      </c>
      <c r="C1907" s="404">
        <v>2020</v>
      </c>
      <c r="D1907" s="404">
        <v>2021</v>
      </c>
      <c r="E1907" s="404">
        <v>2022</v>
      </c>
    </row>
    <row r="1908" spans="1:7" ht="17.25" thickBot="1" x14ac:dyDescent="0.35">
      <c r="A1908" s="970"/>
      <c r="B1908" s="405" t="s">
        <v>9</v>
      </c>
      <c r="C1908" s="405" t="s">
        <v>10</v>
      </c>
      <c r="D1908" s="405" t="s">
        <v>10</v>
      </c>
      <c r="E1908" s="405" t="s">
        <v>10</v>
      </c>
      <c r="F1908" s="364" t="s">
        <v>890</v>
      </c>
      <c r="G1908" s="374">
        <v>157073</v>
      </c>
    </row>
    <row r="1909" spans="1:7" ht="17.25" thickBot="1" x14ac:dyDescent="0.35">
      <c r="A1909" s="375" t="s">
        <v>26</v>
      </c>
      <c r="B1909" s="406">
        <v>0</v>
      </c>
      <c r="C1909" s="406">
        <v>14372</v>
      </c>
      <c r="D1909" s="406">
        <v>14372</v>
      </c>
      <c r="E1909" s="406">
        <v>14372</v>
      </c>
      <c r="F1909" s="364" t="s">
        <v>891</v>
      </c>
      <c r="G1909" s="374">
        <v>71861</v>
      </c>
    </row>
    <row r="1910" spans="1:7" ht="17.25" thickBot="1" x14ac:dyDescent="0.35">
      <c r="A1910" s="375" t="s">
        <v>27</v>
      </c>
      <c r="B1910" s="412">
        <v>0</v>
      </c>
      <c r="C1910" s="412">
        <v>31414.758999999998</v>
      </c>
      <c r="D1910" s="412">
        <v>31414.758999999998</v>
      </c>
      <c r="E1910" s="412">
        <v>31414.758999999998</v>
      </c>
    </row>
    <row r="1911" spans="1:7" ht="17.25" thickBot="1" x14ac:dyDescent="0.35">
      <c r="A1911" s="375" t="s">
        <v>28</v>
      </c>
      <c r="B1911" s="406" t="e">
        <v>#DIV/0!</v>
      </c>
      <c r="C1911" s="406">
        <v>2.1858307124965211</v>
      </c>
      <c r="D1911" s="406">
        <v>2.1858307124965211</v>
      </c>
      <c r="E1911" s="406">
        <v>2.1858307124965211</v>
      </c>
    </row>
    <row r="1912" spans="1:7" ht="17.25" thickBot="1" x14ac:dyDescent="0.35">
      <c r="A1912" s="375" t="s">
        <v>29</v>
      </c>
      <c r="B1912" s="408" t="s">
        <v>30</v>
      </c>
      <c r="C1912" s="409" t="e">
        <v>#DIV/0!</v>
      </c>
      <c r="D1912" s="409">
        <v>0</v>
      </c>
      <c r="E1912" s="409">
        <v>0</v>
      </c>
    </row>
    <row r="1913" spans="1:7" ht="17.25" thickBot="1" x14ac:dyDescent="0.35">
      <c r="A1913" s="375" t="s">
        <v>31</v>
      </c>
      <c r="B1913" s="408" t="s">
        <v>30</v>
      </c>
      <c r="C1913" s="409" t="e">
        <v>#DIV/0!</v>
      </c>
      <c r="D1913" s="409">
        <v>0</v>
      </c>
      <c r="E1913" s="409">
        <v>0</v>
      </c>
    </row>
    <row r="1914" spans="1:7" ht="17.25" thickBot="1" x14ac:dyDescent="0.35">
      <c r="A1914" s="375" t="s">
        <v>32</v>
      </c>
      <c r="B1914" s="408" t="s">
        <v>30</v>
      </c>
      <c r="C1914" s="409" t="e">
        <v>#DIV/0!</v>
      </c>
      <c r="D1914" s="409">
        <v>0</v>
      </c>
      <c r="E1914" s="409">
        <v>0</v>
      </c>
    </row>
    <row r="1915" spans="1:7" ht="17.25" thickBot="1" x14ac:dyDescent="0.35">
      <c r="A1915" s="1016" t="s">
        <v>721</v>
      </c>
      <c r="B1915" s="1017"/>
      <c r="C1915" s="1017"/>
      <c r="D1915" s="1017"/>
      <c r="E1915" s="1018"/>
    </row>
    <row r="1916" spans="1:7" x14ac:dyDescent="0.3">
      <c r="A1916" s="969"/>
      <c r="B1916" s="404">
        <v>2019</v>
      </c>
      <c r="C1916" s="404">
        <v>2020</v>
      </c>
      <c r="D1916" s="404">
        <v>2021</v>
      </c>
      <c r="E1916" s="404">
        <v>2022</v>
      </c>
    </row>
    <row r="1917" spans="1:7" ht="17.25" thickBot="1" x14ac:dyDescent="0.35">
      <c r="A1917" s="970"/>
      <c r="B1917" s="405" t="s">
        <v>9</v>
      </c>
      <c r="C1917" s="405" t="s">
        <v>10</v>
      </c>
      <c r="D1917" s="405" t="s">
        <v>10</v>
      </c>
      <c r="E1917" s="405" t="s">
        <v>10</v>
      </c>
    </row>
    <row r="1918" spans="1:7" ht="17.25" thickBot="1" x14ac:dyDescent="0.35">
      <c r="A1918" s="411" t="s">
        <v>49</v>
      </c>
      <c r="B1918" s="412">
        <v>0</v>
      </c>
      <c r="C1918" s="412">
        <v>0</v>
      </c>
      <c r="D1918" s="412">
        <v>0</v>
      </c>
      <c r="E1918" s="412">
        <v>0</v>
      </c>
    </row>
    <row r="1919" spans="1:7" ht="17.25" thickBot="1" x14ac:dyDescent="0.35">
      <c r="A1919" s="413" t="s">
        <v>110</v>
      </c>
      <c r="B1919" s="412"/>
      <c r="C1919" s="412"/>
      <c r="D1919" s="412"/>
      <c r="E1919" s="412"/>
    </row>
    <row r="1920" spans="1:7" ht="17.25" thickBot="1" x14ac:dyDescent="0.35">
      <c r="A1920" s="413" t="s">
        <v>111</v>
      </c>
      <c r="B1920" s="412"/>
      <c r="C1920" s="412"/>
      <c r="D1920" s="412"/>
      <c r="E1920" s="412"/>
      <c r="G1920" s="364"/>
    </row>
    <row r="1921" spans="1:7" ht="17.25" thickBot="1" x14ac:dyDescent="0.35">
      <c r="A1921" s="413" t="s">
        <v>113</v>
      </c>
      <c r="B1921" s="412"/>
      <c r="C1921" s="412"/>
      <c r="D1921" s="412"/>
      <c r="E1921" s="412"/>
      <c r="G1921" s="364"/>
    </row>
    <row r="1922" spans="1:7" ht="17.25" thickBot="1" x14ac:dyDescent="0.35">
      <c r="A1922" s="413" t="s">
        <v>114</v>
      </c>
      <c r="B1922" s="412"/>
      <c r="C1922" s="412"/>
      <c r="D1922" s="412"/>
      <c r="E1922" s="412"/>
      <c r="G1922" s="364"/>
    </row>
    <row r="1923" spans="1:7" ht="17.25" thickBot="1" x14ac:dyDescent="0.35">
      <c r="A1923" s="411" t="s">
        <v>50</v>
      </c>
      <c r="B1923" s="407">
        <v>0</v>
      </c>
      <c r="C1923" s="407">
        <v>31414.758999999998</v>
      </c>
      <c r="D1923" s="407">
        <v>31414.758999999998</v>
      </c>
      <c r="E1923" s="407">
        <v>31414.758999999998</v>
      </c>
      <c r="G1923" s="364"/>
    </row>
    <row r="1924" spans="1:7" ht="17.25" thickBot="1" x14ac:dyDescent="0.35">
      <c r="A1924" s="413" t="s">
        <v>110</v>
      </c>
      <c r="B1924" s="412">
        <v>0</v>
      </c>
      <c r="C1924" s="412">
        <v>31414.758999999998</v>
      </c>
      <c r="D1924" s="412">
        <v>31414.758999999998</v>
      </c>
      <c r="E1924" s="412">
        <v>31414.758999999998</v>
      </c>
      <c r="G1924" s="364"/>
    </row>
    <row r="1925" spans="1:7" ht="17.25" thickBot="1" x14ac:dyDescent="0.35">
      <c r="A1925" s="413" t="s">
        <v>111</v>
      </c>
      <c r="B1925" s="407"/>
      <c r="C1925" s="412"/>
      <c r="D1925" s="412"/>
      <c r="E1925" s="412"/>
      <c r="G1925" s="364"/>
    </row>
    <row r="1926" spans="1:7" ht="17.25" thickBot="1" x14ac:dyDescent="0.35">
      <c r="A1926" s="413" t="s">
        <v>113</v>
      </c>
      <c r="B1926" s="407"/>
      <c r="C1926" s="412"/>
      <c r="D1926" s="412"/>
      <c r="E1926" s="412"/>
      <c r="G1926" s="364"/>
    </row>
    <row r="1927" spans="1:7" ht="17.25" thickBot="1" x14ac:dyDescent="0.35">
      <c r="A1927" s="413" t="s">
        <v>114</v>
      </c>
      <c r="B1927" s="407"/>
      <c r="C1927" s="412"/>
      <c r="D1927" s="412"/>
      <c r="E1927" s="412"/>
      <c r="G1927" s="364"/>
    </row>
    <row r="1928" spans="1:7" ht="17.25" thickBot="1" x14ac:dyDescent="0.35">
      <c r="A1928" s="414" t="s">
        <v>897</v>
      </c>
      <c r="B1928" s="407">
        <v>0</v>
      </c>
      <c r="C1928" s="407">
        <v>31414.758999999998</v>
      </c>
      <c r="D1928" s="407">
        <v>31414.758999999998</v>
      </c>
      <c r="E1928" s="407">
        <v>31414.758999999998</v>
      </c>
      <c r="G1928" s="364"/>
    </row>
    <row r="1929" spans="1:7" ht="78" customHeight="1" thickBot="1" x14ac:dyDescent="0.35">
      <c r="A1929" s="401" t="s">
        <v>894</v>
      </c>
      <c r="B1929" s="402" t="s">
        <v>898</v>
      </c>
      <c r="C1929" s="415" t="s">
        <v>817</v>
      </c>
      <c r="D1929" s="416"/>
      <c r="E1929" s="402"/>
      <c r="G1929" s="364"/>
    </row>
    <row r="1930" spans="1:7" ht="17.25" thickBot="1" x14ac:dyDescent="0.35">
      <c r="A1930" s="375" t="s">
        <v>22</v>
      </c>
      <c r="B1930" s="986" t="s">
        <v>724</v>
      </c>
      <c r="C1930" s="966"/>
      <c r="D1930" s="966"/>
      <c r="E1930" s="987"/>
      <c r="G1930" s="364"/>
    </row>
    <row r="1931" spans="1:7" ht="17.25" thickBot="1" x14ac:dyDescent="0.35">
      <c r="A1931" s="375" t="s">
        <v>24</v>
      </c>
      <c r="B1931" s="998" t="s">
        <v>711</v>
      </c>
      <c r="C1931" s="967"/>
      <c r="D1931" s="967"/>
      <c r="E1931" s="968"/>
      <c r="G1931" s="364"/>
    </row>
    <row r="1932" spans="1:7" x14ac:dyDescent="0.3">
      <c r="A1932" s="969"/>
      <c r="B1932" s="404">
        <v>2019</v>
      </c>
      <c r="C1932" s="404">
        <v>2020</v>
      </c>
      <c r="D1932" s="404">
        <v>2021</v>
      </c>
      <c r="E1932" s="404">
        <v>2022</v>
      </c>
      <c r="G1932" s="364"/>
    </row>
    <row r="1933" spans="1:7" ht="17.25" thickBot="1" x14ac:dyDescent="0.35">
      <c r="A1933" s="970"/>
      <c r="B1933" s="405" t="s">
        <v>9</v>
      </c>
      <c r="C1933" s="405" t="s">
        <v>10</v>
      </c>
      <c r="D1933" s="405" t="s">
        <v>10</v>
      </c>
      <c r="E1933" s="405" t="s">
        <v>10</v>
      </c>
      <c r="G1933" s="364"/>
    </row>
    <row r="1934" spans="1:7" ht="17.25" thickBot="1" x14ac:dyDescent="0.35">
      <c r="A1934" s="375" t="s">
        <v>26</v>
      </c>
      <c r="B1934" s="406">
        <v>0</v>
      </c>
      <c r="C1934" s="406">
        <v>1</v>
      </c>
      <c r="D1934" s="406">
        <v>1</v>
      </c>
      <c r="E1934" s="406">
        <v>1</v>
      </c>
      <c r="G1934" s="364"/>
    </row>
    <row r="1935" spans="1:7" ht="17.25" thickBot="1" x14ac:dyDescent="0.35">
      <c r="A1935" s="375" t="s">
        <v>27</v>
      </c>
      <c r="B1935" s="412">
        <v>0</v>
      </c>
      <c r="C1935" s="412">
        <v>540.92600000000004</v>
      </c>
      <c r="D1935" s="412">
        <v>540.92600000000004</v>
      </c>
      <c r="E1935" s="412">
        <v>540.92600000000004</v>
      </c>
      <c r="G1935" s="364"/>
    </row>
    <row r="1936" spans="1:7" ht="17.25" thickBot="1" x14ac:dyDescent="0.35">
      <c r="A1936" s="375" t="s">
        <v>28</v>
      </c>
      <c r="B1936" s="406" t="e">
        <v>#DIV/0!</v>
      </c>
      <c r="C1936" s="406">
        <v>540.92600000000004</v>
      </c>
      <c r="D1936" s="406">
        <v>540.92600000000004</v>
      </c>
      <c r="E1936" s="406">
        <v>540.92600000000004</v>
      </c>
      <c r="G1936" s="364"/>
    </row>
    <row r="1937" spans="1:7" ht="17.25" thickBot="1" x14ac:dyDescent="0.35">
      <c r="A1937" s="375" t="s">
        <v>29</v>
      </c>
      <c r="B1937" s="408" t="s">
        <v>30</v>
      </c>
      <c r="C1937" s="409" t="e">
        <v>#DIV/0!</v>
      </c>
      <c r="D1937" s="409">
        <v>0</v>
      </c>
      <c r="E1937" s="409">
        <v>0</v>
      </c>
      <c r="G1937" s="364"/>
    </row>
    <row r="1938" spans="1:7" ht="17.25" thickBot="1" x14ac:dyDescent="0.35">
      <c r="A1938" s="375" t="s">
        <v>31</v>
      </c>
      <c r="B1938" s="408" t="s">
        <v>30</v>
      </c>
      <c r="C1938" s="409" t="e">
        <v>#DIV/0!</v>
      </c>
      <c r="D1938" s="409">
        <v>0</v>
      </c>
      <c r="E1938" s="409">
        <v>0</v>
      </c>
      <c r="G1938" s="364"/>
    </row>
    <row r="1939" spans="1:7" ht="17.25" thickBot="1" x14ac:dyDescent="0.35">
      <c r="A1939" s="375" t="s">
        <v>32</v>
      </c>
      <c r="B1939" s="408" t="s">
        <v>30</v>
      </c>
      <c r="C1939" s="409" t="e">
        <v>#DIV/0!</v>
      </c>
      <c r="D1939" s="409">
        <v>0</v>
      </c>
      <c r="E1939" s="409">
        <v>0</v>
      </c>
      <c r="G1939" s="364"/>
    </row>
    <row r="1940" spans="1:7" ht="17.25" thickBot="1" x14ac:dyDescent="0.35">
      <c r="A1940" s="1016" t="s">
        <v>721</v>
      </c>
      <c r="B1940" s="1017"/>
      <c r="C1940" s="1017"/>
      <c r="D1940" s="1017"/>
      <c r="E1940" s="1018"/>
      <c r="G1940" s="364"/>
    </row>
    <row r="1941" spans="1:7" x14ac:dyDescent="0.3">
      <c r="A1941" s="969"/>
      <c r="B1941" s="404">
        <v>2019</v>
      </c>
      <c r="C1941" s="404">
        <v>2020</v>
      </c>
      <c r="D1941" s="404">
        <v>2021</v>
      </c>
      <c r="E1941" s="404">
        <v>2022</v>
      </c>
      <c r="G1941" s="364"/>
    </row>
    <row r="1942" spans="1:7" ht="17.25" thickBot="1" x14ac:dyDescent="0.35">
      <c r="A1942" s="970"/>
      <c r="B1942" s="405" t="s">
        <v>9</v>
      </c>
      <c r="C1942" s="405" t="s">
        <v>10</v>
      </c>
      <c r="D1942" s="405" t="s">
        <v>10</v>
      </c>
      <c r="E1942" s="405" t="s">
        <v>10</v>
      </c>
      <c r="G1942" s="364"/>
    </row>
    <row r="1943" spans="1:7" ht="17.25" thickBot="1" x14ac:dyDescent="0.35">
      <c r="A1943" s="411" t="s">
        <v>49</v>
      </c>
      <c r="B1943" s="412">
        <v>0</v>
      </c>
      <c r="C1943" s="412">
        <v>0</v>
      </c>
      <c r="D1943" s="412">
        <v>0</v>
      </c>
      <c r="E1943" s="412">
        <v>0</v>
      </c>
      <c r="G1943" s="364"/>
    </row>
    <row r="1944" spans="1:7" ht="17.25" thickBot="1" x14ac:dyDescent="0.35">
      <c r="A1944" s="413" t="s">
        <v>110</v>
      </c>
      <c r="B1944" s="412"/>
      <c r="C1944" s="412"/>
      <c r="D1944" s="412"/>
      <c r="E1944" s="412"/>
      <c r="G1944" s="364"/>
    </row>
    <row r="1945" spans="1:7" ht="17.25" thickBot="1" x14ac:dyDescent="0.35">
      <c r="A1945" s="413" t="s">
        <v>111</v>
      </c>
      <c r="B1945" s="412"/>
      <c r="C1945" s="412"/>
      <c r="D1945" s="412"/>
      <c r="E1945" s="412"/>
      <c r="G1945" s="364"/>
    </row>
    <row r="1946" spans="1:7" ht="17.25" thickBot="1" x14ac:dyDescent="0.35">
      <c r="A1946" s="413" t="s">
        <v>113</v>
      </c>
      <c r="B1946" s="412"/>
      <c r="C1946" s="412"/>
      <c r="D1946" s="412"/>
      <c r="E1946" s="412"/>
      <c r="G1946" s="364"/>
    </row>
    <row r="1947" spans="1:7" ht="17.25" thickBot="1" x14ac:dyDescent="0.35">
      <c r="A1947" s="413" t="s">
        <v>114</v>
      </c>
      <c r="B1947" s="412"/>
      <c r="C1947" s="412"/>
      <c r="D1947" s="412"/>
      <c r="E1947" s="412"/>
      <c r="G1947" s="364"/>
    </row>
    <row r="1948" spans="1:7" ht="17.25" thickBot="1" x14ac:dyDescent="0.35">
      <c r="A1948" s="411" t="s">
        <v>50</v>
      </c>
      <c r="B1948" s="407">
        <v>0</v>
      </c>
      <c r="C1948" s="407">
        <v>540.92600000000004</v>
      </c>
      <c r="D1948" s="407">
        <v>540.92600000000004</v>
      </c>
      <c r="E1948" s="407">
        <v>540.92600000000004</v>
      </c>
      <c r="G1948" s="364"/>
    </row>
    <row r="1949" spans="1:7" ht="17.25" thickBot="1" x14ac:dyDescent="0.35">
      <c r="A1949" s="413" t="s">
        <v>110</v>
      </c>
      <c r="B1949" s="412">
        <v>0</v>
      </c>
      <c r="C1949" s="412">
        <v>540.92600000000004</v>
      </c>
      <c r="D1949" s="412">
        <v>540.92600000000004</v>
      </c>
      <c r="E1949" s="412">
        <v>540.92600000000004</v>
      </c>
      <c r="G1949" s="364"/>
    </row>
    <row r="1950" spans="1:7" ht="17.25" thickBot="1" x14ac:dyDescent="0.35">
      <c r="A1950" s="413" t="s">
        <v>111</v>
      </c>
      <c r="B1950" s="407"/>
      <c r="C1950" s="412"/>
      <c r="D1950" s="412"/>
      <c r="E1950" s="412"/>
      <c r="G1950" s="364"/>
    </row>
    <row r="1951" spans="1:7" ht="17.25" thickBot="1" x14ac:dyDescent="0.35">
      <c r="A1951" s="413" t="s">
        <v>113</v>
      </c>
      <c r="B1951" s="407"/>
      <c r="C1951" s="412"/>
      <c r="D1951" s="412"/>
      <c r="E1951" s="412"/>
      <c r="G1951" s="364"/>
    </row>
    <row r="1952" spans="1:7" ht="17.25" thickBot="1" x14ac:dyDescent="0.35">
      <c r="A1952" s="413" t="s">
        <v>114</v>
      </c>
      <c r="B1952" s="407"/>
      <c r="C1952" s="412"/>
      <c r="D1952" s="412"/>
      <c r="E1952" s="412"/>
    </row>
    <row r="1953" spans="1:7" ht="17.25" thickBot="1" x14ac:dyDescent="0.35">
      <c r="A1953" s="414" t="s">
        <v>897</v>
      </c>
      <c r="B1953" s="407">
        <v>0</v>
      </c>
      <c r="C1953" s="407">
        <v>540.92600000000004</v>
      </c>
      <c r="D1953" s="407">
        <v>540.92600000000004</v>
      </c>
      <c r="E1953" s="407">
        <v>540.92600000000004</v>
      </c>
    </row>
    <row r="1954" spans="1:7" ht="93" customHeight="1" thickBot="1" x14ac:dyDescent="0.35">
      <c r="A1954" s="401" t="s">
        <v>899</v>
      </c>
      <c r="B1954" s="402" t="s">
        <v>900</v>
      </c>
      <c r="C1954" s="415" t="s">
        <v>817</v>
      </c>
      <c r="D1954" s="416"/>
      <c r="E1954" s="402"/>
    </row>
    <row r="1955" spans="1:7" ht="96.75" customHeight="1" thickBot="1" x14ac:dyDescent="0.35">
      <c r="A1955" s="375" t="s">
        <v>22</v>
      </c>
      <c r="B1955" s="986" t="s">
        <v>901</v>
      </c>
      <c r="C1955" s="966"/>
      <c r="D1955" s="966"/>
      <c r="E1955" s="987"/>
    </row>
    <row r="1956" spans="1:7" ht="17.25" thickBot="1" x14ac:dyDescent="0.35">
      <c r="A1956" s="375" t="s">
        <v>24</v>
      </c>
      <c r="B1956" s="998" t="s">
        <v>715</v>
      </c>
      <c r="C1956" s="967"/>
      <c r="D1956" s="967"/>
      <c r="E1956" s="968"/>
    </row>
    <row r="1957" spans="1:7" x14ac:dyDescent="0.3">
      <c r="A1957" s="969"/>
      <c r="B1957" s="404">
        <v>2019</v>
      </c>
      <c r="C1957" s="404">
        <v>2020</v>
      </c>
      <c r="D1957" s="404">
        <v>2021</v>
      </c>
      <c r="E1957" s="404">
        <v>2022</v>
      </c>
    </row>
    <row r="1958" spans="1:7" ht="17.25" thickBot="1" x14ac:dyDescent="0.35">
      <c r="A1958" s="970"/>
      <c r="B1958" s="405" t="s">
        <v>9</v>
      </c>
      <c r="C1958" s="405" t="s">
        <v>10</v>
      </c>
      <c r="D1958" s="405" t="s">
        <v>10</v>
      </c>
      <c r="E1958" s="405" t="s">
        <v>10</v>
      </c>
    </row>
    <row r="1959" spans="1:7" ht="17.25" thickBot="1" x14ac:dyDescent="0.35">
      <c r="A1959" s="375" t="s">
        <v>26</v>
      </c>
      <c r="B1959" s="406">
        <v>0</v>
      </c>
      <c r="C1959" s="406">
        <v>3227</v>
      </c>
      <c r="D1959" s="406">
        <v>1830</v>
      </c>
      <c r="E1959" s="406">
        <v>1830</v>
      </c>
    </row>
    <row r="1960" spans="1:7" ht="17.25" thickBot="1" x14ac:dyDescent="0.35">
      <c r="A1960" s="375" t="s">
        <v>27</v>
      </c>
      <c r="B1960" s="412">
        <v>0</v>
      </c>
      <c r="C1960" s="412">
        <v>97401.978000000003</v>
      </c>
      <c r="D1960" s="412">
        <v>55238.315999999999</v>
      </c>
      <c r="E1960" s="412">
        <v>55238.315999999999</v>
      </c>
    </row>
    <row r="1961" spans="1:7" ht="17.25" thickBot="1" x14ac:dyDescent="0.35">
      <c r="A1961" s="375" t="s">
        <v>28</v>
      </c>
      <c r="B1961" s="406" t="e">
        <v>#DIV/0!</v>
      </c>
      <c r="C1961" s="406">
        <v>30.183445305237065</v>
      </c>
      <c r="D1961" s="406">
        <v>30.184872131147539</v>
      </c>
      <c r="E1961" s="406">
        <v>30.184872131147539</v>
      </c>
    </row>
    <row r="1962" spans="1:7" ht="17.25" thickBot="1" x14ac:dyDescent="0.35">
      <c r="A1962" s="375" t="s">
        <v>29</v>
      </c>
      <c r="B1962" s="408" t="s">
        <v>30</v>
      </c>
      <c r="C1962" s="409" t="e">
        <v>#DIV/0!</v>
      </c>
      <c r="D1962" s="409">
        <v>-0.43290982336535477</v>
      </c>
      <c r="E1962" s="409">
        <v>0</v>
      </c>
    </row>
    <row r="1963" spans="1:7" ht="17.25" thickBot="1" x14ac:dyDescent="0.35">
      <c r="A1963" s="375" t="s">
        <v>31</v>
      </c>
      <c r="B1963" s="408" t="s">
        <v>30</v>
      </c>
      <c r="C1963" s="409" t="e">
        <v>#DIV/0!</v>
      </c>
      <c r="D1963" s="409">
        <v>-0.43288301598967527</v>
      </c>
      <c r="E1963" s="409">
        <v>0</v>
      </c>
    </row>
    <row r="1964" spans="1:7" ht="17.25" thickBot="1" x14ac:dyDescent="0.35">
      <c r="A1964" s="375" t="s">
        <v>32</v>
      </c>
      <c r="B1964" s="408" t="s">
        <v>30</v>
      </c>
      <c r="C1964" s="409" t="e">
        <v>#DIV/0!</v>
      </c>
      <c r="D1964" s="409">
        <v>4.7271803998771844E-5</v>
      </c>
      <c r="E1964" s="409">
        <v>0</v>
      </c>
    </row>
    <row r="1965" spans="1:7" ht="17.25" thickBot="1" x14ac:dyDescent="0.35">
      <c r="A1965" s="1016" t="s">
        <v>721</v>
      </c>
      <c r="B1965" s="1017"/>
      <c r="C1965" s="1017"/>
      <c r="D1965" s="1017"/>
      <c r="E1965" s="1018"/>
    </row>
    <row r="1966" spans="1:7" x14ac:dyDescent="0.3">
      <c r="A1966" s="969"/>
      <c r="B1966" s="404">
        <v>2019</v>
      </c>
      <c r="C1966" s="404">
        <v>2020</v>
      </c>
      <c r="D1966" s="404">
        <v>2021</v>
      </c>
      <c r="E1966" s="404">
        <v>2022</v>
      </c>
    </row>
    <row r="1967" spans="1:7" ht="17.25" thickBot="1" x14ac:dyDescent="0.35">
      <c r="A1967" s="970"/>
      <c r="B1967" s="405" t="s">
        <v>9</v>
      </c>
      <c r="C1967" s="405" t="s">
        <v>10</v>
      </c>
      <c r="D1967" s="405" t="s">
        <v>10</v>
      </c>
      <c r="E1967" s="405" t="s">
        <v>10</v>
      </c>
    </row>
    <row r="1968" spans="1:7" ht="17.25" thickBot="1" x14ac:dyDescent="0.35">
      <c r="A1968" s="411" t="s">
        <v>49</v>
      </c>
      <c r="B1968" s="412">
        <v>0</v>
      </c>
      <c r="C1968" s="412">
        <v>0</v>
      </c>
      <c r="D1968" s="412">
        <v>0</v>
      </c>
      <c r="E1968" s="412">
        <v>0</v>
      </c>
      <c r="G1968" s="364"/>
    </row>
    <row r="1969" spans="1:7" ht="17.25" thickBot="1" x14ac:dyDescent="0.35">
      <c r="A1969" s="413" t="s">
        <v>110</v>
      </c>
      <c r="B1969" s="412"/>
      <c r="C1969" s="412"/>
      <c r="D1969" s="412"/>
      <c r="E1969" s="412"/>
      <c r="G1969" s="364"/>
    </row>
    <row r="1970" spans="1:7" ht="17.25" thickBot="1" x14ac:dyDescent="0.35">
      <c r="A1970" s="413" t="s">
        <v>111</v>
      </c>
      <c r="B1970" s="412"/>
      <c r="C1970" s="412"/>
      <c r="D1970" s="412"/>
      <c r="E1970" s="412"/>
      <c r="G1970" s="364"/>
    </row>
    <row r="1971" spans="1:7" ht="17.25" thickBot="1" x14ac:dyDescent="0.35">
      <c r="A1971" s="413" t="s">
        <v>113</v>
      </c>
      <c r="B1971" s="412"/>
      <c r="C1971" s="412"/>
      <c r="D1971" s="412"/>
      <c r="E1971" s="412"/>
      <c r="G1971" s="364"/>
    </row>
    <row r="1972" spans="1:7" ht="17.25" thickBot="1" x14ac:dyDescent="0.35">
      <c r="A1972" s="413" t="s">
        <v>114</v>
      </c>
      <c r="B1972" s="412"/>
      <c r="C1972" s="412"/>
      <c r="D1972" s="412"/>
      <c r="E1972" s="412"/>
      <c r="G1972" s="364"/>
    </row>
    <row r="1973" spans="1:7" ht="17.25" thickBot="1" x14ac:dyDescent="0.35">
      <c r="A1973" s="411" t="s">
        <v>50</v>
      </c>
      <c r="B1973" s="407">
        <v>0</v>
      </c>
      <c r="C1973" s="407">
        <v>97401.978000000003</v>
      </c>
      <c r="D1973" s="407">
        <v>55238.315999999999</v>
      </c>
      <c r="E1973" s="407">
        <v>55238.315999999999</v>
      </c>
      <c r="G1973" s="364"/>
    </row>
    <row r="1974" spans="1:7" ht="17.25" thickBot="1" x14ac:dyDescent="0.35">
      <c r="A1974" s="413" t="s">
        <v>110</v>
      </c>
      <c r="B1974" s="412">
        <v>0</v>
      </c>
      <c r="C1974" s="412">
        <v>97401.978000000003</v>
      </c>
      <c r="D1974" s="412">
        <v>55238.315999999999</v>
      </c>
      <c r="E1974" s="412">
        <v>55238.315999999999</v>
      </c>
      <c r="G1974" s="364"/>
    </row>
    <row r="1975" spans="1:7" ht="17.25" thickBot="1" x14ac:dyDescent="0.35">
      <c r="A1975" s="413" t="s">
        <v>111</v>
      </c>
      <c r="B1975" s="407"/>
      <c r="C1975" s="412"/>
      <c r="D1975" s="412"/>
      <c r="E1975" s="412"/>
      <c r="G1975" s="364"/>
    </row>
    <row r="1976" spans="1:7" ht="17.25" thickBot="1" x14ac:dyDescent="0.35">
      <c r="A1976" s="413" t="s">
        <v>113</v>
      </c>
      <c r="B1976" s="407"/>
      <c r="C1976" s="412"/>
      <c r="D1976" s="412"/>
      <c r="E1976" s="412"/>
      <c r="G1976" s="364"/>
    </row>
    <row r="1977" spans="1:7" ht="17.25" thickBot="1" x14ac:dyDescent="0.35">
      <c r="A1977" s="413" t="s">
        <v>114</v>
      </c>
      <c r="B1977" s="407"/>
      <c r="C1977" s="412"/>
      <c r="D1977" s="412"/>
      <c r="E1977" s="412"/>
      <c r="G1977" s="364"/>
    </row>
    <row r="1978" spans="1:7" ht="17.25" thickBot="1" x14ac:dyDescent="0.35">
      <c r="A1978" s="414" t="s">
        <v>902</v>
      </c>
      <c r="B1978" s="407">
        <v>0</v>
      </c>
      <c r="C1978" s="407">
        <v>97401.978000000003</v>
      </c>
      <c r="D1978" s="407">
        <v>55238.315999999999</v>
      </c>
      <c r="E1978" s="407">
        <v>55238.315999999999</v>
      </c>
      <c r="G1978" s="364"/>
    </row>
    <row r="1979" spans="1:7" ht="99.75" customHeight="1" thickBot="1" x14ac:dyDescent="0.35">
      <c r="A1979" s="401" t="s">
        <v>899</v>
      </c>
      <c r="B1979" s="402" t="s">
        <v>903</v>
      </c>
      <c r="C1979" s="415" t="s">
        <v>817</v>
      </c>
      <c r="D1979" s="416"/>
      <c r="E1979" s="402"/>
      <c r="G1979" s="364"/>
    </row>
    <row r="1980" spans="1:7" ht="17.25" thickBot="1" x14ac:dyDescent="0.35">
      <c r="A1980" s="375" t="s">
        <v>22</v>
      </c>
      <c r="B1980" s="986" t="s">
        <v>724</v>
      </c>
      <c r="C1980" s="966"/>
      <c r="D1980" s="966"/>
      <c r="E1980" s="987"/>
      <c r="G1980" s="364"/>
    </row>
    <row r="1981" spans="1:7" ht="17.25" thickBot="1" x14ac:dyDescent="0.35">
      <c r="A1981" s="375" t="s">
        <v>24</v>
      </c>
      <c r="B1981" s="998" t="s">
        <v>711</v>
      </c>
      <c r="C1981" s="967"/>
      <c r="D1981" s="967"/>
      <c r="E1981" s="968"/>
      <c r="G1981" s="364"/>
    </row>
    <row r="1982" spans="1:7" x14ac:dyDescent="0.3">
      <c r="A1982" s="969"/>
      <c r="B1982" s="404">
        <v>2019</v>
      </c>
      <c r="C1982" s="404">
        <v>2020</v>
      </c>
      <c r="D1982" s="404">
        <v>2021</v>
      </c>
      <c r="E1982" s="404">
        <v>2022</v>
      </c>
      <c r="G1982" s="364"/>
    </row>
    <row r="1983" spans="1:7" ht="17.25" thickBot="1" x14ac:dyDescent="0.35">
      <c r="A1983" s="970"/>
      <c r="B1983" s="405" t="s">
        <v>9</v>
      </c>
      <c r="C1983" s="405" t="s">
        <v>10</v>
      </c>
      <c r="D1983" s="405" t="s">
        <v>10</v>
      </c>
      <c r="E1983" s="405" t="s">
        <v>10</v>
      </c>
      <c r="G1983" s="364"/>
    </row>
    <row r="1984" spans="1:7" ht="17.25" thickBot="1" x14ac:dyDescent="0.35">
      <c r="A1984" s="375" t="s">
        <v>26</v>
      </c>
      <c r="B1984" s="406">
        <v>0</v>
      </c>
      <c r="C1984" s="406">
        <v>1</v>
      </c>
      <c r="D1984" s="406">
        <v>1</v>
      </c>
      <c r="E1984" s="406">
        <v>1</v>
      </c>
      <c r="G1984" s="364"/>
    </row>
    <row r="1985" spans="1:7" ht="17.25" thickBot="1" x14ac:dyDescent="0.35">
      <c r="A1985" s="375" t="s">
        <v>27</v>
      </c>
      <c r="B1985" s="412">
        <v>0</v>
      </c>
      <c r="C1985" s="412">
        <v>1008.9109999999999</v>
      </c>
      <c r="D1985" s="412">
        <v>600</v>
      </c>
      <c r="E1985" s="412">
        <v>600</v>
      </c>
      <c r="G1985" s="364"/>
    </row>
    <row r="1986" spans="1:7" ht="17.25" thickBot="1" x14ac:dyDescent="0.35">
      <c r="A1986" s="375" t="s">
        <v>28</v>
      </c>
      <c r="B1986" s="406" t="e">
        <v>#DIV/0!</v>
      </c>
      <c r="C1986" s="406">
        <v>1008.9109999999999</v>
      </c>
      <c r="D1986" s="406">
        <v>600</v>
      </c>
      <c r="E1986" s="406">
        <v>600</v>
      </c>
      <c r="G1986" s="364"/>
    </row>
    <row r="1987" spans="1:7" ht="17.25" thickBot="1" x14ac:dyDescent="0.35">
      <c r="A1987" s="375" t="s">
        <v>29</v>
      </c>
      <c r="B1987" s="408" t="s">
        <v>30</v>
      </c>
      <c r="C1987" s="409" t="e">
        <v>#DIV/0!</v>
      </c>
      <c r="D1987" s="409">
        <v>0</v>
      </c>
      <c r="E1987" s="409">
        <v>0</v>
      </c>
      <c r="G1987" s="364"/>
    </row>
    <row r="1988" spans="1:7" ht="17.25" thickBot="1" x14ac:dyDescent="0.35">
      <c r="A1988" s="375" t="s">
        <v>31</v>
      </c>
      <c r="B1988" s="408" t="s">
        <v>30</v>
      </c>
      <c r="C1988" s="409" t="e">
        <v>#DIV/0!</v>
      </c>
      <c r="D1988" s="409">
        <v>-0.40529937724933118</v>
      </c>
      <c r="E1988" s="409">
        <v>0</v>
      </c>
      <c r="G1988" s="364"/>
    </row>
    <row r="1989" spans="1:7" ht="17.25" thickBot="1" x14ac:dyDescent="0.35">
      <c r="A1989" s="375" t="s">
        <v>32</v>
      </c>
      <c r="B1989" s="408" t="s">
        <v>30</v>
      </c>
      <c r="C1989" s="409" t="e">
        <v>#DIV/0!</v>
      </c>
      <c r="D1989" s="409">
        <v>-0.40529937724933118</v>
      </c>
      <c r="E1989" s="409">
        <v>0</v>
      </c>
      <c r="G1989" s="364"/>
    </row>
    <row r="1990" spans="1:7" ht="17.25" thickBot="1" x14ac:dyDescent="0.35">
      <c r="A1990" s="1016" t="s">
        <v>721</v>
      </c>
      <c r="B1990" s="1017"/>
      <c r="C1990" s="1017"/>
      <c r="D1990" s="1017"/>
      <c r="E1990" s="1018"/>
      <c r="G1990" s="364"/>
    </row>
    <row r="1991" spans="1:7" x14ac:dyDescent="0.3">
      <c r="A1991" s="969"/>
      <c r="B1991" s="404">
        <v>2019</v>
      </c>
      <c r="C1991" s="404">
        <v>2020</v>
      </c>
      <c r="D1991" s="404">
        <v>2021</v>
      </c>
      <c r="E1991" s="404">
        <v>2022</v>
      </c>
      <c r="G1991" s="364"/>
    </row>
    <row r="1992" spans="1:7" ht="17.25" thickBot="1" x14ac:dyDescent="0.35">
      <c r="A1992" s="970"/>
      <c r="B1992" s="405" t="s">
        <v>9</v>
      </c>
      <c r="C1992" s="405" t="s">
        <v>10</v>
      </c>
      <c r="D1992" s="405" t="s">
        <v>10</v>
      </c>
      <c r="E1992" s="405" t="s">
        <v>10</v>
      </c>
      <c r="G1992" s="364"/>
    </row>
    <row r="1993" spans="1:7" ht="17.25" thickBot="1" x14ac:dyDescent="0.35">
      <c r="A1993" s="411" t="s">
        <v>49</v>
      </c>
      <c r="B1993" s="412">
        <v>0</v>
      </c>
      <c r="C1993" s="412">
        <v>0</v>
      </c>
      <c r="D1993" s="412">
        <v>0</v>
      </c>
      <c r="E1993" s="412">
        <v>0</v>
      </c>
      <c r="G1993" s="364"/>
    </row>
    <row r="1994" spans="1:7" ht="17.25" thickBot="1" x14ac:dyDescent="0.35">
      <c r="A1994" s="413" t="s">
        <v>110</v>
      </c>
      <c r="B1994" s="412"/>
      <c r="C1994" s="412"/>
      <c r="D1994" s="412"/>
      <c r="E1994" s="412"/>
      <c r="G1994" s="364"/>
    </row>
    <row r="1995" spans="1:7" ht="17.25" thickBot="1" x14ac:dyDescent="0.35">
      <c r="A1995" s="413" t="s">
        <v>111</v>
      </c>
      <c r="B1995" s="412"/>
      <c r="C1995" s="412"/>
      <c r="D1995" s="412"/>
      <c r="E1995" s="412"/>
      <c r="G1995" s="364"/>
    </row>
    <row r="1996" spans="1:7" ht="17.25" thickBot="1" x14ac:dyDescent="0.35">
      <c r="A1996" s="413" t="s">
        <v>113</v>
      </c>
      <c r="B1996" s="412"/>
      <c r="C1996" s="412"/>
      <c r="D1996" s="412"/>
      <c r="E1996" s="412"/>
      <c r="G1996" s="364"/>
    </row>
    <row r="1997" spans="1:7" ht="17.25" thickBot="1" x14ac:dyDescent="0.35">
      <c r="A1997" s="413" t="s">
        <v>114</v>
      </c>
      <c r="B1997" s="412"/>
      <c r="C1997" s="412"/>
      <c r="D1997" s="412"/>
      <c r="E1997" s="412"/>
      <c r="G1997" s="364"/>
    </row>
    <row r="1998" spans="1:7" ht="17.25" thickBot="1" x14ac:dyDescent="0.35">
      <c r="A1998" s="411" t="s">
        <v>50</v>
      </c>
      <c r="B1998" s="407">
        <v>0</v>
      </c>
      <c r="C1998" s="407">
        <v>1008.9109999999999</v>
      </c>
      <c r="D1998" s="407">
        <v>600</v>
      </c>
      <c r="E1998" s="407">
        <v>600</v>
      </c>
      <c r="G1998" s="364"/>
    </row>
    <row r="1999" spans="1:7" ht="17.25" thickBot="1" x14ac:dyDescent="0.35">
      <c r="A1999" s="413" t="s">
        <v>110</v>
      </c>
      <c r="B1999" s="412">
        <v>0</v>
      </c>
      <c r="C1999" s="412">
        <v>1008.9109999999999</v>
      </c>
      <c r="D1999" s="412">
        <v>600</v>
      </c>
      <c r="E1999" s="412">
        <v>600</v>
      </c>
      <c r="G1999" s="364"/>
    </row>
    <row r="2000" spans="1:7" ht="17.25" thickBot="1" x14ac:dyDescent="0.35">
      <c r="A2000" s="413" t="s">
        <v>111</v>
      </c>
      <c r="B2000" s="407"/>
      <c r="C2000" s="412"/>
      <c r="D2000" s="412"/>
      <c r="E2000" s="412"/>
    </row>
    <row r="2001" spans="1:7" ht="17.25" thickBot="1" x14ac:dyDescent="0.35">
      <c r="A2001" s="413" t="s">
        <v>113</v>
      </c>
      <c r="B2001" s="407"/>
      <c r="C2001" s="412"/>
      <c r="D2001" s="412"/>
      <c r="E2001" s="412"/>
    </row>
    <row r="2002" spans="1:7" ht="17.25" thickBot="1" x14ac:dyDescent="0.35">
      <c r="A2002" s="413" t="s">
        <v>114</v>
      </c>
      <c r="B2002" s="407"/>
      <c r="C2002" s="412"/>
      <c r="D2002" s="412"/>
      <c r="E2002" s="412"/>
    </row>
    <row r="2003" spans="1:7" ht="17.25" thickBot="1" x14ac:dyDescent="0.35">
      <c r="A2003" s="414" t="s">
        <v>902</v>
      </c>
      <c r="B2003" s="407">
        <v>0</v>
      </c>
      <c r="C2003" s="407">
        <v>1008.9109999999999</v>
      </c>
      <c r="D2003" s="407">
        <v>600</v>
      </c>
      <c r="E2003" s="407">
        <v>600</v>
      </c>
    </row>
    <row r="2004" spans="1:7" ht="63" customHeight="1" thickBot="1" x14ac:dyDescent="0.35">
      <c r="A2004" s="401" t="s">
        <v>904</v>
      </c>
      <c r="B2004" s="402" t="s">
        <v>905</v>
      </c>
      <c r="C2004" s="415" t="s">
        <v>817</v>
      </c>
      <c r="D2004" s="416"/>
      <c r="E2004" s="402"/>
    </row>
    <row r="2005" spans="1:7" ht="101.25" customHeight="1" thickBot="1" x14ac:dyDescent="0.35">
      <c r="A2005" s="375" t="s">
        <v>22</v>
      </c>
      <c r="B2005" s="986" t="s">
        <v>906</v>
      </c>
      <c r="C2005" s="966"/>
      <c r="D2005" s="966"/>
      <c r="E2005" s="987"/>
    </row>
    <row r="2006" spans="1:7" ht="17.25" thickBot="1" x14ac:dyDescent="0.35">
      <c r="A2006" s="375" t="s">
        <v>24</v>
      </c>
      <c r="B2006" s="998" t="s">
        <v>907</v>
      </c>
      <c r="C2006" s="967"/>
      <c r="D2006" s="967"/>
      <c r="E2006" s="968"/>
    </row>
    <row r="2007" spans="1:7" x14ac:dyDescent="0.3">
      <c r="A2007" s="969"/>
      <c r="B2007" s="404">
        <v>2019</v>
      </c>
      <c r="C2007" s="404">
        <v>2020</v>
      </c>
      <c r="D2007" s="404">
        <v>2021</v>
      </c>
      <c r="E2007" s="404">
        <v>2022</v>
      </c>
    </row>
    <row r="2008" spans="1:7" ht="17.25" thickBot="1" x14ac:dyDescent="0.35">
      <c r="A2008" s="970"/>
      <c r="B2008" s="405" t="s">
        <v>9</v>
      </c>
      <c r="C2008" s="405" t="s">
        <v>10</v>
      </c>
      <c r="D2008" s="405" t="s">
        <v>10</v>
      </c>
      <c r="E2008" s="405" t="s">
        <v>10</v>
      </c>
    </row>
    <row r="2009" spans="1:7" ht="17.25" thickBot="1" x14ac:dyDescent="0.35">
      <c r="A2009" s="375" t="s">
        <v>26</v>
      </c>
      <c r="B2009" s="406">
        <v>0</v>
      </c>
      <c r="C2009" s="406">
        <v>5603</v>
      </c>
      <c r="D2009" s="406">
        <v>8363</v>
      </c>
      <c r="E2009" s="406">
        <v>8363</v>
      </c>
    </row>
    <row r="2010" spans="1:7" ht="17.25" thickBot="1" x14ac:dyDescent="0.35">
      <c r="A2010" s="375" t="s">
        <v>27</v>
      </c>
      <c r="B2010" s="412">
        <v>0</v>
      </c>
      <c r="C2010" s="412">
        <v>32032.905999999999</v>
      </c>
      <c r="D2010" s="412">
        <v>47810.002</v>
      </c>
      <c r="E2010" s="412">
        <v>47810.002</v>
      </c>
    </row>
    <row r="2011" spans="1:7" ht="17.25" thickBot="1" x14ac:dyDescent="0.35">
      <c r="A2011" s="375" t="s">
        <v>28</v>
      </c>
      <c r="B2011" s="406" t="e">
        <v>#DIV/0!</v>
      </c>
      <c r="C2011" s="406">
        <v>5.7170990540781723</v>
      </c>
      <c r="D2011" s="406">
        <v>5.7168482601937107</v>
      </c>
      <c r="E2011" s="406">
        <v>5.7168482601937107</v>
      </c>
    </row>
    <row r="2012" spans="1:7" ht="17.25" thickBot="1" x14ac:dyDescent="0.35">
      <c r="A2012" s="375" t="s">
        <v>29</v>
      </c>
      <c r="B2012" s="408" t="s">
        <v>30</v>
      </c>
      <c r="C2012" s="409" t="e">
        <v>#DIV/0!</v>
      </c>
      <c r="D2012" s="409">
        <v>0.49259325361413531</v>
      </c>
      <c r="E2012" s="409">
        <v>0</v>
      </c>
    </row>
    <row r="2013" spans="1:7" ht="17.25" thickBot="1" x14ac:dyDescent="0.35">
      <c r="A2013" s="375" t="s">
        <v>31</v>
      </c>
      <c r="B2013" s="408" t="s">
        <v>30</v>
      </c>
      <c r="C2013" s="409" t="e">
        <v>#DIV/0!</v>
      </c>
      <c r="D2013" s="409">
        <v>0.49252777752976895</v>
      </c>
      <c r="E2013" s="409">
        <v>0</v>
      </c>
    </row>
    <row r="2014" spans="1:7" ht="17.25" thickBot="1" x14ac:dyDescent="0.35">
      <c r="A2014" s="375" t="s">
        <v>32</v>
      </c>
      <c r="B2014" s="408" t="s">
        <v>30</v>
      </c>
      <c r="C2014" s="409" t="e">
        <v>#DIV/0!</v>
      </c>
      <c r="D2014" s="409">
        <v>-4.386733238126439E-5</v>
      </c>
      <c r="E2014" s="409">
        <v>0</v>
      </c>
    </row>
    <row r="2015" spans="1:7" ht="17.25" thickBot="1" x14ac:dyDescent="0.35">
      <c r="A2015" s="1016" t="s">
        <v>721</v>
      </c>
      <c r="B2015" s="1017"/>
      <c r="C2015" s="1017"/>
      <c r="D2015" s="1017"/>
      <c r="E2015" s="1018"/>
    </row>
    <row r="2016" spans="1:7" x14ac:dyDescent="0.3">
      <c r="A2016" s="969"/>
      <c r="B2016" s="404">
        <v>2019</v>
      </c>
      <c r="C2016" s="404">
        <v>2020</v>
      </c>
      <c r="D2016" s="404">
        <v>2021</v>
      </c>
      <c r="E2016" s="404">
        <v>2022</v>
      </c>
      <c r="G2016" s="364"/>
    </row>
    <row r="2017" spans="1:7" ht="17.25" thickBot="1" x14ac:dyDescent="0.35">
      <c r="A2017" s="970"/>
      <c r="B2017" s="405" t="s">
        <v>9</v>
      </c>
      <c r="C2017" s="405" t="s">
        <v>10</v>
      </c>
      <c r="D2017" s="405" t="s">
        <v>10</v>
      </c>
      <c r="E2017" s="405" t="s">
        <v>10</v>
      </c>
      <c r="G2017" s="364"/>
    </row>
    <row r="2018" spans="1:7" ht="17.25" thickBot="1" x14ac:dyDescent="0.35">
      <c r="A2018" s="411" t="s">
        <v>49</v>
      </c>
      <c r="B2018" s="412">
        <v>0</v>
      </c>
      <c r="C2018" s="412">
        <v>0</v>
      </c>
      <c r="D2018" s="412">
        <v>0</v>
      </c>
      <c r="E2018" s="412">
        <v>0</v>
      </c>
      <c r="G2018" s="364"/>
    </row>
    <row r="2019" spans="1:7" ht="17.25" thickBot="1" x14ac:dyDescent="0.35">
      <c r="A2019" s="413" t="s">
        <v>110</v>
      </c>
      <c r="B2019" s="412"/>
      <c r="C2019" s="412"/>
      <c r="D2019" s="412"/>
      <c r="E2019" s="412"/>
      <c r="G2019" s="364"/>
    </row>
    <row r="2020" spans="1:7" ht="17.25" thickBot="1" x14ac:dyDescent="0.35">
      <c r="A2020" s="413" t="s">
        <v>111</v>
      </c>
      <c r="B2020" s="412"/>
      <c r="C2020" s="412"/>
      <c r="D2020" s="412"/>
      <c r="E2020" s="412"/>
      <c r="G2020" s="364"/>
    </row>
    <row r="2021" spans="1:7" ht="17.25" thickBot="1" x14ac:dyDescent="0.35">
      <c r="A2021" s="413" t="s">
        <v>113</v>
      </c>
      <c r="B2021" s="412"/>
      <c r="C2021" s="412"/>
      <c r="D2021" s="412"/>
      <c r="E2021" s="412"/>
      <c r="G2021" s="364"/>
    </row>
    <row r="2022" spans="1:7" ht="17.25" thickBot="1" x14ac:dyDescent="0.35">
      <c r="A2022" s="413" t="s">
        <v>114</v>
      </c>
      <c r="B2022" s="412"/>
      <c r="C2022" s="412"/>
      <c r="D2022" s="412"/>
      <c r="E2022" s="412"/>
      <c r="G2022" s="364"/>
    </row>
    <row r="2023" spans="1:7" ht="17.25" thickBot="1" x14ac:dyDescent="0.35">
      <c r="A2023" s="411" t="s">
        <v>50</v>
      </c>
      <c r="B2023" s="407">
        <v>0</v>
      </c>
      <c r="C2023" s="407">
        <v>32032.905999999999</v>
      </c>
      <c r="D2023" s="407">
        <v>47810.002</v>
      </c>
      <c r="E2023" s="407">
        <v>47810.002</v>
      </c>
      <c r="G2023" s="364"/>
    </row>
    <row r="2024" spans="1:7" ht="17.25" thickBot="1" x14ac:dyDescent="0.35">
      <c r="A2024" s="413" t="s">
        <v>110</v>
      </c>
      <c r="B2024" s="412">
        <v>0</v>
      </c>
      <c r="C2024" s="412">
        <v>32032.905999999999</v>
      </c>
      <c r="D2024" s="412">
        <v>47810.002</v>
      </c>
      <c r="E2024" s="412">
        <v>47810.002</v>
      </c>
      <c r="G2024" s="364"/>
    </row>
    <row r="2025" spans="1:7" ht="17.25" thickBot="1" x14ac:dyDescent="0.35">
      <c r="A2025" s="413" t="s">
        <v>111</v>
      </c>
      <c r="B2025" s="407"/>
      <c r="C2025" s="412"/>
      <c r="D2025" s="412"/>
      <c r="E2025" s="412"/>
      <c r="G2025" s="364"/>
    </row>
    <row r="2026" spans="1:7" ht="17.25" thickBot="1" x14ac:dyDescent="0.35">
      <c r="A2026" s="413" t="s">
        <v>113</v>
      </c>
      <c r="B2026" s="407"/>
      <c r="C2026" s="412"/>
      <c r="D2026" s="412"/>
      <c r="E2026" s="412"/>
      <c r="G2026" s="364"/>
    </row>
    <row r="2027" spans="1:7" ht="17.25" thickBot="1" x14ac:dyDescent="0.35">
      <c r="A2027" s="413" t="s">
        <v>114</v>
      </c>
      <c r="B2027" s="407"/>
      <c r="C2027" s="412"/>
      <c r="D2027" s="412"/>
      <c r="E2027" s="412"/>
      <c r="G2027" s="364"/>
    </row>
    <row r="2028" spans="1:7" ht="17.25" thickBot="1" x14ac:dyDescent="0.35">
      <c r="A2028" s="414" t="s">
        <v>908</v>
      </c>
      <c r="B2028" s="407">
        <v>0</v>
      </c>
      <c r="C2028" s="407">
        <v>32032.905999999999</v>
      </c>
      <c r="D2028" s="407">
        <v>47810.002</v>
      </c>
      <c r="E2028" s="407">
        <v>47810.002</v>
      </c>
      <c r="G2028" s="364"/>
    </row>
    <row r="2029" spans="1:7" ht="82.5" customHeight="1" thickBot="1" x14ac:dyDescent="0.35">
      <c r="A2029" s="401" t="s">
        <v>904</v>
      </c>
      <c r="B2029" s="402" t="s">
        <v>909</v>
      </c>
      <c r="C2029" s="415" t="s">
        <v>817</v>
      </c>
      <c r="D2029" s="416"/>
      <c r="E2029" s="402"/>
      <c r="G2029" s="364"/>
    </row>
    <row r="2030" spans="1:7" ht="17.25" thickBot="1" x14ac:dyDescent="0.35">
      <c r="A2030" s="375" t="s">
        <v>22</v>
      </c>
      <c r="B2030" s="986" t="s">
        <v>724</v>
      </c>
      <c r="C2030" s="966"/>
      <c r="D2030" s="966"/>
      <c r="E2030" s="987"/>
      <c r="G2030" s="364"/>
    </row>
    <row r="2031" spans="1:7" ht="17.25" thickBot="1" x14ac:dyDescent="0.35">
      <c r="A2031" s="375" t="s">
        <v>24</v>
      </c>
      <c r="B2031" s="998" t="s">
        <v>711</v>
      </c>
      <c r="C2031" s="967"/>
      <c r="D2031" s="967"/>
      <c r="E2031" s="968"/>
      <c r="G2031" s="364"/>
    </row>
    <row r="2032" spans="1:7" x14ac:dyDescent="0.3">
      <c r="A2032" s="969"/>
      <c r="B2032" s="404">
        <v>2019</v>
      </c>
      <c r="C2032" s="404">
        <v>2020</v>
      </c>
      <c r="D2032" s="404">
        <v>2021</v>
      </c>
      <c r="E2032" s="404">
        <v>2022</v>
      </c>
      <c r="G2032" s="364"/>
    </row>
    <row r="2033" spans="1:7" ht="17.25" thickBot="1" x14ac:dyDescent="0.35">
      <c r="A2033" s="970"/>
      <c r="B2033" s="405" t="s">
        <v>9</v>
      </c>
      <c r="C2033" s="405" t="s">
        <v>10</v>
      </c>
      <c r="D2033" s="405" t="s">
        <v>10</v>
      </c>
      <c r="E2033" s="405" t="s">
        <v>10</v>
      </c>
      <c r="G2033" s="364"/>
    </row>
    <row r="2034" spans="1:7" ht="17.25" thickBot="1" x14ac:dyDescent="0.35">
      <c r="A2034" s="375" t="s">
        <v>26</v>
      </c>
      <c r="B2034" s="406">
        <v>0</v>
      </c>
      <c r="C2034" s="406">
        <v>1</v>
      </c>
      <c r="D2034" s="406">
        <v>1</v>
      </c>
      <c r="E2034" s="406">
        <v>1</v>
      </c>
      <c r="G2034" s="364"/>
    </row>
    <row r="2035" spans="1:7" ht="17.25" thickBot="1" x14ac:dyDescent="0.35">
      <c r="A2035" s="375" t="s">
        <v>27</v>
      </c>
      <c r="B2035" s="412">
        <v>0</v>
      </c>
      <c r="C2035" s="412">
        <v>547.774</v>
      </c>
      <c r="D2035" s="412">
        <v>800</v>
      </c>
      <c r="E2035" s="412">
        <v>800</v>
      </c>
      <c r="G2035" s="364"/>
    </row>
    <row r="2036" spans="1:7" ht="17.25" thickBot="1" x14ac:dyDescent="0.35">
      <c r="A2036" s="375" t="s">
        <v>28</v>
      </c>
      <c r="B2036" s="406" t="e">
        <v>#DIV/0!</v>
      </c>
      <c r="C2036" s="406">
        <v>547.774</v>
      </c>
      <c r="D2036" s="406">
        <v>800</v>
      </c>
      <c r="E2036" s="406">
        <v>800</v>
      </c>
      <c r="G2036" s="364"/>
    </row>
    <row r="2037" spans="1:7" ht="17.25" thickBot="1" x14ac:dyDescent="0.35">
      <c r="A2037" s="375" t="s">
        <v>29</v>
      </c>
      <c r="B2037" s="408" t="s">
        <v>30</v>
      </c>
      <c r="C2037" s="409" t="e">
        <v>#DIV/0!</v>
      </c>
      <c r="D2037" s="409">
        <v>0</v>
      </c>
      <c r="E2037" s="409">
        <v>0</v>
      </c>
      <c r="G2037" s="364"/>
    </row>
    <row r="2038" spans="1:7" ht="17.25" thickBot="1" x14ac:dyDescent="0.35">
      <c r="A2038" s="375" t="s">
        <v>31</v>
      </c>
      <c r="B2038" s="408" t="s">
        <v>30</v>
      </c>
      <c r="C2038" s="409" t="e">
        <v>#DIV/0!</v>
      </c>
      <c r="D2038" s="409">
        <v>0.46045631957705191</v>
      </c>
      <c r="E2038" s="409">
        <v>0</v>
      </c>
      <c r="G2038" s="364"/>
    </row>
    <row r="2039" spans="1:7" ht="17.25" thickBot="1" x14ac:dyDescent="0.35">
      <c r="A2039" s="375" t="s">
        <v>32</v>
      </c>
      <c r="B2039" s="408" t="s">
        <v>30</v>
      </c>
      <c r="C2039" s="409" t="e">
        <v>#DIV/0!</v>
      </c>
      <c r="D2039" s="409">
        <v>0.46045631957705191</v>
      </c>
      <c r="E2039" s="409">
        <v>0</v>
      </c>
      <c r="G2039" s="364"/>
    </row>
    <row r="2040" spans="1:7" ht="17.25" thickBot="1" x14ac:dyDescent="0.35">
      <c r="A2040" s="1016" t="s">
        <v>721</v>
      </c>
      <c r="B2040" s="1017"/>
      <c r="C2040" s="1017"/>
      <c r="D2040" s="1017"/>
      <c r="E2040" s="1018"/>
      <c r="G2040" s="364"/>
    </row>
    <row r="2041" spans="1:7" x14ac:dyDescent="0.3">
      <c r="A2041" s="969"/>
      <c r="B2041" s="404">
        <v>2019</v>
      </c>
      <c r="C2041" s="404">
        <v>2020</v>
      </c>
      <c r="D2041" s="404">
        <v>2021</v>
      </c>
      <c r="E2041" s="404">
        <v>2022</v>
      </c>
      <c r="G2041" s="364"/>
    </row>
    <row r="2042" spans="1:7" ht="17.25" thickBot="1" x14ac:dyDescent="0.35">
      <c r="A2042" s="970"/>
      <c r="B2042" s="405" t="s">
        <v>9</v>
      </c>
      <c r="C2042" s="405" t="s">
        <v>10</v>
      </c>
      <c r="D2042" s="405" t="s">
        <v>10</v>
      </c>
      <c r="E2042" s="405" t="s">
        <v>10</v>
      </c>
      <c r="G2042" s="364"/>
    </row>
    <row r="2043" spans="1:7" ht="17.25" thickBot="1" x14ac:dyDescent="0.35">
      <c r="A2043" s="411" t="s">
        <v>49</v>
      </c>
      <c r="B2043" s="412">
        <v>0</v>
      </c>
      <c r="C2043" s="412">
        <v>0</v>
      </c>
      <c r="D2043" s="412">
        <v>0</v>
      </c>
      <c r="E2043" s="412">
        <v>0</v>
      </c>
      <c r="G2043" s="364"/>
    </row>
    <row r="2044" spans="1:7" ht="17.25" thickBot="1" x14ac:dyDescent="0.35">
      <c r="A2044" s="413" t="s">
        <v>110</v>
      </c>
      <c r="B2044" s="412"/>
      <c r="C2044" s="412"/>
      <c r="D2044" s="412"/>
      <c r="E2044" s="412"/>
      <c r="G2044" s="364"/>
    </row>
    <row r="2045" spans="1:7" ht="17.25" thickBot="1" x14ac:dyDescent="0.35">
      <c r="A2045" s="413" t="s">
        <v>111</v>
      </c>
      <c r="B2045" s="412"/>
      <c r="C2045" s="412"/>
      <c r="D2045" s="412"/>
      <c r="E2045" s="412"/>
      <c r="G2045" s="364"/>
    </row>
    <row r="2046" spans="1:7" ht="17.25" thickBot="1" x14ac:dyDescent="0.35">
      <c r="A2046" s="413" t="s">
        <v>113</v>
      </c>
      <c r="B2046" s="412"/>
      <c r="C2046" s="412"/>
      <c r="D2046" s="412"/>
      <c r="E2046" s="412"/>
      <c r="G2046" s="364"/>
    </row>
    <row r="2047" spans="1:7" ht="17.25" thickBot="1" x14ac:dyDescent="0.35">
      <c r="A2047" s="413" t="s">
        <v>114</v>
      </c>
      <c r="B2047" s="412"/>
      <c r="C2047" s="412"/>
      <c r="D2047" s="412"/>
      <c r="E2047" s="412"/>
      <c r="G2047" s="364"/>
    </row>
    <row r="2048" spans="1:7" ht="17.25" thickBot="1" x14ac:dyDescent="0.35">
      <c r="A2048" s="411" t="s">
        <v>50</v>
      </c>
      <c r="B2048" s="407">
        <v>0</v>
      </c>
      <c r="C2048" s="407">
        <v>547.774</v>
      </c>
      <c r="D2048" s="407">
        <v>800</v>
      </c>
      <c r="E2048" s="407">
        <v>800</v>
      </c>
    </row>
    <row r="2049" spans="1:7" ht="17.25" thickBot="1" x14ac:dyDescent="0.35">
      <c r="A2049" s="413" t="s">
        <v>110</v>
      </c>
      <c r="B2049" s="412">
        <v>0</v>
      </c>
      <c r="C2049" s="412">
        <v>547.774</v>
      </c>
      <c r="D2049" s="412">
        <v>800</v>
      </c>
      <c r="E2049" s="412">
        <v>800</v>
      </c>
    </row>
    <row r="2050" spans="1:7" ht="17.25" thickBot="1" x14ac:dyDescent="0.35">
      <c r="A2050" s="413" t="s">
        <v>111</v>
      </c>
      <c r="B2050" s="407"/>
      <c r="C2050" s="412"/>
      <c r="D2050" s="412"/>
      <c r="E2050" s="412"/>
    </row>
    <row r="2051" spans="1:7" ht="17.25" thickBot="1" x14ac:dyDescent="0.35">
      <c r="A2051" s="413" t="s">
        <v>113</v>
      </c>
      <c r="B2051" s="407"/>
      <c r="C2051" s="412"/>
      <c r="D2051" s="412"/>
      <c r="E2051" s="412"/>
    </row>
    <row r="2052" spans="1:7" ht="17.25" thickBot="1" x14ac:dyDescent="0.35">
      <c r="A2052" s="413" t="s">
        <v>114</v>
      </c>
      <c r="B2052" s="407"/>
      <c r="C2052" s="412"/>
      <c r="D2052" s="412"/>
      <c r="E2052" s="412"/>
    </row>
    <row r="2053" spans="1:7" ht="17.25" thickBot="1" x14ac:dyDescent="0.35">
      <c r="A2053" s="414" t="s">
        <v>908</v>
      </c>
      <c r="B2053" s="407">
        <v>0</v>
      </c>
      <c r="C2053" s="407">
        <v>547.774</v>
      </c>
      <c r="D2053" s="407">
        <v>800</v>
      </c>
      <c r="E2053" s="407">
        <v>800</v>
      </c>
    </row>
    <row r="2054" spans="1:7" ht="48" thickBot="1" x14ac:dyDescent="0.35">
      <c r="A2054" s="401" t="s">
        <v>20</v>
      </c>
      <c r="B2054" s="402" t="s">
        <v>910</v>
      </c>
      <c r="C2054" s="415" t="s">
        <v>911</v>
      </c>
      <c r="D2054" s="416"/>
      <c r="E2054" s="402"/>
      <c r="F2054" s="459"/>
      <c r="G2054" s="472"/>
    </row>
    <row r="2055" spans="1:7" ht="17.25" thickBot="1" x14ac:dyDescent="0.35">
      <c r="A2055" s="375" t="s">
        <v>22</v>
      </c>
      <c r="B2055" s="986" t="s">
        <v>912</v>
      </c>
      <c r="C2055" s="966"/>
      <c r="D2055" s="966"/>
      <c r="E2055" s="987"/>
    </row>
    <row r="2056" spans="1:7" ht="17.25" thickBot="1" x14ac:dyDescent="0.35">
      <c r="A2056" s="375" t="s">
        <v>24</v>
      </c>
      <c r="B2056" s="998" t="s">
        <v>706</v>
      </c>
      <c r="C2056" s="967"/>
      <c r="D2056" s="967"/>
      <c r="E2056" s="968"/>
    </row>
    <row r="2057" spans="1:7" x14ac:dyDescent="0.3">
      <c r="A2057" s="969"/>
      <c r="B2057" s="404">
        <v>2019</v>
      </c>
      <c r="C2057" s="404">
        <v>2020</v>
      </c>
      <c r="D2057" s="404">
        <v>2021</v>
      </c>
      <c r="E2057" s="404">
        <v>2022</v>
      </c>
    </row>
    <row r="2058" spans="1:7" ht="17.25" thickBot="1" x14ac:dyDescent="0.35">
      <c r="A2058" s="970"/>
      <c r="B2058" s="405" t="s">
        <v>9</v>
      </c>
      <c r="C2058" s="405" t="s">
        <v>10</v>
      </c>
      <c r="D2058" s="405" t="s">
        <v>10</v>
      </c>
      <c r="E2058" s="405" t="s">
        <v>10</v>
      </c>
    </row>
    <row r="2059" spans="1:7" ht="17.25" thickBot="1" x14ac:dyDescent="0.35">
      <c r="A2059" s="375" t="s">
        <v>26</v>
      </c>
      <c r="B2059" s="406">
        <v>1</v>
      </c>
      <c r="C2059" s="406">
        <v>1</v>
      </c>
      <c r="D2059" s="406">
        <v>0</v>
      </c>
      <c r="E2059" s="406">
        <v>0</v>
      </c>
    </row>
    <row r="2060" spans="1:7" ht="17.25" thickBot="1" x14ac:dyDescent="0.35">
      <c r="A2060" s="375" t="s">
        <v>27</v>
      </c>
      <c r="B2060" s="412">
        <v>263633.31699999998</v>
      </c>
      <c r="C2060" s="412">
        <v>5873.683</v>
      </c>
      <c r="D2060" s="412">
        <v>0</v>
      </c>
      <c r="E2060" s="412">
        <v>0</v>
      </c>
    </row>
    <row r="2061" spans="1:7" ht="17.25" thickBot="1" x14ac:dyDescent="0.35">
      <c r="A2061" s="375" t="s">
        <v>28</v>
      </c>
      <c r="B2061" s="406">
        <v>263633.31699999998</v>
      </c>
      <c r="C2061" s="406">
        <v>5873.683</v>
      </c>
      <c r="D2061" s="406" t="e">
        <v>#DIV/0!</v>
      </c>
      <c r="E2061" s="406" t="e">
        <v>#DIV/0!</v>
      </c>
    </row>
    <row r="2062" spans="1:7" ht="17.25" thickBot="1" x14ac:dyDescent="0.35">
      <c r="A2062" s="375" t="s">
        <v>29</v>
      </c>
      <c r="B2062" s="408" t="s">
        <v>30</v>
      </c>
      <c r="C2062" s="409">
        <v>0</v>
      </c>
      <c r="D2062" s="409">
        <v>-1</v>
      </c>
      <c r="E2062" s="409" t="e">
        <v>#DIV/0!</v>
      </c>
    </row>
    <row r="2063" spans="1:7" ht="17.25" thickBot="1" x14ac:dyDescent="0.35">
      <c r="A2063" s="375" t="s">
        <v>31</v>
      </c>
      <c r="B2063" s="408" t="s">
        <v>30</v>
      </c>
      <c r="C2063" s="409">
        <v>-0.97772025528928119</v>
      </c>
      <c r="D2063" s="409">
        <v>-1</v>
      </c>
      <c r="E2063" s="409" t="e">
        <v>#DIV/0!</v>
      </c>
    </row>
    <row r="2064" spans="1:7" ht="17.25" thickBot="1" x14ac:dyDescent="0.35">
      <c r="A2064" s="375" t="s">
        <v>32</v>
      </c>
      <c r="B2064" s="408" t="s">
        <v>30</v>
      </c>
      <c r="C2064" s="409">
        <v>-0.97772025528928119</v>
      </c>
      <c r="D2064" s="409" t="e">
        <v>#DIV/0!</v>
      </c>
      <c r="E2064" s="409" t="e">
        <v>#DIV/0!</v>
      </c>
      <c r="G2064" s="364"/>
    </row>
    <row r="2065" spans="1:7" ht="17.25" thickBot="1" x14ac:dyDescent="0.35">
      <c r="A2065" s="1016" t="s">
        <v>721</v>
      </c>
      <c r="B2065" s="1017"/>
      <c r="C2065" s="1017"/>
      <c r="D2065" s="1017"/>
      <c r="E2065" s="1018"/>
      <c r="G2065" s="364"/>
    </row>
    <row r="2066" spans="1:7" x14ac:dyDescent="0.3">
      <c r="A2066" s="969"/>
      <c r="B2066" s="404">
        <v>2019</v>
      </c>
      <c r="C2066" s="404">
        <v>2020</v>
      </c>
      <c r="D2066" s="404">
        <v>2021</v>
      </c>
      <c r="E2066" s="404">
        <v>2022</v>
      </c>
      <c r="G2066" s="364"/>
    </row>
    <row r="2067" spans="1:7" ht="17.25" thickBot="1" x14ac:dyDescent="0.35">
      <c r="A2067" s="970"/>
      <c r="B2067" s="405" t="s">
        <v>9</v>
      </c>
      <c r="C2067" s="405" t="s">
        <v>10</v>
      </c>
      <c r="D2067" s="405" t="s">
        <v>10</v>
      </c>
      <c r="E2067" s="405" t="s">
        <v>10</v>
      </c>
      <c r="G2067" s="364"/>
    </row>
    <row r="2068" spans="1:7" ht="17.25" thickBot="1" x14ac:dyDescent="0.35">
      <c r="A2068" s="411" t="s">
        <v>49</v>
      </c>
      <c r="B2068" s="412">
        <v>0</v>
      </c>
      <c r="C2068" s="412">
        <v>0</v>
      </c>
      <c r="D2068" s="412">
        <v>0</v>
      </c>
      <c r="E2068" s="412">
        <v>0</v>
      </c>
      <c r="G2068" s="364"/>
    </row>
    <row r="2069" spans="1:7" ht="17.25" thickBot="1" x14ac:dyDescent="0.35">
      <c r="A2069" s="413" t="s">
        <v>110</v>
      </c>
      <c r="B2069" s="412"/>
      <c r="C2069" s="412"/>
      <c r="D2069" s="412"/>
      <c r="E2069" s="412"/>
      <c r="G2069" s="364"/>
    </row>
    <row r="2070" spans="1:7" ht="17.25" thickBot="1" x14ac:dyDescent="0.35">
      <c r="A2070" s="413" t="s">
        <v>111</v>
      </c>
      <c r="B2070" s="412"/>
      <c r="C2070" s="412"/>
      <c r="D2070" s="412"/>
      <c r="E2070" s="412"/>
      <c r="G2070" s="364"/>
    </row>
    <row r="2071" spans="1:7" ht="17.25" thickBot="1" x14ac:dyDescent="0.35">
      <c r="A2071" s="413" t="s">
        <v>113</v>
      </c>
      <c r="B2071" s="412"/>
      <c r="C2071" s="412"/>
      <c r="D2071" s="412"/>
      <c r="E2071" s="412"/>
      <c r="G2071" s="364"/>
    </row>
    <row r="2072" spans="1:7" ht="17.25" thickBot="1" x14ac:dyDescent="0.35">
      <c r="A2072" s="413" t="s">
        <v>114</v>
      </c>
      <c r="B2072" s="412"/>
      <c r="C2072" s="412"/>
      <c r="D2072" s="412"/>
      <c r="E2072" s="412"/>
      <c r="G2072" s="364"/>
    </row>
    <row r="2073" spans="1:7" ht="17.25" thickBot="1" x14ac:dyDescent="0.35">
      <c r="A2073" s="411" t="s">
        <v>50</v>
      </c>
      <c r="B2073" s="407">
        <v>263633.31699999998</v>
      </c>
      <c r="C2073" s="407">
        <v>5873.683</v>
      </c>
      <c r="D2073" s="407">
        <v>0</v>
      </c>
      <c r="E2073" s="407">
        <v>0</v>
      </c>
      <c r="G2073" s="364"/>
    </row>
    <row r="2074" spans="1:7" ht="17.25" thickBot="1" x14ac:dyDescent="0.35">
      <c r="A2074" s="413" t="s">
        <v>110</v>
      </c>
      <c r="B2074" s="412">
        <v>263633.31699999998</v>
      </c>
      <c r="C2074" s="412">
        <v>5873.683</v>
      </c>
      <c r="D2074" s="412">
        <v>0</v>
      </c>
      <c r="E2074" s="412">
        <v>0</v>
      </c>
      <c r="G2074" s="364"/>
    </row>
    <row r="2075" spans="1:7" ht="17.25" thickBot="1" x14ac:dyDescent="0.35">
      <c r="A2075" s="413" t="s">
        <v>111</v>
      </c>
      <c r="B2075" s="407"/>
      <c r="C2075" s="412"/>
      <c r="D2075" s="412"/>
      <c r="E2075" s="412"/>
      <c r="G2075" s="364"/>
    </row>
    <row r="2076" spans="1:7" ht="17.25" thickBot="1" x14ac:dyDescent="0.35">
      <c r="A2076" s="413" t="s">
        <v>113</v>
      </c>
      <c r="B2076" s="407"/>
      <c r="C2076" s="412"/>
      <c r="D2076" s="412"/>
      <c r="E2076" s="412"/>
      <c r="G2076" s="364"/>
    </row>
    <row r="2077" spans="1:7" ht="17.25" thickBot="1" x14ac:dyDescent="0.35">
      <c r="A2077" s="413" t="s">
        <v>114</v>
      </c>
      <c r="B2077" s="407"/>
      <c r="C2077" s="412"/>
      <c r="D2077" s="412"/>
      <c r="E2077" s="412"/>
      <c r="G2077" s="364"/>
    </row>
    <row r="2078" spans="1:7" ht="17.25" thickBot="1" x14ac:dyDescent="0.35">
      <c r="A2078" s="414" t="s">
        <v>40</v>
      </c>
      <c r="B2078" s="407">
        <v>263633.31699999998</v>
      </c>
      <c r="C2078" s="407">
        <v>5873.683</v>
      </c>
      <c r="D2078" s="407">
        <v>0</v>
      </c>
      <c r="E2078" s="407">
        <v>0</v>
      </c>
      <c r="G2078" s="364"/>
    </row>
    <row r="2079" spans="1:7" ht="79.5" customHeight="1" thickBot="1" x14ac:dyDescent="0.35">
      <c r="A2079" s="401" t="s">
        <v>20</v>
      </c>
      <c r="B2079" s="402" t="s">
        <v>913</v>
      </c>
      <c r="C2079" s="415" t="s">
        <v>914</v>
      </c>
      <c r="D2079" s="416"/>
      <c r="E2079" s="402"/>
      <c r="G2079" s="364"/>
    </row>
    <row r="2080" spans="1:7" ht="17.25" thickBot="1" x14ac:dyDescent="0.35">
      <c r="A2080" s="375" t="s">
        <v>22</v>
      </c>
      <c r="B2080" s="986" t="s">
        <v>724</v>
      </c>
      <c r="C2080" s="966"/>
      <c r="D2080" s="966"/>
      <c r="E2080" s="987"/>
      <c r="G2080" s="364"/>
    </row>
    <row r="2081" spans="1:7" ht="17.25" thickBot="1" x14ac:dyDescent="0.35">
      <c r="A2081" s="375" t="s">
        <v>24</v>
      </c>
      <c r="B2081" s="998" t="s">
        <v>711</v>
      </c>
      <c r="C2081" s="967"/>
      <c r="D2081" s="967"/>
      <c r="E2081" s="968"/>
      <c r="G2081" s="364"/>
    </row>
    <row r="2082" spans="1:7" x14ac:dyDescent="0.3">
      <c r="A2082" s="969"/>
      <c r="B2082" s="404">
        <v>2019</v>
      </c>
      <c r="C2082" s="404">
        <v>2020</v>
      </c>
      <c r="D2082" s="404">
        <v>2021</v>
      </c>
      <c r="E2082" s="404">
        <v>2022</v>
      </c>
      <c r="G2082" s="364"/>
    </row>
    <row r="2083" spans="1:7" ht="17.25" thickBot="1" x14ac:dyDescent="0.35">
      <c r="A2083" s="970"/>
      <c r="B2083" s="405" t="s">
        <v>9</v>
      </c>
      <c r="C2083" s="405" t="s">
        <v>10</v>
      </c>
      <c r="D2083" s="405" t="s">
        <v>10</v>
      </c>
      <c r="E2083" s="405" t="s">
        <v>10</v>
      </c>
      <c r="G2083" s="364"/>
    </row>
    <row r="2084" spans="1:7" ht="17.25" thickBot="1" x14ac:dyDescent="0.35">
      <c r="A2084" s="375" t="s">
        <v>26</v>
      </c>
      <c r="B2084" s="406">
        <v>1</v>
      </c>
      <c r="C2084" s="406">
        <v>1</v>
      </c>
      <c r="D2084" s="406">
        <v>0</v>
      </c>
      <c r="E2084" s="406">
        <v>0</v>
      </c>
      <c r="G2084" s="364"/>
    </row>
    <row r="2085" spans="1:7" ht="17.25" thickBot="1" x14ac:dyDescent="0.35">
      <c r="A2085" s="375" t="s">
        <v>27</v>
      </c>
      <c r="B2085" s="412">
        <v>1924.192</v>
      </c>
      <c r="C2085" s="412">
        <v>49.139000000000003</v>
      </c>
      <c r="D2085" s="412">
        <v>0</v>
      </c>
      <c r="E2085" s="412">
        <v>0</v>
      </c>
      <c r="G2085" s="364"/>
    </row>
    <row r="2086" spans="1:7" ht="17.25" thickBot="1" x14ac:dyDescent="0.35">
      <c r="A2086" s="375" t="s">
        <v>28</v>
      </c>
      <c r="B2086" s="406">
        <v>1924.192</v>
      </c>
      <c r="C2086" s="406">
        <v>49.139000000000003</v>
      </c>
      <c r="D2086" s="406" t="e">
        <v>#DIV/0!</v>
      </c>
      <c r="E2086" s="406" t="e">
        <v>#DIV/0!</v>
      </c>
      <c r="G2086" s="364"/>
    </row>
    <row r="2087" spans="1:7" ht="17.25" thickBot="1" x14ac:dyDescent="0.35">
      <c r="A2087" s="375" t="s">
        <v>29</v>
      </c>
      <c r="B2087" s="408" t="s">
        <v>30</v>
      </c>
      <c r="C2087" s="409">
        <v>0</v>
      </c>
      <c r="D2087" s="409">
        <v>-1</v>
      </c>
      <c r="E2087" s="409" t="e">
        <v>#DIV/0!</v>
      </c>
      <c r="G2087" s="364"/>
    </row>
    <row r="2088" spans="1:7" ht="17.25" thickBot="1" x14ac:dyDescent="0.35">
      <c r="A2088" s="375" t="s">
        <v>31</v>
      </c>
      <c r="B2088" s="408" t="s">
        <v>30</v>
      </c>
      <c r="C2088" s="409">
        <v>-0.97446252764796859</v>
      </c>
      <c r="D2088" s="409">
        <v>-1</v>
      </c>
      <c r="E2088" s="409" t="e">
        <v>#DIV/0!</v>
      </c>
      <c r="G2088" s="364"/>
    </row>
    <row r="2089" spans="1:7" ht="17.25" thickBot="1" x14ac:dyDescent="0.35">
      <c r="A2089" s="375" t="s">
        <v>32</v>
      </c>
      <c r="B2089" s="408" t="s">
        <v>30</v>
      </c>
      <c r="C2089" s="409">
        <v>-0.97446252764796859</v>
      </c>
      <c r="D2089" s="409" t="e">
        <v>#DIV/0!</v>
      </c>
      <c r="E2089" s="409" t="e">
        <v>#DIV/0!</v>
      </c>
      <c r="G2089" s="364"/>
    </row>
    <row r="2090" spans="1:7" ht="17.25" thickBot="1" x14ac:dyDescent="0.35">
      <c r="A2090" s="1016" t="s">
        <v>721</v>
      </c>
      <c r="B2090" s="1017"/>
      <c r="C2090" s="1017"/>
      <c r="D2090" s="1017"/>
      <c r="E2090" s="1018"/>
      <c r="G2090" s="364"/>
    </row>
    <row r="2091" spans="1:7" x14ac:dyDescent="0.3">
      <c r="A2091" s="969"/>
      <c r="B2091" s="404">
        <v>2019</v>
      </c>
      <c r="C2091" s="404">
        <v>2020</v>
      </c>
      <c r="D2091" s="404">
        <v>2021</v>
      </c>
      <c r="E2091" s="404">
        <v>2022</v>
      </c>
      <c r="G2091" s="364"/>
    </row>
    <row r="2092" spans="1:7" ht="17.25" thickBot="1" x14ac:dyDescent="0.35">
      <c r="A2092" s="970"/>
      <c r="B2092" s="405" t="s">
        <v>9</v>
      </c>
      <c r="C2092" s="405" t="s">
        <v>10</v>
      </c>
      <c r="D2092" s="405" t="s">
        <v>10</v>
      </c>
      <c r="E2092" s="405" t="s">
        <v>10</v>
      </c>
      <c r="G2092" s="364"/>
    </row>
    <row r="2093" spans="1:7" ht="17.25" thickBot="1" x14ac:dyDescent="0.35">
      <c r="A2093" s="411" t="s">
        <v>49</v>
      </c>
      <c r="B2093" s="412">
        <v>0</v>
      </c>
      <c r="C2093" s="412">
        <v>0</v>
      </c>
      <c r="D2093" s="412">
        <v>0</v>
      </c>
      <c r="E2093" s="412">
        <v>0</v>
      </c>
      <c r="G2093" s="364"/>
    </row>
    <row r="2094" spans="1:7" ht="17.25" thickBot="1" x14ac:dyDescent="0.35">
      <c r="A2094" s="413" t="s">
        <v>110</v>
      </c>
      <c r="B2094" s="412"/>
      <c r="C2094" s="412"/>
      <c r="D2094" s="412"/>
      <c r="E2094" s="412"/>
      <c r="G2094" s="364"/>
    </row>
    <row r="2095" spans="1:7" ht="17.25" thickBot="1" x14ac:dyDescent="0.35">
      <c r="A2095" s="413" t="s">
        <v>111</v>
      </c>
      <c r="B2095" s="412"/>
      <c r="C2095" s="412"/>
      <c r="D2095" s="412"/>
      <c r="E2095" s="412"/>
      <c r="G2095" s="364"/>
    </row>
    <row r="2096" spans="1:7" ht="17.25" thickBot="1" x14ac:dyDescent="0.35">
      <c r="A2096" s="413" t="s">
        <v>113</v>
      </c>
      <c r="B2096" s="412"/>
      <c r="C2096" s="412"/>
      <c r="D2096" s="412"/>
      <c r="E2096" s="412"/>
      <c r="G2096" s="364"/>
    </row>
    <row r="2097" spans="1:7" ht="17.25" thickBot="1" x14ac:dyDescent="0.35">
      <c r="A2097" s="413" t="s">
        <v>114</v>
      </c>
      <c r="B2097" s="412"/>
      <c r="C2097" s="412"/>
      <c r="D2097" s="412"/>
      <c r="E2097" s="412"/>
      <c r="G2097" s="364"/>
    </row>
    <row r="2098" spans="1:7" ht="17.25" thickBot="1" x14ac:dyDescent="0.35">
      <c r="A2098" s="411" t="s">
        <v>50</v>
      </c>
      <c r="B2098" s="407">
        <v>1924.192</v>
      </c>
      <c r="C2098" s="407">
        <v>49.139000000000003</v>
      </c>
      <c r="D2098" s="407">
        <v>0</v>
      </c>
      <c r="E2098" s="407">
        <v>0</v>
      </c>
      <c r="G2098" s="364"/>
    </row>
    <row r="2099" spans="1:7" ht="17.25" thickBot="1" x14ac:dyDescent="0.35">
      <c r="A2099" s="413" t="s">
        <v>110</v>
      </c>
      <c r="B2099" s="468">
        <v>1924.192</v>
      </c>
      <c r="C2099" s="468">
        <v>49.139000000000003</v>
      </c>
      <c r="D2099" s="468">
        <v>0</v>
      </c>
      <c r="E2099" s="468">
        <v>0</v>
      </c>
      <c r="G2099" s="364"/>
    </row>
    <row r="2100" spans="1:7" ht="17.25" thickBot="1" x14ac:dyDescent="0.35">
      <c r="A2100" s="413" t="s">
        <v>111</v>
      </c>
      <c r="B2100" s="407"/>
      <c r="C2100" s="412"/>
      <c r="D2100" s="412"/>
      <c r="E2100" s="412"/>
      <c r="G2100" s="364"/>
    </row>
    <row r="2101" spans="1:7" ht="17.25" thickBot="1" x14ac:dyDescent="0.35">
      <c r="A2101" s="413" t="s">
        <v>113</v>
      </c>
      <c r="B2101" s="407"/>
      <c r="C2101" s="412"/>
      <c r="D2101" s="412"/>
      <c r="E2101" s="412"/>
      <c r="G2101" s="364"/>
    </row>
    <row r="2102" spans="1:7" ht="17.25" thickBot="1" x14ac:dyDescent="0.35">
      <c r="A2102" s="413" t="s">
        <v>114</v>
      </c>
      <c r="B2102" s="407"/>
      <c r="C2102" s="412"/>
      <c r="D2102" s="412"/>
      <c r="E2102" s="412"/>
      <c r="G2102" s="364"/>
    </row>
    <row r="2103" spans="1:7" ht="17.25" thickBot="1" x14ac:dyDescent="0.35">
      <c r="A2103" s="414" t="s">
        <v>40</v>
      </c>
      <c r="B2103" s="407">
        <v>1924.192</v>
      </c>
      <c r="C2103" s="407">
        <v>49.139000000000003</v>
      </c>
      <c r="D2103" s="407">
        <v>0</v>
      </c>
      <c r="E2103" s="407">
        <v>0</v>
      </c>
      <c r="G2103" s="364"/>
    </row>
    <row r="2104" spans="1:7" ht="78" customHeight="1" thickBot="1" x14ac:dyDescent="0.35">
      <c r="A2104" s="401" t="s">
        <v>53</v>
      </c>
      <c r="B2104" s="402" t="s">
        <v>915</v>
      </c>
      <c r="C2104" s="415" t="s">
        <v>916</v>
      </c>
      <c r="D2104" s="416"/>
      <c r="E2104" s="402"/>
      <c r="G2104" s="364"/>
    </row>
    <row r="2105" spans="1:7" ht="17.25" thickBot="1" x14ac:dyDescent="0.35">
      <c r="A2105" s="375" t="s">
        <v>22</v>
      </c>
      <c r="B2105" s="986"/>
      <c r="C2105" s="966"/>
      <c r="D2105" s="966"/>
      <c r="E2105" s="987"/>
      <c r="G2105" s="364"/>
    </row>
    <row r="2106" spans="1:7" ht="17.25" thickBot="1" x14ac:dyDescent="0.35">
      <c r="A2106" s="375" t="s">
        <v>24</v>
      </c>
      <c r="B2106" s="998" t="s">
        <v>711</v>
      </c>
      <c r="C2106" s="967"/>
      <c r="D2106" s="967"/>
      <c r="E2106" s="968"/>
      <c r="G2106" s="364"/>
    </row>
    <row r="2107" spans="1:7" x14ac:dyDescent="0.3">
      <c r="A2107" s="969"/>
      <c r="B2107" s="404">
        <v>2019</v>
      </c>
      <c r="C2107" s="404">
        <v>2020</v>
      </c>
      <c r="D2107" s="404">
        <v>2021</v>
      </c>
      <c r="E2107" s="404">
        <v>2022</v>
      </c>
      <c r="G2107" s="364"/>
    </row>
    <row r="2108" spans="1:7" ht="17.25" thickBot="1" x14ac:dyDescent="0.35">
      <c r="A2108" s="970"/>
      <c r="B2108" s="405" t="s">
        <v>9</v>
      </c>
      <c r="C2108" s="405" t="s">
        <v>10</v>
      </c>
      <c r="D2108" s="405" t="s">
        <v>10</v>
      </c>
      <c r="E2108" s="405" t="s">
        <v>10</v>
      </c>
      <c r="G2108" s="364"/>
    </row>
    <row r="2109" spans="1:7" ht="17.25" thickBot="1" x14ac:dyDescent="0.35">
      <c r="A2109" s="375" t="s">
        <v>26</v>
      </c>
      <c r="B2109" s="406">
        <v>1</v>
      </c>
      <c r="C2109" s="406">
        <v>1</v>
      </c>
      <c r="D2109" s="406">
        <v>0</v>
      </c>
      <c r="E2109" s="406">
        <v>0</v>
      </c>
      <c r="G2109" s="364"/>
    </row>
    <row r="2110" spans="1:7" ht="17.25" thickBot="1" x14ac:dyDescent="0.35">
      <c r="A2110" s="375" t="s">
        <v>27</v>
      </c>
      <c r="B2110" s="412">
        <v>1719</v>
      </c>
      <c r="C2110" s="412">
        <v>1719</v>
      </c>
      <c r="D2110" s="412">
        <v>0</v>
      </c>
      <c r="E2110" s="412">
        <v>0</v>
      </c>
      <c r="G2110" s="364"/>
    </row>
    <row r="2111" spans="1:7" ht="17.25" thickBot="1" x14ac:dyDescent="0.35">
      <c r="A2111" s="375" t="s">
        <v>28</v>
      </c>
      <c r="B2111" s="406">
        <v>1719</v>
      </c>
      <c r="C2111" s="406">
        <v>1719</v>
      </c>
      <c r="D2111" s="406" t="e">
        <v>#DIV/0!</v>
      </c>
      <c r="E2111" s="406" t="e">
        <v>#DIV/0!</v>
      </c>
      <c r="G2111" s="364"/>
    </row>
    <row r="2112" spans="1:7" ht="17.25" thickBot="1" x14ac:dyDescent="0.35">
      <c r="A2112" s="375" t="s">
        <v>29</v>
      </c>
      <c r="B2112" s="408" t="s">
        <v>30</v>
      </c>
      <c r="C2112" s="409">
        <v>0</v>
      </c>
      <c r="D2112" s="409">
        <v>-1</v>
      </c>
      <c r="E2112" s="409" t="e">
        <v>#DIV/0!</v>
      </c>
      <c r="G2112" s="364"/>
    </row>
    <row r="2113" spans="1:7" ht="17.25" thickBot="1" x14ac:dyDescent="0.35">
      <c r="A2113" s="375" t="s">
        <v>31</v>
      </c>
      <c r="B2113" s="408" t="s">
        <v>30</v>
      </c>
      <c r="C2113" s="409">
        <v>0</v>
      </c>
      <c r="D2113" s="409">
        <v>-1</v>
      </c>
      <c r="E2113" s="409" t="e">
        <v>#DIV/0!</v>
      </c>
      <c r="G2113" s="364"/>
    </row>
    <row r="2114" spans="1:7" ht="17.25" thickBot="1" x14ac:dyDescent="0.35">
      <c r="A2114" s="375" t="s">
        <v>32</v>
      </c>
      <c r="B2114" s="408" t="s">
        <v>30</v>
      </c>
      <c r="C2114" s="409">
        <v>0</v>
      </c>
      <c r="D2114" s="409" t="e">
        <v>#DIV/0!</v>
      </c>
      <c r="E2114" s="409" t="e">
        <v>#DIV/0!</v>
      </c>
      <c r="G2114" s="364"/>
    </row>
    <row r="2115" spans="1:7" ht="17.25" thickBot="1" x14ac:dyDescent="0.35">
      <c r="A2115" s="1016" t="s">
        <v>721</v>
      </c>
      <c r="B2115" s="1017"/>
      <c r="C2115" s="1017"/>
      <c r="D2115" s="1017"/>
      <c r="E2115" s="1018"/>
      <c r="G2115" s="364"/>
    </row>
    <row r="2116" spans="1:7" x14ac:dyDescent="0.3">
      <c r="A2116" s="969"/>
      <c r="B2116" s="404">
        <v>2019</v>
      </c>
      <c r="C2116" s="404">
        <v>2020</v>
      </c>
      <c r="D2116" s="404">
        <v>2021</v>
      </c>
      <c r="E2116" s="404">
        <v>2022</v>
      </c>
      <c r="G2116" s="364"/>
    </row>
    <row r="2117" spans="1:7" ht="17.25" thickBot="1" x14ac:dyDescent="0.35">
      <c r="A2117" s="970"/>
      <c r="B2117" s="405" t="s">
        <v>9</v>
      </c>
      <c r="C2117" s="405" t="s">
        <v>10</v>
      </c>
      <c r="D2117" s="405" t="s">
        <v>10</v>
      </c>
      <c r="E2117" s="405" t="s">
        <v>10</v>
      </c>
      <c r="G2117" s="364"/>
    </row>
    <row r="2118" spans="1:7" ht="17.25" thickBot="1" x14ac:dyDescent="0.35">
      <c r="A2118" s="411" t="s">
        <v>49</v>
      </c>
      <c r="B2118" s="412">
        <v>0</v>
      </c>
      <c r="C2118" s="412">
        <v>0</v>
      </c>
      <c r="D2118" s="412">
        <v>0</v>
      </c>
      <c r="E2118" s="412">
        <v>0</v>
      </c>
      <c r="G2118" s="364"/>
    </row>
    <row r="2119" spans="1:7" ht="17.25" thickBot="1" x14ac:dyDescent="0.35">
      <c r="A2119" s="413" t="s">
        <v>110</v>
      </c>
      <c r="B2119" s="412"/>
      <c r="C2119" s="412"/>
      <c r="D2119" s="412"/>
      <c r="E2119" s="412"/>
      <c r="G2119" s="364"/>
    </row>
    <row r="2120" spans="1:7" ht="17.25" thickBot="1" x14ac:dyDescent="0.35">
      <c r="A2120" s="413" t="s">
        <v>111</v>
      </c>
      <c r="B2120" s="412"/>
      <c r="C2120" s="412"/>
      <c r="D2120" s="412"/>
      <c r="E2120" s="412"/>
      <c r="G2120" s="364"/>
    </row>
    <row r="2121" spans="1:7" ht="17.25" thickBot="1" x14ac:dyDescent="0.35">
      <c r="A2121" s="413" t="s">
        <v>113</v>
      </c>
      <c r="B2121" s="412"/>
      <c r="C2121" s="412"/>
      <c r="D2121" s="412"/>
      <c r="E2121" s="412"/>
      <c r="G2121" s="364"/>
    </row>
    <row r="2122" spans="1:7" ht="17.25" thickBot="1" x14ac:dyDescent="0.35">
      <c r="A2122" s="413" t="s">
        <v>114</v>
      </c>
      <c r="B2122" s="412"/>
      <c r="C2122" s="412"/>
      <c r="D2122" s="412"/>
      <c r="E2122" s="412"/>
      <c r="G2122" s="364"/>
    </row>
    <row r="2123" spans="1:7" ht="17.25" thickBot="1" x14ac:dyDescent="0.35">
      <c r="A2123" s="411" t="s">
        <v>50</v>
      </c>
      <c r="B2123" s="407">
        <v>1719</v>
      </c>
      <c r="C2123" s="407">
        <v>1719</v>
      </c>
      <c r="D2123" s="407">
        <v>0</v>
      </c>
      <c r="E2123" s="407">
        <v>0</v>
      </c>
      <c r="G2123" s="364"/>
    </row>
    <row r="2124" spans="1:7" ht="17.25" thickBot="1" x14ac:dyDescent="0.35">
      <c r="A2124" s="413" t="s">
        <v>110</v>
      </c>
      <c r="B2124" s="412">
        <v>1719</v>
      </c>
      <c r="C2124" s="412">
        <v>1719</v>
      </c>
      <c r="D2124" s="412">
        <v>0</v>
      </c>
      <c r="E2124" s="412">
        <v>0</v>
      </c>
      <c r="G2124" s="364"/>
    </row>
    <row r="2125" spans="1:7" ht="17.25" thickBot="1" x14ac:dyDescent="0.35">
      <c r="A2125" s="413" t="s">
        <v>111</v>
      </c>
      <c r="B2125" s="407"/>
      <c r="C2125" s="412"/>
      <c r="D2125" s="412"/>
      <c r="E2125" s="412"/>
      <c r="G2125" s="364"/>
    </row>
    <row r="2126" spans="1:7" ht="17.25" thickBot="1" x14ac:dyDescent="0.35">
      <c r="A2126" s="413" t="s">
        <v>113</v>
      </c>
      <c r="B2126" s="407"/>
      <c r="C2126" s="412"/>
      <c r="D2126" s="412"/>
      <c r="E2126" s="412"/>
      <c r="G2126" s="364"/>
    </row>
    <row r="2127" spans="1:7" ht="17.25" thickBot="1" x14ac:dyDescent="0.35">
      <c r="A2127" s="413" t="s">
        <v>114</v>
      </c>
      <c r="B2127" s="407"/>
      <c r="C2127" s="412"/>
      <c r="D2127" s="412"/>
      <c r="E2127" s="412"/>
      <c r="G2127" s="364"/>
    </row>
    <row r="2128" spans="1:7" ht="17.25" thickBot="1" x14ac:dyDescent="0.35">
      <c r="A2128" s="414" t="s">
        <v>56</v>
      </c>
      <c r="B2128" s="407">
        <v>1719</v>
      </c>
      <c r="C2128" s="407">
        <v>1719</v>
      </c>
      <c r="D2128" s="407">
        <v>0</v>
      </c>
      <c r="E2128" s="407">
        <v>0</v>
      </c>
      <c r="G2128" s="364"/>
    </row>
    <row r="2129" spans="1:7" ht="62.25" customHeight="1" thickBot="1" x14ac:dyDescent="0.35">
      <c r="A2129" s="401" t="s">
        <v>102</v>
      </c>
      <c r="B2129" s="402" t="s">
        <v>917</v>
      </c>
      <c r="C2129" s="415" t="s">
        <v>918</v>
      </c>
      <c r="D2129" s="416"/>
      <c r="E2129" s="402"/>
      <c r="G2129" s="364"/>
    </row>
    <row r="2130" spans="1:7" ht="17.25" thickBot="1" x14ac:dyDescent="0.35">
      <c r="A2130" s="375" t="s">
        <v>22</v>
      </c>
      <c r="B2130" s="986" t="s">
        <v>724</v>
      </c>
      <c r="C2130" s="966"/>
      <c r="D2130" s="966"/>
      <c r="E2130" s="987"/>
      <c r="G2130" s="364"/>
    </row>
    <row r="2131" spans="1:7" ht="17.25" thickBot="1" x14ac:dyDescent="0.35">
      <c r="A2131" s="375" t="s">
        <v>24</v>
      </c>
      <c r="B2131" s="998" t="s">
        <v>711</v>
      </c>
      <c r="C2131" s="967"/>
      <c r="D2131" s="967"/>
      <c r="E2131" s="968"/>
      <c r="G2131" s="364"/>
    </row>
    <row r="2132" spans="1:7" x14ac:dyDescent="0.3">
      <c r="A2132" s="969"/>
      <c r="B2132" s="404">
        <v>2019</v>
      </c>
      <c r="C2132" s="404">
        <v>2020</v>
      </c>
      <c r="D2132" s="404">
        <v>2021</v>
      </c>
      <c r="E2132" s="404">
        <v>2022</v>
      </c>
      <c r="G2132" s="364"/>
    </row>
    <row r="2133" spans="1:7" ht="17.25" thickBot="1" x14ac:dyDescent="0.35">
      <c r="A2133" s="970"/>
      <c r="B2133" s="405" t="s">
        <v>9</v>
      </c>
      <c r="C2133" s="405" t="s">
        <v>10</v>
      </c>
      <c r="D2133" s="405" t="s">
        <v>10</v>
      </c>
      <c r="E2133" s="405" t="s">
        <v>10</v>
      </c>
      <c r="G2133" s="364"/>
    </row>
    <row r="2134" spans="1:7" ht="17.25" thickBot="1" x14ac:dyDescent="0.35">
      <c r="A2134" s="375" t="s">
        <v>26</v>
      </c>
      <c r="B2134" s="406">
        <v>1</v>
      </c>
      <c r="C2134" s="406">
        <v>1</v>
      </c>
      <c r="D2134" s="406">
        <v>0</v>
      </c>
      <c r="E2134" s="406">
        <v>0</v>
      </c>
      <c r="G2134" s="364"/>
    </row>
    <row r="2135" spans="1:7" ht="17.25" thickBot="1" x14ac:dyDescent="0.35">
      <c r="A2135" s="375" t="s">
        <v>27</v>
      </c>
      <c r="B2135" s="412">
        <v>1610</v>
      </c>
      <c r="C2135" s="412">
        <v>1610</v>
      </c>
      <c r="D2135" s="412">
        <v>0</v>
      </c>
      <c r="E2135" s="412">
        <v>0</v>
      </c>
      <c r="G2135" s="364"/>
    </row>
    <row r="2136" spans="1:7" ht="17.25" thickBot="1" x14ac:dyDescent="0.35">
      <c r="A2136" s="375" t="s">
        <v>28</v>
      </c>
      <c r="B2136" s="406">
        <v>1610</v>
      </c>
      <c r="C2136" s="406">
        <v>1610</v>
      </c>
      <c r="D2136" s="406" t="e">
        <v>#DIV/0!</v>
      </c>
      <c r="E2136" s="406" t="e">
        <v>#DIV/0!</v>
      </c>
      <c r="G2136" s="364"/>
    </row>
    <row r="2137" spans="1:7" ht="17.25" thickBot="1" x14ac:dyDescent="0.35">
      <c r="A2137" s="375" t="s">
        <v>29</v>
      </c>
      <c r="B2137" s="408" t="s">
        <v>30</v>
      </c>
      <c r="C2137" s="409">
        <v>0</v>
      </c>
      <c r="D2137" s="409">
        <v>-1</v>
      </c>
      <c r="E2137" s="409" t="e">
        <v>#DIV/0!</v>
      </c>
      <c r="G2137" s="364"/>
    </row>
    <row r="2138" spans="1:7" ht="17.25" thickBot="1" x14ac:dyDescent="0.35">
      <c r="A2138" s="375" t="s">
        <v>31</v>
      </c>
      <c r="B2138" s="408" t="s">
        <v>30</v>
      </c>
      <c r="C2138" s="409">
        <v>0</v>
      </c>
      <c r="D2138" s="409">
        <v>-1</v>
      </c>
      <c r="E2138" s="409" t="e">
        <v>#DIV/0!</v>
      </c>
      <c r="G2138" s="364"/>
    </row>
    <row r="2139" spans="1:7" ht="17.25" thickBot="1" x14ac:dyDescent="0.35">
      <c r="A2139" s="375" t="s">
        <v>32</v>
      </c>
      <c r="B2139" s="408" t="s">
        <v>30</v>
      </c>
      <c r="C2139" s="409">
        <v>0</v>
      </c>
      <c r="D2139" s="409" t="e">
        <v>#DIV/0!</v>
      </c>
      <c r="E2139" s="409" t="e">
        <v>#DIV/0!</v>
      </c>
      <c r="G2139" s="364"/>
    </row>
    <row r="2140" spans="1:7" ht="17.25" thickBot="1" x14ac:dyDescent="0.35">
      <c r="A2140" s="1016" t="s">
        <v>721</v>
      </c>
      <c r="B2140" s="1017"/>
      <c r="C2140" s="1017"/>
      <c r="D2140" s="1017"/>
      <c r="E2140" s="1018"/>
      <c r="G2140" s="364"/>
    </row>
    <row r="2141" spans="1:7" x14ac:dyDescent="0.3">
      <c r="A2141" s="969"/>
      <c r="B2141" s="404">
        <v>2019</v>
      </c>
      <c r="C2141" s="404">
        <v>2020</v>
      </c>
      <c r="D2141" s="404">
        <v>2021</v>
      </c>
      <c r="E2141" s="404">
        <v>2022</v>
      </c>
      <c r="G2141" s="364"/>
    </row>
    <row r="2142" spans="1:7" ht="17.25" thickBot="1" x14ac:dyDescent="0.35">
      <c r="A2142" s="970"/>
      <c r="B2142" s="405" t="s">
        <v>9</v>
      </c>
      <c r="C2142" s="405" t="s">
        <v>10</v>
      </c>
      <c r="D2142" s="405" t="s">
        <v>10</v>
      </c>
      <c r="E2142" s="405" t="s">
        <v>10</v>
      </c>
      <c r="G2142" s="364"/>
    </row>
    <row r="2143" spans="1:7" ht="17.25" thickBot="1" x14ac:dyDescent="0.35">
      <c r="A2143" s="411" t="s">
        <v>49</v>
      </c>
      <c r="B2143" s="412">
        <v>0</v>
      </c>
      <c r="C2143" s="412">
        <v>0</v>
      </c>
      <c r="D2143" s="412">
        <v>0</v>
      </c>
      <c r="E2143" s="412">
        <v>0</v>
      </c>
      <c r="G2143" s="364"/>
    </row>
    <row r="2144" spans="1:7" ht="17.25" thickBot="1" x14ac:dyDescent="0.35">
      <c r="A2144" s="413" t="s">
        <v>110</v>
      </c>
      <c r="B2144" s="412"/>
      <c r="C2144" s="412"/>
      <c r="D2144" s="412"/>
      <c r="E2144" s="412"/>
      <c r="G2144" s="364"/>
    </row>
    <row r="2145" spans="1:7" ht="17.25" thickBot="1" x14ac:dyDescent="0.35">
      <c r="A2145" s="413" t="s">
        <v>111</v>
      </c>
      <c r="B2145" s="412"/>
      <c r="C2145" s="412"/>
      <c r="D2145" s="412"/>
      <c r="E2145" s="412"/>
      <c r="G2145" s="364"/>
    </row>
    <row r="2146" spans="1:7" ht="17.25" thickBot="1" x14ac:dyDescent="0.35">
      <c r="A2146" s="413" t="s">
        <v>113</v>
      </c>
      <c r="B2146" s="412"/>
      <c r="C2146" s="412"/>
      <c r="D2146" s="412"/>
      <c r="E2146" s="412"/>
      <c r="G2146" s="364"/>
    </row>
    <row r="2147" spans="1:7" ht="17.25" thickBot="1" x14ac:dyDescent="0.35">
      <c r="A2147" s="413" t="s">
        <v>114</v>
      </c>
      <c r="B2147" s="412"/>
      <c r="C2147" s="412"/>
      <c r="D2147" s="412"/>
      <c r="E2147" s="412"/>
      <c r="G2147" s="364"/>
    </row>
    <row r="2148" spans="1:7" ht="17.25" thickBot="1" x14ac:dyDescent="0.35">
      <c r="A2148" s="411" t="s">
        <v>50</v>
      </c>
      <c r="B2148" s="407">
        <v>1610</v>
      </c>
      <c r="C2148" s="407">
        <v>1610</v>
      </c>
      <c r="D2148" s="407">
        <v>0</v>
      </c>
      <c r="E2148" s="407">
        <v>0</v>
      </c>
      <c r="G2148" s="364"/>
    </row>
    <row r="2149" spans="1:7" ht="17.25" thickBot="1" x14ac:dyDescent="0.35">
      <c r="A2149" s="413" t="s">
        <v>110</v>
      </c>
      <c r="B2149" s="412">
        <v>1610</v>
      </c>
      <c r="C2149" s="468">
        <v>1610</v>
      </c>
      <c r="D2149" s="412">
        <v>0</v>
      </c>
      <c r="E2149" s="412">
        <v>0</v>
      </c>
      <c r="G2149" s="364"/>
    </row>
    <row r="2150" spans="1:7" ht="17.25" thickBot="1" x14ac:dyDescent="0.35">
      <c r="A2150" s="413" t="s">
        <v>111</v>
      </c>
      <c r="B2150" s="407"/>
      <c r="C2150" s="412"/>
      <c r="D2150" s="412"/>
      <c r="E2150" s="412"/>
      <c r="G2150" s="364"/>
    </row>
    <row r="2151" spans="1:7" ht="17.25" thickBot="1" x14ac:dyDescent="0.35">
      <c r="A2151" s="413" t="s">
        <v>113</v>
      </c>
      <c r="B2151" s="407"/>
      <c r="C2151" s="412"/>
      <c r="D2151" s="412"/>
      <c r="E2151" s="412"/>
      <c r="G2151" s="364"/>
    </row>
    <row r="2152" spans="1:7" ht="17.25" thickBot="1" x14ac:dyDescent="0.35">
      <c r="A2152" s="413" t="s">
        <v>114</v>
      </c>
      <c r="B2152" s="407"/>
      <c r="C2152" s="412"/>
      <c r="D2152" s="412"/>
      <c r="E2152" s="412"/>
      <c r="G2152" s="364"/>
    </row>
    <row r="2153" spans="1:7" ht="17.25" thickBot="1" x14ac:dyDescent="0.35">
      <c r="A2153" s="414" t="s">
        <v>104</v>
      </c>
      <c r="B2153" s="407">
        <v>1610</v>
      </c>
      <c r="C2153" s="407">
        <v>1610</v>
      </c>
      <c r="D2153" s="407">
        <v>0</v>
      </c>
      <c r="E2153" s="407">
        <v>0</v>
      </c>
      <c r="G2153" s="364"/>
    </row>
    <row r="2154" spans="1:7" ht="75" customHeight="1" thickBot="1" x14ac:dyDescent="0.35">
      <c r="A2154" s="401" t="s">
        <v>105</v>
      </c>
      <c r="B2154" s="402" t="s">
        <v>919</v>
      </c>
      <c r="C2154" s="415" t="s">
        <v>920</v>
      </c>
      <c r="D2154" s="416"/>
      <c r="E2154" s="402"/>
      <c r="G2154" s="364"/>
    </row>
    <row r="2155" spans="1:7" ht="17.25" thickBot="1" x14ac:dyDescent="0.35">
      <c r="A2155" s="375" t="s">
        <v>22</v>
      </c>
      <c r="B2155" s="986" t="s">
        <v>724</v>
      </c>
      <c r="C2155" s="966"/>
      <c r="D2155" s="966"/>
      <c r="E2155" s="987"/>
      <c r="G2155" s="364"/>
    </row>
    <row r="2156" spans="1:7" ht="17.25" thickBot="1" x14ac:dyDescent="0.35">
      <c r="A2156" s="375" t="s">
        <v>24</v>
      </c>
      <c r="B2156" s="998" t="s">
        <v>711</v>
      </c>
      <c r="C2156" s="967"/>
      <c r="D2156" s="967"/>
      <c r="E2156" s="968"/>
      <c r="G2156" s="364"/>
    </row>
    <row r="2157" spans="1:7" x14ac:dyDescent="0.3">
      <c r="A2157" s="969"/>
      <c r="B2157" s="404">
        <v>2019</v>
      </c>
      <c r="C2157" s="404">
        <v>2020</v>
      </c>
      <c r="D2157" s="404">
        <v>2021</v>
      </c>
      <c r="E2157" s="404">
        <v>2022</v>
      </c>
      <c r="G2157" s="364"/>
    </row>
    <row r="2158" spans="1:7" ht="17.25" thickBot="1" x14ac:dyDescent="0.35">
      <c r="A2158" s="970"/>
      <c r="B2158" s="405" t="s">
        <v>9</v>
      </c>
      <c r="C2158" s="405" t="s">
        <v>10</v>
      </c>
      <c r="D2158" s="405" t="s">
        <v>10</v>
      </c>
      <c r="E2158" s="405" t="s">
        <v>10</v>
      </c>
      <c r="G2158" s="364"/>
    </row>
    <row r="2159" spans="1:7" ht="17.25" thickBot="1" x14ac:dyDescent="0.35">
      <c r="A2159" s="375" t="s">
        <v>26</v>
      </c>
      <c r="B2159" s="406">
        <v>1</v>
      </c>
      <c r="C2159" s="406">
        <v>1</v>
      </c>
      <c r="D2159" s="406">
        <v>0</v>
      </c>
      <c r="E2159" s="406">
        <v>0</v>
      </c>
      <c r="G2159" s="364"/>
    </row>
    <row r="2160" spans="1:7" ht="17.25" thickBot="1" x14ac:dyDescent="0.35">
      <c r="A2160" s="375" t="s">
        <v>27</v>
      </c>
      <c r="B2160" s="412">
        <v>1039</v>
      </c>
      <c r="C2160" s="412">
        <v>252.62200000000001</v>
      </c>
      <c r="D2160" s="412">
        <v>0</v>
      </c>
      <c r="E2160" s="412">
        <v>0</v>
      </c>
      <c r="G2160" s="364"/>
    </row>
    <row r="2161" spans="1:7" ht="17.25" thickBot="1" x14ac:dyDescent="0.35">
      <c r="A2161" s="375" t="s">
        <v>28</v>
      </c>
      <c r="B2161" s="406">
        <v>1039</v>
      </c>
      <c r="C2161" s="406">
        <v>252.62200000000001</v>
      </c>
      <c r="D2161" s="406" t="e">
        <v>#DIV/0!</v>
      </c>
      <c r="E2161" s="406" t="e">
        <v>#DIV/0!</v>
      </c>
      <c r="G2161" s="364"/>
    </row>
    <row r="2162" spans="1:7" ht="17.25" thickBot="1" x14ac:dyDescent="0.35">
      <c r="A2162" s="375" t="s">
        <v>29</v>
      </c>
      <c r="B2162" s="408" t="s">
        <v>30</v>
      </c>
      <c r="C2162" s="409">
        <v>0</v>
      </c>
      <c r="D2162" s="409">
        <v>-1</v>
      </c>
      <c r="E2162" s="409" t="e">
        <v>#DIV/0!</v>
      </c>
      <c r="G2162" s="364"/>
    </row>
    <row r="2163" spans="1:7" ht="17.25" thickBot="1" x14ac:dyDescent="0.35">
      <c r="A2163" s="375" t="s">
        <v>31</v>
      </c>
      <c r="B2163" s="408" t="s">
        <v>30</v>
      </c>
      <c r="C2163" s="409">
        <v>-0.75686044273339748</v>
      </c>
      <c r="D2163" s="409">
        <v>-1</v>
      </c>
      <c r="E2163" s="409" t="e">
        <v>#DIV/0!</v>
      </c>
      <c r="G2163" s="364"/>
    </row>
    <row r="2164" spans="1:7" ht="17.25" thickBot="1" x14ac:dyDescent="0.35">
      <c r="A2164" s="375" t="s">
        <v>32</v>
      </c>
      <c r="B2164" s="408" t="s">
        <v>30</v>
      </c>
      <c r="C2164" s="409">
        <v>-0.75686044273339748</v>
      </c>
      <c r="D2164" s="409" t="e">
        <v>#DIV/0!</v>
      </c>
      <c r="E2164" s="409" t="e">
        <v>#DIV/0!</v>
      </c>
      <c r="G2164" s="364"/>
    </row>
    <row r="2165" spans="1:7" ht="17.25" thickBot="1" x14ac:dyDescent="0.35">
      <c r="A2165" s="1016" t="s">
        <v>721</v>
      </c>
      <c r="B2165" s="1017"/>
      <c r="C2165" s="1017"/>
      <c r="D2165" s="1017"/>
      <c r="E2165" s="1018"/>
      <c r="G2165" s="364"/>
    </row>
    <row r="2166" spans="1:7" x14ac:dyDescent="0.3">
      <c r="A2166" s="969"/>
      <c r="B2166" s="404">
        <v>2019</v>
      </c>
      <c r="C2166" s="404">
        <v>2020</v>
      </c>
      <c r="D2166" s="404">
        <v>2021</v>
      </c>
      <c r="E2166" s="404">
        <v>2022</v>
      </c>
      <c r="G2166" s="364"/>
    </row>
    <row r="2167" spans="1:7" ht="17.25" thickBot="1" x14ac:dyDescent="0.35">
      <c r="A2167" s="970"/>
      <c r="B2167" s="405" t="s">
        <v>9</v>
      </c>
      <c r="C2167" s="405" t="s">
        <v>10</v>
      </c>
      <c r="D2167" s="405" t="s">
        <v>10</v>
      </c>
      <c r="E2167" s="405" t="s">
        <v>10</v>
      </c>
      <c r="G2167" s="364"/>
    </row>
    <row r="2168" spans="1:7" ht="17.25" thickBot="1" x14ac:dyDescent="0.35">
      <c r="A2168" s="411" t="s">
        <v>49</v>
      </c>
      <c r="B2168" s="412">
        <v>0</v>
      </c>
      <c r="C2168" s="412">
        <v>0</v>
      </c>
      <c r="D2168" s="412">
        <v>0</v>
      </c>
      <c r="E2168" s="412">
        <v>0</v>
      </c>
      <c r="G2168" s="364"/>
    </row>
    <row r="2169" spans="1:7" ht="17.25" thickBot="1" x14ac:dyDescent="0.35">
      <c r="A2169" s="413" t="s">
        <v>110</v>
      </c>
      <c r="B2169" s="412"/>
      <c r="C2169" s="412"/>
      <c r="D2169" s="412"/>
      <c r="E2169" s="412"/>
      <c r="G2169" s="364"/>
    </row>
    <row r="2170" spans="1:7" ht="17.25" thickBot="1" x14ac:dyDescent="0.35">
      <c r="A2170" s="413" t="s">
        <v>111</v>
      </c>
      <c r="B2170" s="412"/>
      <c r="C2170" s="412"/>
      <c r="D2170" s="412"/>
      <c r="E2170" s="412"/>
      <c r="G2170" s="364"/>
    </row>
    <row r="2171" spans="1:7" ht="17.25" thickBot="1" x14ac:dyDescent="0.35">
      <c r="A2171" s="413" t="s">
        <v>113</v>
      </c>
      <c r="B2171" s="412"/>
      <c r="C2171" s="412"/>
      <c r="D2171" s="412"/>
      <c r="E2171" s="412"/>
      <c r="G2171" s="364"/>
    </row>
    <row r="2172" spans="1:7" ht="17.25" thickBot="1" x14ac:dyDescent="0.35">
      <c r="A2172" s="413" t="s">
        <v>114</v>
      </c>
      <c r="B2172" s="412"/>
      <c r="C2172" s="412"/>
      <c r="D2172" s="412"/>
      <c r="E2172" s="412"/>
      <c r="G2172" s="364"/>
    </row>
    <row r="2173" spans="1:7" ht="17.25" thickBot="1" x14ac:dyDescent="0.35">
      <c r="A2173" s="411" t="s">
        <v>50</v>
      </c>
      <c r="B2173" s="407">
        <v>1039</v>
      </c>
      <c r="C2173" s="407">
        <v>252.62200000000001</v>
      </c>
      <c r="D2173" s="407">
        <v>0</v>
      </c>
      <c r="E2173" s="407">
        <v>0</v>
      </c>
      <c r="G2173" s="364"/>
    </row>
    <row r="2174" spans="1:7" ht="17.25" thickBot="1" x14ac:dyDescent="0.35">
      <c r="A2174" s="413" t="s">
        <v>110</v>
      </c>
      <c r="B2174" s="412">
        <v>1039</v>
      </c>
      <c r="C2174" s="412">
        <v>252.62200000000001</v>
      </c>
      <c r="D2174" s="412">
        <v>0</v>
      </c>
      <c r="E2174" s="412">
        <v>0</v>
      </c>
      <c r="G2174" s="364"/>
    </row>
    <row r="2175" spans="1:7" ht="17.25" thickBot="1" x14ac:dyDescent="0.35">
      <c r="A2175" s="413" t="s">
        <v>111</v>
      </c>
      <c r="B2175" s="407"/>
      <c r="C2175" s="412"/>
      <c r="D2175" s="412"/>
      <c r="E2175" s="412"/>
      <c r="G2175" s="364"/>
    </row>
    <row r="2176" spans="1:7" ht="17.25" thickBot="1" x14ac:dyDescent="0.35">
      <c r="A2176" s="413" t="s">
        <v>113</v>
      </c>
      <c r="B2176" s="407"/>
      <c r="C2176" s="412"/>
      <c r="D2176" s="412"/>
      <c r="E2176" s="412"/>
      <c r="G2176" s="364"/>
    </row>
    <row r="2177" spans="1:7" ht="17.25" thickBot="1" x14ac:dyDescent="0.35">
      <c r="A2177" s="413" t="s">
        <v>114</v>
      </c>
      <c r="B2177" s="407"/>
      <c r="C2177" s="412"/>
      <c r="D2177" s="412"/>
      <c r="E2177" s="412"/>
      <c r="G2177" s="364"/>
    </row>
    <row r="2178" spans="1:7" ht="17.25" thickBot="1" x14ac:dyDescent="0.35">
      <c r="A2178" s="414" t="s">
        <v>107</v>
      </c>
      <c r="B2178" s="407">
        <v>1039</v>
      </c>
      <c r="C2178" s="407">
        <v>252.62200000000001</v>
      </c>
      <c r="D2178" s="407">
        <v>0</v>
      </c>
      <c r="E2178" s="407">
        <v>0</v>
      </c>
      <c r="G2178" s="364"/>
    </row>
    <row r="2179" spans="1:7" ht="66.75" customHeight="1" thickBot="1" x14ac:dyDescent="0.35">
      <c r="A2179" s="401" t="s">
        <v>57</v>
      </c>
      <c r="B2179" s="402" t="s">
        <v>921</v>
      </c>
      <c r="C2179" s="415" t="s">
        <v>922</v>
      </c>
      <c r="D2179" s="416"/>
      <c r="E2179" s="402"/>
      <c r="G2179" s="364"/>
    </row>
    <row r="2180" spans="1:7" ht="17.25" thickBot="1" x14ac:dyDescent="0.35">
      <c r="A2180" s="375" t="s">
        <v>22</v>
      </c>
      <c r="B2180" s="986">
        <v>1</v>
      </c>
      <c r="C2180" s="966"/>
      <c r="D2180" s="966"/>
      <c r="E2180" s="987"/>
      <c r="G2180" s="364"/>
    </row>
    <row r="2181" spans="1:7" ht="17.25" thickBot="1" x14ac:dyDescent="0.35">
      <c r="A2181" s="375" t="s">
        <v>24</v>
      </c>
      <c r="B2181" s="998">
        <v>1</v>
      </c>
      <c r="C2181" s="967"/>
      <c r="D2181" s="967"/>
      <c r="E2181" s="968"/>
      <c r="G2181" s="364"/>
    </row>
    <row r="2182" spans="1:7" x14ac:dyDescent="0.3">
      <c r="A2182" s="969"/>
      <c r="B2182" s="404">
        <v>2019</v>
      </c>
      <c r="C2182" s="404">
        <v>2020</v>
      </c>
      <c r="D2182" s="404">
        <v>2021</v>
      </c>
      <c r="E2182" s="404">
        <v>2022</v>
      </c>
      <c r="G2182" s="364"/>
    </row>
    <row r="2183" spans="1:7" ht="17.25" thickBot="1" x14ac:dyDescent="0.35">
      <c r="A2183" s="970"/>
      <c r="B2183" s="405" t="s">
        <v>9</v>
      </c>
      <c r="C2183" s="405" t="s">
        <v>10</v>
      </c>
      <c r="D2183" s="405" t="s">
        <v>10</v>
      </c>
      <c r="E2183" s="405" t="s">
        <v>10</v>
      </c>
      <c r="G2183" s="364"/>
    </row>
    <row r="2184" spans="1:7" ht="17.25" thickBot="1" x14ac:dyDescent="0.35">
      <c r="A2184" s="375" t="s">
        <v>26</v>
      </c>
      <c r="B2184" s="406">
        <v>1</v>
      </c>
      <c r="C2184" s="406">
        <v>1</v>
      </c>
      <c r="D2184" s="406">
        <v>1</v>
      </c>
      <c r="E2184" s="406">
        <v>1</v>
      </c>
      <c r="G2184" s="364"/>
    </row>
    <row r="2185" spans="1:7" ht="17.25" thickBot="1" x14ac:dyDescent="0.35">
      <c r="A2185" s="375" t="s">
        <v>27</v>
      </c>
      <c r="B2185" s="412">
        <v>49535.703999999998</v>
      </c>
      <c r="C2185" s="412">
        <v>17180.001</v>
      </c>
      <c r="D2185" s="412">
        <v>60000</v>
      </c>
      <c r="E2185" s="412">
        <v>75713.385999999999</v>
      </c>
      <c r="G2185" s="364"/>
    </row>
    <row r="2186" spans="1:7" ht="17.25" thickBot="1" x14ac:dyDescent="0.35">
      <c r="A2186" s="375" t="s">
        <v>28</v>
      </c>
      <c r="B2186" s="406">
        <v>49535.703999999998</v>
      </c>
      <c r="C2186" s="406">
        <v>17180.001</v>
      </c>
      <c r="D2186" s="406">
        <v>60000</v>
      </c>
      <c r="E2186" s="406">
        <v>75713.385999999999</v>
      </c>
      <c r="G2186" s="364"/>
    </row>
    <row r="2187" spans="1:7" ht="17.25" thickBot="1" x14ac:dyDescent="0.35">
      <c r="A2187" s="375" t="s">
        <v>29</v>
      </c>
      <c r="B2187" s="408" t="s">
        <v>30</v>
      </c>
      <c r="C2187" s="409">
        <v>0</v>
      </c>
      <c r="D2187" s="409">
        <v>0</v>
      </c>
      <c r="E2187" s="409">
        <v>0</v>
      </c>
      <c r="G2187" s="364"/>
    </row>
    <row r="2188" spans="1:7" ht="17.25" thickBot="1" x14ac:dyDescent="0.35">
      <c r="A2188" s="375" t="s">
        <v>31</v>
      </c>
      <c r="B2188" s="408" t="s">
        <v>30</v>
      </c>
      <c r="C2188" s="409">
        <v>-0.65317943195074002</v>
      </c>
      <c r="D2188" s="409">
        <v>2.4924328584148512</v>
      </c>
      <c r="E2188" s="409">
        <v>0.26188976666666663</v>
      </c>
      <c r="G2188" s="364"/>
    </row>
    <row r="2189" spans="1:7" ht="17.25" thickBot="1" x14ac:dyDescent="0.35">
      <c r="A2189" s="375" t="s">
        <v>32</v>
      </c>
      <c r="B2189" s="408" t="s">
        <v>30</v>
      </c>
      <c r="C2189" s="409">
        <v>-0.65317943195074002</v>
      </c>
      <c r="D2189" s="409">
        <v>2.4924328584148512</v>
      </c>
      <c r="E2189" s="409">
        <v>0.26188976666666663</v>
      </c>
      <c r="G2189" s="364"/>
    </row>
    <row r="2190" spans="1:7" ht="17.25" thickBot="1" x14ac:dyDescent="0.35">
      <c r="A2190" s="1016" t="s">
        <v>721</v>
      </c>
      <c r="B2190" s="1017"/>
      <c r="C2190" s="1017"/>
      <c r="D2190" s="1017"/>
      <c r="E2190" s="1018"/>
      <c r="G2190" s="364"/>
    </row>
    <row r="2191" spans="1:7" x14ac:dyDescent="0.3">
      <c r="A2191" s="969"/>
      <c r="B2191" s="404">
        <v>2019</v>
      </c>
      <c r="C2191" s="404">
        <v>2020</v>
      </c>
      <c r="D2191" s="404">
        <v>2021</v>
      </c>
      <c r="E2191" s="404">
        <v>2022</v>
      </c>
      <c r="G2191" s="364"/>
    </row>
    <row r="2192" spans="1:7" ht="17.25" thickBot="1" x14ac:dyDescent="0.35">
      <c r="A2192" s="970"/>
      <c r="B2192" s="405" t="s">
        <v>9</v>
      </c>
      <c r="C2192" s="405" t="s">
        <v>10</v>
      </c>
      <c r="D2192" s="405" t="s">
        <v>10</v>
      </c>
      <c r="E2192" s="405" t="s">
        <v>10</v>
      </c>
      <c r="G2192" s="364"/>
    </row>
    <row r="2193" spans="1:7" ht="17.25" thickBot="1" x14ac:dyDescent="0.35">
      <c r="A2193" s="411" t="s">
        <v>49</v>
      </c>
      <c r="B2193" s="412">
        <v>0</v>
      </c>
      <c r="C2193" s="412">
        <v>0</v>
      </c>
      <c r="D2193" s="412">
        <v>0</v>
      </c>
      <c r="E2193" s="412">
        <v>0</v>
      </c>
      <c r="G2193" s="364"/>
    </row>
    <row r="2194" spans="1:7" ht="17.25" thickBot="1" x14ac:dyDescent="0.35">
      <c r="A2194" s="413" t="s">
        <v>110</v>
      </c>
      <c r="B2194" s="412"/>
      <c r="C2194" s="412"/>
      <c r="D2194" s="412"/>
      <c r="E2194" s="412"/>
      <c r="G2194" s="364"/>
    </row>
    <row r="2195" spans="1:7" ht="17.25" thickBot="1" x14ac:dyDescent="0.35">
      <c r="A2195" s="413" t="s">
        <v>111</v>
      </c>
      <c r="B2195" s="412"/>
      <c r="C2195" s="412"/>
      <c r="D2195" s="412"/>
      <c r="E2195" s="412"/>
      <c r="G2195" s="364"/>
    </row>
    <row r="2196" spans="1:7" ht="17.25" thickBot="1" x14ac:dyDescent="0.35">
      <c r="A2196" s="413" t="s">
        <v>113</v>
      </c>
      <c r="B2196" s="412"/>
      <c r="C2196" s="412"/>
      <c r="D2196" s="412"/>
      <c r="E2196" s="412"/>
      <c r="G2196" s="364"/>
    </row>
    <row r="2197" spans="1:7" ht="17.25" thickBot="1" x14ac:dyDescent="0.35">
      <c r="A2197" s="413" t="s">
        <v>114</v>
      </c>
      <c r="B2197" s="412"/>
      <c r="C2197" s="412"/>
      <c r="D2197" s="412"/>
      <c r="E2197" s="412"/>
      <c r="G2197" s="364"/>
    </row>
    <row r="2198" spans="1:7" ht="17.25" thickBot="1" x14ac:dyDescent="0.35">
      <c r="A2198" s="411" t="s">
        <v>50</v>
      </c>
      <c r="B2198" s="407">
        <v>49535.703999999998</v>
      </c>
      <c r="C2198" s="407">
        <v>17180.001</v>
      </c>
      <c r="D2198" s="407">
        <v>60000</v>
      </c>
      <c r="E2198" s="407">
        <v>75713.385999999999</v>
      </c>
      <c r="G2198" s="364"/>
    </row>
    <row r="2199" spans="1:7" ht="17.25" thickBot="1" x14ac:dyDescent="0.35">
      <c r="A2199" s="413" t="s">
        <v>110</v>
      </c>
      <c r="B2199" s="412">
        <v>49535.703999999998</v>
      </c>
      <c r="C2199" s="412">
        <v>17180.001</v>
      </c>
      <c r="D2199" s="412">
        <v>60000</v>
      </c>
      <c r="E2199" s="412">
        <v>75713.385999999999</v>
      </c>
      <c r="G2199" s="364"/>
    </row>
    <row r="2200" spans="1:7" ht="17.25" thickBot="1" x14ac:dyDescent="0.35">
      <c r="A2200" s="413" t="s">
        <v>111</v>
      </c>
      <c r="B2200" s="407"/>
      <c r="C2200" s="412"/>
      <c r="D2200" s="412"/>
      <c r="E2200" s="412"/>
      <c r="G2200" s="364"/>
    </row>
    <row r="2201" spans="1:7" ht="17.25" thickBot="1" x14ac:dyDescent="0.35">
      <c r="A2201" s="413" t="s">
        <v>113</v>
      </c>
      <c r="B2201" s="407"/>
      <c r="C2201" s="412"/>
      <c r="D2201" s="412"/>
      <c r="E2201" s="412"/>
      <c r="G2201" s="364"/>
    </row>
    <row r="2202" spans="1:7" ht="17.25" thickBot="1" x14ac:dyDescent="0.35">
      <c r="A2202" s="413" t="s">
        <v>114</v>
      </c>
      <c r="B2202" s="407"/>
      <c r="C2202" s="412"/>
      <c r="D2202" s="412"/>
      <c r="E2202" s="412"/>
      <c r="G2202" s="364"/>
    </row>
    <row r="2203" spans="1:7" ht="17.25" thickBot="1" x14ac:dyDescent="0.35">
      <c r="A2203" s="414" t="s">
        <v>61</v>
      </c>
      <c r="B2203" s="407">
        <v>49535.703999999998</v>
      </c>
      <c r="C2203" s="407">
        <v>17180.001</v>
      </c>
      <c r="D2203" s="407">
        <v>60000</v>
      </c>
      <c r="E2203" s="407">
        <v>75713.385999999999</v>
      </c>
      <c r="G2203" s="364"/>
    </row>
    <row r="2204" spans="1:7" ht="93" customHeight="1" thickBot="1" x14ac:dyDescent="0.35">
      <c r="A2204" s="401" t="s">
        <v>57</v>
      </c>
      <c r="B2204" s="402" t="s">
        <v>923</v>
      </c>
      <c r="C2204" s="415" t="s">
        <v>924</v>
      </c>
      <c r="D2204" s="416"/>
      <c r="E2204" s="402"/>
      <c r="G2204" s="364"/>
    </row>
    <row r="2205" spans="1:7" ht="17.25" thickBot="1" x14ac:dyDescent="0.35">
      <c r="A2205" s="375" t="s">
        <v>22</v>
      </c>
      <c r="B2205" s="986" t="s">
        <v>724</v>
      </c>
      <c r="C2205" s="966"/>
      <c r="D2205" s="966"/>
      <c r="E2205" s="987"/>
      <c r="G2205" s="364"/>
    </row>
    <row r="2206" spans="1:7" ht="17.25" thickBot="1" x14ac:dyDescent="0.35">
      <c r="A2206" s="375" t="s">
        <v>24</v>
      </c>
      <c r="B2206" s="998" t="s">
        <v>711</v>
      </c>
      <c r="C2206" s="967"/>
      <c r="D2206" s="967"/>
      <c r="E2206" s="968"/>
      <c r="G2206" s="364"/>
    </row>
    <row r="2207" spans="1:7" x14ac:dyDescent="0.3">
      <c r="A2207" s="969"/>
      <c r="B2207" s="404">
        <v>2019</v>
      </c>
      <c r="C2207" s="404">
        <v>2020</v>
      </c>
      <c r="D2207" s="404">
        <v>2021</v>
      </c>
      <c r="E2207" s="404">
        <v>2022</v>
      </c>
      <c r="G2207" s="364"/>
    </row>
    <row r="2208" spans="1:7" ht="17.25" thickBot="1" x14ac:dyDescent="0.35">
      <c r="A2208" s="970"/>
      <c r="B2208" s="405" t="s">
        <v>9</v>
      </c>
      <c r="C2208" s="405" t="s">
        <v>10</v>
      </c>
      <c r="D2208" s="405" t="s">
        <v>10</v>
      </c>
      <c r="E2208" s="405" t="s">
        <v>10</v>
      </c>
      <c r="G2208" s="364"/>
    </row>
    <row r="2209" spans="1:7" ht="17.25" thickBot="1" x14ac:dyDescent="0.35">
      <c r="A2209" s="375" t="s">
        <v>26</v>
      </c>
      <c r="B2209" s="406">
        <v>1</v>
      </c>
      <c r="C2209" s="406">
        <v>1</v>
      </c>
      <c r="D2209" s="406">
        <v>1</v>
      </c>
      <c r="E2209" s="406">
        <v>1</v>
      </c>
      <c r="G2209" s="364"/>
    </row>
    <row r="2210" spans="1:7" ht="17.25" thickBot="1" x14ac:dyDescent="0.35">
      <c r="A2210" s="375" t="s">
        <v>27</v>
      </c>
      <c r="B2210" s="412">
        <v>629.95399999999995</v>
      </c>
      <c r="C2210" s="412">
        <v>200</v>
      </c>
      <c r="D2210" s="412">
        <v>500</v>
      </c>
      <c r="E2210" s="412">
        <v>948.57</v>
      </c>
      <c r="G2210" s="364"/>
    </row>
    <row r="2211" spans="1:7" ht="17.25" thickBot="1" x14ac:dyDescent="0.35">
      <c r="A2211" s="375" t="s">
        <v>28</v>
      </c>
      <c r="B2211" s="406">
        <v>629.95399999999995</v>
      </c>
      <c r="C2211" s="406">
        <v>200</v>
      </c>
      <c r="D2211" s="406">
        <v>500</v>
      </c>
      <c r="E2211" s="406">
        <v>948.57</v>
      </c>
      <c r="G2211" s="364"/>
    </row>
    <row r="2212" spans="1:7" ht="17.25" thickBot="1" x14ac:dyDescent="0.35">
      <c r="A2212" s="375" t="s">
        <v>29</v>
      </c>
      <c r="B2212" s="408" t="s">
        <v>30</v>
      </c>
      <c r="C2212" s="409">
        <v>0</v>
      </c>
      <c r="D2212" s="409">
        <v>0</v>
      </c>
      <c r="E2212" s="409">
        <v>0</v>
      </c>
      <c r="G2212" s="364"/>
    </row>
    <row r="2213" spans="1:7" ht="17.25" thickBot="1" x14ac:dyDescent="0.35">
      <c r="A2213" s="375" t="s">
        <v>31</v>
      </c>
      <c r="B2213" s="408" t="s">
        <v>30</v>
      </c>
      <c r="C2213" s="409">
        <v>-0.68251650120484986</v>
      </c>
      <c r="D2213" s="409">
        <v>1.5</v>
      </c>
      <c r="E2213" s="409">
        <v>0.89714000000000005</v>
      </c>
      <c r="G2213" s="364"/>
    </row>
    <row r="2214" spans="1:7" ht="17.25" thickBot="1" x14ac:dyDescent="0.35">
      <c r="A2214" s="375" t="s">
        <v>32</v>
      </c>
      <c r="B2214" s="408" t="s">
        <v>30</v>
      </c>
      <c r="C2214" s="409">
        <v>-0.68251650120484986</v>
      </c>
      <c r="D2214" s="409">
        <v>1.5</v>
      </c>
      <c r="E2214" s="409">
        <v>0.89714000000000005</v>
      </c>
      <c r="G2214" s="364"/>
    </row>
    <row r="2215" spans="1:7" ht="17.25" thickBot="1" x14ac:dyDescent="0.35">
      <c r="A2215" s="1016" t="s">
        <v>721</v>
      </c>
      <c r="B2215" s="1017"/>
      <c r="C2215" s="1017"/>
      <c r="D2215" s="1017"/>
      <c r="E2215" s="1018"/>
      <c r="G2215" s="364"/>
    </row>
    <row r="2216" spans="1:7" x14ac:dyDescent="0.3">
      <c r="A2216" s="969"/>
      <c r="B2216" s="404">
        <v>2019</v>
      </c>
      <c r="C2216" s="404">
        <v>2020</v>
      </c>
      <c r="D2216" s="404">
        <v>2021</v>
      </c>
      <c r="E2216" s="404">
        <v>2022</v>
      </c>
      <c r="G2216" s="364"/>
    </row>
    <row r="2217" spans="1:7" ht="17.25" thickBot="1" x14ac:dyDescent="0.35">
      <c r="A2217" s="970"/>
      <c r="B2217" s="405" t="s">
        <v>9</v>
      </c>
      <c r="C2217" s="405" t="s">
        <v>10</v>
      </c>
      <c r="D2217" s="405" t="s">
        <v>10</v>
      </c>
      <c r="E2217" s="405" t="s">
        <v>10</v>
      </c>
      <c r="G2217" s="364"/>
    </row>
    <row r="2218" spans="1:7" ht="17.25" thickBot="1" x14ac:dyDescent="0.35">
      <c r="A2218" s="411" t="s">
        <v>49</v>
      </c>
      <c r="B2218" s="412">
        <v>0</v>
      </c>
      <c r="C2218" s="412">
        <v>0</v>
      </c>
      <c r="D2218" s="412">
        <v>0</v>
      </c>
      <c r="E2218" s="412">
        <v>0</v>
      </c>
      <c r="G2218" s="364"/>
    </row>
    <row r="2219" spans="1:7" ht="17.25" thickBot="1" x14ac:dyDescent="0.35">
      <c r="A2219" s="413" t="s">
        <v>110</v>
      </c>
      <c r="B2219" s="412"/>
      <c r="C2219" s="412"/>
      <c r="D2219" s="412"/>
      <c r="E2219" s="412"/>
      <c r="G2219" s="364"/>
    </row>
    <row r="2220" spans="1:7" ht="17.25" thickBot="1" x14ac:dyDescent="0.35">
      <c r="A2220" s="413" t="s">
        <v>111</v>
      </c>
      <c r="B2220" s="412"/>
      <c r="C2220" s="412"/>
      <c r="D2220" s="412"/>
      <c r="E2220" s="412"/>
      <c r="G2220" s="364"/>
    </row>
    <row r="2221" spans="1:7" ht="17.25" thickBot="1" x14ac:dyDescent="0.35">
      <c r="A2221" s="413" t="s">
        <v>113</v>
      </c>
      <c r="B2221" s="412"/>
      <c r="C2221" s="412"/>
      <c r="D2221" s="412"/>
      <c r="E2221" s="412"/>
      <c r="G2221" s="364"/>
    </row>
    <row r="2222" spans="1:7" ht="17.25" thickBot="1" x14ac:dyDescent="0.35">
      <c r="A2222" s="413" t="s">
        <v>114</v>
      </c>
      <c r="B2222" s="412"/>
      <c r="C2222" s="412"/>
      <c r="D2222" s="412"/>
      <c r="E2222" s="412"/>
      <c r="G2222" s="364"/>
    </row>
    <row r="2223" spans="1:7" ht="17.25" thickBot="1" x14ac:dyDescent="0.35">
      <c r="A2223" s="411" t="s">
        <v>50</v>
      </c>
      <c r="B2223" s="407">
        <v>629.95399999999995</v>
      </c>
      <c r="C2223" s="407">
        <v>200</v>
      </c>
      <c r="D2223" s="407">
        <v>500</v>
      </c>
      <c r="E2223" s="407">
        <v>948.57</v>
      </c>
      <c r="G2223" s="364"/>
    </row>
    <row r="2224" spans="1:7" ht="17.25" thickBot="1" x14ac:dyDescent="0.35">
      <c r="A2224" s="413" t="s">
        <v>110</v>
      </c>
      <c r="B2224" s="412">
        <v>629.95399999999995</v>
      </c>
      <c r="C2224" s="412">
        <v>200</v>
      </c>
      <c r="D2224" s="412">
        <v>500</v>
      </c>
      <c r="E2224" s="412">
        <v>948.57</v>
      </c>
    </row>
    <row r="2225" spans="1:7" ht="17.25" thickBot="1" x14ac:dyDescent="0.35">
      <c r="A2225" s="413" t="s">
        <v>111</v>
      </c>
      <c r="B2225" s="407"/>
      <c r="C2225" s="412"/>
      <c r="D2225" s="412"/>
      <c r="E2225" s="412"/>
    </row>
    <row r="2226" spans="1:7" ht="17.25" thickBot="1" x14ac:dyDescent="0.35">
      <c r="A2226" s="413" t="s">
        <v>113</v>
      </c>
      <c r="B2226" s="407"/>
      <c r="C2226" s="412"/>
      <c r="D2226" s="412"/>
      <c r="E2226" s="412"/>
    </row>
    <row r="2227" spans="1:7" ht="17.25" thickBot="1" x14ac:dyDescent="0.35">
      <c r="A2227" s="413" t="s">
        <v>114</v>
      </c>
      <c r="B2227" s="407"/>
      <c r="C2227" s="412"/>
      <c r="D2227" s="412"/>
      <c r="E2227" s="412"/>
    </row>
    <row r="2228" spans="1:7" ht="17.25" thickBot="1" x14ac:dyDescent="0.35">
      <c r="A2228" s="414" t="s">
        <v>61</v>
      </c>
      <c r="B2228" s="407">
        <v>629.95399999999995</v>
      </c>
      <c r="C2228" s="407">
        <v>200</v>
      </c>
      <c r="D2228" s="407">
        <v>500</v>
      </c>
      <c r="E2228" s="407">
        <v>948.57</v>
      </c>
    </row>
    <row r="2229" spans="1:7" ht="78" customHeight="1" thickBot="1" x14ac:dyDescent="0.35">
      <c r="A2229" s="401" t="s">
        <v>63</v>
      </c>
      <c r="B2229" s="402" t="s">
        <v>925</v>
      </c>
      <c r="C2229" s="415" t="s">
        <v>926</v>
      </c>
      <c r="D2229" s="416"/>
      <c r="E2229" s="402"/>
    </row>
    <row r="2230" spans="1:7" ht="18" thickBot="1" x14ac:dyDescent="0.35">
      <c r="A2230" s="375" t="s">
        <v>22</v>
      </c>
      <c r="B2230" s="1034" t="s">
        <v>927</v>
      </c>
      <c r="C2230" s="1035"/>
      <c r="D2230" s="1035"/>
      <c r="E2230" s="1036"/>
    </row>
    <row r="2231" spans="1:7" ht="17.25" thickBot="1" x14ac:dyDescent="0.35">
      <c r="A2231" s="375" t="s">
        <v>24</v>
      </c>
      <c r="B2231" s="998" t="s">
        <v>715</v>
      </c>
      <c r="C2231" s="967"/>
      <c r="D2231" s="967"/>
      <c r="E2231" s="968"/>
    </row>
    <row r="2232" spans="1:7" x14ac:dyDescent="0.3">
      <c r="A2232" s="969"/>
      <c r="B2232" s="404">
        <v>2019</v>
      </c>
      <c r="C2232" s="404">
        <v>2020</v>
      </c>
      <c r="D2232" s="404">
        <v>2021</v>
      </c>
      <c r="E2232" s="404">
        <v>2022</v>
      </c>
    </row>
    <row r="2233" spans="1:7" ht="17.25" thickBot="1" x14ac:dyDescent="0.35">
      <c r="A2233" s="970"/>
      <c r="B2233" s="405" t="s">
        <v>9</v>
      </c>
      <c r="C2233" s="405" t="s">
        <v>10</v>
      </c>
      <c r="D2233" s="405" t="s">
        <v>10</v>
      </c>
      <c r="E2233" s="405" t="s">
        <v>10</v>
      </c>
    </row>
    <row r="2234" spans="1:7" ht="17.25" thickBot="1" x14ac:dyDescent="0.35">
      <c r="A2234" s="375" t="s">
        <v>26</v>
      </c>
      <c r="B2234" s="464">
        <v>2000</v>
      </c>
      <c r="C2234" s="406">
        <v>1489</v>
      </c>
      <c r="D2234" s="406">
        <v>2391</v>
      </c>
      <c r="E2234" s="406">
        <v>0</v>
      </c>
    </row>
    <row r="2235" spans="1:7" ht="17.25" thickBot="1" x14ac:dyDescent="0.35">
      <c r="A2235" s="375" t="s">
        <v>27</v>
      </c>
      <c r="B2235" s="412">
        <v>22012.672999999999</v>
      </c>
      <c r="C2235" s="412">
        <v>14423.951999999999</v>
      </c>
      <c r="D2235" s="412">
        <v>23148.478999999999</v>
      </c>
      <c r="E2235" s="412">
        <v>0</v>
      </c>
    </row>
    <row r="2236" spans="1:7" ht="17.25" thickBot="1" x14ac:dyDescent="0.35">
      <c r="A2236" s="375" t="s">
        <v>28</v>
      </c>
      <c r="B2236" s="406">
        <v>11.0063365</v>
      </c>
      <c r="C2236" s="406">
        <v>9.6870060443250505</v>
      </c>
      <c r="D2236" s="406">
        <v>9.6815052279381018</v>
      </c>
      <c r="E2236" s="406" t="e">
        <v>#DIV/0!</v>
      </c>
    </row>
    <row r="2237" spans="1:7" ht="17.25" thickBot="1" x14ac:dyDescent="0.35">
      <c r="A2237" s="375" t="s">
        <v>29</v>
      </c>
      <c r="B2237" s="408" t="s">
        <v>30</v>
      </c>
      <c r="C2237" s="409">
        <v>-0.25549999999999995</v>
      </c>
      <c r="D2237" s="409">
        <v>0.60577568838146401</v>
      </c>
      <c r="E2237" s="409">
        <v>-1</v>
      </c>
    </row>
    <row r="2238" spans="1:7" ht="17.25" thickBot="1" x14ac:dyDescent="0.35">
      <c r="A2238" s="375" t="s">
        <v>31</v>
      </c>
      <c r="B2238" s="408" t="s">
        <v>30</v>
      </c>
      <c r="C2238" s="409">
        <v>-0.34474327583933129</v>
      </c>
      <c r="D2238" s="409">
        <v>0.60486384036774399</v>
      </c>
      <c r="E2238" s="409">
        <v>-1</v>
      </c>
    </row>
    <row r="2239" spans="1:7" ht="17.25" thickBot="1" x14ac:dyDescent="0.35">
      <c r="A2239" s="375" t="s">
        <v>32</v>
      </c>
      <c r="B2239" s="408" t="s">
        <v>30</v>
      </c>
      <c r="C2239" s="409">
        <v>-0.11987008171837643</v>
      </c>
      <c r="D2239" s="409">
        <v>-5.6785516203650133E-4</v>
      </c>
      <c r="E2239" s="409" t="e">
        <v>#DIV/0!</v>
      </c>
    </row>
    <row r="2240" spans="1:7" ht="17.25" thickBot="1" x14ac:dyDescent="0.35">
      <c r="A2240" s="1016" t="s">
        <v>721</v>
      </c>
      <c r="B2240" s="1017"/>
      <c r="C2240" s="1017"/>
      <c r="D2240" s="1017"/>
      <c r="E2240" s="1018"/>
      <c r="G2240" s="364"/>
    </row>
    <row r="2241" spans="1:7" x14ac:dyDescent="0.3">
      <c r="A2241" s="969"/>
      <c r="B2241" s="404">
        <v>2019</v>
      </c>
      <c r="C2241" s="404">
        <v>2020</v>
      </c>
      <c r="D2241" s="404">
        <v>2021</v>
      </c>
      <c r="E2241" s="404">
        <v>2022</v>
      </c>
      <c r="G2241" s="364"/>
    </row>
    <row r="2242" spans="1:7" ht="17.25" thickBot="1" x14ac:dyDescent="0.35">
      <c r="A2242" s="970"/>
      <c r="B2242" s="405" t="s">
        <v>9</v>
      </c>
      <c r="C2242" s="405" t="s">
        <v>10</v>
      </c>
      <c r="D2242" s="405" t="s">
        <v>10</v>
      </c>
      <c r="E2242" s="405" t="s">
        <v>10</v>
      </c>
      <c r="G2242" s="364"/>
    </row>
    <row r="2243" spans="1:7" ht="17.25" thickBot="1" x14ac:dyDescent="0.35">
      <c r="A2243" s="411" t="s">
        <v>49</v>
      </c>
      <c r="B2243" s="412">
        <v>0</v>
      </c>
      <c r="C2243" s="412">
        <v>0</v>
      </c>
      <c r="D2243" s="412">
        <v>0</v>
      </c>
      <c r="E2243" s="412">
        <v>0</v>
      </c>
      <c r="G2243" s="364"/>
    </row>
    <row r="2244" spans="1:7" ht="17.25" thickBot="1" x14ac:dyDescent="0.35">
      <c r="A2244" s="413" t="s">
        <v>110</v>
      </c>
      <c r="B2244" s="412"/>
      <c r="C2244" s="412"/>
      <c r="D2244" s="412"/>
      <c r="E2244" s="412"/>
      <c r="G2244" s="364"/>
    </row>
    <row r="2245" spans="1:7" ht="17.25" thickBot="1" x14ac:dyDescent="0.35">
      <c r="A2245" s="413" t="s">
        <v>111</v>
      </c>
      <c r="B2245" s="412"/>
      <c r="C2245" s="412"/>
      <c r="D2245" s="412"/>
      <c r="E2245" s="412"/>
      <c r="G2245" s="364"/>
    </row>
    <row r="2246" spans="1:7" ht="17.25" thickBot="1" x14ac:dyDescent="0.35">
      <c r="A2246" s="413" t="s">
        <v>113</v>
      </c>
      <c r="B2246" s="412"/>
      <c r="C2246" s="412"/>
      <c r="D2246" s="412"/>
      <c r="E2246" s="412"/>
      <c r="G2246" s="364"/>
    </row>
    <row r="2247" spans="1:7" ht="17.25" thickBot="1" x14ac:dyDescent="0.35">
      <c r="A2247" s="413" t="s">
        <v>114</v>
      </c>
      <c r="B2247" s="412"/>
      <c r="C2247" s="412"/>
      <c r="D2247" s="412"/>
      <c r="E2247" s="412"/>
      <c r="G2247" s="364"/>
    </row>
    <row r="2248" spans="1:7" ht="17.25" thickBot="1" x14ac:dyDescent="0.35">
      <c r="A2248" s="411" t="s">
        <v>50</v>
      </c>
      <c r="B2248" s="407">
        <v>22012.672999999999</v>
      </c>
      <c r="C2248" s="407">
        <v>14423.951999999999</v>
      </c>
      <c r="D2248" s="407">
        <v>23148.478999999999</v>
      </c>
      <c r="E2248" s="407">
        <v>0</v>
      </c>
      <c r="G2248" s="364"/>
    </row>
    <row r="2249" spans="1:7" ht="17.25" thickBot="1" x14ac:dyDescent="0.35">
      <c r="A2249" s="413" t="s">
        <v>110</v>
      </c>
      <c r="B2249" s="412">
        <v>22012.672999999999</v>
      </c>
      <c r="C2249" s="412">
        <v>14423.951999999999</v>
      </c>
      <c r="D2249" s="412">
        <v>23148.478999999999</v>
      </c>
      <c r="E2249" s="412">
        <v>0</v>
      </c>
      <c r="G2249" s="364"/>
    </row>
    <row r="2250" spans="1:7" ht="17.25" thickBot="1" x14ac:dyDescent="0.35">
      <c r="A2250" s="413" t="s">
        <v>111</v>
      </c>
      <c r="B2250" s="407"/>
      <c r="C2250" s="412"/>
      <c r="D2250" s="412"/>
      <c r="E2250" s="412"/>
      <c r="G2250" s="364"/>
    </row>
    <row r="2251" spans="1:7" ht="17.25" thickBot="1" x14ac:dyDescent="0.35">
      <c r="A2251" s="413" t="s">
        <v>113</v>
      </c>
      <c r="B2251" s="407"/>
      <c r="C2251" s="412"/>
      <c r="D2251" s="412"/>
      <c r="E2251" s="412"/>
      <c r="G2251" s="364"/>
    </row>
    <row r="2252" spans="1:7" ht="17.25" thickBot="1" x14ac:dyDescent="0.35">
      <c r="A2252" s="413" t="s">
        <v>114</v>
      </c>
      <c r="B2252" s="407"/>
      <c r="C2252" s="412"/>
      <c r="D2252" s="412"/>
      <c r="E2252" s="412"/>
      <c r="G2252" s="364"/>
    </row>
    <row r="2253" spans="1:7" ht="17.25" thickBot="1" x14ac:dyDescent="0.35">
      <c r="A2253" s="414" t="s">
        <v>66</v>
      </c>
      <c r="B2253" s="407">
        <v>22012.672999999999</v>
      </c>
      <c r="C2253" s="407">
        <v>14423.951999999999</v>
      </c>
      <c r="D2253" s="407">
        <v>23148.478999999999</v>
      </c>
      <c r="E2253" s="407">
        <v>0</v>
      </c>
      <c r="G2253" s="364"/>
    </row>
    <row r="2254" spans="1:7" ht="72" customHeight="1" thickBot="1" x14ac:dyDescent="0.35">
      <c r="A2254" s="401" t="s">
        <v>63</v>
      </c>
      <c r="B2254" s="402" t="s">
        <v>928</v>
      </c>
      <c r="C2254" s="415" t="s">
        <v>929</v>
      </c>
      <c r="D2254" s="416"/>
      <c r="E2254" s="402"/>
      <c r="G2254" s="364"/>
    </row>
    <row r="2255" spans="1:7" ht="17.25" thickBot="1" x14ac:dyDescent="0.35">
      <c r="A2255" s="375" t="s">
        <v>22</v>
      </c>
      <c r="B2255" s="986" t="s">
        <v>724</v>
      </c>
      <c r="C2255" s="966"/>
      <c r="D2255" s="966"/>
      <c r="E2255" s="987"/>
      <c r="G2255" s="364"/>
    </row>
    <row r="2256" spans="1:7" ht="17.25" thickBot="1" x14ac:dyDescent="0.35">
      <c r="A2256" s="375" t="s">
        <v>24</v>
      </c>
      <c r="B2256" s="998" t="s">
        <v>711</v>
      </c>
      <c r="C2256" s="967"/>
      <c r="D2256" s="967"/>
      <c r="E2256" s="968"/>
      <c r="G2256" s="364"/>
    </row>
    <row r="2257" spans="1:7" x14ac:dyDescent="0.3">
      <c r="A2257" s="969"/>
      <c r="B2257" s="404">
        <v>2019</v>
      </c>
      <c r="C2257" s="404">
        <v>2020</v>
      </c>
      <c r="D2257" s="404">
        <v>2021</v>
      </c>
      <c r="E2257" s="404">
        <v>2022</v>
      </c>
      <c r="G2257" s="364"/>
    </row>
    <row r="2258" spans="1:7" ht="17.25" thickBot="1" x14ac:dyDescent="0.35">
      <c r="A2258" s="970"/>
      <c r="B2258" s="405" t="s">
        <v>9</v>
      </c>
      <c r="C2258" s="405" t="s">
        <v>10</v>
      </c>
      <c r="D2258" s="405" t="s">
        <v>10</v>
      </c>
      <c r="E2258" s="405" t="s">
        <v>10</v>
      </c>
      <c r="G2258" s="364"/>
    </row>
    <row r="2259" spans="1:7" ht="17.25" thickBot="1" x14ac:dyDescent="0.35">
      <c r="A2259" s="375" t="s">
        <v>26</v>
      </c>
      <c r="B2259" s="406">
        <v>1</v>
      </c>
      <c r="C2259" s="406">
        <v>1</v>
      </c>
      <c r="D2259" s="406">
        <v>1</v>
      </c>
      <c r="E2259" s="406">
        <v>0</v>
      </c>
      <c r="G2259" s="364"/>
    </row>
    <row r="2260" spans="1:7" ht="17.25" thickBot="1" x14ac:dyDescent="0.35">
      <c r="A2260" s="375" t="s">
        <v>27</v>
      </c>
      <c r="B2260" s="412">
        <v>288.26600000000002</v>
      </c>
      <c r="C2260" s="412">
        <v>100</v>
      </c>
      <c r="D2260" s="412">
        <v>21.382000000000001</v>
      </c>
      <c r="E2260" s="412">
        <v>0</v>
      </c>
      <c r="G2260" s="364"/>
    </row>
    <row r="2261" spans="1:7" ht="17.25" thickBot="1" x14ac:dyDescent="0.35">
      <c r="A2261" s="375" t="s">
        <v>28</v>
      </c>
      <c r="B2261" s="406">
        <v>288.26600000000002</v>
      </c>
      <c r="C2261" s="406">
        <v>100</v>
      </c>
      <c r="D2261" s="406">
        <v>21.382000000000001</v>
      </c>
      <c r="E2261" s="406" t="e">
        <v>#DIV/0!</v>
      </c>
      <c r="G2261" s="364"/>
    </row>
    <row r="2262" spans="1:7" ht="17.25" thickBot="1" x14ac:dyDescent="0.35">
      <c r="A2262" s="375" t="s">
        <v>29</v>
      </c>
      <c r="B2262" s="408" t="s">
        <v>30</v>
      </c>
      <c r="C2262" s="409">
        <v>0</v>
      </c>
      <c r="D2262" s="409">
        <v>0</v>
      </c>
      <c r="E2262" s="409">
        <v>-1</v>
      </c>
      <c r="G2262" s="364"/>
    </row>
    <row r="2263" spans="1:7" ht="17.25" thickBot="1" x14ac:dyDescent="0.35">
      <c r="A2263" s="375" t="s">
        <v>31</v>
      </c>
      <c r="B2263" s="408" t="s">
        <v>30</v>
      </c>
      <c r="C2263" s="409">
        <v>-0.6530981801530531</v>
      </c>
      <c r="D2263" s="409">
        <v>-0.78617999999999999</v>
      </c>
      <c r="E2263" s="409">
        <v>-1</v>
      </c>
      <c r="G2263" s="364"/>
    </row>
    <row r="2264" spans="1:7" ht="17.25" thickBot="1" x14ac:dyDescent="0.35">
      <c r="A2264" s="375" t="s">
        <v>32</v>
      </c>
      <c r="B2264" s="408" t="s">
        <v>30</v>
      </c>
      <c r="C2264" s="409">
        <v>-0.6530981801530531</v>
      </c>
      <c r="D2264" s="409">
        <v>-0.78617999999999999</v>
      </c>
      <c r="E2264" s="409" t="e">
        <v>#DIV/0!</v>
      </c>
      <c r="G2264" s="364"/>
    </row>
    <row r="2265" spans="1:7" ht="17.25" thickBot="1" x14ac:dyDescent="0.35">
      <c r="A2265" s="1016" t="s">
        <v>721</v>
      </c>
      <c r="B2265" s="1017"/>
      <c r="C2265" s="1017"/>
      <c r="D2265" s="1017"/>
      <c r="E2265" s="1018"/>
      <c r="G2265" s="364"/>
    </row>
    <row r="2266" spans="1:7" x14ac:dyDescent="0.3">
      <c r="A2266" s="969"/>
      <c r="B2266" s="404">
        <v>2019</v>
      </c>
      <c r="C2266" s="404">
        <v>2020</v>
      </c>
      <c r="D2266" s="404">
        <v>2021</v>
      </c>
      <c r="E2266" s="404">
        <v>2022</v>
      </c>
      <c r="G2266" s="364"/>
    </row>
    <row r="2267" spans="1:7" ht="17.25" thickBot="1" x14ac:dyDescent="0.35">
      <c r="A2267" s="970"/>
      <c r="B2267" s="405" t="s">
        <v>9</v>
      </c>
      <c r="C2267" s="405" t="s">
        <v>10</v>
      </c>
      <c r="D2267" s="405" t="s">
        <v>10</v>
      </c>
      <c r="E2267" s="405" t="s">
        <v>10</v>
      </c>
      <c r="G2267" s="364"/>
    </row>
    <row r="2268" spans="1:7" ht="17.25" thickBot="1" x14ac:dyDescent="0.35">
      <c r="A2268" s="411" t="s">
        <v>49</v>
      </c>
      <c r="B2268" s="412">
        <v>0</v>
      </c>
      <c r="C2268" s="412">
        <v>0</v>
      </c>
      <c r="D2268" s="412">
        <v>0</v>
      </c>
      <c r="E2268" s="412">
        <v>0</v>
      </c>
      <c r="G2268" s="364"/>
    </row>
    <row r="2269" spans="1:7" ht="17.25" thickBot="1" x14ac:dyDescent="0.35">
      <c r="A2269" s="413" t="s">
        <v>110</v>
      </c>
      <c r="B2269" s="412"/>
      <c r="C2269" s="412"/>
      <c r="D2269" s="412"/>
      <c r="E2269" s="412"/>
      <c r="G2269" s="364"/>
    </row>
    <row r="2270" spans="1:7" ht="17.25" thickBot="1" x14ac:dyDescent="0.35">
      <c r="A2270" s="413" t="s">
        <v>111</v>
      </c>
      <c r="B2270" s="412"/>
      <c r="C2270" s="412"/>
      <c r="D2270" s="412"/>
      <c r="E2270" s="412"/>
      <c r="G2270" s="364"/>
    </row>
    <row r="2271" spans="1:7" ht="17.25" thickBot="1" x14ac:dyDescent="0.35">
      <c r="A2271" s="413" t="s">
        <v>113</v>
      </c>
      <c r="B2271" s="412"/>
      <c r="C2271" s="412"/>
      <c r="D2271" s="412"/>
      <c r="E2271" s="412"/>
      <c r="G2271" s="364"/>
    </row>
    <row r="2272" spans="1:7" ht="17.25" thickBot="1" x14ac:dyDescent="0.35">
      <c r="A2272" s="413" t="s">
        <v>114</v>
      </c>
      <c r="B2272" s="412"/>
      <c r="C2272" s="412"/>
      <c r="D2272" s="412"/>
      <c r="E2272" s="412"/>
    </row>
    <row r="2273" spans="1:7" ht="17.25" thickBot="1" x14ac:dyDescent="0.35">
      <c r="A2273" s="411" t="s">
        <v>50</v>
      </c>
      <c r="B2273" s="407">
        <v>288.26600000000002</v>
      </c>
      <c r="C2273" s="407">
        <v>100</v>
      </c>
      <c r="D2273" s="407">
        <v>21.382000000000001</v>
      </c>
      <c r="E2273" s="407">
        <v>0</v>
      </c>
    </row>
    <row r="2274" spans="1:7" ht="17.25" thickBot="1" x14ac:dyDescent="0.35">
      <c r="A2274" s="413" t="s">
        <v>110</v>
      </c>
      <c r="B2274" s="412">
        <v>288.26600000000002</v>
      </c>
      <c r="C2274" s="412">
        <v>100</v>
      </c>
      <c r="D2274" s="412">
        <v>21.382000000000001</v>
      </c>
      <c r="E2274" s="412">
        <v>0</v>
      </c>
    </row>
    <row r="2275" spans="1:7" ht="17.25" thickBot="1" x14ac:dyDescent="0.35">
      <c r="A2275" s="413" t="s">
        <v>111</v>
      </c>
      <c r="B2275" s="407"/>
      <c r="C2275" s="412"/>
      <c r="D2275" s="412"/>
      <c r="E2275" s="412"/>
    </row>
    <row r="2276" spans="1:7" ht="17.25" thickBot="1" x14ac:dyDescent="0.35">
      <c r="A2276" s="413" t="s">
        <v>113</v>
      </c>
      <c r="B2276" s="407"/>
      <c r="C2276" s="412"/>
      <c r="D2276" s="412"/>
      <c r="E2276" s="412"/>
    </row>
    <row r="2277" spans="1:7" ht="17.25" thickBot="1" x14ac:dyDescent="0.35">
      <c r="A2277" s="413" t="s">
        <v>114</v>
      </c>
      <c r="B2277" s="407"/>
      <c r="C2277" s="412"/>
      <c r="D2277" s="412"/>
      <c r="E2277" s="412"/>
    </row>
    <row r="2278" spans="1:7" ht="17.25" thickBot="1" x14ac:dyDescent="0.35">
      <c r="A2278" s="414" t="s">
        <v>66</v>
      </c>
      <c r="B2278" s="407">
        <v>288.26600000000002</v>
      </c>
      <c r="C2278" s="407">
        <v>100</v>
      </c>
      <c r="D2278" s="407">
        <v>21.382000000000001</v>
      </c>
      <c r="E2278" s="407">
        <v>0</v>
      </c>
    </row>
    <row r="2279" spans="1:7" ht="32.25" customHeight="1" thickBot="1" x14ac:dyDescent="0.35">
      <c r="A2279" s="401" t="s">
        <v>179</v>
      </c>
      <c r="B2279" s="402" t="s">
        <v>930</v>
      </c>
      <c r="C2279" s="415" t="s">
        <v>931</v>
      </c>
      <c r="D2279" s="416"/>
      <c r="E2279" s="402"/>
    </row>
    <row r="2280" spans="1:7" ht="102.75" customHeight="1" thickBot="1" x14ac:dyDescent="0.35">
      <c r="A2280" s="375" t="s">
        <v>22</v>
      </c>
      <c r="B2280" s="986" t="s">
        <v>932</v>
      </c>
      <c r="C2280" s="966"/>
      <c r="D2280" s="966"/>
      <c r="E2280" s="987"/>
    </row>
    <row r="2281" spans="1:7" ht="17.25" thickBot="1" x14ac:dyDescent="0.35">
      <c r="A2281" s="375" t="s">
        <v>24</v>
      </c>
      <c r="B2281" s="998" t="s">
        <v>715</v>
      </c>
      <c r="C2281" s="967"/>
      <c r="D2281" s="967"/>
      <c r="E2281" s="968"/>
    </row>
    <row r="2282" spans="1:7" x14ac:dyDescent="0.3">
      <c r="A2282" s="969"/>
      <c r="B2282" s="404">
        <v>2019</v>
      </c>
      <c r="C2282" s="404">
        <v>2020</v>
      </c>
      <c r="D2282" s="404">
        <v>2021</v>
      </c>
      <c r="E2282" s="404">
        <v>2022</v>
      </c>
    </row>
    <row r="2283" spans="1:7" ht="17.25" thickBot="1" x14ac:dyDescent="0.35">
      <c r="A2283" s="970"/>
      <c r="B2283" s="405" t="s">
        <v>9</v>
      </c>
      <c r="C2283" s="405" t="s">
        <v>10</v>
      </c>
      <c r="D2283" s="405" t="s">
        <v>10</v>
      </c>
      <c r="E2283" s="405" t="s">
        <v>10</v>
      </c>
    </row>
    <row r="2284" spans="1:7" ht="17.25" thickBot="1" x14ac:dyDescent="0.35">
      <c r="A2284" s="375" t="s">
        <v>26</v>
      </c>
      <c r="B2284" s="406">
        <v>192</v>
      </c>
      <c r="C2284" s="406">
        <v>48</v>
      </c>
      <c r="D2284" s="406">
        <v>0</v>
      </c>
      <c r="E2284" s="406">
        <v>0</v>
      </c>
      <c r="F2284" s="364" t="s">
        <v>890</v>
      </c>
      <c r="G2284" s="374">
        <v>23417.84</v>
      </c>
    </row>
    <row r="2285" spans="1:7" ht="17.25" thickBot="1" x14ac:dyDescent="0.35">
      <c r="A2285" s="375" t="s">
        <v>27</v>
      </c>
      <c r="B2285" s="412">
        <v>18705.874</v>
      </c>
      <c r="C2285" s="412">
        <v>4711.9660000000003</v>
      </c>
      <c r="D2285" s="412">
        <v>0</v>
      </c>
      <c r="E2285" s="412">
        <v>0</v>
      </c>
      <c r="F2285" s="364" t="s">
        <v>891</v>
      </c>
      <c r="G2285" s="374">
        <v>240</v>
      </c>
    </row>
    <row r="2286" spans="1:7" ht="17.25" thickBot="1" x14ac:dyDescent="0.35">
      <c r="A2286" s="375" t="s">
        <v>28</v>
      </c>
      <c r="B2286" s="406">
        <v>97.426427083333337</v>
      </c>
      <c r="C2286" s="406">
        <v>98.165958333333336</v>
      </c>
      <c r="D2286" s="406" t="e">
        <v>#DIV/0!</v>
      </c>
      <c r="E2286" s="406" t="e">
        <v>#DIV/0!</v>
      </c>
    </row>
    <row r="2287" spans="1:7" ht="17.25" thickBot="1" x14ac:dyDescent="0.35">
      <c r="A2287" s="375" t="s">
        <v>29</v>
      </c>
      <c r="B2287" s="408" t="s">
        <v>30</v>
      </c>
      <c r="C2287" s="409">
        <v>-0.75</v>
      </c>
      <c r="D2287" s="409">
        <v>-1</v>
      </c>
      <c r="E2287" s="409" t="e">
        <v>#DIV/0!</v>
      </c>
    </row>
    <row r="2288" spans="1:7" ht="17.25" thickBot="1" x14ac:dyDescent="0.35">
      <c r="A2288" s="375" t="s">
        <v>31</v>
      </c>
      <c r="B2288" s="408" t="s">
        <v>30</v>
      </c>
      <c r="C2288" s="409">
        <v>-0.74810233405827486</v>
      </c>
      <c r="D2288" s="409">
        <v>-1</v>
      </c>
      <c r="E2288" s="409" t="e">
        <v>#DIV/0!</v>
      </c>
      <c r="G2288" s="364"/>
    </row>
    <row r="2289" spans="1:7" ht="17.25" thickBot="1" x14ac:dyDescent="0.35">
      <c r="A2289" s="375" t="s">
        <v>32</v>
      </c>
      <c r="B2289" s="408" t="s">
        <v>30</v>
      </c>
      <c r="C2289" s="409">
        <v>7.5906637669000965E-3</v>
      </c>
      <c r="D2289" s="409" t="e">
        <v>#DIV/0!</v>
      </c>
      <c r="E2289" s="409" t="e">
        <v>#DIV/0!</v>
      </c>
      <c r="G2289" s="364"/>
    </row>
    <row r="2290" spans="1:7" ht="17.25" thickBot="1" x14ac:dyDescent="0.35">
      <c r="A2290" s="1016" t="s">
        <v>721</v>
      </c>
      <c r="B2290" s="1017"/>
      <c r="C2290" s="1017"/>
      <c r="D2290" s="1017"/>
      <c r="E2290" s="1018"/>
      <c r="G2290" s="364"/>
    </row>
    <row r="2291" spans="1:7" x14ac:dyDescent="0.3">
      <c r="A2291" s="969"/>
      <c r="B2291" s="404">
        <v>2019</v>
      </c>
      <c r="C2291" s="404">
        <v>2020</v>
      </c>
      <c r="D2291" s="404">
        <v>2021</v>
      </c>
      <c r="E2291" s="404">
        <v>2022</v>
      </c>
      <c r="G2291" s="364"/>
    </row>
    <row r="2292" spans="1:7" ht="17.25" thickBot="1" x14ac:dyDescent="0.35">
      <c r="A2292" s="970"/>
      <c r="B2292" s="405" t="s">
        <v>9</v>
      </c>
      <c r="C2292" s="405" t="s">
        <v>10</v>
      </c>
      <c r="D2292" s="405" t="s">
        <v>10</v>
      </c>
      <c r="E2292" s="405" t="s">
        <v>10</v>
      </c>
      <c r="G2292" s="364"/>
    </row>
    <row r="2293" spans="1:7" ht="17.25" thickBot="1" x14ac:dyDescent="0.35">
      <c r="A2293" s="411" t="s">
        <v>49</v>
      </c>
      <c r="B2293" s="412">
        <v>0</v>
      </c>
      <c r="C2293" s="412">
        <v>0</v>
      </c>
      <c r="D2293" s="412">
        <v>0</v>
      </c>
      <c r="E2293" s="412">
        <v>0</v>
      </c>
      <c r="G2293" s="364"/>
    </row>
    <row r="2294" spans="1:7" ht="17.25" thickBot="1" x14ac:dyDescent="0.35">
      <c r="A2294" s="413" t="s">
        <v>110</v>
      </c>
      <c r="B2294" s="412"/>
      <c r="C2294" s="412"/>
      <c r="D2294" s="412"/>
      <c r="E2294" s="412"/>
      <c r="G2294" s="364"/>
    </row>
    <row r="2295" spans="1:7" ht="17.25" thickBot="1" x14ac:dyDescent="0.35">
      <c r="A2295" s="413" t="s">
        <v>111</v>
      </c>
      <c r="B2295" s="412"/>
      <c r="C2295" s="412"/>
      <c r="D2295" s="412"/>
      <c r="E2295" s="412"/>
      <c r="G2295" s="364"/>
    </row>
    <row r="2296" spans="1:7" ht="17.25" thickBot="1" x14ac:dyDescent="0.35">
      <c r="A2296" s="413" t="s">
        <v>113</v>
      </c>
      <c r="B2296" s="412"/>
      <c r="C2296" s="412"/>
      <c r="D2296" s="412"/>
      <c r="E2296" s="412"/>
      <c r="G2296" s="364"/>
    </row>
    <row r="2297" spans="1:7" ht="17.25" thickBot="1" x14ac:dyDescent="0.35">
      <c r="A2297" s="413" t="s">
        <v>114</v>
      </c>
      <c r="B2297" s="412"/>
      <c r="C2297" s="412"/>
      <c r="D2297" s="412"/>
      <c r="E2297" s="412"/>
      <c r="G2297" s="364"/>
    </row>
    <row r="2298" spans="1:7" ht="17.25" thickBot="1" x14ac:dyDescent="0.35">
      <c r="A2298" s="411" t="s">
        <v>50</v>
      </c>
      <c r="B2298" s="407">
        <v>18705.874</v>
      </c>
      <c r="C2298" s="407">
        <v>4711.9660000000003</v>
      </c>
      <c r="D2298" s="407">
        <v>0</v>
      </c>
      <c r="E2298" s="407">
        <v>0</v>
      </c>
      <c r="G2298" s="364"/>
    </row>
    <row r="2299" spans="1:7" ht="17.25" thickBot="1" x14ac:dyDescent="0.35">
      <c r="A2299" s="413" t="s">
        <v>110</v>
      </c>
      <c r="B2299" s="412">
        <v>18705.874</v>
      </c>
      <c r="C2299" s="412">
        <v>4711.9660000000003</v>
      </c>
      <c r="D2299" s="412">
        <v>0</v>
      </c>
      <c r="E2299" s="412">
        <v>0</v>
      </c>
      <c r="G2299" s="364"/>
    </row>
    <row r="2300" spans="1:7" ht="17.25" thickBot="1" x14ac:dyDescent="0.35">
      <c r="A2300" s="413" t="s">
        <v>111</v>
      </c>
      <c r="B2300" s="407"/>
      <c r="C2300" s="412"/>
      <c r="D2300" s="412"/>
      <c r="E2300" s="412"/>
      <c r="G2300" s="364"/>
    </row>
    <row r="2301" spans="1:7" ht="17.25" thickBot="1" x14ac:dyDescent="0.35">
      <c r="A2301" s="413" t="s">
        <v>113</v>
      </c>
      <c r="B2301" s="407"/>
      <c r="C2301" s="412"/>
      <c r="D2301" s="412"/>
      <c r="E2301" s="412"/>
      <c r="G2301" s="364"/>
    </row>
    <row r="2302" spans="1:7" ht="17.25" thickBot="1" x14ac:dyDescent="0.35">
      <c r="A2302" s="413" t="s">
        <v>114</v>
      </c>
      <c r="B2302" s="407"/>
      <c r="C2302" s="412"/>
      <c r="D2302" s="412"/>
      <c r="E2302" s="412"/>
      <c r="G2302" s="364"/>
    </row>
    <row r="2303" spans="1:7" ht="17.25" thickBot="1" x14ac:dyDescent="0.35">
      <c r="A2303" s="414" t="s">
        <v>183</v>
      </c>
      <c r="B2303" s="407">
        <v>18705.874</v>
      </c>
      <c r="C2303" s="407">
        <v>4711.9660000000003</v>
      </c>
      <c r="D2303" s="407">
        <v>0</v>
      </c>
      <c r="E2303" s="407">
        <v>0</v>
      </c>
      <c r="G2303" s="364"/>
    </row>
    <row r="2304" spans="1:7" ht="69.75" customHeight="1" thickBot="1" x14ac:dyDescent="0.35">
      <c r="A2304" s="401" t="s">
        <v>179</v>
      </c>
      <c r="B2304" s="402" t="s">
        <v>933</v>
      </c>
      <c r="C2304" s="415" t="s">
        <v>934</v>
      </c>
      <c r="D2304" s="416"/>
      <c r="E2304" s="402"/>
      <c r="G2304" s="364"/>
    </row>
    <row r="2305" spans="1:7" ht="17.25" thickBot="1" x14ac:dyDescent="0.35">
      <c r="A2305" s="375" t="s">
        <v>22</v>
      </c>
      <c r="B2305" s="986" t="s">
        <v>724</v>
      </c>
      <c r="C2305" s="966"/>
      <c r="D2305" s="966"/>
      <c r="E2305" s="987"/>
      <c r="G2305" s="364"/>
    </row>
    <row r="2306" spans="1:7" ht="17.25" thickBot="1" x14ac:dyDescent="0.35">
      <c r="A2306" s="375" t="s">
        <v>24</v>
      </c>
      <c r="B2306" s="998" t="s">
        <v>711</v>
      </c>
      <c r="C2306" s="967"/>
      <c r="D2306" s="967"/>
      <c r="E2306" s="968"/>
      <c r="G2306" s="364"/>
    </row>
    <row r="2307" spans="1:7" x14ac:dyDescent="0.3">
      <c r="A2307" s="969"/>
      <c r="B2307" s="404">
        <v>2019</v>
      </c>
      <c r="C2307" s="404">
        <v>2020</v>
      </c>
      <c r="D2307" s="404">
        <v>2021</v>
      </c>
      <c r="E2307" s="404">
        <v>2022</v>
      </c>
      <c r="G2307" s="364"/>
    </row>
    <row r="2308" spans="1:7" ht="17.25" thickBot="1" x14ac:dyDescent="0.35">
      <c r="A2308" s="970"/>
      <c r="B2308" s="405" t="s">
        <v>9</v>
      </c>
      <c r="C2308" s="405" t="s">
        <v>10</v>
      </c>
      <c r="D2308" s="405" t="s">
        <v>10</v>
      </c>
      <c r="E2308" s="405" t="s">
        <v>10</v>
      </c>
      <c r="G2308" s="364"/>
    </row>
    <row r="2309" spans="1:7" ht="17.25" thickBot="1" x14ac:dyDescent="0.35">
      <c r="A2309" s="375" t="s">
        <v>26</v>
      </c>
      <c r="B2309" s="406">
        <v>1</v>
      </c>
      <c r="C2309" s="406">
        <v>1</v>
      </c>
      <c r="D2309" s="406">
        <v>0</v>
      </c>
      <c r="E2309" s="406">
        <v>0</v>
      </c>
      <c r="G2309" s="364"/>
    </row>
    <row r="2310" spans="1:7" ht="17.25" thickBot="1" x14ac:dyDescent="0.35">
      <c r="A2310" s="375" t="s">
        <v>27</v>
      </c>
      <c r="B2310" s="412">
        <v>113.43300000000001</v>
      </c>
      <c r="C2310" s="412">
        <v>340.29899999999998</v>
      </c>
      <c r="D2310" s="412">
        <v>0</v>
      </c>
      <c r="E2310" s="412">
        <v>0</v>
      </c>
      <c r="G2310" s="364"/>
    </row>
    <row r="2311" spans="1:7" ht="17.25" thickBot="1" x14ac:dyDescent="0.35">
      <c r="A2311" s="375" t="s">
        <v>28</v>
      </c>
      <c r="B2311" s="406">
        <v>113.43300000000001</v>
      </c>
      <c r="C2311" s="406">
        <v>340.29899999999998</v>
      </c>
      <c r="D2311" s="406" t="e">
        <v>#DIV/0!</v>
      </c>
      <c r="E2311" s="406" t="e">
        <v>#DIV/0!</v>
      </c>
      <c r="G2311" s="364"/>
    </row>
    <row r="2312" spans="1:7" ht="17.25" thickBot="1" x14ac:dyDescent="0.35">
      <c r="A2312" s="375" t="s">
        <v>29</v>
      </c>
      <c r="B2312" s="408" t="s">
        <v>30</v>
      </c>
      <c r="C2312" s="409">
        <v>0</v>
      </c>
      <c r="D2312" s="409">
        <v>-1</v>
      </c>
      <c r="E2312" s="409" t="e">
        <v>#DIV/0!</v>
      </c>
      <c r="G2312" s="364"/>
    </row>
    <row r="2313" spans="1:7" ht="17.25" thickBot="1" x14ac:dyDescent="0.35">
      <c r="A2313" s="375" t="s">
        <v>31</v>
      </c>
      <c r="B2313" s="408" t="s">
        <v>30</v>
      </c>
      <c r="C2313" s="409">
        <v>1.9999999999999996</v>
      </c>
      <c r="D2313" s="409">
        <v>-1</v>
      </c>
      <c r="E2313" s="409" t="e">
        <v>#DIV/0!</v>
      </c>
      <c r="G2313" s="364"/>
    </row>
    <row r="2314" spans="1:7" ht="17.25" thickBot="1" x14ac:dyDescent="0.35">
      <c r="A2314" s="375" t="s">
        <v>32</v>
      </c>
      <c r="B2314" s="408" t="s">
        <v>30</v>
      </c>
      <c r="C2314" s="409">
        <v>1.9999999999999996</v>
      </c>
      <c r="D2314" s="409" t="e">
        <v>#DIV/0!</v>
      </c>
      <c r="E2314" s="409" t="e">
        <v>#DIV/0!</v>
      </c>
      <c r="G2314" s="364"/>
    </row>
    <row r="2315" spans="1:7" ht="17.25" thickBot="1" x14ac:dyDescent="0.35">
      <c r="A2315" s="1016" t="s">
        <v>721</v>
      </c>
      <c r="B2315" s="1017"/>
      <c r="C2315" s="1017"/>
      <c r="D2315" s="1017"/>
      <c r="E2315" s="1018"/>
      <c r="G2315" s="364"/>
    </row>
    <row r="2316" spans="1:7" x14ac:dyDescent="0.3">
      <c r="A2316" s="969"/>
      <c r="B2316" s="404">
        <v>2019</v>
      </c>
      <c r="C2316" s="404">
        <v>2020</v>
      </c>
      <c r="D2316" s="404">
        <v>2021</v>
      </c>
      <c r="E2316" s="404">
        <v>2022</v>
      </c>
      <c r="G2316" s="364"/>
    </row>
    <row r="2317" spans="1:7" ht="17.25" thickBot="1" x14ac:dyDescent="0.35">
      <c r="A2317" s="970"/>
      <c r="B2317" s="405" t="s">
        <v>9</v>
      </c>
      <c r="C2317" s="405" t="s">
        <v>10</v>
      </c>
      <c r="D2317" s="405" t="s">
        <v>10</v>
      </c>
      <c r="E2317" s="405" t="s">
        <v>10</v>
      </c>
      <c r="G2317" s="364"/>
    </row>
    <row r="2318" spans="1:7" ht="17.25" thickBot="1" x14ac:dyDescent="0.35">
      <c r="A2318" s="411" t="s">
        <v>49</v>
      </c>
      <c r="B2318" s="412">
        <v>0</v>
      </c>
      <c r="C2318" s="412">
        <v>0</v>
      </c>
      <c r="D2318" s="412">
        <v>0</v>
      </c>
      <c r="E2318" s="412">
        <v>0</v>
      </c>
      <c r="G2318" s="364"/>
    </row>
    <row r="2319" spans="1:7" ht="17.25" thickBot="1" x14ac:dyDescent="0.35">
      <c r="A2319" s="413" t="s">
        <v>110</v>
      </c>
      <c r="B2319" s="412"/>
      <c r="C2319" s="412"/>
      <c r="D2319" s="412"/>
      <c r="E2319" s="412"/>
      <c r="G2319" s="364"/>
    </row>
    <row r="2320" spans="1:7" ht="17.25" thickBot="1" x14ac:dyDescent="0.35">
      <c r="A2320" s="413" t="s">
        <v>111</v>
      </c>
      <c r="B2320" s="412"/>
      <c r="C2320" s="412"/>
      <c r="D2320" s="412"/>
      <c r="E2320" s="412"/>
    </row>
    <row r="2321" spans="1:7" ht="17.25" thickBot="1" x14ac:dyDescent="0.35">
      <c r="A2321" s="413" t="s">
        <v>113</v>
      </c>
      <c r="B2321" s="412"/>
      <c r="C2321" s="412"/>
      <c r="D2321" s="412"/>
      <c r="E2321" s="412"/>
    </row>
    <row r="2322" spans="1:7" ht="17.25" thickBot="1" x14ac:dyDescent="0.35">
      <c r="A2322" s="413" t="s">
        <v>114</v>
      </c>
      <c r="B2322" s="412"/>
      <c r="C2322" s="412"/>
      <c r="D2322" s="412"/>
      <c r="E2322" s="412"/>
    </row>
    <row r="2323" spans="1:7" ht="17.25" thickBot="1" x14ac:dyDescent="0.35">
      <c r="A2323" s="411" t="s">
        <v>50</v>
      </c>
      <c r="B2323" s="407">
        <v>113.43300000000001</v>
      </c>
      <c r="C2323" s="407">
        <v>340.29899999999998</v>
      </c>
      <c r="D2323" s="407">
        <v>0</v>
      </c>
      <c r="E2323" s="407">
        <v>0</v>
      </c>
    </row>
    <row r="2324" spans="1:7" ht="17.25" thickBot="1" x14ac:dyDescent="0.35">
      <c r="A2324" s="413" t="s">
        <v>110</v>
      </c>
      <c r="B2324" s="412">
        <v>113.43300000000001</v>
      </c>
      <c r="C2324" s="412">
        <v>340.29899999999998</v>
      </c>
      <c r="D2324" s="412">
        <v>0</v>
      </c>
      <c r="E2324" s="412">
        <v>0</v>
      </c>
    </row>
    <row r="2325" spans="1:7" ht="17.25" thickBot="1" x14ac:dyDescent="0.35">
      <c r="A2325" s="413" t="s">
        <v>111</v>
      </c>
      <c r="B2325" s="407"/>
      <c r="C2325" s="412"/>
      <c r="D2325" s="412"/>
      <c r="E2325" s="412"/>
    </row>
    <row r="2326" spans="1:7" ht="17.25" thickBot="1" x14ac:dyDescent="0.35">
      <c r="A2326" s="413" t="s">
        <v>113</v>
      </c>
      <c r="B2326" s="407"/>
      <c r="C2326" s="412"/>
      <c r="D2326" s="412"/>
      <c r="E2326" s="412"/>
    </row>
    <row r="2327" spans="1:7" ht="17.25" thickBot="1" x14ac:dyDescent="0.35">
      <c r="A2327" s="413" t="s">
        <v>114</v>
      </c>
      <c r="B2327" s="407"/>
      <c r="C2327" s="412"/>
      <c r="D2327" s="412"/>
      <c r="E2327" s="412"/>
    </row>
    <row r="2328" spans="1:7" ht="17.25" thickBot="1" x14ac:dyDescent="0.35">
      <c r="A2328" s="414" t="s">
        <v>183</v>
      </c>
      <c r="B2328" s="407">
        <v>113.43300000000001</v>
      </c>
      <c r="C2328" s="407">
        <v>340.29899999999998</v>
      </c>
      <c r="D2328" s="407">
        <v>0</v>
      </c>
      <c r="E2328" s="407">
        <v>0</v>
      </c>
    </row>
    <row r="2329" spans="1:7" ht="73.5" customHeight="1" thickBot="1" x14ac:dyDescent="0.35">
      <c r="A2329" s="401" t="s">
        <v>184</v>
      </c>
      <c r="B2329" s="402" t="s">
        <v>935</v>
      </c>
      <c r="C2329" s="415" t="s">
        <v>936</v>
      </c>
      <c r="D2329" s="416"/>
      <c r="E2329" s="402"/>
    </row>
    <row r="2330" spans="1:7" ht="158.25" customHeight="1" thickBot="1" x14ac:dyDescent="0.35">
      <c r="A2330" s="375" t="s">
        <v>22</v>
      </c>
      <c r="B2330" s="986" t="s">
        <v>937</v>
      </c>
      <c r="C2330" s="966"/>
      <c r="D2330" s="966"/>
      <c r="E2330" s="987"/>
    </row>
    <row r="2331" spans="1:7" ht="17.25" thickBot="1" x14ac:dyDescent="0.35">
      <c r="A2331" s="375" t="s">
        <v>24</v>
      </c>
      <c r="B2331" s="998" t="s">
        <v>715</v>
      </c>
      <c r="C2331" s="967"/>
      <c r="D2331" s="967"/>
      <c r="E2331" s="968"/>
    </row>
    <row r="2332" spans="1:7" x14ac:dyDescent="0.3">
      <c r="A2332" s="969"/>
      <c r="B2332" s="404">
        <v>2019</v>
      </c>
      <c r="C2332" s="404">
        <v>2020</v>
      </c>
      <c r="D2332" s="404">
        <v>2021</v>
      </c>
      <c r="E2332" s="404">
        <v>2022</v>
      </c>
    </row>
    <row r="2333" spans="1:7" ht="17.25" thickBot="1" x14ac:dyDescent="0.35">
      <c r="A2333" s="970"/>
      <c r="B2333" s="405" t="s">
        <v>9</v>
      </c>
      <c r="C2333" s="405" t="s">
        <v>10</v>
      </c>
      <c r="D2333" s="405" t="s">
        <v>10</v>
      </c>
      <c r="E2333" s="405" t="s">
        <v>10</v>
      </c>
    </row>
    <row r="2334" spans="1:7" ht="17.25" thickBot="1" x14ac:dyDescent="0.35">
      <c r="A2334" s="375" t="s">
        <v>26</v>
      </c>
      <c r="B2334" s="406">
        <v>1637</v>
      </c>
      <c r="C2334" s="406">
        <v>2956</v>
      </c>
      <c r="D2334" s="406">
        <v>3379</v>
      </c>
      <c r="E2334" s="406">
        <v>0</v>
      </c>
      <c r="F2334" s="364" t="s">
        <v>890</v>
      </c>
      <c r="G2334" s="374">
        <v>26968</v>
      </c>
    </row>
    <row r="2335" spans="1:7" ht="17.25" thickBot="1" x14ac:dyDescent="0.35">
      <c r="A2335" s="375" t="s">
        <v>27</v>
      </c>
      <c r="B2335" s="412">
        <v>5540.433</v>
      </c>
      <c r="C2335" s="412">
        <v>10000</v>
      </c>
      <c r="D2335" s="412">
        <v>16968.675999999999</v>
      </c>
      <c r="E2335" s="412">
        <v>0</v>
      </c>
      <c r="F2335" s="364" t="s">
        <v>891</v>
      </c>
      <c r="G2335" s="374">
        <v>7972</v>
      </c>
    </row>
    <row r="2336" spans="1:7" ht="17.25" thickBot="1" x14ac:dyDescent="0.35">
      <c r="A2336" s="375" t="s">
        <v>28</v>
      </c>
      <c r="B2336" s="406">
        <v>3.3845039706780695</v>
      </c>
      <c r="C2336" s="406">
        <v>3.3829499323410013</v>
      </c>
      <c r="D2336" s="406">
        <v>5.0218040840485347</v>
      </c>
      <c r="E2336" s="406" t="e">
        <v>#DIV/0!</v>
      </c>
      <c r="G2336" s="364"/>
    </row>
    <row r="2337" spans="1:7" ht="17.25" thickBot="1" x14ac:dyDescent="0.35">
      <c r="A2337" s="375" t="s">
        <v>29</v>
      </c>
      <c r="B2337" s="408" t="s">
        <v>30</v>
      </c>
      <c r="C2337" s="409">
        <v>0.80574221136224811</v>
      </c>
      <c r="D2337" s="409">
        <v>0.14309878213802429</v>
      </c>
      <c r="E2337" s="409">
        <v>-1</v>
      </c>
      <c r="G2337" s="364"/>
    </row>
    <row r="2338" spans="1:7" ht="17.25" thickBot="1" x14ac:dyDescent="0.35">
      <c r="A2338" s="375" t="s">
        <v>31</v>
      </c>
      <c r="B2338" s="408" t="s">
        <v>30</v>
      </c>
      <c r="C2338" s="409">
        <v>0.80491308170318088</v>
      </c>
      <c r="D2338" s="409">
        <v>0.69686760000000003</v>
      </c>
      <c r="E2338" s="409">
        <v>-1</v>
      </c>
      <c r="G2338" s="364"/>
    </row>
    <row r="2339" spans="1:7" ht="17.25" thickBot="1" x14ac:dyDescent="0.35">
      <c r="A2339" s="375" t="s">
        <v>32</v>
      </c>
      <c r="B2339" s="408" t="s">
        <v>30</v>
      </c>
      <c r="C2339" s="409">
        <v>-4.591628051058283E-4</v>
      </c>
      <c r="D2339" s="409">
        <v>0.48444528724474689</v>
      </c>
      <c r="E2339" s="409" t="e">
        <v>#DIV/0!</v>
      </c>
      <c r="G2339" s="364"/>
    </row>
    <row r="2340" spans="1:7" ht="17.25" thickBot="1" x14ac:dyDescent="0.35">
      <c r="A2340" s="1016" t="s">
        <v>721</v>
      </c>
      <c r="B2340" s="1017"/>
      <c r="C2340" s="1017"/>
      <c r="D2340" s="1017"/>
      <c r="E2340" s="1018"/>
      <c r="G2340" s="364"/>
    </row>
    <row r="2341" spans="1:7" x14ac:dyDescent="0.3">
      <c r="A2341" s="969"/>
      <c r="B2341" s="404">
        <v>2019</v>
      </c>
      <c r="C2341" s="404">
        <v>2020</v>
      </c>
      <c r="D2341" s="404">
        <v>2021</v>
      </c>
      <c r="E2341" s="404">
        <v>2022</v>
      </c>
      <c r="G2341" s="364"/>
    </row>
    <row r="2342" spans="1:7" ht="17.25" thickBot="1" x14ac:dyDescent="0.35">
      <c r="A2342" s="970"/>
      <c r="B2342" s="405" t="s">
        <v>9</v>
      </c>
      <c r="C2342" s="405" t="s">
        <v>10</v>
      </c>
      <c r="D2342" s="405" t="s">
        <v>10</v>
      </c>
      <c r="E2342" s="405" t="s">
        <v>10</v>
      </c>
      <c r="G2342" s="364"/>
    </row>
    <row r="2343" spans="1:7" ht="17.25" thickBot="1" x14ac:dyDescent="0.35">
      <c r="A2343" s="411" t="s">
        <v>49</v>
      </c>
      <c r="B2343" s="412">
        <v>0</v>
      </c>
      <c r="C2343" s="412">
        <v>0</v>
      </c>
      <c r="D2343" s="412">
        <v>0</v>
      </c>
      <c r="E2343" s="412">
        <v>0</v>
      </c>
      <c r="G2343" s="364"/>
    </row>
    <row r="2344" spans="1:7" ht="17.25" thickBot="1" x14ac:dyDescent="0.35">
      <c r="A2344" s="413" t="s">
        <v>110</v>
      </c>
      <c r="B2344" s="412"/>
      <c r="C2344" s="412"/>
      <c r="D2344" s="412"/>
      <c r="E2344" s="412"/>
      <c r="G2344" s="364"/>
    </row>
    <row r="2345" spans="1:7" ht="17.25" thickBot="1" x14ac:dyDescent="0.35">
      <c r="A2345" s="413" t="s">
        <v>111</v>
      </c>
      <c r="B2345" s="412"/>
      <c r="C2345" s="412"/>
      <c r="D2345" s="412"/>
      <c r="E2345" s="412"/>
      <c r="G2345" s="364"/>
    </row>
    <row r="2346" spans="1:7" ht="17.25" thickBot="1" x14ac:dyDescent="0.35">
      <c r="A2346" s="413" t="s">
        <v>113</v>
      </c>
      <c r="B2346" s="412"/>
      <c r="C2346" s="412"/>
      <c r="D2346" s="412"/>
      <c r="E2346" s="412"/>
      <c r="G2346" s="364"/>
    </row>
    <row r="2347" spans="1:7" ht="17.25" thickBot="1" x14ac:dyDescent="0.35">
      <c r="A2347" s="413" t="s">
        <v>114</v>
      </c>
      <c r="B2347" s="412"/>
      <c r="C2347" s="412"/>
      <c r="D2347" s="412"/>
      <c r="E2347" s="412"/>
      <c r="G2347" s="364"/>
    </row>
    <row r="2348" spans="1:7" ht="17.25" thickBot="1" x14ac:dyDescent="0.35">
      <c r="A2348" s="411" t="s">
        <v>50</v>
      </c>
      <c r="B2348" s="407">
        <v>5540.433</v>
      </c>
      <c r="C2348" s="407">
        <v>10000</v>
      </c>
      <c r="D2348" s="407">
        <v>16968.675999999999</v>
      </c>
      <c r="E2348" s="407">
        <v>0</v>
      </c>
      <c r="G2348" s="364"/>
    </row>
    <row r="2349" spans="1:7" ht="17.25" thickBot="1" x14ac:dyDescent="0.35">
      <c r="A2349" s="413" t="s">
        <v>110</v>
      </c>
      <c r="B2349" s="412">
        <v>5540.433</v>
      </c>
      <c r="C2349" s="412">
        <v>10000</v>
      </c>
      <c r="D2349" s="412">
        <v>16968.675999999999</v>
      </c>
      <c r="E2349" s="412">
        <v>0</v>
      </c>
      <c r="G2349" s="364"/>
    </row>
    <row r="2350" spans="1:7" ht="17.25" thickBot="1" x14ac:dyDescent="0.35">
      <c r="A2350" s="413" t="s">
        <v>111</v>
      </c>
      <c r="B2350" s="407"/>
      <c r="C2350" s="412"/>
      <c r="D2350" s="412"/>
      <c r="E2350" s="412"/>
      <c r="G2350" s="364"/>
    </row>
    <row r="2351" spans="1:7" ht="17.25" thickBot="1" x14ac:dyDescent="0.35">
      <c r="A2351" s="413" t="s">
        <v>113</v>
      </c>
      <c r="B2351" s="407"/>
      <c r="C2351" s="412"/>
      <c r="D2351" s="412"/>
      <c r="E2351" s="412"/>
      <c r="G2351" s="364"/>
    </row>
    <row r="2352" spans="1:7" ht="17.25" thickBot="1" x14ac:dyDescent="0.35">
      <c r="A2352" s="413" t="s">
        <v>114</v>
      </c>
      <c r="B2352" s="407"/>
      <c r="C2352" s="412"/>
      <c r="D2352" s="412"/>
      <c r="E2352" s="412"/>
      <c r="G2352" s="364"/>
    </row>
    <row r="2353" spans="1:7" ht="17.25" thickBot="1" x14ac:dyDescent="0.35">
      <c r="A2353" s="414" t="s">
        <v>349</v>
      </c>
      <c r="B2353" s="407">
        <v>5540.433</v>
      </c>
      <c r="C2353" s="407">
        <v>10000</v>
      </c>
      <c r="D2353" s="407">
        <v>16968.675999999999</v>
      </c>
      <c r="E2353" s="407">
        <v>0</v>
      </c>
      <c r="G2353" s="364"/>
    </row>
    <row r="2354" spans="1:7" ht="70.5" customHeight="1" thickBot="1" x14ac:dyDescent="0.35">
      <c r="A2354" s="401" t="s">
        <v>184</v>
      </c>
      <c r="B2354" s="402" t="s">
        <v>938</v>
      </c>
      <c r="C2354" s="415" t="s">
        <v>939</v>
      </c>
      <c r="D2354" s="416"/>
      <c r="E2354" s="402"/>
      <c r="G2354" s="364"/>
    </row>
    <row r="2355" spans="1:7" ht="17.25" thickBot="1" x14ac:dyDescent="0.35">
      <c r="A2355" s="375" t="s">
        <v>22</v>
      </c>
      <c r="B2355" s="986" t="s">
        <v>724</v>
      </c>
      <c r="C2355" s="966"/>
      <c r="D2355" s="966"/>
      <c r="E2355" s="987"/>
      <c r="G2355" s="364"/>
    </row>
    <row r="2356" spans="1:7" ht="17.25" thickBot="1" x14ac:dyDescent="0.35">
      <c r="A2356" s="375" t="s">
        <v>24</v>
      </c>
      <c r="B2356" s="998" t="s">
        <v>711</v>
      </c>
      <c r="C2356" s="967"/>
      <c r="D2356" s="967"/>
      <c r="E2356" s="968"/>
      <c r="G2356" s="364"/>
    </row>
    <row r="2357" spans="1:7" x14ac:dyDescent="0.3">
      <c r="A2357" s="969"/>
      <c r="B2357" s="404">
        <v>2019</v>
      </c>
      <c r="C2357" s="404">
        <v>2020</v>
      </c>
      <c r="D2357" s="404">
        <v>2021</v>
      </c>
      <c r="E2357" s="404">
        <v>2022</v>
      </c>
      <c r="G2357" s="364"/>
    </row>
    <row r="2358" spans="1:7" ht="17.25" thickBot="1" x14ac:dyDescent="0.35">
      <c r="A2358" s="970"/>
      <c r="B2358" s="405" t="s">
        <v>9</v>
      </c>
      <c r="C2358" s="405" t="s">
        <v>10</v>
      </c>
      <c r="D2358" s="405" t="s">
        <v>10</v>
      </c>
      <c r="E2358" s="405" t="s">
        <v>10</v>
      </c>
      <c r="G2358" s="364"/>
    </row>
    <row r="2359" spans="1:7" ht="17.25" thickBot="1" x14ac:dyDescent="0.35">
      <c r="A2359" s="375" t="s">
        <v>26</v>
      </c>
      <c r="B2359" s="406">
        <v>1</v>
      </c>
      <c r="C2359" s="406">
        <v>1</v>
      </c>
      <c r="D2359" s="406">
        <v>1</v>
      </c>
      <c r="E2359" s="406">
        <v>0</v>
      </c>
      <c r="G2359" s="364"/>
    </row>
    <row r="2360" spans="1:7" ht="17.25" thickBot="1" x14ac:dyDescent="0.35">
      <c r="A2360" s="375" t="s">
        <v>27</v>
      </c>
      <c r="B2360" s="412">
        <v>132.49299999999999</v>
      </c>
      <c r="C2360" s="412">
        <v>300</v>
      </c>
      <c r="D2360" s="412">
        <v>362.46699999999998</v>
      </c>
      <c r="E2360" s="412">
        <v>0</v>
      </c>
      <c r="G2360" s="364"/>
    </row>
    <row r="2361" spans="1:7" ht="17.25" thickBot="1" x14ac:dyDescent="0.35">
      <c r="A2361" s="375" t="s">
        <v>28</v>
      </c>
      <c r="B2361" s="406">
        <v>132.49299999999999</v>
      </c>
      <c r="C2361" s="406">
        <v>300</v>
      </c>
      <c r="D2361" s="406">
        <v>362.46699999999998</v>
      </c>
      <c r="E2361" s="406" t="e">
        <v>#DIV/0!</v>
      </c>
      <c r="G2361" s="364"/>
    </row>
    <row r="2362" spans="1:7" ht="17.25" thickBot="1" x14ac:dyDescent="0.35">
      <c r="A2362" s="375" t="s">
        <v>29</v>
      </c>
      <c r="B2362" s="408" t="s">
        <v>30</v>
      </c>
      <c r="C2362" s="409">
        <v>0</v>
      </c>
      <c r="D2362" s="409">
        <v>0</v>
      </c>
      <c r="E2362" s="409">
        <v>-1</v>
      </c>
      <c r="G2362" s="364"/>
    </row>
    <row r="2363" spans="1:7" ht="17.25" thickBot="1" x14ac:dyDescent="0.35">
      <c r="A2363" s="375" t="s">
        <v>31</v>
      </c>
      <c r="B2363" s="408" t="s">
        <v>30</v>
      </c>
      <c r="C2363" s="409">
        <v>1.2642705652374087</v>
      </c>
      <c r="D2363" s="409">
        <v>0.2082233333333332</v>
      </c>
      <c r="E2363" s="409">
        <v>-1</v>
      </c>
      <c r="G2363" s="364"/>
    </row>
    <row r="2364" spans="1:7" ht="17.25" thickBot="1" x14ac:dyDescent="0.35">
      <c r="A2364" s="375" t="s">
        <v>32</v>
      </c>
      <c r="B2364" s="408" t="s">
        <v>30</v>
      </c>
      <c r="C2364" s="409">
        <v>1.2642705652374087</v>
      </c>
      <c r="D2364" s="409">
        <v>0.2082233333333332</v>
      </c>
      <c r="E2364" s="409" t="e">
        <v>#DIV/0!</v>
      </c>
      <c r="G2364" s="364"/>
    </row>
    <row r="2365" spans="1:7" ht="17.25" thickBot="1" x14ac:dyDescent="0.35">
      <c r="A2365" s="1016" t="s">
        <v>721</v>
      </c>
      <c r="B2365" s="1017"/>
      <c r="C2365" s="1017"/>
      <c r="D2365" s="1017"/>
      <c r="E2365" s="1018"/>
      <c r="G2365" s="364"/>
    </row>
    <row r="2366" spans="1:7" x14ac:dyDescent="0.3">
      <c r="A2366" s="969"/>
      <c r="B2366" s="404">
        <v>2019</v>
      </c>
      <c r="C2366" s="404">
        <v>2020</v>
      </c>
      <c r="D2366" s="404">
        <v>2021</v>
      </c>
      <c r="E2366" s="404">
        <v>2022</v>
      </c>
      <c r="G2366" s="364"/>
    </row>
    <row r="2367" spans="1:7" ht="17.25" thickBot="1" x14ac:dyDescent="0.35">
      <c r="A2367" s="970"/>
      <c r="B2367" s="405" t="s">
        <v>9</v>
      </c>
      <c r="C2367" s="405" t="s">
        <v>10</v>
      </c>
      <c r="D2367" s="405" t="s">
        <v>10</v>
      </c>
      <c r="E2367" s="405" t="s">
        <v>10</v>
      </c>
      <c r="G2367" s="364"/>
    </row>
    <row r="2368" spans="1:7" ht="17.25" thickBot="1" x14ac:dyDescent="0.35">
      <c r="A2368" s="411" t="s">
        <v>49</v>
      </c>
      <c r="B2368" s="412">
        <v>0</v>
      </c>
      <c r="C2368" s="412">
        <v>0</v>
      </c>
      <c r="D2368" s="412">
        <v>0</v>
      </c>
      <c r="E2368" s="412">
        <v>0</v>
      </c>
      <c r="G2368" s="364"/>
    </row>
    <row r="2369" spans="1:7" ht="17.25" thickBot="1" x14ac:dyDescent="0.35">
      <c r="A2369" s="413" t="s">
        <v>110</v>
      </c>
      <c r="B2369" s="412"/>
      <c r="C2369" s="412"/>
      <c r="D2369" s="412"/>
      <c r="E2369" s="412"/>
      <c r="G2369" s="364"/>
    </row>
    <row r="2370" spans="1:7" ht="17.25" thickBot="1" x14ac:dyDescent="0.35">
      <c r="A2370" s="413" t="s">
        <v>111</v>
      </c>
      <c r="B2370" s="412"/>
      <c r="C2370" s="412"/>
      <c r="D2370" s="412"/>
      <c r="E2370" s="412"/>
      <c r="G2370" s="364"/>
    </row>
    <row r="2371" spans="1:7" ht="17.25" thickBot="1" x14ac:dyDescent="0.35">
      <c r="A2371" s="413" t="s">
        <v>113</v>
      </c>
      <c r="B2371" s="412"/>
      <c r="C2371" s="412"/>
      <c r="D2371" s="412"/>
      <c r="E2371" s="412"/>
      <c r="G2371" s="364"/>
    </row>
    <row r="2372" spans="1:7" ht="17.25" thickBot="1" x14ac:dyDescent="0.35">
      <c r="A2372" s="413" t="s">
        <v>114</v>
      </c>
      <c r="B2372" s="412"/>
      <c r="C2372" s="412"/>
      <c r="D2372" s="412"/>
      <c r="E2372" s="412"/>
      <c r="G2372" s="364"/>
    </row>
    <row r="2373" spans="1:7" ht="17.25" thickBot="1" x14ac:dyDescent="0.35">
      <c r="A2373" s="411" t="s">
        <v>50</v>
      </c>
      <c r="B2373" s="407">
        <v>132.49299999999999</v>
      </c>
      <c r="C2373" s="407">
        <v>300</v>
      </c>
      <c r="D2373" s="407">
        <v>362.46699999999998</v>
      </c>
      <c r="E2373" s="407">
        <v>0</v>
      </c>
      <c r="G2373" s="364"/>
    </row>
    <row r="2374" spans="1:7" ht="17.25" thickBot="1" x14ac:dyDescent="0.35">
      <c r="A2374" s="413" t="s">
        <v>110</v>
      </c>
      <c r="B2374" s="412">
        <v>132.49299999999999</v>
      </c>
      <c r="C2374" s="412">
        <v>300</v>
      </c>
      <c r="D2374" s="412">
        <v>362.46699999999998</v>
      </c>
      <c r="E2374" s="412">
        <v>0</v>
      </c>
      <c r="G2374" s="364"/>
    </row>
    <row r="2375" spans="1:7" ht="17.25" thickBot="1" x14ac:dyDescent="0.35">
      <c r="A2375" s="413" t="s">
        <v>111</v>
      </c>
      <c r="B2375" s="407"/>
      <c r="C2375" s="412"/>
      <c r="D2375" s="412"/>
      <c r="E2375" s="412"/>
      <c r="G2375" s="364"/>
    </row>
    <row r="2376" spans="1:7" ht="17.25" thickBot="1" x14ac:dyDescent="0.35">
      <c r="A2376" s="413" t="s">
        <v>113</v>
      </c>
      <c r="B2376" s="407"/>
      <c r="C2376" s="412"/>
      <c r="D2376" s="412"/>
      <c r="E2376" s="412"/>
      <c r="G2376" s="364"/>
    </row>
    <row r="2377" spans="1:7" ht="17.25" thickBot="1" x14ac:dyDescent="0.35">
      <c r="A2377" s="413" t="s">
        <v>114</v>
      </c>
      <c r="B2377" s="407"/>
      <c r="C2377" s="412"/>
      <c r="D2377" s="412"/>
      <c r="E2377" s="412"/>
      <c r="G2377" s="364"/>
    </row>
    <row r="2378" spans="1:7" ht="17.25" thickBot="1" x14ac:dyDescent="0.35">
      <c r="A2378" s="414" t="s">
        <v>349</v>
      </c>
      <c r="B2378" s="407">
        <v>132.49299999999999</v>
      </c>
      <c r="C2378" s="407">
        <v>300</v>
      </c>
      <c r="D2378" s="407">
        <v>362.46699999999998</v>
      </c>
      <c r="E2378" s="407">
        <v>0</v>
      </c>
      <c r="G2378" s="364"/>
    </row>
    <row r="2379" spans="1:7" ht="44.25" customHeight="1" thickBot="1" x14ac:dyDescent="0.35">
      <c r="A2379" s="401" t="s">
        <v>192</v>
      </c>
      <c r="B2379" s="402" t="s">
        <v>940</v>
      </c>
      <c r="C2379" s="415" t="s">
        <v>941</v>
      </c>
      <c r="D2379" s="416"/>
      <c r="E2379" s="402"/>
      <c r="G2379" s="364"/>
    </row>
    <row r="2380" spans="1:7" ht="117.75" customHeight="1" thickBot="1" x14ac:dyDescent="0.35">
      <c r="A2380" s="375" t="s">
        <v>22</v>
      </c>
      <c r="B2380" s="986" t="s">
        <v>942</v>
      </c>
      <c r="C2380" s="966"/>
      <c r="D2380" s="966"/>
      <c r="E2380" s="987"/>
      <c r="G2380" s="364"/>
    </row>
    <row r="2381" spans="1:7" ht="17.25" thickBot="1" x14ac:dyDescent="0.35">
      <c r="A2381" s="375" t="s">
        <v>24</v>
      </c>
      <c r="B2381" s="998" t="s">
        <v>715</v>
      </c>
      <c r="C2381" s="967"/>
      <c r="D2381" s="967"/>
      <c r="E2381" s="968"/>
      <c r="G2381" s="364"/>
    </row>
    <row r="2382" spans="1:7" x14ac:dyDescent="0.3">
      <c r="A2382" s="969"/>
      <c r="B2382" s="404">
        <v>2019</v>
      </c>
      <c r="C2382" s="404">
        <v>2020</v>
      </c>
      <c r="D2382" s="404">
        <v>2021</v>
      </c>
      <c r="E2382" s="404">
        <v>2022</v>
      </c>
      <c r="G2382" s="364"/>
    </row>
    <row r="2383" spans="1:7" ht="17.25" thickBot="1" x14ac:dyDescent="0.35">
      <c r="A2383" s="970"/>
      <c r="B2383" s="405" t="s">
        <v>9</v>
      </c>
      <c r="C2383" s="405" t="s">
        <v>10</v>
      </c>
      <c r="D2383" s="405" t="s">
        <v>10</v>
      </c>
      <c r="E2383" s="405" t="s">
        <v>10</v>
      </c>
      <c r="G2383" s="364"/>
    </row>
    <row r="2384" spans="1:7" ht="17.25" thickBot="1" x14ac:dyDescent="0.35">
      <c r="A2384" s="375" t="s">
        <v>26</v>
      </c>
      <c r="B2384" s="406">
        <v>0</v>
      </c>
      <c r="C2384" s="406">
        <v>1320</v>
      </c>
      <c r="D2384" s="406">
        <v>4620</v>
      </c>
      <c r="E2384" s="406">
        <v>15270</v>
      </c>
    </row>
    <row r="2385" spans="1:7" ht="17.25" thickBot="1" x14ac:dyDescent="0.35">
      <c r="A2385" s="375" t="s">
        <v>27</v>
      </c>
      <c r="B2385" s="412">
        <v>30920.648000000001</v>
      </c>
      <c r="C2385" s="412">
        <v>20000</v>
      </c>
      <c r="D2385" s="412">
        <v>70000</v>
      </c>
      <c r="E2385" s="412">
        <v>231373.5</v>
      </c>
    </row>
    <row r="2386" spans="1:7" ht="17.25" thickBot="1" x14ac:dyDescent="0.35">
      <c r="A2386" s="375" t="s">
        <v>28</v>
      </c>
      <c r="B2386" s="406" t="e">
        <v>#DIV/0!</v>
      </c>
      <c r="C2386" s="406">
        <v>15.151515151515152</v>
      </c>
      <c r="D2386" s="406">
        <v>15.151515151515152</v>
      </c>
      <c r="E2386" s="406">
        <v>15.152161100196464</v>
      </c>
    </row>
    <row r="2387" spans="1:7" ht="17.25" thickBot="1" x14ac:dyDescent="0.35">
      <c r="A2387" s="375" t="s">
        <v>29</v>
      </c>
      <c r="B2387" s="408" t="s">
        <v>30</v>
      </c>
      <c r="C2387" s="409" t="e">
        <v>#DIV/0!</v>
      </c>
      <c r="D2387" s="409">
        <v>2.5</v>
      </c>
      <c r="E2387" s="409">
        <v>2.3051948051948052</v>
      </c>
    </row>
    <row r="2388" spans="1:7" ht="17.25" thickBot="1" x14ac:dyDescent="0.35">
      <c r="A2388" s="375" t="s">
        <v>31</v>
      </c>
      <c r="B2388" s="408" t="s">
        <v>30</v>
      </c>
      <c r="C2388" s="409">
        <v>-0.35318302514229327</v>
      </c>
      <c r="D2388" s="409">
        <v>2.5</v>
      </c>
      <c r="E2388" s="409">
        <v>2.3053357142857145</v>
      </c>
    </row>
    <row r="2389" spans="1:7" ht="17.25" thickBot="1" x14ac:dyDescent="0.35">
      <c r="A2389" s="375" t="s">
        <v>32</v>
      </c>
      <c r="B2389" s="408" t="s">
        <v>30</v>
      </c>
      <c r="C2389" s="409" t="e">
        <v>#DIV/0!</v>
      </c>
      <c r="D2389" s="409">
        <v>0</v>
      </c>
      <c r="E2389" s="409">
        <v>4.2632612966553296E-5</v>
      </c>
    </row>
    <row r="2390" spans="1:7" ht="17.25" thickBot="1" x14ac:dyDescent="0.35">
      <c r="A2390" s="1016" t="s">
        <v>721</v>
      </c>
      <c r="B2390" s="1017"/>
      <c r="C2390" s="1017"/>
      <c r="D2390" s="1017"/>
      <c r="E2390" s="1018"/>
    </row>
    <row r="2391" spans="1:7" x14ac:dyDescent="0.3">
      <c r="A2391" s="969"/>
      <c r="B2391" s="404">
        <v>2019</v>
      </c>
      <c r="C2391" s="404">
        <v>2020</v>
      </c>
      <c r="D2391" s="404">
        <v>2021</v>
      </c>
      <c r="E2391" s="404">
        <v>2022</v>
      </c>
    </row>
    <row r="2392" spans="1:7" ht="17.25" thickBot="1" x14ac:dyDescent="0.35">
      <c r="A2392" s="970"/>
      <c r="B2392" s="405" t="s">
        <v>9</v>
      </c>
      <c r="C2392" s="405" t="s">
        <v>10</v>
      </c>
      <c r="D2392" s="405" t="s">
        <v>10</v>
      </c>
      <c r="E2392" s="405" t="s">
        <v>10</v>
      </c>
    </row>
    <row r="2393" spans="1:7" ht="17.25" thickBot="1" x14ac:dyDescent="0.35">
      <c r="A2393" s="411" t="s">
        <v>49</v>
      </c>
      <c r="B2393" s="412">
        <v>0</v>
      </c>
      <c r="C2393" s="412">
        <v>0</v>
      </c>
      <c r="D2393" s="412">
        <v>0</v>
      </c>
      <c r="E2393" s="412">
        <v>0</v>
      </c>
    </row>
    <row r="2394" spans="1:7" ht="17.25" thickBot="1" x14ac:dyDescent="0.35">
      <c r="A2394" s="413" t="s">
        <v>110</v>
      </c>
      <c r="B2394" s="412"/>
      <c r="C2394" s="412"/>
      <c r="D2394" s="412"/>
      <c r="E2394" s="412"/>
    </row>
    <row r="2395" spans="1:7" ht="17.25" thickBot="1" x14ac:dyDescent="0.35">
      <c r="A2395" s="413" t="s">
        <v>111</v>
      </c>
      <c r="B2395" s="412"/>
      <c r="C2395" s="412"/>
      <c r="D2395" s="412"/>
      <c r="E2395" s="412"/>
    </row>
    <row r="2396" spans="1:7" ht="17.25" thickBot="1" x14ac:dyDescent="0.35">
      <c r="A2396" s="413" t="s">
        <v>113</v>
      </c>
      <c r="B2396" s="412"/>
      <c r="C2396" s="412"/>
      <c r="D2396" s="412"/>
      <c r="E2396" s="412"/>
    </row>
    <row r="2397" spans="1:7" ht="17.25" thickBot="1" x14ac:dyDescent="0.35">
      <c r="A2397" s="413" t="s">
        <v>114</v>
      </c>
      <c r="B2397" s="412"/>
      <c r="C2397" s="412"/>
      <c r="D2397" s="412"/>
      <c r="E2397" s="412"/>
    </row>
    <row r="2398" spans="1:7" ht="17.25" thickBot="1" x14ac:dyDescent="0.35">
      <c r="A2398" s="411" t="s">
        <v>50</v>
      </c>
      <c r="B2398" s="407">
        <v>30920.648000000001</v>
      </c>
      <c r="C2398" s="407">
        <v>20000</v>
      </c>
      <c r="D2398" s="407">
        <v>70000</v>
      </c>
      <c r="E2398" s="407">
        <v>231373.5</v>
      </c>
    </row>
    <row r="2399" spans="1:7" ht="17.25" thickBot="1" x14ac:dyDescent="0.35">
      <c r="A2399" s="413" t="s">
        <v>110</v>
      </c>
      <c r="B2399" s="412">
        <v>30920.648000000001</v>
      </c>
      <c r="C2399" s="412">
        <v>20000</v>
      </c>
      <c r="D2399" s="412">
        <v>70000</v>
      </c>
      <c r="E2399" s="412">
        <v>231373.5</v>
      </c>
    </row>
    <row r="2400" spans="1:7" ht="17.25" thickBot="1" x14ac:dyDescent="0.35">
      <c r="A2400" s="413" t="s">
        <v>111</v>
      </c>
      <c r="B2400" s="407"/>
      <c r="C2400" s="412"/>
      <c r="D2400" s="412"/>
      <c r="E2400" s="412"/>
      <c r="G2400" s="364"/>
    </row>
    <row r="2401" spans="1:7" ht="17.25" thickBot="1" x14ac:dyDescent="0.35">
      <c r="A2401" s="413" t="s">
        <v>113</v>
      </c>
      <c r="B2401" s="407"/>
      <c r="C2401" s="412"/>
      <c r="D2401" s="412"/>
      <c r="E2401" s="412"/>
      <c r="G2401" s="364"/>
    </row>
    <row r="2402" spans="1:7" ht="17.25" thickBot="1" x14ac:dyDescent="0.35">
      <c r="A2402" s="413" t="s">
        <v>114</v>
      </c>
      <c r="B2402" s="407"/>
      <c r="C2402" s="412"/>
      <c r="D2402" s="412"/>
      <c r="E2402" s="412"/>
      <c r="G2402" s="364"/>
    </row>
    <row r="2403" spans="1:7" ht="17.25" thickBot="1" x14ac:dyDescent="0.35">
      <c r="A2403" s="414" t="s">
        <v>196</v>
      </c>
      <c r="B2403" s="407">
        <v>30920.648000000001</v>
      </c>
      <c r="C2403" s="407">
        <v>20000</v>
      </c>
      <c r="D2403" s="407">
        <v>70000</v>
      </c>
      <c r="E2403" s="407">
        <v>231373.5</v>
      </c>
      <c r="G2403" s="364"/>
    </row>
    <row r="2404" spans="1:7" ht="73.5" customHeight="1" thickBot="1" x14ac:dyDescent="0.35">
      <c r="A2404" s="401" t="s">
        <v>192</v>
      </c>
      <c r="B2404" s="402" t="s">
        <v>943</v>
      </c>
      <c r="C2404" s="415" t="s">
        <v>944</v>
      </c>
      <c r="D2404" s="416"/>
      <c r="E2404" s="402"/>
      <c r="G2404" s="364"/>
    </row>
    <row r="2405" spans="1:7" ht="17.25" thickBot="1" x14ac:dyDescent="0.35">
      <c r="A2405" s="375" t="s">
        <v>22</v>
      </c>
      <c r="B2405" s="986" t="s">
        <v>724</v>
      </c>
      <c r="C2405" s="966"/>
      <c r="D2405" s="966"/>
      <c r="E2405" s="987"/>
      <c r="G2405" s="364"/>
    </row>
    <row r="2406" spans="1:7" ht="17.25" thickBot="1" x14ac:dyDescent="0.35">
      <c r="A2406" s="375" t="s">
        <v>24</v>
      </c>
      <c r="B2406" s="998" t="s">
        <v>711</v>
      </c>
      <c r="C2406" s="967"/>
      <c r="D2406" s="967"/>
      <c r="E2406" s="968"/>
      <c r="G2406" s="364"/>
    </row>
    <row r="2407" spans="1:7" x14ac:dyDescent="0.3">
      <c r="A2407" s="969"/>
      <c r="B2407" s="404">
        <v>2019</v>
      </c>
      <c r="C2407" s="404">
        <v>2020</v>
      </c>
      <c r="D2407" s="404">
        <v>2021</v>
      </c>
      <c r="E2407" s="404">
        <v>2022</v>
      </c>
      <c r="G2407" s="364"/>
    </row>
    <row r="2408" spans="1:7" ht="17.25" thickBot="1" x14ac:dyDescent="0.35">
      <c r="A2408" s="970"/>
      <c r="B2408" s="405" t="s">
        <v>9</v>
      </c>
      <c r="C2408" s="405" t="s">
        <v>10</v>
      </c>
      <c r="D2408" s="405" t="s">
        <v>10</v>
      </c>
      <c r="E2408" s="405" t="s">
        <v>10</v>
      </c>
      <c r="G2408" s="364"/>
    </row>
    <row r="2409" spans="1:7" ht="17.25" thickBot="1" x14ac:dyDescent="0.35">
      <c r="A2409" s="375" t="s">
        <v>26</v>
      </c>
      <c r="B2409" s="406">
        <v>0</v>
      </c>
      <c r="C2409" s="406">
        <v>1</v>
      </c>
      <c r="D2409" s="406">
        <v>1</v>
      </c>
      <c r="E2409" s="406">
        <v>1</v>
      </c>
      <c r="G2409" s="364"/>
    </row>
    <row r="2410" spans="1:7" ht="17.25" thickBot="1" x14ac:dyDescent="0.35">
      <c r="A2410" s="375" t="s">
        <v>27</v>
      </c>
      <c r="B2410" s="412">
        <v>215.15799999999999</v>
      </c>
      <c r="C2410" s="412">
        <v>500</v>
      </c>
      <c r="D2410" s="412">
        <v>600</v>
      </c>
      <c r="E2410" s="412">
        <v>2275.386</v>
      </c>
      <c r="G2410" s="364"/>
    </row>
    <row r="2411" spans="1:7" ht="17.25" thickBot="1" x14ac:dyDescent="0.35">
      <c r="A2411" s="375" t="s">
        <v>28</v>
      </c>
      <c r="B2411" s="406" t="e">
        <v>#DIV/0!</v>
      </c>
      <c r="C2411" s="406">
        <v>500</v>
      </c>
      <c r="D2411" s="406">
        <v>600</v>
      </c>
      <c r="E2411" s="406">
        <v>2275.386</v>
      </c>
      <c r="G2411" s="364"/>
    </row>
    <row r="2412" spans="1:7" ht="17.25" thickBot="1" x14ac:dyDescent="0.35">
      <c r="A2412" s="375" t="s">
        <v>29</v>
      </c>
      <c r="B2412" s="408" t="s">
        <v>30</v>
      </c>
      <c r="C2412" s="409" t="e">
        <v>#DIV/0!</v>
      </c>
      <c r="D2412" s="409">
        <v>0</v>
      </c>
      <c r="E2412" s="409">
        <v>0</v>
      </c>
      <c r="G2412" s="364"/>
    </row>
    <row r="2413" spans="1:7" ht="17.25" thickBot="1" x14ac:dyDescent="0.35">
      <c r="A2413" s="375" t="s">
        <v>31</v>
      </c>
      <c r="B2413" s="408" t="s">
        <v>30</v>
      </c>
      <c r="C2413" s="409">
        <v>1.3238736184571338</v>
      </c>
      <c r="D2413" s="409">
        <v>0.19999999999999996</v>
      </c>
      <c r="E2413" s="409">
        <v>2.7923100000000001</v>
      </c>
      <c r="G2413" s="364"/>
    </row>
    <row r="2414" spans="1:7" ht="17.25" thickBot="1" x14ac:dyDescent="0.35">
      <c r="A2414" s="375" t="s">
        <v>32</v>
      </c>
      <c r="B2414" s="408" t="s">
        <v>30</v>
      </c>
      <c r="C2414" s="409" t="e">
        <v>#DIV/0!</v>
      </c>
      <c r="D2414" s="409">
        <v>0.19999999999999996</v>
      </c>
      <c r="E2414" s="409">
        <v>2.7923100000000001</v>
      </c>
      <c r="G2414" s="364"/>
    </row>
    <row r="2415" spans="1:7" ht="17.25" thickBot="1" x14ac:dyDescent="0.35">
      <c r="A2415" s="1016" t="s">
        <v>721</v>
      </c>
      <c r="B2415" s="1017"/>
      <c r="C2415" s="1017"/>
      <c r="D2415" s="1017"/>
      <c r="E2415" s="1018"/>
      <c r="G2415" s="364"/>
    </row>
    <row r="2416" spans="1:7" x14ac:dyDescent="0.3">
      <c r="A2416" s="969"/>
      <c r="B2416" s="404">
        <v>2019</v>
      </c>
      <c r="C2416" s="404">
        <v>2020</v>
      </c>
      <c r="D2416" s="404">
        <v>2021</v>
      </c>
      <c r="E2416" s="404">
        <v>2022</v>
      </c>
      <c r="G2416" s="364"/>
    </row>
    <row r="2417" spans="1:7" ht="17.25" thickBot="1" x14ac:dyDescent="0.35">
      <c r="A2417" s="970"/>
      <c r="B2417" s="405" t="s">
        <v>9</v>
      </c>
      <c r="C2417" s="405" t="s">
        <v>10</v>
      </c>
      <c r="D2417" s="405" t="s">
        <v>10</v>
      </c>
      <c r="E2417" s="405" t="s">
        <v>10</v>
      </c>
      <c r="G2417" s="364"/>
    </row>
    <row r="2418" spans="1:7" ht="17.25" thickBot="1" x14ac:dyDescent="0.35">
      <c r="A2418" s="411" t="s">
        <v>49</v>
      </c>
      <c r="B2418" s="412">
        <v>0</v>
      </c>
      <c r="C2418" s="412">
        <v>0</v>
      </c>
      <c r="D2418" s="412">
        <v>0</v>
      </c>
      <c r="E2418" s="412">
        <v>0</v>
      </c>
      <c r="G2418" s="364"/>
    </row>
    <row r="2419" spans="1:7" ht="17.25" thickBot="1" x14ac:dyDescent="0.35">
      <c r="A2419" s="413" t="s">
        <v>110</v>
      </c>
      <c r="B2419" s="412"/>
      <c r="C2419" s="412"/>
      <c r="D2419" s="412"/>
      <c r="E2419" s="412"/>
      <c r="G2419" s="364"/>
    </row>
    <row r="2420" spans="1:7" ht="17.25" thickBot="1" x14ac:dyDescent="0.35">
      <c r="A2420" s="413" t="s">
        <v>111</v>
      </c>
      <c r="B2420" s="412"/>
      <c r="C2420" s="412"/>
      <c r="D2420" s="412"/>
      <c r="E2420" s="412"/>
      <c r="G2420" s="364"/>
    </row>
    <row r="2421" spans="1:7" ht="17.25" thickBot="1" x14ac:dyDescent="0.35">
      <c r="A2421" s="413" t="s">
        <v>113</v>
      </c>
      <c r="B2421" s="412"/>
      <c r="C2421" s="412"/>
      <c r="D2421" s="412"/>
      <c r="E2421" s="412"/>
      <c r="G2421" s="364"/>
    </row>
    <row r="2422" spans="1:7" ht="17.25" thickBot="1" x14ac:dyDescent="0.35">
      <c r="A2422" s="413" t="s">
        <v>114</v>
      </c>
      <c r="B2422" s="412"/>
      <c r="C2422" s="412"/>
      <c r="D2422" s="412"/>
      <c r="E2422" s="412"/>
      <c r="G2422" s="364"/>
    </row>
    <row r="2423" spans="1:7" ht="17.25" thickBot="1" x14ac:dyDescent="0.35">
      <c r="A2423" s="411" t="s">
        <v>50</v>
      </c>
      <c r="B2423" s="407">
        <v>215.15799999999999</v>
      </c>
      <c r="C2423" s="407">
        <v>500</v>
      </c>
      <c r="D2423" s="407">
        <v>600</v>
      </c>
      <c r="E2423" s="407">
        <v>2275.386</v>
      </c>
      <c r="G2423" s="364"/>
    </row>
    <row r="2424" spans="1:7" ht="17.25" thickBot="1" x14ac:dyDescent="0.35">
      <c r="A2424" s="413" t="s">
        <v>110</v>
      </c>
      <c r="B2424" s="412">
        <v>215.15799999999999</v>
      </c>
      <c r="C2424" s="412">
        <v>500</v>
      </c>
      <c r="D2424" s="412">
        <v>600</v>
      </c>
      <c r="E2424" s="412">
        <v>2275.386</v>
      </c>
      <c r="G2424" s="364"/>
    </row>
    <row r="2425" spans="1:7" ht="17.25" thickBot="1" x14ac:dyDescent="0.35">
      <c r="A2425" s="413" t="s">
        <v>111</v>
      </c>
      <c r="B2425" s="407"/>
      <c r="C2425" s="412"/>
      <c r="D2425" s="412"/>
      <c r="E2425" s="412"/>
      <c r="G2425" s="364"/>
    </row>
    <row r="2426" spans="1:7" ht="17.25" thickBot="1" x14ac:dyDescent="0.35">
      <c r="A2426" s="413" t="s">
        <v>113</v>
      </c>
      <c r="B2426" s="407"/>
      <c r="C2426" s="412"/>
      <c r="D2426" s="412"/>
      <c r="E2426" s="412"/>
      <c r="G2426" s="364"/>
    </row>
    <row r="2427" spans="1:7" ht="17.25" thickBot="1" x14ac:dyDescent="0.35">
      <c r="A2427" s="413" t="s">
        <v>114</v>
      </c>
      <c r="B2427" s="407"/>
      <c r="C2427" s="412"/>
      <c r="D2427" s="412"/>
      <c r="E2427" s="412"/>
      <c r="G2427" s="364"/>
    </row>
    <row r="2428" spans="1:7" ht="17.25" thickBot="1" x14ac:dyDescent="0.35">
      <c r="A2428" s="414" t="s">
        <v>196</v>
      </c>
      <c r="B2428" s="407">
        <v>215.15799999999999</v>
      </c>
      <c r="C2428" s="407">
        <v>500</v>
      </c>
      <c r="D2428" s="407">
        <v>600</v>
      </c>
      <c r="E2428" s="407">
        <v>2275.386</v>
      </c>
      <c r="G2428" s="364"/>
    </row>
    <row r="2429" spans="1:7" ht="51.75" customHeight="1" thickBot="1" x14ac:dyDescent="0.35">
      <c r="A2429" s="401" t="s">
        <v>197</v>
      </c>
      <c r="B2429" s="402" t="s">
        <v>945</v>
      </c>
      <c r="C2429" s="415" t="s">
        <v>946</v>
      </c>
      <c r="D2429" s="416"/>
      <c r="E2429" s="402"/>
      <c r="G2429" s="364"/>
    </row>
    <row r="2430" spans="1:7" ht="195.75" customHeight="1" thickBot="1" x14ac:dyDescent="0.35">
      <c r="A2430" s="375" t="s">
        <v>22</v>
      </c>
      <c r="B2430" s="986" t="s">
        <v>947</v>
      </c>
      <c r="C2430" s="966"/>
      <c r="D2430" s="966"/>
      <c r="E2430" s="987"/>
      <c r="G2430" s="364"/>
    </row>
    <row r="2431" spans="1:7" ht="17.25" thickBot="1" x14ac:dyDescent="0.35">
      <c r="A2431" s="375" t="s">
        <v>24</v>
      </c>
      <c r="B2431" s="998" t="s">
        <v>711</v>
      </c>
      <c r="C2431" s="967"/>
      <c r="D2431" s="967"/>
      <c r="E2431" s="968"/>
      <c r="G2431" s="364"/>
    </row>
    <row r="2432" spans="1:7" x14ac:dyDescent="0.3">
      <c r="A2432" s="969"/>
      <c r="B2432" s="404">
        <v>2019</v>
      </c>
      <c r="C2432" s="404">
        <v>2020</v>
      </c>
      <c r="D2432" s="404">
        <v>2021</v>
      </c>
      <c r="E2432" s="404">
        <v>2022</v>
      </c>
    </row>
    <row r="2433" spans="1:7" ht="17.25" thickBot="1" x14ac:dyDescent="0.35">
      <c r="A2433" s="970"/>
      <c r="B2433" s="405" t="s">
        <v>9</v>
      </c>
      <c r="C2433" s="405" t="s">
        <v>10</v>
      </c>
      <c r="D2433" s="405" t="s">
        <v>10</v>
      </c>
      <c r="E2433" s="405" t="s">
        <v>10</v>
      </c>
    </row>
    <row r="2434" spans="1:7" ht="17.25" thickBot="1" x14ac:dyDescent="0.35">
      <c r="A2434" s="375" t="s">
        <v>26</v>
      </c>
      <c r="B2434" s="406">
        <v>7514</v>
      </c>
      <c r="C2434" s="406">
        <v>1672</v>
      </c>
      <c r="D2434" s="406">
        <v>10037</v>
      </c>
      <c r="E2434" s="406">
        <v>5205</v>
      </c>
    </row>
    <row r="2435" spans="1:7" ht="17.25" thickBot="1" x14ac:dyDescent="0.35">
      <c r="A2435" s="375" t="s">
        <v>27</v>
      </c>
      <c r="B2435" s="412">
        <v>44918.402999999998</v>
      </c>
      <c r="C2435" s="412">
        <v>10000</v>
      </c>
      <c r="D2435" s="412">
        <v>60000</v>
      </c>
      <c r="E2435" s="412">
        <v>31114.764999999999</v>
      </c>
    </row>
    <row r="2436" spans="1:7" ht="17.25" thickBot="1" x14ac:dyDescent="0.35">
      <c r="A2436" s="375" t="s">
        <v>28</v>
      </c>
      <c r="B2436" s="406">
        <v>5.9779615384615381</v>
      </c>
      <c r="C2436" s="406">
        <v>5.9808612440191391</v>
      </c>
      <c r="D2436" s="406">
        <v>5.977881837202351</v>
      </c>
      <c r="E2436" s="406">
        <v>5.9778607108549471</v>
      </c>
    </row>
    <row r="2437" spans="1:7" ht="17.25" thickBot="1" x14ac:dyDescent="0.35">
      <c r="A2437" s="375" t="s">
        <v>29</v>
      </c>
      <c r="B2437" s="408" t="s">
        <v>30</v>
      </c>
      <c r="C2437" s="409">
        <v>-0.77748203353739687</v>
      </c>
      <c r="D2437" s="409">
        <v>5.0029904306220097</v>
      </c>
      <c r="E2437" s="409">
        <v>-0.48141875062269601</v>
      </c>
    </row>
    <row r="2438" spans="1:7" ht="17.25" thickBot="1" x14ac:dyDescent="0.35">
      <c r="A2438" s="375" t="s">
        <v>31</v>
      </c>
      <c r="B2438" s="408" t="s">
        <v>30</v>
      </c>
      <c r="C2438" s="409">
        <v>-0.77737409764990972</v>
      </c>
      <c r="D2438" s="409">
        <v>5</v>
      </c>
      <c r="E2438" s="409">
        <v>-0.48142058333333337</v>
      </c>
    </row>
    <row r="2439" spans="1:7" ht="17.25" thickBot="1" x14ac:dyDescent="0.35">
      <c r="A2439" s="375" t="s">
        <v>32</v>
      </c>
      <c r="B2439" s="408" t="s">
        <v>30</v>
      </c>
      <c r="C2439" s="409">
        <v>4.850659441257843E-4</v>
      </c>
      <c r="D2439" s="409">
        <v>-4.9815681976694837E-4</v>
      </c>
      <c r="E2439" s="409">
        <v>-3.5340858148824594E-6</v>
      </c>
    </row>
    <row r="2440" spans="1:7" ht="17.25" thickBot="1" x14ac:dyDescent="0.35">
      <c r="A2440" s="1016" t="s">
        <v>721</v>
      </c>
      <c r="B2440" s="1017"/>
      <c r="C2440" s="1017"/>
      <c r="D2440" s="1017"/>
      <c r="E2440" s="1018"/>
    </row>
    <row r="2441" spans="1:7" x14ac:dyDescent="0.3">
      <c r="A2441" s="969"/>
      <c r="B2441" s="404">
        <v>2019</v>
      </c>
      <c r="C2441" s="404">
        <v>2020</v>
      </c>
      <c r="D2441" s="404">
        <v>2021</v>
      </c>
      <c r="E2441" s="404">
        <v>2022</v>
      </c>
    </row>
    <row r="2442" spans="1:7" ht="17.25" thickBot="1" x14ac:dyDescent="0.35">
      <c r="A2442" s="970"/>
      <c r="B2442" s="405" t="s">
        <v>9</v>
      </c>
      <c r="C2442" s="405" t="s">
        <v>10</v>
      </c>
      <c r="D2442" s="405" t="s">
        <v>10</v>
      </c>
      <c r="E2442" s="405" t="s">
        <v>10</v>
      </c>
    </row>
    <row r="2443" spans="1:7" ht="17.25" thickBot="1" x14ac:dyDescent="0.35">
      <c r="A2443" s="411" t="s">
        <v>49</v>
      </c>
      <c r="B2443" s="412">
        <v>0</v>
      </c>
      <c r="C2443" s="412">
        <v>0</v>
      </c>
      <c r="D2443" s="412">
        <v>0</v>
      </c>
      <c r="E2443" s="412">
        <v>0</v>
      </c>
    </row>
    <row r="2444" spans="1:7" ht="17.25" thickBot="1" x14ac:dyDescent="0.35">
      <c r="A2444" s="413" t="s">
        <v>110</v>
      </c>
      <c r="B2444" s="412"/>
      <c r="C2444" s="412"/>
      <c r="D2444" s="412"/>
      <c r="E2444" s="412"/>
    </row>
    <row r="2445" spans="1:7" ht="17.25" thickBot="1" x14ac:dyDescent="0.35">
      <c r="A2445" s="413" t="s">
        <v>111</v>
      </c>
      <c r="B2445" s="412"/>
      <c r="C2445" s="412"/>
      <c r="D2445" s="412"/>
      <c r="E2445" s="412"/>
    </row>
    <row r="2446" spans="1:7" ht="17.25" thickBot="1" x14ac:dyDescent="0.35">
      <c r="A2446" s="413" t="s">
        <v>113</v>
      </c>
      <c r="B2446" s="412"/>
      <c r="C2446" s="412"/>
      <c r="D2446" s="412"/>
      <c r="E2446" s="412"/>
    </row>
    <row r="2447" spans="1:7" ht="17.25" thickBot="1" x14ac:dyDescent="0.35">
      <c r="A2447" s="413" t="s">
        <v>114</v>
      </c>
      <c r="B2447" s="412"/>
      <c r="C2447" s="412"/>
      <c r="D2447" s="412"/>
      <c r="E2447" s="412"/>
    </row>
    <row r="2448" spans="1:7" ht="17.25" thickBot="1" x14ac:dyDescent="0.35">
      <c r="A2448" s="411" t="s">
        <v>50</v>
      </c>
      <c r="B2448" s="407">
        <v>44918.402999999998</v>
      </c>
      <c r="C2448" s="407">
        <v>10000</v>
      </c>
      <c r="D2448" s="407">
        <v>60000</v>
      </c>
      <c r="E2448" s="407">
        <v>31114.764999999999</v>
      </c>
      <c r="G2448" s="364"/>
    </row>
    <row r="2449" spans="1:7" ht="17.25" thickBot="1" x14ac:dyDescent="0.35">
      <c r="A2449" s="413" t="s">
        <v>110</v>
      </c>
      <c r="B2449" s="412">
        <v>44918.402999999998</v>
      </c>
      <c r="C2449" s="412">
        <v>10000</v>
      </c>
      <c r="D2449" s="412">
        <v>60000</v>
      </c>
      <c r="E2449" s="412">
        <v>31114.764999999999</v>
      </c>
      <c r="G2449" s="364"/>
    </row>
    <row r="2450" spans="1:7" ht="17.25" thickBot="1" x14ac:dyDescent="0.35">
      <c r="A2450" s="413" t="s">
        <v>111</v>
      </c>
      <c r="B2450" s="407"/>
      <c r="C2450" s="412"/>
      <c r="D2450" s="412"/>
      <c r="E2450" s="412"/>
      <c r="G2450" s="364"/>
    </row>
    <row r="2451" spans="1:7" ht="17.25" thickBot="1" x14ac:dyDescent="0.35">
      <c r="A2451" s="413" t="s">
        <v>113</v>
      </c>
      <c r="B2451" s="407"/>
      <c r="C2451" s="412"/>
      <c r="D2451" s="412"/>
      <c r="E2451" s="412"/>
      <c r="G2451" s="364"/>
    </row>
    <row r="2452" spans="1:7" ht="17.25" thickBot="1" x14ac:dyDescent="0.35">
      <c r="A2452" s="413" t="s">
        <v>114</v>
      </c>
      <c r="B2452" s="407"/>
      <c r="C2452" s="412"/>
      <c r="D2452" s="412"/>
      <c r="E2452" s="412"/>
      <c r="G2452" s="364"/>
    </row>
    <row r="2453" spans="1:7" ht="17.25" thickBot="1" x14ac:dyDescent="0.35">
      <c r="A2453" s="414" t="s">
        <v>201</v>
      </c>
      <c r="B2453" s="407">
        <v>44918.402999999998</v>
      </c>
      <c r="C2453" s="407">
        <v>10000</v>
      </c>
      <c r="D2453" s="407">
        <v>60000</v>
      </c>
      <c r="E2453" s="407">
        <v>31114.764999999999</v>
      </c>
      <c r="G2453" s="364"/>
    </row>
    <row r="2454" spans="1:7" ht="64.5" customHeight="1" thickBot="1" x14ac:dyDescent="0.35">
      <c r="A2454" s="401" t="s">
        <v>197</v>
      </c>
      <c r="B2454" s="402" t="s">
        <v>948</v>
      </c>
      <c r="C2454" s="415" t="s">
        <v>949</v>
      </c>
      <c r="D2454" s="416"/>
      <c r="E2454" s="402"/>
      <c r="G2454" s="364"/>
    </row>
    <row r="2455" spans="1:7" ht="17.25" thickBot="1" x14ac:dyDescent="0.35">
      <c r="A2455" s="375" t="s">
        <v>22</v>
      </c>
      <c r="B2455" s="986" t="s">
        <v>724</v>
      </c>
      <c r="C2455" s="966"/>
      <c r="D2455" s="966"/>
      <c r="E2455" s="987"/>
      <c r="G2455" s="364"/>
    </row>
    <row r="2456" spans="1:7" ht="17.25" thickBot="1" x14ac:dyDescent="0.35">
      <c r="A2456" s="375" t="s">
        <v>24</v>
      </c>
      <c r="B2456" s="998" t="s">
        <v>711</v>
      </c>
      <c r="C2456" s="967"/>
      <c r="D2456" s="967"/>
      <c r="E2456" s="968"/>
      <c r="G2456" s="364"/>
    </row>
    <row r="2457" spans="1:7" x14ac:dyDescent="0.3">
      <c r="A2457" s="969"/>
      <c r="B2457" s="404">
        <v>2019</v>
      </c>
      <c r="C2457" s="404">
        <v>2020</v>
      </c>
      <c r="D2457" s="404">
        <v>2021</v>
      </c>
      <c r="E2457" s="404">
        <v>2022</v>
      </c>
      <c r="G2457" s="364"/>
    </row>
    <row r="2458" spans="1:7" ht="17.25" thickBot="1" x14ac:dyDescent="0.35">
      <c r="A2458" s="970"/>
      <c r="B2458" s="405" t="s">
        <v>9</v>
      </c>
      <c r="C2458" s="405" t="s">
        <v>10</v>
      </c>
      <c r="D2458" s="405" t="s">
        <v>10</v>
      </c>
      <c r="E2458" s="405" t="s">
        <v>10</v>
      </c>
      <c r="G2458" s="364"/>
    </row>
    <row r="2459" spans="1:7" ht="17.25" thickBot="1" x14ac:dyDescent="0.35">
      <c r="A2459" s="375" t="s">
        <v>26</v>
      </c>
      <c r="B2459" s="406">
        <v>1</v>
      </c>
      <c r="C2459" s="406">
        <v>1</v>
      </c>
      <c r="D2459" s="406">
        <v>1</v>
      </c>
      <c r="E2459" s="406">
        <v>1</v>
      </c>
      <c r="G2459" s="364"/>
    </row>
    <row r="2460" spans="1:7" ht="17.25" thickBot="1" x14ac:dyDescent="0.35">
      <c r="A2460" s="375" t="s">
        <v>27</v>
      </c>
      <c r="B2460" s="412">
        <v>475.45400000000001</v>
      </c>
      <c r="C2460" s="412">
        <v>200</v>
      </c>
      <c r="D2460" s="412">
        <v>600</v>
      </c>
      <c r="E2460" s="412">
        <v>300</v>
      </c>
      <c r="G2460" s="364"/>
    </row>
    <row r="2461" spans="1:7" ht="17.25" thickBot="1" x14ac:dyDescent="0.35">
      <c r="A2461" s="375" t="s">
        <v>28</v>
      </c>
      <c r="B2461" s="406">
        <v>475.45400000000001</v>
      </c>
      <c r="C2461" s="406">
        <v>200</v>
      </c>
      <c r="D2461" s="406">
        <v>600</v>
      </c>
      <c r="E2461" s="406">
        <v>300</v>
      </c>
      <c r="G2461" s="364"/>
    </row>
    <row r="2462" spans="1:7" ht="17.25" thickBot="1" x14ac:dyDescent="0.35">
      <c r="A2462" s="375" t="s">
        <v>29</v>
      </c>
      <c r="B2462" s="408" t="s">
        <v>30</v>
      </c>
      <c r="C2462" s="409">
        <v>0</v>
      </c>
      <c r="D2462" s="409">
        <v>0</v>
      </c>
      <c r="E2462" s="409">
        <v>0</v>
      </c>
      <c r="G2462" s="364"/>
    </row>
    <row r="2463" spans="1:7" ht="17.25" thickBot="1" x14ac:dyDescent="0.35">
      <c r="A2463" s="375" t="s">
        <v>31</v>
      </c>
      <c r="B2463" s="408" t="s">
        <v>30</v>
      </c>
      <c r="C2463" s="409">
        <v>-0.57934942181578031</v>
      </c>
      <c r="D2463" s="409">
        <v>2</v>
      </c>
      <c r="E2463" s="409">
        <v>-0.5</v>
      </c>
      <c r="G2463" s="364"/>
    </row>
    <row r="2464" spans="1:7" ht="17.25" thickBot="1" x14ac:dyDescent="0.35">
      <c r="A2464" s="375" t="s">
        <v>32</v>
      </c>
      <c r="B2464" s="408" t="s">
        <v>30</v>
      </c>
      <c r="C2464" s="409">
        <v>-0.57934942181578031</v>
      </c>
      <c r="D2464" s="409">
        <v>2</v>
      </c>
      <c r="E2464" s="409">
        <v>-0.5</v>
      </c>
      <c r="G2464" s="364"/>
    </row>
    <row r="2465" spans="1:7" ht="17.25" thickBot="1" x14ac:dyDescent="0.35">
      <c r="A2465" s="1016" t="s">
        <v>721</v>
      </c>
      <c r="B2465" s="1017"/>
      <c r="C2465" s="1017"/>
      <c r="D2465" s="1017"/>
      <c r="E2465" s="1018"/>
      <c r="G2465" s="364"/>
    </row>
    <row r="2466" spans="1:7" x14ac:dyDescent="0.3">
      <c r="A2466" s="969"/>
      <c r="B2466" s="404">
        <v>2019</v>
      </c>
      <c r="C2466" s="404">
        <v>2020</v>
      </c>
      <c r="D2466" s="404">
        <v>2021</v>
      </c>
      <c r="E2466" s="404">
        <v>2022</v>
      </c>
      <c r="G2466" s="364"/>
    </row>
    <row r="2467" spans="1:7" ht="17.25" thickBot="1" x14ac:dyDescent="0.35">
      <c r="A2467" s="970"/>
      <c r="B2467" s="405" t="s">
        <v>9</v>
      </c>
      <c r="C2467" s="405" t="s">
        <v>10</v>
      </c>
      <c r="D2467" s="405" t="s">
        <v>10</v>
      </c>
      <c r="E2467" s="405" t="s">
        <v>10</v>
      </c>
      <c r="G2467" s="364"/>
    </row>
    <row r="2468" spans="1:7" ht="17.25" thickBot="1" x14ac:dyDescent="0.35">
      <c r="A2468" s="411" t="s">
        <v>49</v>
      </c>
      <c r="B2468" s="412">
        <v>0</v>
      </c>
      <c r="C2468" s="412">
        <v>0</v>
      </c>
      <c r="D2468" s="412">
        <v>0</v>
      </c>
      <c r="E2468" s="412">
        <v>0</v>
      </c>
      <c r="G2468" s="364"/>
    </row>
    <row r="2469" spans="1:7" ht="17.25" thickBot="1" x14ac:dyDescent="0.35">
      <c r="A2469" s="413" t="s">
        <v>110</v>
      </c>
      <c r="B2469" s="412"/>
      <c r="C2469" s="412"/>
      <c r="D2469" s="412"/>
      <c r="E2469" s="412"/>
      <c r="G2469" s="364"/>
    </row>
    <row r="2470" spans="1:7" ht="17.25" thickBot="1" x14ac:dyDescent="0.35">
      <c r="A2470" s="413" t="s">
        <v>111</v>
      </c>
      <c r="B2470" s="412"/>
      <c r="C2470" s="412"/>
      <c r="D2470" s="412"/>
      <c r="E2470" s="412"/>
      <c r="G2470" s="364"/>
    </row>
    <row r="2471" spans="1:7" ht="17.25" thickBot="1" x14ac:dyDescent="0.35">
      <c r="A2471" s="413" t="s">
        <v>113</v>
      </c>
      <c r="B2471" s="412"/>
      <c r="C2471" s="412"/>
      <c r="D2471" s="412"/>
      <c r="E2471" s="412"/>
      <c r="G2471" s="364"/>
    </row>
    <row r="2472" spans="1:7" ht="17.25" thickBot="1" x14ac:dyDescent="0.35">
      <c r="A2472" s="413" t="s">
        <v>114</v>
      </c>
      <c r="B2472" s="412"/>
      <c r="C2472" s="412"/>
      <c r="D2472" s="412"/>
      <c r="E2472" s="412"/>
      <c r="G2472" s="364"/>
    </row>
    <row r="2473" spans="1:7" ht="17.25" thickBot="1" x14ac:dyDescent="0.35">
      <c r="A2473" s="411" t="s">
        <v>50</v>
      </c>
      <c r="B2473" s="407">
        <v>475.45400000000001</v>
      </c>
      <c r="C2473" s="407">
        <v>200</v>
      </c>
      <c r="D2473" s="407">
        <v>600</v>
      </c>
      <c r="E2473" s="407">
        <v>300</v>
      </c>
      <c r="G2473" s="364"/>
    </row>
    <row r="2474" spans="1:7" ht="17.25" thickBot="1" x14ac:dyDescent="0.35">
      <c r="A2474" s="413" t="s">
        <v>110</v>
      </c>
      <c r="B2474" s="412">
        <v>475.45400000000001</v>
      </c>
      <c r="C2474" s="412">
        <v>200</v>
      </c>
      <c r="D2474" s="412">
        <v>600</v>
      </c>
      <c r="E2474" s="412">
        <v>300</v>
      </c>
      <c r="G2474" s="364"/>
    </row>
    <row r="2475" spans="1:7" ht="17.25" thickBot="1" x14ac:dyDescent="0.35">
      <c r="A2475" s="413" t="s">
        <v>111</v>
      </c>
      <c r="B2475" s="407"/>
      <c r="C2475" s="412"/>
      <c r="D2475" s="412"/>
      <c r="E2475" s="412"/>
      <c r="G2475" s="364"/>
    </row>
    <row r="2476" spans="1:7" ht="17.25" thickBot="1" x14ac:dyDescent="0.35">
      <c r="A2476" s="413" t="s">
        <v>113</v>
      </c>
      <c r="B2476" s="407"/>
      <c r="C2476" s="412"/>
      <c r="D2476" s="412"/>
      <c r="E2476" s="412"/>
      <c r="G2476" s="364"/>
    </row>
    <row r="2477" spans="1:7" ht="17.25" thickBot="1" x14ac:dyDescent="0.35">
      <c r="A2477" s="413" t="s">
        <v>114</v>
      </c>
      <c r="B2477" s="407"/>
      <c r="C2477" s="412"/>
      <c r="D2477" s="412"/>
      <c r="E2477" s="412"/>
      <c r="G2477" s="364"/>
    </row>
    <row r="2478" spans="1:7" ht="17.25" thickBot="1" x14ac:dyDescent="0.35">
      <c r="A2478" s="414" t="s">
        <v>201</v>
      </c>
      <c r="B2478" s="407">
        <v>475.45400000000001</v>
      </c>
      <c r="C2478" s="407">
        <v>200</v>
      </c>
      <c r="D2478" s="407">
        <v>600</v>
      </c>
      <c r="E2478" s="407">
        <v>300</v>
      </c>
      <c r="G2478" s="364"/>
    </row>
    <row r="2479" spans="1:7" ht="65.25" customHeight="1" thickBot="1" x14ac:dyDescent="0.35">
      <c r="A2479" s="401" t="s">
        <v>202</v>
      </c>
      <c r="B2479" s="402" t="s">
        <v>950</v>
      </c>
      <c r="C2479" s="415" t="s">
        <v>951</v>
      </c>
      <c r="D2479" s="416"/>
      <c r="E2479" s="402"/>
      <c r="G2479" s="364"/>
    </row>
    <row r="2480" spans="1:7" ht="103.5" customHeight="1" thickBot="1" x14ac:dyDescent="0.35">
      <c r="A2480" s="375" t="s">
        <v>22</v>
      </c>
      <c r="B2480" s="986" t="s">
        <v>952</v>
      </c>
      <c r="C2480" s="966"/>
      <c r="D2480" s="966"/>
      <c r="E2480" s="987"/>
    </row>
    <row r="2481" spans="1:7" ht="17.25" thickBot="1" x14ac:dyDescent="0.35">
      <c r="A2481" s="375" t="s">
        <v>24</v>
      </c>
      <c r="B2481" s="998" t="s">
        <v>953</v>
      </c>
      <c r="C2481" s="967"/>
      <c r="D2481" s="967"/>
      <c r="E2481" s="968"/>
    </row>
    <row r="2482" spans="1:7" x14ac:dyDescent="0.3">
      <c r="A2482" s="969"/>
      <c r="B2482" s="404">
        <v>2019</v>
      </c>
      <c r="C2482" s="404">
        <v>2020</v>
      </c>
      <c r="D2482" s="404">
        <v>2021</v>
      </c>
      <c r="E2482" s="404">
        <v>2022</v>
      </c>
    </row>
    <row r="2483" spans="1:7" ht="17.25" thickBot="1" x14ac:dyDescent="0.35">
      <c r="A2483" s="970"/>
      <c r="B2483" s="405" t="s">
        <v>9</v>
      </c>
      <c r="C2483" s="405" t="s">
        <v>10</v>
      </c>
      <c r="D2483" s="405" t="s">
        <v>10</v>
      </c>
      <c r="E2483" s="405" t="s">
        <v>10</v>
      </c>
    </row>
    <row r="2484" spans="1:7" ht="17.25" thickBot="1" x14ac:dyDescent="0.35">
      <c r="A2484" s="375" t="s">
        <v>26</v>
      </c>
      <c r="B2484" s="406">
        <v>0</v>
      </c>
      <c r="C2484" s="406">
        <v>830</v>
      </c>
      <c r="D2484" s="406">
        <v>6643</v>
      </c>
      <c r="E2484" s="406">
        <v>4152</v>
      </c>
    </row>
    <row r="2485" spans="1:7" ht="17.25" thickBot="1" x14ac:dyDescent="0.35">
      <c r="A2485" s="375" t="s">
        <v>27</v>
      </c>
      <c r="B2485" s="412">
        <v>20000</v>
      </c>
      <c r="C2485" s="412">
        <v>10000</v>
      </c>
      <c r="D2485" s="412">
        <v>80000</v>
      </c>
      <c r="E2485" s="412">
        <v>50000</v>
      </c>
    </row>
    <row r="2486" spans="1:7" ht="17.25" thickBot="1" x14ac:dyDescent="0.35">
      <c r="A2486" s="375" t="s">
        <v>28</v>
      </c>
      <c r="B2486" s="406" t="e">
        <v>#DIV/0!</v>
      </c>
      <c r="C2486" s="406">
        <v>12.048192771084338</v>
      </c>
      <c r="D2486" s="406">
        <v>12.042751768779166</v>
      </c>
      <c r="E2486" s="406">
        <v>12.042389210019268</v>
      </c>
    </row>
    <row r="2487" spans="1:7" ht="17.25" thickBot="1" x14ac:dyDescent="0.35">
      <c r="A2487" s="375" t="s">
        <v>29</v>
      </c>
      <c r="B2487" s="408" t="s">
        <v>30</v>
      </c>
      <c r="C2487" s="409" t="e">
        <v>#DIV/0!</v>
      </c>
      <c r="D2487" s="409">
        <v>7.0036144578313255</v>
      </c>
      <c r="E2487" s="409">
        <v>-0.37498118320036133</v>
      </c>
    </row>
    <row r="2488" spans="1:7" ht="17.25" thickBot="1" x14ac:dyDescent="0.35">
      <c r="A2488" s="375" t="s">
        <v>31</v>
      </c>
      <c r="B2488" s="408" t="s">
        <v>30</v>
      </c>
      <c r="C2488" s="409">
        <v>-0.5</v>
      </c>
      <c r="D2488" s="409">
        <v>7</v>
      </c>
      <c r="E2488" s="409">
        <v>-0.375</v>
      </c>
    </row>
    <row r="2489" spans="1:7" ht="17.25" thickBot="1" x14ac:dyDescent="0.35">
      <c r="A2489" s="375" t="s">
        <v>32</v>
      </c>
      <c r="B2489" s="408" t="s">
        <v>30</v>
      </c>
      <c r="C2489" s="409" t="e">
        <v>#DIV/0!</v>
      </c>
      <c r="D2489" s="409">
        <v>-4.5160319132930837E-4</v>
      </c>
      <c r="E2489" s="409">
        <v>-3.0105973024996402E-5</v>
      </c>
    </row>
    <row r="2490" spans="1:7" ht="17.25" thickBot="1" x14ac:dyDescent="0.35">
      <c r="A2490" s="1016" t="s">
        <v>721</v>
      </c>
      <c r="B2490" s="1017"/>
      <c r="C2490" s="1017"/>
      <c r="D2490" s="1017"/>
      <c r="E2490" s="1018"/>
    </row>
    <row r="2491" spans="1:7" x14ac:dyDescent="0.3">
      <c r="A2491" s="969"/>
      <c r="B2491" s="404">
        <v>2019</v>
      </c>
      <c r="C2491" s="404">
        <v>2020</v>
      </c>
      <c r="D2491" s="404">
        <v>2021</v>
      </c>
      <c r="E2491" s="404">
        <v>2022</v>
      </c>
    </row>
    <row r="2492" spans="1:7" ht="17.25" thickBot="1" x14ac:dyDescent="0.35">
      <c r="A2492" s="970"/>
      <c r="B2492" s="405" t="s">
        <v>9</v>
      </c>
      <c r="C2492" s="405" t="s">
        <v>10</v>
      </c>
      <c r="D2492" s="405" t="s">
        <v>10</v>
      </c>
      <c r="E2492" s="405" t="s">
        <v>10</v>
      </c>
    </row>
    <row r="2493" spans="1:7" ht="17.25" thickBot="1" x14ac:dyDescent="0.35">
      <c r="A2493" s="411" t="s">
        <v>49</v>
      </c>
      <c r="B2493" s="412">
        <v>0</v>
      </c>
      <c r="C2493" s="412">
        <v>0</v>
      </c>
      <c r="D2493" s="412">
        <v>0</v>
      </c>
      <c r="E2493" s="412">
        <v>0</v>
      </c>
    </row>
    <row r="2494" spans="1:7" ht="17.25" thickBot="1" x14ac:dyDescent="0.35">
      <c r="A2494" s="413" t="s">
        <v>110</v>
      </c>
      <c r="B2494" s="412"/>
      <c r="C2494" s="412"/>
      <c r="D2494" s="412"/>
      <c r="E2494" s="412"/>
    </row>
    <row r="2495" spans="1:7" ht="17.25" thickBot="1" x14ac:dyDescent="0.35">
      <c r="A2495" s="413" t="s">
        <v>111</v>
      </c>
      <c r="B2495" s="412"/>
      <c r="C2495" s="412"/>
      <c r="D2495" s="412"/>
      <c r="E2495" s="412"/>
    </row>
    <row r="2496" spans="1:7" ht="17.25" thickBot="1" x14ac:dyDescent="0.35">
      <c r="A2496" s="413" t="s">
        <v>113</v>
      </c>
      <c r="B2496" s="412"/>
      <c r="C2496" s="412"/>
      <c r="D2496" s="412"/>
      <c r="E2496" s="412"/>
      <c r="G2496" s="364"/>
    </row>
    <row r="2497" spans="1:7" ht="17.25" thickBot="1" x14ac:dyDescent="0.35">
      <c r="A2497" s="413" t="s">
        <v>114</v>
      </c>
      <c r="B2497" s="412"/>
      <c r="C2497" s="412"/>
      <c r="D2497" s="412"/>
      <c r="E2497" s="412"/>
      <c r="G2497" s="364"/>
    </row>
    <row r="2498" spans="1:7" ht="17.25" thickBot="1" x14ac:dyDescent="0.35">
      <c r="A2498" s="411" t="s">
        <v>50</v>
      </c>
      <c r="B2498" s="407">
        <v>20000</v>
      </c>
      <c r="C2498" s="407">
        <v>10000</v>
      </c>
      <c r="D2498" s="407">
        <v>80000</v>
      </c>
      <c r="E2498" s="407">
        <v>50000</v>
      </c>
      <c r="G2498" s="364"/>
    </row>
    <row r="2499" spans="1:7" ht="17.25" thickBot="1" x14ac:dyDescent="0.35">
      <c r="A2499" s="413" t="s">
        <v>110</v>
      </c>
      <c r="B2499" s="412">
        <v>20000</v>
      </c>
      <c r="C2499" s="412">
        <v>10000</v>
      </c>
      <c r="D2499" s="412">
        <v>80000</v>
      </c>
      <c r="E2499" s="412">
        <v>50000</v>
      </c>
      <c r="G2499" s="364"/>
    </row>
    <row r="2500" spans="1:7" ht="17.25" thickBot="1" x14ac:dyDescent="0.35">
      <c r="A2500" s="413" t="s">
        <v>111</v>
      </c>
      <c r="B2500" s="407"/>
      <c r="C2500" s="412"/>
      <c r="D2500" s="412"/>
      <c r="E2500" s="412"/>
      <c r="G2500" s="364"/>
    </row>
    <row r="2501" spans="1:7" ht="17.25" thickBot="1" x14ac:dyDescent="0.35">
      <c r="A2501" s="413" t="s">
        <v>113</v>
      </c>
      <c r="B2501" s="407"/>
      <c r="C2501" s="412"/>
      <c r="D2501" s="412"/>
      <c r="E2501" s="412"/>
      <c r="G2501" s="364"/>
    </row>
    <row r="2502" spans="1:7" ht="17.25" thickBot="1" x14ac:dyDescent="0.35">
      <c r="A2502" s="413" t="s">
        <v>114</v>
      </c>
      <c r="B2502" s="407"/>
      <c r="C2502" s="412"/>
      <c r="D2502" s="412"/>
      <c r="E2502" s="412"/>
      <c r="G2502" s="364"/>
    </row>
    <row r="2503" spans="1:7" ht="17.25" thickBot="1" x14ac:dyDescent="0.35">
      <c r="A2503" s="414" t="s">
        <v>363</v>
      </c>
      <c r="B2503" s="407">
        <v>20000</v>
      </c>
      <c r="C2503" s="407">
        <v>10000</v>
      </c>
      <c r="D2503" s="407">
        <v>80000</v>
      </c>
      <c r="E2503" s="407">
        <v>50000</v>
      </c>
      <c r="G2503" s="364"/>
    </row>
    <row r="2504" spans="1:7" ht="85.5" customHeight="1" thickBot="1" x14ac:dyDescent="0.35">
      <c r="A2504" s="401" t="s">
        <v>202</v>
      </c>
      <c r="B2504" s="402" t="s">
        <v>954</v>
      </c>
      <c r="C2504" s="415" t="s">
        <v>955</v>
      </c>
      <c r="D2504" s="416"/>
      <c r="E2504" s="402"/>
      <c r="G2504" s="364"/>
    </row>
    <row r="2505" spans="1:7" ht="17.25" thickBot="1" x14ac:dyDescent="0.35">
      <c r="A2505" s="375" t="s">
        <v>22</v>
      </c>
      <c r="B2505" s="986" t="s">
        <v>724</v>
      </c>
      <c r="C2505" s="966"/>
      <c r="D2505" s="966"/>
      <c r="E2505" s="987"/>
      <c r="G2505" s="364"/>
    </row>
    <row r="2506" spans="1:7" ht="17.25" thickBot="1" x14ac:dyDescent="0.35">
      <c r="A2506" s="375" t="s">
        <v>24</v>
      </c>
      <c r="B2506" s="998" t="s">
        <v>711</v>
      </c>
      <c r="C2506" s="967"/>
      <c r="D2506" s="967"/>
      <c r="E2506" s="968"/>
      <c r="G2506" s="364"/>
    </row>
    <row r="2507" spans="1:7" x14ac:dyDescent="0.3">
      <c r="A2507" s="969"/>
      <c r="B2507" s="404">
        <v>2019</v>
      </c>
      <c r="C2507" s="404">
        <v>2020</v>
      </c>
      <c r="D2507" s="404">
        <v>2021</v>
      </c>
      <c r="E2507" s="404">
        <v>2022</v>
      </c>
      <c r="G2507" s="364"/>
    </row>
    <row r="2508" spans="1:7" ht="17.25" thickBot="1" x14ac:dyDescent="0.35">
      <c r="A2508" s="970"/>
      <c r="B2508" s="405" t="s">
        <v>9</v>
      </c>
      <c r="C2508" s="405" t="s">
        <v>10</v>
      </c>
      <c r="D2508" s="405" t="s">
        <v>10</v>
      </c>
      <c r="E2508" s="405" t="s">
        <v>10</v>
      </c>
      <c r="G2508" s="364"/>
    </row>
    <row r="2509" spans="1:7" ht="17.25" thickBot="1" x14ac:dyDescent="0.35">
      <c r="A2509" s="375" t="s">
        <v>26</v>
      </c>
      <c r="B2509" s="406">
        <v>0</v>
      </c>
      <c r="C2509" s="406">
        <v>1</v>
      </c>
      <c r="D2509" s="406">
        <v>1</v>
      </c>
      <c r="E2509" s="406">
        <v>1</v>
      </c>
      <c r="G2509" s="364"/>
    </row>
    <row r="2510" spans="1:7" ht="17.25" thickBot="1" x14ac:dyDescent="0.35">
      <c r="A2510" s="375" t="s">
        <v>27</v>
      </c>
      <c r="B2510" s="412">
        <v>240</v>
      </c>
      <c r="C2510" s="412">
        <v>1000</v>
      </c>
      <c r="D2510" s="412">
        <v>1200</v>
      </c>
      <c r="E2510" s="412">
        <v>500</v>
      </c>
      <c r="G2510" s="364"/>
    </row>
    <row r="2511" spans="1:7" ht="17.25" thickBot="1" x14ac:dyDescent="0.35">
      <c r="A2511" s="375" t="s">
        <v>28</v>
      </c>
      <c r="B2511" s="406" t="e">
        <v>#DIV/0!</v>
      </c>
      <c r="C2511" s="406">
        <v>1000</v>
      </c>
      <c r="D2511" s="406">
        <v>1200</v>
      </c>
      <c r="E2511" s="406">
        <v>500</v>
      </c>
      <c r="G2511" s="364"/>
    </row>
    <row r="2512" spans="1:7" ht="17.25" thickBot="1" x14ac:dyDescent="0.35">
      <c r="A2512" s="375" t="s">
        <v>29</v>
      </c>
      <c r="B2512" s="408" t="s">
        <v>30</v>
      </c>
      <c r="C2512" s="409" t="e">
        <v>#DIV/0!</v>
      </c>
      <c r="D2512" s="409">
        <v>0</v>
      </c>
      <c r="E2512" s="409">
        <v>0</v>
      </c>
      <c r="G2512" s="364"/>
    </row>
    <row r="2513" spans="1:7" ht="17.25" thickBot="1" x14ac:dyDescent="0.35">
      <c r="A2513" s="375" t="s">
        <v>31</v>
      </c>
      <c r="B2513" s="408" t="s">
        <v>30</v>
      </c>
      <c r="C2513" s="409">
        <v>3.166666666666667</v>
      </c>
      <c r="D2513" s="409">
        <v>0.19999999999999996</v>
      </c>
      <c r="E2513" s="409">
        <v>-0.58333333333333326</v>
      </c>
      <c r="G2513" s="364"/>
    </row>
    <row r="2514" spans="1:7" ht="17.25" thickBot="1" x14ac:dyDescent="0.35">
      <c r="A2514" s="375" t="s">
        <v>32</v>
      </c>
      <c r="B2514" s="408" t="s">
        <v>30</v>
      </c>
      <c r="C2514" s="409" t="e">
        <v>#DIV/0!</v>
      </c>
      <c r="D2514" s="409">
        <v>0.19999999999999996</v>
      </c>
      <c r="E2514" s="409">
        <v>-0.58333333333333326</v>
      </c>
      <c r="G2514" s="364"/>
    </row>
    <row r="2515" spans="1:7" ht="17.25" thickBot="1" x14ac:dyDescent="0.35">
      <c r="A2515" s="1016" t="s">
        <v>721</v>
      </c>
      <c r="B2515" s="1017"/>
      <c r="C2515" s="1017"/>
      <c r="D2515" s="1017"/>
      <c r="E2515" s="1018"/>
      <c r="G2515" s="364"/>
    </row>
    <row r="2516" spans="1:7" x14ac:dyDescent="0.3">
      <c r="A2516" s="969"/>
      <c r="B2516" s="404">
        <v>2019</v>
      </c>
      <c r="C2516" s="404">
        <v>2020</v>
      </c>
      <c r="D2516" s="404">
        <v>2021</v>
      </c>
      <c r="E2516" s="404">
        <v>2022</v>
      </c>
      <c r="G2516" s="364"/>
    </row>
    <row r="2517" spans="1:7" ht="17.25" thickBot="1" x14ac:dyDescent="0.35">
      <c r="A2517" s="970"/>
      <c r="B2517" s="405" t="s">
        <v>9</v>
      </c>
      <c r="C2517" s="405" t="s">
        <v>10</v>
      </c>
      <c r="D2517" s="405" t="s">
        <v>10</v>
      </c>
      <c r="E2517" s="405" t="s">
        <v>10</v>
      </c>
      <c r="G2517" s="364"/>
    </row>
    <row r="2518" spans="1:7" ht="17.25" thickBot="1" x14ac:dyDescent="0.35">
      <c r="A2518" s="411" t="s">
        <v>49</v>
      </c>
      <c r="B2518" s="412">
        <v>0</v>
      </c>
      <c r="C2518" s="412">
        <v>0</v>
      </c>
      <c r="D2518" s="412">
        <v>0</v>
      </c>
      <c r="E2518" s="412">
        <v>0</v>
      </c>
      <c r="G2518" s="364"/>
    </row>
    <row r="2519" spans="1:7" ht="17.25" thickBot="1" x14ac:dyDescent="0.35">
      <c r="A2519" s="413" t="s">
        <v>110</v>
      </c>
      <c r="B2519" s="412"/>
      <c r="C2519" s="412"/>
      <c r="D2519" s="412"/>
      <c r="E2519" s="412"/>
      <c r="G2519" s="364"/>
    </row>
    <row r="2520" spans="1:7" ht="17.25" thickBot="1" x14ac:dyDescent="0.35">
      <c r="A2520" s="413" t="s">
        <v>111</v>
      </c>
      <c r="B2520" s="412"/>
      <c r="C2520" s="412"/>
      <c r="D2520" s="412"/>
      <c r="E2520" s="412"/>
      <c r="G2520" s="364"/>
    </row>
    <row r="2521" spans="1:7" ht="17.25" thickBot="1" x14ac:dyDescent="0.35">
      <c r="A2521" s="413" t="s">
        <v>113</v>
      </c>
      <c r="B2521" s="412"/>
      <c r="C2521" s="412"/>
      <c r="D2521" s="412"/>
      <c r="E2521" s="412"/>
      <c r="G2521" s="364"/>
    </row>
    <row r="2522" spans="1:7" ht="17.25" thickBot="1" x14ac:dyDescent="0.35">
      <c r="A2522" s="413" t="s">
        <v>114</v>
      </c>
      <c r="B2522" s="412"/>
      <c r="C2522" s="412"/>
      <c r="D2522" s="412"/>
      <c r="E2522" s="412"/>
      <c r="G2522" s="364"/>
    </row>
    <row r="2523" spans="1:7" ht="17.25" thickBot="1" x14ac:dyDescent="0.35">
      <c r="A2523" s="411" t="s">
        <v>50</v>
      </c>
      <c r="B2523" s="407">
        <v>240</v>
      </c>
      <c r="C2523" s="407">
        <v>1000</v>
      </c>
      <c r="D2523" s="407">
        <v>1200</v>
      </c>
      <c r="E2523" s="407">
        <v>500</v>
      </c>
      <c r="G2523" s="364"/>
    </row>
    <row r="2524" spans="1:7" ht="17.25" thickBot="1" x14ac:dyDescent="0.35">
      <c r="A2524" s="413" t="s">
        <v>110</v>
      </c>
      <c r="B2524" s="412">
        <v>240</v>
      </c>
      <c r="C2524" s="412">
        <v>1000</v>
      </c>
      <c r="D2524" s="412">
        <v>1200</v>
      </c>
      <c r="E2524" s="412">
        <v>500</v>
      </c>
      <c r="G2524" s="364"/>
    </row>
    <row r="2525" spans="1:7" ht="17.25" thickBot="1" x14ac:dyDescent="0.35">
      <c r="A2525" s="413" t="s">
        <v>111</v>
      </c>
      <c r="B2525" s="407"/>
      <c r="C2525" s="412"/>
      <c r="D2525" s="412"/>
      <c r="E2525" s="412"/>
      <c r="G2525" s="364"/>
    </row>
    <row r="2526" spans="1:7" ht="17.25" thickBot="1" x14ac:dyDescent="0.35">
      <c r="A2526" s="413" t="s">
        <v>113</v>
      </c>
      <c r="B2526" s="407"/>
      <c r="C2526" s="412"/>
      <c r="D2526" s="412"/>
      <c r="E2526" s="412"/>
      <c r="G2526" s="364"/>
    </row>
    <row r="2527" spans="1:7" ht="17.25" thickBot="1" x14ac:dyDescent="0.35">
      <c r="A2527" s="413" t="s">
        <v>114</v>
      </c>
      <c r="B2527" s="407"/>
      <c r="C2527" s="412"/>
      <c r="D2527" s="412"/>
      <c r="E2527" s="412"/>
      <c r="G2527" s="364"/>
    </row>
    <row r="2528" spans="1:7" ht="17.25" thickBot="1" x14ac:dyDescent="0.35">
      <c r="A2528" s="414" t="s">
        <v>363</v>
      </c>
      <c r="B2528" s="407">
        <v>240</v>
      </c>
      <c r="C2528" s="407">
        <v>1000</v>
      </c>
      <c r="D2528" s="407">
        <v>1200</v>
      </c>
      <c r="E2528" s="407">
        <v>500</v>
      </c>
    </row>
    <row r="2529" spans="1:7" ht="44.25" customHeight="1" thickBot="1" x14ac:dyDescent="0.35">
      <c r="A2529" s="401" t="s">
        <v>207</v>
      </c>
      <c r="B2529" s="402" t="s">
        <v>956</v>
      </c>
      <c r="C2529" s="415" t="s">
        <v>957</v>
      </c>
      <c r="D2529" s="416"/>
      <c r="E2529" s="402"/>
    </row>
    <row r="2530" spans="1:7" ht="214.5" customHeight="1" thickBot="1" x14ac:dyDescent="0.35">
      <c r="A2530" s="375" t="s">
        <v>22</v>
      </c>
      <c r="B2530" s="986" t="s">
        <v>958</v>
      </c>
      <c r="C2530" s="966"/>
      <c r="D2530" s="966"/>
      <c r="E2530" s="987"/>
    </row>
    <row r="2531" spans="1:7" ht="17.25" thickBot="1" x14ac:dyDescent="0.35">
      <c r="A2531" s="375" t="s">
        <v>24</v>
      </c>
      <c r="B2531" s="998" t="s">
        <v>953</v>
      </c>
      <c r="C2531" s="967"/>
      <c r="D2531" s="967"/>
      <c r="E2531" s="968"/>
    </row>
    <row r="2532" spans="1:7" x14ac:dyDescent="0.3">
      <c r="A2532" s="969"/>
      <c r="B2532" s="404">
        <v>2019</v>
      </c>
      <c r="C2532" s="404">
        <v>2020</v>
      </c>
      <c r="D2532" s="404">
        <v>2021</v>
      </c>
      <c r="E2532" s="404">
        <v>2022</v>
      </c>
    </row>
    <row r="2533" spans="1:7" ht="17.25" thickBot="1" x14ac:dyDescent="0.35">
      <c r="A2533" s="970"/>
      <c r="B2533" s="405" t="s">
        <v>9</v>
      </c>
      <c r="C2533" s="405" t="s">
        <v>10</v>
      </c>
      <c r="D2533" s="405" t="s">
        <v>10</v>
      </c>
      <c r="E2533" s="405" t="s">
        <v>10</v>
      </c>
    </row>
    <row r="2534" spans="1:7" ht="17.25" thickBot="1" x14ac:dyDescent="0.35">
      <c r="A2534" s="375" t="s">
        <v>26</v>
      </c>
      <c r="B2534" s="406">
        <v>0</v>
      </c>
      <c r="C2534" s="406">
        <v>2143</v>
      </c>
      <c r="D2534" s="406">
        <v>9927</v>
      </c>
      <c r="E2534" s="406">
        <v>5668</v>
      </c>
      <c r="F2534" s="364" t="s">
        <v>890</v>
      </c>
      <c r="G2534" s="374">
        <v>218380</v>
      </c>
    </row>
    <row r="2535" spans="1:7" ht="17.25" thickBot="1" x14ac:dyDescent="0.35">
      <c r="A2535" s="375" t="s">
        <v>27</v>
      </c>
      <c r="B2535" s="412">
        <v>3187.7289999999998</v>
      </c>
      <c r="C2535" s="412">
        <v>15547.618</v>
      </c>
      <c r="D2535" s="412">
        <v>72000</v>
      </c>
      <c r="E2535" s="412">
        <v>41114.239999999998</v>
      </c>
      <c r="F2535" s="364" t="s">
        <v>891</v>
      </c>
      <c r="G2535" s="374">
        <v>30110</v>
      </c>
    </row>
    <row r="2536" spans="1:7" ht="17.25" thickBot="1" x14ac:dyDescent="0.35">
      <c r="A2536" s="375" t="s">
        <v>28</v>
      </c>
      <c r="B2536" s="406" t="e">
        <v>#DIV/0!</v>
      </c>
      <c r="C2536" s="406">
        <v>7.2550713952403179</v>
      </c>
      <c r="D2536" s="406">
        <v>7.252946509519492</v>
      </c>
      <c r="E2536" s="406">
        <v>7.2537473535638668</v>
      </c>
    </row>
    <row r="2537" spans="1:7" ht="17.25" thickBot="1" x14ac:dyDescent="0.35">
      <c r="A2537" s="375" t="s">
        <v>29</v>
      </c>
      <c r="B2537" s="408" t="s">
        <v>30</v>
      </c>
      <c r="C2537" s="409" t="e">
        <v>#DIV/0!</v>
      </c>
      <c r="D2537" s="409">
        <v>3.632291180587961</v>
      </c>
      <c r="E2537" s="409">
        <v>-0.4290319331117155</v>
      </c>
    </row>
    <row r="2538" spans="1:7" ht="17.25" thickBot="1" x14ac:dyDescent="0.35">
      <c r="A2538" s="375" t="s">
        <v>31</v>
      </c>
      <c r="B2538" s="408" t="s">
        <v>30</v>
      </c>
      <c r="C2538" s="409">
        <v>3.8773336754786873</v>
      </c>
      <c r="D2538" s="409">
        <v>3.6309344621150323</v>
      </c>
      <c r="E2538" s="409">
        <v>-0.42896888888888896</v>
      </c>
    </row>
    <row r="2539" spans="1:7" ht="17.25" thickBot="1" x14ac:dyDescent="0.35">
      <c r="A2539" s="375" t="s">
        <v>32</v>
      </c>
      <c r="B2539" s="408" t="s">
        <v>30</v>
      </c>
      <c r="C2539" s="409" t="e">
        <v>#DIV/0!</v>
      </c>
      <c r="D2539" s="409">
        <v>-2.9288281328554433E-4</v>
      </c>
      <c r="E2539" s="409">
        <v>1.1041637261821613E-4</v>
      </c>
    </row>
    <row r="2540" spans="1:7" ht="17.25" thickBot="1" x14ac:dyDescent="0.35">
      <c r="A2540" s="1016" t="s">
        <v>721</v>
      </c>
      <c r="B2540" s="1017"/>
      <c r="C2540" s="1017"/>
      <c r="D2540" s="1017"/>
      <c r="E2540" s="1018"/>
    </row>
    <row r="2541" spans="1:7" x14ac:dyDescent="0.3">
      <c r="A2541" s="969"/>
      <c r="B2541" s="404">
        <v>2019</v>
      </c>
      <c r="C2541" s="404">
        <v>2020</v>
      </c>
      <c r="D2541" s="404">
        <v>2021</v>
      </c>
      <c r="E2541" s="404">
        <v>2022</v>
      </c>
    </row>
    <row r="2542" spans="1:7" ht="17.25" thickBot="1" x14ac:dyDescent="0.35">
      <c r="A2542" s="970"/>
      <c r="B2542" s="405" t="s">
        <v>9</v>
      </c>
      <c r="C2542" s="405" t="s">
        <v>10</v>
      </c>
      <c r="D2542" s="405" t="s">
        <v>10</v>
      </c>
      <c r="E2542" s="405" t="s">
        <v>10</v>
      </c>
    </row>
    <row r="2543" spans="1:7" ht="17.25" thickBot="1" x14ac:dyDescent="0.35">
      <c r="A2543" s="411" t="s">
        <v>49</v>
      </c>
      <c r="B2543" s="412">
        <v>0</v>
      </c>
      <c r="C2543" s="412">
        <v>0</v>
      </c>
      <c r="D2543" s="412">
        <v>0</v>
      </c>
      <c r="E2543" s="412">
        <v>0</v>
      </c>
    </row>
    <row r="2544" spans="1:7" ht="17.25" thickBot="1" x14ac:dyDescent="0.35">
      <c r="A2544" s="413" t="s">
        <v>110</v>
      </c>
      <c r="B2544" s="412"/>
      <c r="C2544" s="412"/>
      <c r="D2544" s="412"/>
      <c r="E2544" s="412"/>
      <c r="G2544" s="364"/>
    </row>
    <row r="2545" spans="1:7" ht="17.25" thickBot="1" x14ac:dyDescent="0.35">
      <c r="A2545" s="413" t="s">
        <v>111</v>
      </c>
      <c r="B2545" s="412"/>
      <c r="C2545" s="412"/>
      <c r="D2545" s="412"/>
      <c r="E2545" s="412"/>
      <c r="G2545" s="364"/>
    </row>
    <row r="2546" spans="1:7" ht="17.25" thickBot="1" x14ac:dyDescent="0.35">
      <c r="A2546" s="413" t="s">
        <v>113</v>
      </c>
      <c r="B2546" s="412"/>
      <c r="C2546" s="412"/>
      <c r="D2546" s="412"/>
      <c r="E2546" s="412"/>
      <c r="G2546" s="364"/>
    </row>
    <row r="2547" spans="1:7" ht="17.25" thickBot="1" x14ac:dyDescent="0.35">
      <c r="A2547" s="413" t="s">
        <v>114</v>
      </c>
      <c r="B2547" s="412"/>
      <c r="C2547" s="412"/>
      <c r="D2547" s="412"/>
      <c r="E2547" s="412"/>
      <c r="G2547" s="364"/>
    </row>
    <row r="2548" spans="1:7" ht="17.25" thickBot="1" x14ac:dyDescent="0.35">
      <c r="A2548" s="411" t="s">
        <v>50</v>
      </c>
      <c r="B2548" s="407">
        <v>3187.7289999999998</v>
      </c>
      <c r="C2548" s="407">
        <v>15547.618</v>
      </c>
      <c r="D2548" s="407">
        <v>72000</v>
      </c>
      <c r="E2548" s="407">
        <v>41114.239999999998</v>
      </c>
      <c r="G2548" s="364"/>
    </row>
    <row r="2549" spans="1:7" ht="17.25" thickBot="1" x14ac:dyDescent="0.35">
      <c r="A2549" s="413" t="s">
        <v>110</v>
      </c>
      <c r="B2549" s="412">
        <v>3187.7289999999998</v>
      </c>
      <c r="C2549" s="412">
        <v>15547.618</v>
      </c>
      <c r="D2549" s="412">
        <v>72000</v>
      </c>
      <c r="E2549" s="412">
        <v>41114.239999999998</v>
      </c>
      <c r="G2549" s="364"/>
    </row>
    <row r="2550" spans="1:7" ht="17.25" thickBot="1" x14ac:dyDescent="0.35">
      <c r="A2550" s="413" t="s">
        <v>111</v>
      </c>
      <c r="B2550" s="407"/>
      <c r="C2550" s="412"/>
      <c r="D2550" s="412"/>
      <c r="E2550" s="412"/>
      <c r="G2550" s="364"/>
    </row>
    <row r="2551" spans="1:7" ht="17.25" thickBot="1" x14ac:dyDescent="0.35">
      <c r="A2551" s="413" t="s">
        <v>113</v>
      </c>
      <c r="B2551" s="407"/>
      <c r="C2551" s="412"/>
      <c r="D2551" s="412"/>
      <c r="E2551" s="412"/>
      <c r="G2551" s="364"/>
    </row>
    <row r="2552" spans="1:7" ht="17.25" thickBot="1" x14ac:dyDescent="0.35">
      <c r="A2552" s="413" t="s">
        <v>114</v>
      </c>
      <c r="B2552" s="407"/>
      <c r="C2552" s="412"/>
      <c r="D2552" s="412"/>
      <c r="E2552" s="412"/>
      <c r="G2552" s="364"/>
    </row>
    <row r="2553" spans="1:7" ht="17.25" thickBot="1" x14ac:dyDescent="0.35">
      <c r="A2553" s="414" t="s">
        <v>211</v>
      </c>
      <c r="B2553" s="407">
        <v>3187.7289999999998</v>
      </c>
      <c r="C2553" s="407">
        <v>15547.618</v>
      </c>
      <c r="D2553" s="407">
        <v>72000</v>
      </c>
      <c r="E2553" s="407">
        <v>41114.239999999998</v>
      </c>
      <c r="G2553" s="364"/>
    </row>
    <row r="2554" spans="1:7" ht="50.25" customHeight="1" thickBot="1" x14ac:dyDescent="0.35">
      <c r="A2554" s="401" t="s">
        <v>207</v>
      </c>
      <c r="B2554" s="402" t="s">
        <v>959</v>
      </c>
      <c r="C2554" s="415" t="s">
        <v>960</v>
      </c>
      <c r="D2554" s="416"/>
      <c r="E2554" s="402"/>
      <c r="G2554" s="364"/>
    </row>
    <row r="2555" spans="1:7" ht="17.25" thickBot="1" x14ac:dyDescent="0.35">
      <c r="A2555" s="375" t="s">
        <v>22</v>
      </c>
      <c r="B2555" s="986" t="s">
        <v>724</v>
      </c>
      <c r="C2555" s="966"/>
      <c r="D2555" s="966"/>
      <c r="E2555" s="987"/>
      <c r="G2555" s="364"/>
    </row>
    <row r="2556" spans="1:7" ht="17.25" thickBot="1" x14ac:dyDescent="0.35">
      <c r="A2556" s="375" t="s">
        <v>24</v>
      </c>
      <c r="B2556" s="998" t="s">
        <v>711</v>
      </c>
      <c r="C2556" s="967"/>
      <c r="D2556" s="967"/>
      <c r="E2556" s="968"/>
      <c r="G2556" s="364"/>
    </row>
    <row r="2557" spans="1:7" x14ac:dyDescent="0.3">
      <c r="A2557" s="969"/>
      <c r="B2557" s="404">
        <v>2019</v>
      </c>
      <c r="C2557" s="404">
        <v>2020</v>
      </c>
      <c r="D2557" s="404">
        <v>2021</v>
      </c>
      <c r="E2557" s="404">
        <v>2022</v>
      </c>
      <c r="G2557" s="364"/>
    </row>
    <row r="2558" spans="1:7" ht="17.25" thickBot="1" x14ac:dyDescent="0.35">
      <c r="A2558" s="970"/>
      <c r="B2558" s="405" t="s">
        <v>9</v>
      </c>
      <c r="C2558" s="405" t="s">
        <v>10</v>
      </c>
      <c r="D2558" s="405" t="s">
        <v>10</v>
      </c>
      <c r="E2558" s="405" t="s">
        <v>10</v>
      </c>
      <c r="G2558" s="364"/>
    </row>
    <row r="2559" spans="1:7" ht="17.25" thickBot="1" x14ac:dyDescent="0.35">
      <c r="A2559" s="375" t="s">
        <v>26</v>
      </c>
      <c r="B2559" s="406">
        <v>0</v>
      </c>
      <c r="C2559" s="406">
        <v>1</v>
      </c>
      <c r="D2559" s="406">
        <v>1</v>
      </c>
      <c r="E2559" s="406">
        <v>1</v>
      </c>
      <c r="G2559" s="364"/>
    </row>
    <row r="2560" spans="1:7" ht="17.25" thickBot="1" x14ac:dyDescent="0.35">
      <c r="A2560" s="375" t="s">
        <v>27</v>
      </c>
      <c r="B2560" s="412">
        <v>64.596999999999994</v>
      </c>
      <c r="C2560" s="412">
        <v>500</v>
      </c>
      <c r="D2560" s="412">
        <v>1000</v>
      </c>
      <c r="E2560" s="412">
        <v>822</v>
      </c>
      <c r="G2560" s="364"/>
    </row>
    <row r="2561" spans="1:7" ht="17.25" thickBot="1" x14ac:dyDescent="0.35">
      <c r="A2561" s="375" t="s">
        <v>28</v>
      </c>
      <c r="B2561" s="406" t="e">
        <v>#DIV/0!</v>
      </c>
      <c r="C2561" s="406">
        <v>500</v>
      </c>
      <c r="D2561" s="406">
        <v>1000</v>
      </c>
      <c r="E2561" s="406">
        <v>822</v>
      </c>
      <c r="G2561" s="364"/>
    </row>
    <row r="2562" spans="1:7" ht="17.25" thickBot="1" x14ac:dyDescent="0.35">
      <c r="A2562" s="375" t="s">
        <v>29</v>
      </c>
      <c r="B2562" s="408" t="s">
        <v>30</v>
      </c>
      <c r="C2562" s="409" t="e">
        <v>#DIV/0!</v>
      </c>
      <c r="D2562" s="409">
        <v>0</v>
      </c>
      <c r="E2562" s="409">
        <v>0</v>
      </c>
      <c r="G2562" s="364"/>
    </row>
    <row r="2563" spans="1:7" ht="17.25" thickBot="1" x14ac:dyDescent="0.35">
      <c r="A2563" s="375" t="s">
        <v>31</v>
      </c>
      <c r="B2563" s="408" t="s">
        <v>30</v>
      </c>
      <c r="C2563" s="409">
        <v>6.7402975370373248</v>
      </c>
      <c r="D2563" s="409">
        <v>1</v>
      </c>
      <c r="E2563" s="409">
        <v>-0.17800000000000005</v>
      </c>
      <c r="G2563" s="364"/>
    </row>
    <row r="2564" spans="1:7" ht="17.25" thickBot="1" x14ac:dyDescent="0.35">
      <c r="A2564" s="375" t="s">
        <v>32</v>
      </c>
      <c r="B2564" s="408" t="s">
        <v>30</v>
      </c>
      <c r="C2564" s="409" t="e">
        <v>#DIV/0!</v>
      </c>
      <c r="D2564" s="409">
        <v>1</v>
      </c>
      <c r="E2564" s="409">
        <v>-0.17800000000000005</v>
      </c>
      <c r="G2564" s="364"/>
    </row>
    <row r="2565" spans="1:7" ht="17.25" thickBot="1" x14ac:dyDescent="0.35">
      <c r="A2565" s="1016" t="s">
        <v>721</v>
      </c>
      <c r="B2565" s="1017"/>
      <c r="C2565" s="1017"/>
      <c r="D2565" s="1017"/>
      <c r="E2565" s="1018"/>
      <c r="G2565" s="364"/>
    </row>
    <row r="2566" spans="1:7" x14ac:dyDescent="0.3">
      <c r="A2566" s="969"/>
      <c r="B2566" s="404">
        <v>2019</v>
      </c>
      <c r="C2566" s="404">
        <v>2020</v>
      </c>
      <c r="D2566" s="404">
        <v>2021</v>
      </c>
      <c r="E2566" s="404">
        <v>2022</v>
      </c>
      <c r="G2566" s="364"/>
    </row>
    <row r="2567" spans="1:7" ht="17.25" thickBot="1" x14ac:dyDescent="0.35">
      <c r="A2567" s="970"/>
      <c r="B2567" s="405" t="s">
        <v>9</v>
      </c>
      <c r="C2567" s="405" t="s">
        <v>10</v>
      </c>
      <c r="D2567" s="405" t="s">
        <v>10</v>
      </c>
      <c r="E2567" s="405" t="s">
        <v>10</v>
      </c>
      <c r="G2567" s="364"/>
    </row>
    <row r="2568" spans="1:7" ht="17.25" thickBot="1" x14ac:dyDescent="0.35">
      <c r="A2568" s="411" t="s">
        <v>49</v>
      </c>
      <c r="B2568" s="412">
        <v>0</v>
      </c>
      <c r="C2568" s="412">
        <v>0</v>
      </c>
      <c r="D2568" s="412">
        <v>0</v>
      </c>
      <c r="E2568" s="412">
        <v>0</v>
      </c>
      <c r="G2568" s="364"/>
    </row>
    <row r="2569" spans="1:7" ht="17.25" thickBot="1" x14ac:dyDescent="0.35">
      <c r="A2569" s="413" t="s">
        <v>110</v>
      </c>
      <c r="B2569" s="412"/>
      <c r="C2569" s="412"/>
      <c r="D2569" s="412"/>
      <c r="E2569" s="412"/>
      <c r="G2569" s="364"/>
    </row>
    <row r="2570" spans="1:7" ht="17.25" thickBot="1" x14ac:dyDescent="0.35">
      <c r="A2570" s="413" t="s">
        <v>111</v>
      </c>
      <c r="B2570" s="412"/>
      <c r="C2570" s="412"/>
      <c r="D2570" s="412"/>
      <c r="E2570" s="412"/>
      <c r="G2570" s="364"/>
    </row>
    <row r="2571" spans="1:7" ht="17.25" thickBot="1" x14ac:dyDescent="0.35">
      <c r="A2571" s="413" t="s">
        <v>113</v>
      </c>
      <c r="B2571" s="412"/>
      <c r="C2571" s="412"/>
      <c r="D2571" s="412"/>
      <c r="E2571" s="412"/>
      <c r="G2571" s="364"/>
    </row>
    <row r="2572" spans="1:7" ht="17.25" thickBot="1" x14ac:dyDescent="0.35">
      <c r="A2572" s="413" t="s">
        <v>114</v>
      </c>
      <c r="B2572" s="412"/>
      <c r="C2572" s="412"/>
      <c r="D2572" s="412"/>
      <c r="E2572" s="412"/>
      <c r="G2572" s="364"/>
    </row>
    <row r="2573" spans="1:7" ht="17.25" thickBot="1" x14ac:dyDescent="0.35">
      <c r="A2573" s="411" t="s">
        <v>50</v>
      </c>
      <c r="B2573" s="407">
        <v>64.596999999999994</v>
      </c>
      <c r="C2573" s="407">
        <v>500</v>
      </c>
      <c r="D2573" s="407">
        <v>1000</v>
      </c>
      <c r="E2573" s="407">
        <v>822</v>
      </c>
      <c r="G2573" s="364"/>
    </row>
    <row r="2574" spans="1:7" ht="17.25" thickBot="1" x14ac:dyDescent="0.35">
      <c r="A2574" s="413" t="s">
        <v>110</v>
      </c>
      <c r="B2574" s="412">
        <v>64.596999999999994</v>
      </c>
      <c r="C2574" s="412">
        <v>500</v>
      </c>
      <c r="D2574" s="412">
        <v>1000</v>
      </c>
      <c r="E2574" s="412">
        <v>822</v>
      </c>
      <c r="G2574" s="364"/>
    </row>
    <row r="2575" spans="1:7" ht="17.25" thickBot="1" x14ac:dyDescent="0.35">
      <c r="A2575" s="413" t="s">
        <v>111</v>
      </c>
      <c r="B2575" s="407"/>
      <c r="C2575" s="412"/>
      <c r="D2575" s="412"/>
      <c r="E2575" s="412"/>
      <c r="G2575" s="364"/>
    </row>
    <row r="2576" spans="1:7" ht="17.25" thickBot="1" x14ac:dyDescent="0.35">
      <c r="A2576" s="413" t="s">
        <v>113</v>
      </c>
      <c r="B2576" s="407"/>
      <c r="C2576" s="412"/>
      <c r="D2576" s="412"/>
      <c r="E2576" s="412"/>
    </row>
    <row r="2577" spans="1:7" ht="17.25" thickBot="1" x14ac:dyDescent="0.35">
      <c r="A2577" s="413" t="s">
        <v>114</v>
      </c>
      <c r="B2577" s="407"/>
      <c r="C2577" s="412"/>
      <c r="D2577" s="412"/>
      <c r="E2577" s="412"/>
    </row>
    <row r="2578" spans="1:7" ht="17.25" thickBot="1" x14ac:dyDescent="0.35">
      <c r="A2578" s="414" t="s">
        <v>211</v>
      </c>
      <c r="B2578" s="407">
        <v>64.596999999999994</v>
      </c>
      <c r="C2578" s="407">
        <v>500</v>
      </c>
      <c r="D2578" s="407">
        <v>1000</v>
      </c>
      <c r="E2578" s="407">
        <v>822</v>
      </c>
    </row>
    <row r="2579" spans="1:7" ht="45" customHeight="1" thickBot="1" x14ac:dyDescent="0.35">
      <c r="A2579" s="401" t="s">
        <v>212</v>
      </c>
      <c r="B2579" s="402" t="s">
        <v>961</v>
      </c>
      <c r="C2579" s="415" t="s">
        <v>962</v>
      </c>
      <c r="D2579" s="416"/>
      <c r="E2579" s="402"/>
    </row>
    <row r="2580" spans="1:7" ht="258" customHeight="1" thickBot="1" x14ac:dyDescent="0.35">
      <c r="A2580" s="375" t="s">
        <v>22</v>
      </c>
      <c r="B2580" s="986" t="s">
        <v>963</v>
      </c>
      <c r="C2580" s="966"/>
      <c r="D2580" s="966"/>
      <c r="E2580" s="987"/>
    </row>
    <row r="2581" spans="1:7" ht="17.25" thickBot="1" x14ac:dyDescent="0.35">
      <c r="A2581" s="375" t="s">
        <v>24</v>
      </c>
      <c r="B2581" s="998" t="s">
        <v>953</v>
      </c>
      <c r="C2581" s="967"/>
      <c r="D2581" s="967"/>
      <c r="E2581" s="968"/>
    </row>
    <row r="2582" spans="1:7" x14ac:dyDescent="0.3">
      <c r="A2582" s="969"/>
      <c r="B2582" s="404">
        <v>2019</v>
      </c>
      <c r="C2582" s="404">
        <v>2020</v>
      </c>
      <c r="D2582" s="404">
        <v>2021</v>
      </c>
      <c r="E2582" s="404">
        <v>2022</v>
      </c>
    </row>
    <row r="2583" spans="1:7" ht="17.25" thickBot="1" x14ac:dyDescent="0.35">
      <c r="A2583" s="970"/>
      <c r="B2583" s="405" t="s">
        <v>9</v>
      </c>
      <c r="C2583" s="405" t="s">
        <v>10</v>
      </c>
      <c r="D2583" s="405" t="s">
        <v>10</v>
      </c>
      <c r="E2583" s="405" t="s">
        <v>10</v>
      </c>
    </row>
    <row r="2584" spans="1:7" ht="17.25" thickBot="1" x14ac:dyDescent="0.35">
      <c r="A2584" s="375" t="s">
        <v>26</v>
      </c>
      <c r="B2584" s="406">
        <v>0</v>
      </c>
      <c r="C2584" s="406">
        <v>1136</v>
      </c>
      <c r="D2584" s="406">
        <v>4082</v>
      </c>
      <c r="E2584" s="406">
        <v>2805</v>
      </c>
      <c r="F2584" s="364" t="s">
        <v>890</v>
      </c>
      <c r="G2584" s="374">
        <v>92658</v>
      </c>
    </row>
    <row r="2585" spans="1:7" ht="17.25" thickBot="1" x14ac:dyDescent="0.35">
      <c r="A2585" s="375" t="s">
        <v>27</v>
      </c>
      <c r="B2585" s="412">
        <v>5709.2</v>
      </c>
      <c r="C2585" s="412">
        <v>10418.4</v>
      </c>
      <c r="D2585" s="412">
        <v>37418.400000000001</v>
      </c>
      <c r="E2585" s="412">
        <v>25709.200000000001</v>
      </c>
      <c r="F2585" s="364" t="s">
        <v>891</v>
      </c>
      <c r="G2585" s="374">
        <v>10110</v>
      </c>
    </row>
    <row r="2586" spans="1:7" ht="17.25" thickBot="1" x14ac:dyDescent="0.35">
      <c r="A2586" s="375" t="s">
        <v>28</v>
      </c>
      <c r="B2586" s="406" t="e">
        <v>#DIV/0!</v>
      </c>
      <c r="C2586" s="406">
        <v>9.1711267605633804</v>
      </c>
      <c r="D2586" s="406">
        <v>9.166682998530133</v>
      </c>
      <c r="E2586" s="406">
        <v>9.1654901960784319</v>
      </c>
    </row>
    <row r="2587" spans="1:7" ht="17.25" thickBot="1" x14ac:dyDescent="0.35">
      <c r="A2587" s="375" t="s">
        <v>29</v>
      </c>
      <c r="B2587" s="408" t="s">
        <v>30</v>
      </c>
      <c r="C2587" s="409" t="e">
        <v>#DIV/0!</v>
      </c>
      <c r="D2587" s="409">
        <v>2.5933098591549295</v>
      </c>
      <c r="E2587" s="409">
        <v>-0.31283684468397843</v>
      </c>
    </row>
    <row r="2588" spans="1:7" ht="17.25" thickBot="1" x14ac:dyDescent="0.35">
      <c r="A2588" s="375" t="s">
        <v>31</v>
      </c>
      <c r="B2588" s="408" t="s">
        <v>30</v>
      </c>
      <c r="C2588" s="409">
        <v>0.82484411125902057</v>
      </c>
      <c r="D2588" s="409">
        <v>2.5915687629578441</v>
      </c>
      <c r="E2588" s="409">
        <v>-0.31292626087700171</v>
      </c>
    </row>
    <row r="2589" spans="1:7" ht="17.25" thickBot="1" x14ac:dyDescent="0.35">
      <c r="A2589" s="375" t="s">
        <v>32</v>
      </c>
      <c r="B2589" s="408" t="s">
        <v>30</v>
      </c>
      <c r="C2589" s="409" t="e">
        <v>#DIV/0!</v>
      </c>
      <c r="D2589" s="409">
        <v>-4.8453828512717845E-4</v>
      </c>
      <c r="E2589" s="409">
        <v>-1.301236719860599E-4</v>
      </c>
    </row>
    <row r="2590" spans="1:7" ht="17.25" thickBot="1" x14ac:dyDescent="0.35">
      <c r="A2590" s="1016" t="s">
        <v>721</v>
      </c>
      <c r="B2590" s="1017"/>
      <c r="C2590" s="1017"/>
      <c r="D2590" s="1017"/>
      <c r="E2590" s="1018"/>
    </row>
    <row r="2591" spans="1:7" x14ac:dyDescent="0.3">
      <c r="A2591" s="969"/>
      <c r="B2591" s="404">
        <v>2019</v>
      </c>
      <c r="C2591" s="404">
        <v>2020</v>
      </c>
      <c r="D2591" s="404">
        <v>2021</v>
      </c>
      <c r="E2591" s="404">
        <v>2022</v>
      </c>
    </row>
    <row r="2592" spans="1:7" ht="17.25" thickBot="1" x14ac:dyDescent="0.35">
      <c r="A2592" s="970"/>
      <c r="B2592" s="405" t="s">
        <v>9</v>
      </c>
      <c r="C2592" s="405" t="s">
        <v>10</v>
      </c>
      <c r="D2592" s="405" t="s">
        <v>10</v>
      </c>
      <c r="E2592" s="405" t="s">
        <v>10</v>
      </c>
      <c r="G2592" s="364"/>
    </row>
    <row r="2593" spans="1:7" ht="17.25" thickBot="1" x14ac:dyDescent="0.35">
      <c r="A2593" s="411" t="s">
        <v>49</v>
      </c>
      <c r="B2593" s="412">
        <v>0</v>
      </c>
      <c r="C2593" s="412">
        <v>0</v>
      </c>
      <c r="D2593" s="412">
        <v>0</v>
      </c>
      <c r="E2593" s="412">
        <v>0</v>
      </c>
      <c r="G2593" s="364"/>
    </row>
    <row r="2594" spans="1:7" ht="17.25" thickBot="1" x14ac:dyDescent="0.35">
      <c r="A2594" s="413" t="s">
        <v>110</v>
      </c>
      <c r="B2594" s="412"/>
      <c r="C2594" s="412"/>
      <c r="D2594" s="412"/>
      <c r="E2594" s="412"/>
      <c r="G2594" s="364"/>
    </row>
    <row r="2595" spans="1:7" ht="17.25" thickBot="1" x14ac:dyDescent="0.35">
      <c r="A2595" s="413" t="s">
        <v>111</v>
      </c>
      <c r="B2595" s="412"/>
      <c r="C2595" s="412"/>
      <c r="D2595" s="412"/>
      <c r="E2595" s="412"/>
      <c r="G2595" s="364"/>
    </row>
    <row r="2596" spans="1:7" ht="17.25" thickBot="1" x14ac:dyDescent="0.35">
      <c r="A2596" s="413" t="s">
        <v>113</v>
      </c>
      <c r="B2596" s="412"/>
      <c r="C2596" s="412"/>
      <c r="D2596" s="412"/>
      <c r="E2596" s="412"/>
      <c r="G2596" s="364"/>
    </row>
    <row r="2597" spans="1:7" ht="17.25" thickBot="1" x14ac:dyDescent="0.35">
      <c r="A2597" s="413" t="s">
        <v>114</v>
      </c>
      <c r="B2597" s="412"/>
      <c r="C2597" s="412"/>
      <c r="D2597" s="412"/>
      <c r="E2597" s="412"/>
      <c r="G2597" s="364"/>
    </row>
    <row r="2598" spans="1:7" ht="17.25" thickBot="1" x14ac:dyDescent="0.35">
      <c r="A2598" s="411" t="s">
        <v>50</v>
      </c>
      <c r="B2598" s="407">
        <v>5709.2</v>
      </c>
      <c r="C2598" s="407">
        <v>10418.4</v>
      </c>
      <c r="D2598" s="407">
        <v>37418.400000000001</v>
      </c>
      <c r="E2598" s="407">
        <v>25709.200000000001</v>
      </c>
      <c r="G2598" s="364"/>
    </row>
    <row r="2599" spans="1:7" ht="17.25" thickBot="1" x14ac:dyDescent="0.35">
      <c r="A2599" s="413" t="s">
        <v>110</v>
      </c>
      <c r="B2599" s="412">
        <v>5709.2</v>
      </c>
      <c r="C2599" s="412">
        <v>10418.4</v>
      </c>
      <c r="D2599" s="412">
        <v>37418.400000000001</v>
      </c>
      <c r="E2599" s="412">
        <v>25709.200000000001</v>
      </c>
      <c r="G2599" s="364"/>
    </row>
    <row r="2600" spans="1:7" ht="17.25" thickBot="1" x14ac:dyDescent="0.35">
      <c r="A2600" s="413" t="s">
        <v>111</v>
      </c>
      <c r="B2600" s="407"/>
      <c r="C2600" s="412"/>
      <c r="D2600" s="412"/>
      <c r="E2600" s="412"/>
      <c r="G2600" s="364"/>
    </row>
    <row r="2601" spans="1:7" ht="17.25" thickBot="1" x14ac:dyDescent="0.35">
      <c r="A2601" s="413" t="s">
        <v>113</v>
      </c>
      <c r="B2601" s="407"/>
      <c r="C2601" s="412"/>
      <c r="D2601" s="412"/>
      <c r="E2601" s="412"/>
      <c r="G2601" s="364"/>
    </row>
    <row r="2602" spans="1:7" ht="17.25" thickBot="1" x14ac:dyDescent="0.35">
      <c r="A2602" s="413" t="s">
        <v>114</v>
      </c>
      <c r="B2602" s="407"/>
      <c r="C2602" s="412"/>
      <c r="D2602" s="412"/>
      <c r="E2602" s="412"/>
      <c r="G2602" s="364"/>
    </row>
    <row r="2603" spans="1:7" ht="17.25" thickBot="1" x14ac:dyDescent="0.35">
      <c r="A2603" s="414" t="s">
        <v>216</v>
      </c>
      <c r="B2603" s="407">
        <v>5709.2</v>
      </c>
      <c r="C2603" s="407">
        <v>10418.4</v>
      </c>
      <c r="D2603" s="407">
        <v>37418.400000000001</v>
      </c>
      <c r="E2603" s="407">
        <v>25709.200000000001</v>
      </c>
      <c r="G2603" s="364"/>
    </row>
    <row r="2604" spans="1:7" ht="54" customHeight="1" thickBot="1" x14ac:dyDescent="0.35">
      <c r="A2604" s="401" t="s">
        <v>212</v>
      </c>
      <c r="B2604" s="402" t="s">
        <v>964</v>
      </c>
      <c r="C2604" s="415" t="s">
        <v>965</v>
      </c>
      <c r="D2604" s="416"/>
      <c r="E2604" s="402"/>
      <c r="G2604" s="364"/>
    </row>
    <row r="2605" spans="1:7" ht="17.25" thickBot="1" x14ac:dyDescent="0.35">
      <c r="A2605" s="375" t="s">
        <v>22</v>
      </c>
      <c r="B2605" s="986" t="s">
        <v>724</v>
      </c>
      <c r="C2605" s="966"/>
      <c r="D2605" s="966"/>
      <c r="E2605" s="987"/>
      <c r="G2605" s="364"/>
    </row>
    <row r="2606" spans="1:7" ht="17.25" thickBot="1" x14ac:dyDescent="0.35">
      <c r="A2606" s="375" t="s">
        <v>24</v>
      </c>
      <c r="B2606" s="998" t="s">
        <v>711</v>
      </c>
      <c r="C2606" s="967"/>
      <c r="D2606" s="967"/>
      <c r="E2606" s="968"/>
      <c r="G2606" s="364"/>
    </row>
    <row r="2607" spans="1:7" x14ac:dyDescent="0.3">
      <c r="A2607" s="969"/>
      <c r="B2607" s="404">
        <v>2019</v>
      </c>
      <c r="C2607" s="404">
        <v>2020</v>
      </c>
      <c r="D2607" s="404">
        <v>2021</v>
      </c>
      <c r="E2607" s="404">
        <v>2022</v>
      </c>
      <c r="G2607" s="364"/>
    </row>
    <row r="2608" spans="1:7" ht="17.25" thickBot="1" x14ac:dyDescent="0.35">
      <c r="A2608" s="970"/>
      <c r="B2608" s="405" t="s">
        <v>9</v>
      </c>
      <c r="C2608" s="405" t="s">
        <v>10</v>
      </c>
      <c r="D2608" s="405" t="s">
        <v>10</v>
      </c>
      <c r="E2608" s="405" t="s">
        <v>10</v>
      </c>
      <c r="G2608" s="364"/>
    </row>
    <row r="2609" spans="1:7" ht="17.25" thickBot="1" x14ac:dyDescent="0.35">
      <c r="A2609" s="375" t="s">
        <v>26</v>
      </c>
      <c r="B2609" s="406">
        <v>0</v>
      </c>
      <c r="C2609" s="406">
        <v>1</v>
      </c>
      <c r="D2609" s="406">
        <v>1</v>
      </c>
      <c r="E2609" s="406">
        <v>1</v>
      </c>
      <c r="G2609" s="364"/>
    </row>
    <row r="2610" spans="1:7" ht="17.25" thickBot="1" x14ac:dyDescent="0.35">
      <c r="A2610" s="375" t="s">
        <v>27</v>
      </c>
      <c r="B2610" s="412">
        <v>350.61200000000002</v>
      </c>
      <c r="C2610" s="412">
        <v>391.22500000000002</v>
      </c>
      <c r="D2610" s="412">
        <v>761.22500000000002</v>
      </c>
      <c r="E2610" s="412">
        <v>350.61200000000002</v>
      </c>
      <c r="G2610" s="364"/>
    </row>
    <row r="2611" spans="1:7" ht="17.25" thickBot="1" x14ac:dyDescent="0.35">
      <c r="A2611" s="375" t="s">
        <v>28</v>
      </c>
      <c r="B2611" s="406" t="e">
        <v>#DIV/0!</v>
      </c>
      <c r="C2611" s="406">
        <v>391.22500000000002</v>
      </c>
      <c r="D2611" s="406">
        <v>761.22500000000002</v>
      </c>
      <c r="E2611" s="406">
        <v>350.61200000000002</v>
      </c>
      <c r="G2611" s="364"/>
    </row>
    <row r="2612" spans="1:7" ht="17.25" thickBot="1" x14ac:dyDescent="0.35">
      <c r="A2612" s="375" t="s">
        <v>29</v>
      </c>
      <c r="B2612" s="408" t="s">
        <v>30</v>
      </c>
      <c r="C2612" s="409" t="e">
        <v>#DIV/0!</v>
      </c>
      <c r="D2612" s="409">
        <v>0</v>
      </c>
      <c r="E2612" s="409">
        <v>0</v>
      </c>
      <c r="G2612" s="364"/>
    </row>
    <row r="2613" spans="1:7" ht="17.25" thickBot="1" x14ac:dyDescent="0.35">
      <c r="A2613" s="375" t="s">
        <v>31</v>
      </c>
      <c r="B2613" s="408" t="s">
        <v>30</v>
      </c>
      <c r="C2613" s="409">
        <v>0.11583459778900895</v>
      </c>
      <c r="D2613" s="409">
        <v>0.94574733209789752</v>
      </c>
      <c r="E2613" s="409">
        <v>-0.53941081808926405</v>
      </c>
      <c r="G2613" s="364"/>
    </row>
    <row r="2614" spans="1:7" ht="17.25" thickBot="1" x14ac:dyDescent="0.35">
      <c r="A2614" s="375" t="s">
        <v>32</v>
      </c>
      <c r="B2614" s="408" t="s">
        <v>30</v>
      </c>
      <c r="C2614" s="409" t="e">
        <v>#DIV/0!</v>
      </c>
      <c r="D2614" s="409">
        <v>0.94574733209789752</v>
      </c>
      <c r="E2614" s="409">
        <v>-0.53941081808926405</v>
      </c>
      <c r="G2614" s="364"/>
    </row>
    <row r="2615" spans="1:7" ht="17.25" thickBot="1" x14ac:dyDescent="0.35">
      <c r="A2615" s="1016" t="s">
        <v>721</v>
      </c>
      <c r="B2615" s="1017"/>
      <c r="C2615" s="1017"/>
      <c r="D2615" s="1017"/>
      <c r="E2615" s="1018"/>
      <c r="G2615" s="364"/>
    </row>
    <row r="2616" spans="1:7" x14ac:dyDescent="0.3">
      <c r="A2616" s="969"/>
      <c r="B2616" s="404">
        <v>2019</v>
      </c>
      <c r="C2616" s="404">
        <v>2020</v>
      </c>
      <c r="D2616" s="404">
        <v>2021</v>
      </c>
      <c r="E2616" s="404">
        <v>2022</v>
      </c>
      <c r="G2616" s="364"/>
    </row>
    <row r="2617" spans="1:7" ht="17.25" thickBot="1" x14ac:dyDescent="0.35">
      <c r="A2617" s="970"/>
      <c r="B2617" s="405" t="s">
        <v>9</v>
      </c>
      <c r="C2617" s="405" t="s">
        <v>10</v>
      </c>
      <c r="D2617" s="405" t="s">
        <v>10</v>
      </c>
      <c r="E2617" s="405" t="s">
        <v>10</v>
      </c>
      <c r="G2617" s="364"/>
    </row>
    <row r="2618" spans="1:7" ht="17.25" thickBot="1" x14ac:dyDescent="0.35">
      <c r="A2618" s="411" t="s">
        <v>49</v>
      </c>
      <c r="B2618" s="412">
        <v>0</v>
      </c>
      <c r="C2618" s="412">
        <v>0</v>
      </c>
      <c r="D2618" s="412">
        <v>0</v>
      </c>
      <c r="E2618" s="412">
        <v>0</v>
      </c>
      <c r="G2618" s="364"/>
    </row>
    <row r="2619" spans="1:7" ht="17.25" thickBot="1" x14ac:dyDescent="0.35">
      <c r="A2619" s="413" t="s">
        <v>110</v>
      </c>
      <c r="B2619" s="412"/>
      <c r="C2619" s="412"/>
      <c r="D2619" s="412"/>
      <c r="E2619" s="412"/>
      <c r="G2619" s="364"/>
    </row>
    <row r="2620" spans="1:7" ht="17.25" thickBot="1" x14ac:dyDescent="0.35">
      <c r="A2620" s="413" t="s">
        <v>111</v>
      </c>
      <c r="B2620" s="412"/>
      <c r="C2620" s="412"/>
      <c r="D2620" s="412"/>
      <c r="E2620" s="412"/>
      <c r="G2620" s="364"/>
    </row>
    <row r="2621" spans="1:7" ht="17.25" thickBot="1" x14ac:dyDescent="0.35">
      <c r="A2621" s="413" t="s">
        <v>113</v>
      </c>
      <c r="B2621" s="412"/>
      <c r="C2621" s="412"/>
      <c r="D2621" s="412"/>
      <c r="E2621" s="412"/>
      <c r="G2621" s="364"/>
    </row>
    <row r="2622" spans="1:7" ht="17.25" thickBot="1" x14ac:dyDescent="0.35">
      <c r="A2622" s="413" t="s">
        <v>114</v>
      </c>
      <c r="B2622" s="412"/>
      <c r="C2622" s="412"/>
      <c r="D2622" s="412"/>
      <c r="E2622" s="412"/>
      <c r="G2622" s="364"/>
    </row>
    <row r="2623" spans="1:7" ht="17.25" thickBot="1" x14ac:dyDescent="0.35">
      <c r="A2623" s="411" t="s">
        <v>50</v>
      </c>
      <c r="B2623" s="407">
        <v>350.61200000000002</v>
      </c>
      <c r="C2623" s="407">
        <v>391.22500000000002</v>
      </c>
      <c r="D2623" s="407">
        <v>761.22500000000002</v>
      </c>
      <c r="E2623" s="407">
        <v>350.61200000000002</v>
      </c>
      <c r="G2623" s="364"/>
    </row>
    <row r="2624" spans="1:7" ht="17.25" thickBot="1" x14ac:dyDescent="0.35">
      <c r="A2624" s="413" t="s">
        <v>110</v>
      </c>
      <c r="B2624" s="412">
        <v>350.61200000000002</v>
      </c>
      <c r="C2624" s="412">
        <v>391.22500000000002</v>
      </c>
      <c r="D2624" s="412">
        <v>761.22500000000002</v>
      </c>
      <c r="E2624" s="412">
        <v>350.61200000000002</v>
      </c>
    </row>
    <row r="2625" spans="1:7" ht="17.25" thickBot="1" x14ac:dyDescent="0.35">
      <c r="A2625" s="413" t="s">
        <v>111</v>
      </c>
      <c r="B2625" s="407"/>
      <c r="C2625" s="412"/>
      <c r="D2625" s="412"/>
      <c r="E2625" s="412"/>
    </row>
    <row r="2626" spans="1:7" ht="17.25" thickBot="1" x14ac:dyDescent="0.35">
      <c r="A2626" s="413" t="s">
        <v>113</v>
      </c>
      <c r="B2626" s="407"/>
      <c r="C2626" s="412"/>
      <c r="D2626" s="412"/>
      <c r="E2626" s="412"/>
    </row>
    <row r="2627" spans="1:7" ht="17.25" thickBot="1" x14ac:dyDescent="0.35">
      <c r="A2627" s="413" t="s">
        <v>114</v>
      </c>
      <c r="B2627" s="407"/>
      <c r="C2627" s="412"/>
      <c r="D2627" s="412"/>
      <c r="E2627" s="412"/>
    </row>
    <row r="2628" spans="1:7" ht="17.25" thickBot="1" x14ac:dyDescent="0.35">
      <c r="A2628" s="414" t="s">
        <v>216</v>
      </c>
      <c r="B2628" s="407">
        <v>350.61200000000002</v>
      </c>
      <c r="C2628" s="407">
        <v>391.22500000000002</v>
      </c>
      <c r="D2628" s="407">
        <v>761.22500000000002</v>
      </c>
      <c r="E2628" s="407">
        <v>350.61200000000002</v>
      </c>
    </row>
    <row r="2629" spans="1:7" ht="37.5" customHeight="1" thickBot="1" x14ac:dyDescent="0.35">
      <c r="A2629" s="401" t="s">
        <v>217</v>
      </c>
      <c r="B2629" s="402" t="s">
        <v>966</v>
      </c>
      <c r="C2629" s="415" t="s">
        <v>967</v>
      </c>
      <c r="D2629" s="416"/>
      <c r="E2629" s="402"/>
    </row>
    <row r="2630" spans="1:7" ht="129" customHeight="1" thickBot="1" x14ac:dyDescent="0.35">
      <c r="A2630" s="375" t="s">
        <v>22</v>
      </c>
      <c r="B2630" s="986" t="s">
        <v>968</v>
      </c>
      <c r="C2630" s="966"/>
      <c r="D2630" s="966"/>
      <c r="E2630" s="987"/>
    </row>
    <row r="2631" spans="1:7" ht="17.25" thickBot="1" x14ac:dyDescent="0.35">
      <c r="A2631" s="375" t="s">
        <v>24</v>
      </c>
      <c r="B2631" s="998" t="s">
        <v>715</v>
      </c>
      <c r="C2631" s="967"/>
      <c r="D2631" s="967"/>
      <c r="E2631" s="968"/>
    </row>
    <row r="2632" spans="1:7" x14ac:dyDescent="0.3">
      <c r="A2632" s="969"/>
      <c r="B2632" s="404">
        <v>2019</v>
      </c>
      <c r="C2632" s="404">
        <v>2020</v>
      </c>
      <c r="D2632" s="404">
        <v>2021</v>
      </c>
      <c r="E2632" s="404">
        <v>2022</v>
      </c>
    </row>
    <row r="2633" spans="1:7" ht="17.25" thickBot="1" x14ac:dyDescent="0.35">
      <c r="A2633" s="970"/>
      <c r="B2633" s="405" t="s">
        <v>9</v>
      </c>
      <c r="C2633" s="405" t="s">
        <v>10</v>
      </c>
      <c r="D2633" s="405" t="s">
        <v>10</v>
      </c>
      <c r="E2633" s="405" t="s">
        <v>10</v>
      </c>
    </row>
    <row r="2634" spans="1:7" ht="17.25" thickBot="1" x14ac:dyDescent="0.35">
      <c r="A2634" s="375" t="s">
        <v>26</v>
      </c>
      <c r="B2634" s="406">
        <v>0</v>
      </c>
      <c r="C2634" s="406">
        <v>911</v>
      </c>
      <c r="D2634" s="406">
        <v>1822</v>
      </c>
      <c r="E2634" s="406">
        <v>1998</v>
      </c>
    </row>
    <row r="2635" spans="1:7" ht="17.25" thickBot="1" x14ac:dyDescent="0.35">
      <c r="A2635" s="375" t="s">
        <v>27</v>
      </c>
      <c r="B2635" s="412">
        <v>4885.8389999999999</v>
      </c>
      <c r="C2635" s="412">
        <v>10000</v>
      </c>
      <c r="D2635" s="412">
        <v>20000</v>
      </c>
      <c r="E2635" s="412">
        <v>21936.237000000001</v>
      </c>
    </row>
    <row r="2636" spans="1:7" ht="17.25" thickBot="1" x14ac:dyDescent="0.35">
      <c r="A2636" s="375" t="s">
        <v>28</v>
      </c>
      <c r="B2636" s="406" t="e">
        <v>#DIV/0!</v>
      </c>
      <c r="C2636" s="406">
        <v>10.97694840834248</v>
      </c>
      <c r="D2636" s="406">
        <v>10.97694840834248</v>
      </c>
      <c r="E2636" s="406">
        <v>10.979097597597598</v>
      </c>
    </row>
    <row r="2637" spans="1:7" ht="17.25" thickBot="1" x14ac:dyDescent="0.35">
      <c r="A2637" s="375" t="s">
        <v>29</v>
      </c>
      <c r="B2637" s="408" t="s">
        <v>30</v>
      </c>
      <c r="C2637" s="409" t="e">
        <v>#DIV/0!</v>
      </c>
      <c r="D2637" s="409">
        <v>1</v>
      </c>
      <c r="E2637" s="409">
        <v>9.6597145993413847E-2</v>
      </c>
    </row>
    <row r="2638" spans="1:7" ht="17.25" thickBot="1" x14ac:dyDescent="0.35">
      <c r="A2638" s="375" t="s">
        <v>31</v>
      </c>
      <c r="B2638" s="408" t="s">
        <v>30</v>
      </c>
      <c r="C2638" s="409">
        <v>1.0467313802194465</v>
      </c>
      <c r="D2638" s="409">
        <v>1</v>
      </c>
      <c r="E2638" s="409">
        <v>9.6811850000000144E-2</v>
      </c>
    </row>
    <row r="2639" spans="1:7" ht="17.25" thickBot="1" x14ac:dyDescent="0.35">
      <c r="A2639" s="375" t="s">
        <v>32</v>
      </c>
      <c r="B2639" s="408" t="s">
        <v>30</v>
      </c>
      <c r="C2639" s="409" t="e">
        <v>#DIV/0!</v>
      </c>
      <c r="D2639" s="409">
        <v>0</v>
      </c>
      <c r="E2639" s="409">
        <v>1.9579114114121055E-4</v>
      </c>
    </row>
    <row r="2640" spans="1:7" ht="17.25" thickBot="1" x14ac:dyDescent="0.35">
      <c r="A2640" s="1016" t="s">
        <v>721</v>
      </c>
      <c r="B2640" s="1017"/>
      <c r="C2640" s="1017"/>
      <c r="D2640" s="1017"/>
      <c r="E2640" s="1018"/>
      <c r="G2640" s="364"/>
    </row>
    <row r="2641" spans="1:7" x14ac:dyDescent="0.3">
      <c r="A2641" s="969"/>
      <c r="B2641" s="404">
        <v>2019</v>
      </c>
      <c r="C2641" s="404">
        <v>2020</v>
      </c>
      <c r="D2641" s="404">
        <v>2021</v>
      </c>
      <c r="E2641" s="404">
        <v>2022</v>
      </c>
      <c r="G2641" s="364"/>
    </row>
    <row r="2642" spans="1:7" ht="17.25" thickBot="1" x14ac:dyDescent="0.35">
      <c r="A2642" s="970"/>
      <c r="B2642" s="405" t="s">
        <v>9</v>
      </c>
      <c r="C2642" s="405" t="s">
        <v>10</v>
      </c>
      <c r="D2642" s="405" t="s">
        <v>10</v>
      </c>
      <c r="E2642" s="405" t="s">
        <v>10</v>
      </c>
      <c r="G2642" s="364"/>
    </row>
    <row r="2643" spans="1:7" ht="17.25" thickBot="1" x14ac:dyDescent="0.35">
      <c r="A2643" s="411" t="s">
        <v>49</v>
      </c>
      <c r="B2643" s="412">
        <v>0</v>
      </c>
      <c r="C2643" s="412">
        <v>0</v>
      </c>
      <c r="D2643" s="412">
        <v>0</v>
      </c>
      <c r="E2643" s="412">
        <v>0</v>
      </c>
      <c r="G2643" s="364"/>
    </row>
    <row r="2644" spans="1:7" ht="17.25" thickBot="1" x14ac:dyDescent="0.35">
      <c r="A2644" s="413" t="s">
        <v>110</v>
      </c>
      <c r="B2644" s="412"/>
      <c r="C2644" s="412"/>
      <c r="D2644" s="412"/>
      <c r="E2644" s="412"/>
      <c r="G2644" s="364"/>
    </row>
    <row r="2645" spans="1:7" ht="17.25" thickBot="1" x14ac:dyDescent="0.35">
      <c r="A2645" s="413" t="s">
        <v>111</v>
      </c>
      <c r="B2645" s="412"/>
      <c r="C2645" s="412"/>
      <c r="D2645" s="412"/>
      <c r="E2645" s="412"/>
      <c r="G2645" s="364"/>
    </row>
    <row r="2646" spans="1:7" ht="17.25" thickBot="1" x14ac:dyDescent="0.35">
      <c r="A2646" s="413" t="s">
        <v>113</v>
      </c>
      <c r="B2646" s="412"/>
      <c r="C2646" s="412"/>
      <c r="D2646" s="412"/>
      <c r="E2646" s="412"/>
      <c r="G2646" s="364"/>
    </row>
    <row r="2647" spans="1:7" ht="17.25" thickBot="1" x14ac:dyDescent="0.35">
      <c r="A2647" s="413" t="s">
        <v>114</v>
      </c>
      <c r="B2647" s="412"/>
      <c r="C2647" s="412"/>
      <c r="D2647" s="412"/>
      <c r="E2647" s="412"/>
      <c r="G2647" s="364"/>
    </row>
    <row r="2648" spans="1:7" ht="17.25" thickBot="1" x14ac:dyDescent="0.35">
      <c r="A2648" s="411" t="s">
        <v>50</v>
      </c>
      <c r="B2648" s="407">
        <v>4885.8389999999999</v>
      </c>
      <c r="C2648" s="407">
        <v>10000</v>
      </c>
      <c r="D2648" s="407">
        <v>20000</v>
      </c>
      <c r="E2648" s="407">
        <v>21936.237000000001</v>
      </c>
      <c r="G2648" s="364"/>
    </row>
    <row r="2649" spans="1:7" ht="17.25" thickBot="1" x14ac:dyDescent="0.35">
      <c r="A2649" s="413" t="s">
        <v>110</v>
      </c>
      <c r="B2649" s="412">
        <v>4885.8389999999999</v>
      </c>
      <c r="C2649" s="412">
        <v>10000</v>
      </c>
      <c r="D2649" s="412">
        <v>20000</v>
      </c>
      <c r="E2649" s="412">
        <v>21936.237000000001</v>
      </c>
      <c r="G2649" s="364"/>
    </row>
    <row r="2650" spans="1:7" ht="17.25" thickBot="1" x14ac:dyDescent="0.35">
      <c r="A2650" s="413" t="s">
        <v>111</v>
      </c>
      <c r="B2650" s="407"/>
      <c r="C2650" s="412"/>
      <c r="D2650" s="412"/>
      <c r="E2650" s="412"/>
      <c r="G2650" s="364"/>
    </row>
    <row r="2651" spans="1:7" ht="17.25" thickBot="1" x14ac:dyDescent="0.35">
      <c r="A2651" s="413" t="s">
        <v>113</v>
      </c>
      <c r="B2651" s="407"/>
      <c r="C2651" s="412"/>
      <c r="D2651" s="412"/>
      <c r="E2651" s="412"/>
      <c r="G2651" s="364"/>
    </row>
    <row r="2652" spans="1:7" ht="17.25" thickBot="1" x14ac:dyDescent="0.35">
      <c r="A2652" s="413" t="s">
        <v>114</v>
      </c>
      <c r="B2652" s="407"/>
      <c r="C2652" s="412"/>
      <c r="D2652" s="412"/>
      <c r="E2652" s="412"/>
      <c r="G2652" s="364"/>
    </row>
    <row r="2653" spans="1:7" ht="17.25" thickBot="1" x14ac:dyDescent="0.35">
      <c r="A2653" s="414" t="s">
        <v>221</v>
      </c>
      <c r="B2653" s="407">
        <v>4885.8389999999999</v>
      </c>
      <c r="C2653" s="407">
        <v>10000</v>
      </c>
      <c r="D2653" s="407">
        <v>20000</v>
      </c>
      <c r="E2653" s="407">
        <v>21936.237000000001</v>
      </c>
      <c r="G2653" s="364"/>
    </row>
    <row r="2654" spans="1:7" ht="60" customHeight="1" thickBot="1" x14ac:dyDescent="0.35">
      <c r="A2654" s="401" t="s">
        <v>217</v>
      </c>
      <c r="B2654" s="402" t="s">
        <v>969</v>
      </c>
      <c r="C2654" s="415" t="s">
        <v>970</v>
      </c>
      <c r="D2654" s="416"/>
      <c r="E2654" s="402"/>
      <c r="G2654" s="364"/>
    </row>
    <row r="2655" spans="1:7" ht="17.25" thickBot="1" x14ac:dyDescent="0.35">
      <c r="A2655" s="375" t="s">
        <v>22</v>
      </c>
      <c r="B2655" s="986" t="s">
        <v>724</v>
      </c>
      <c r="C2655" s="966"/>
      <c r="D2655" s="966"/>
      <c r="E2655" s="987"/>
      <c r="G2655" s="364"/>
    </row>
    <row r="2656" spans="1:7" ht="17.25" thickBot="1" x14ac:dyDescent="0.35">
      <c r="A2656" s="375" t="s">
        <v>24</v>
      </c>
      <c r="B2656" s="998" t="s">
        <v>711</v>
      </c>
      <c r="C2656" s="967"/>
      <c r="D2656" s="967"/>
      <c r="E2656" s="968"/>
      <c r="G2656" s="364"/>
    </row>
    <row r="2657" spans="1:7" x14ac:dyDescent="0.3">
      <c r="A2657" s="969"/>
      <c r="B2657" s="404">
        <v>2019</v>
      </c>
      <c r="C2657" s="404">
        <v>2020</v>
      </c>
      <c r="D2657" s="404">
        <v>2021</v>
      </c>
      <c r="E2657" s="404">
        <v>2022</v>
      </c>
      <c r="G2657" s="364"/>
    </row>
    <row r="2658" spans="1:7" ht="17.25" thickBot="1" x14ac:dyDescent="0.35">
      <c r="A2658" s="970"/>
      <c r="B2658" s="405" t="s">
        <v>9</v>
      </c>
      <c r="C2658" s="405" t="s">
        <v>10</v>
      </c>
      <c r="D2658" s="405" t="s">
        <v>10</v>
      </c>
      <c r="E2658" s="405" t="s">
        <v>10</v>
      </c>
      <c r="G2658" s="364"/>
    </row>
    <row r="2659" spans="1:7" ht="17.25" thickBot="1" x14ac:dyDescent="0.35">
      <c r="A2659" s="375" t="s">
        <v>26</v>
      </c>
      <c r="B2659" s="406">
        <v>0</v>
      </c>
      <c r="C2659" s="406">
        <v>1</v>
      </c>
      <c r="D2659" s="406">
        <v>1</v>
      </c>
      <c r="E2659" s="406">
        <v>1</v>
      </c>
      <c r="G2659" s="364"/>
    </row>
    <row r="2660" spans="1:7" ht="17.25" thickBot="1" x14ac:dyDescent="0.35">
      <c r="A2660" s="375" t="s">
        <v>27</v>
      </c>
      <c r="B2660" s="412">
        <v>375.84199999999998</v>
      </c>
      <c r="C2660" s="412">
        <v>300</v>
      </c>
      <c r="D2660" s="412">
        <v>300</v>
      </c>
      <c r="E2660" s="412">
        <v>400</v>
      </c>
      <c r="G2660" s="364"/>
    </row>
    <row r="2661" spans="1:7" ht="17.25" thickBot="1" x14ac:dyDescent="0.35">
      <c r="A2661" s="375" t="s">
        <v>28</v>
      </c>
      <c r="B2661" s="406" t="e">
        <v>#DIV/0!</v>
      </c>
      <c r="C2661" s="406">
        <v>300</v>
      </c>
      <c r="D2661" s="406">
        <v>300</v>
      </c>
      <c r="E2661" s="406">
        <v>400</v>
      </c>
      <c r="G2661" s="364"/>
    </row>
    <row r="2662" spans="1:7" ht="17.25" thickBot="1" x14ac:dyDescent="0.35">
      <c r="A2662" s="375" t="s">
        <v>29</v>
      </c>
      <c r="B2662" s="408" t="s">
        <v>30</v>
      </c>
      <c r="C2662" s="409" t="e">
        <v>#DIV/0!</v>
      </c>
      <c r="D2662" s="409">
        <v>0</v>
      </c>
      <c r="E2662" s="409">
        <v>0</v>
      </c>
      <c r="G2662" s="364"/>
    </row>
    <row r="2663" spans="1:7" ht="17.25" thickBot="1" x14ac:dyDescent="0.35">
      <c r="A2663" s="375" t="s">
        <v>31</v>
      </c>
      <c r="B2663" s="408" t="s">
        <v>30</v>
      </c>
      <c r="C2663" s="409">
        <v>-0.20179224248487393</v>
      </c>
      <c r="D2663" s="409">
        <v>0</v>
      </c>
      <c r="E2663" s="409">
        <v>0.33333333333333326</v>
      </c>
      <c r="G2663" s="364"/>
    </row>
    <row r="2664" spans="1:7" ht="17.25" thickBot="1" x14ac:dyDescent="0.35">
      <c r="A2664" s="375" t="s">
        <v>32</v>
      </c>
      <c r="B2664" s="408" t="s">
        <v>30</v>
      </c>
      <c r="C2664" s="409" t="e">
        <v>#DIV/0!</v>
      </c>
      <c r="D2664" s="409">
        <v>0</v>
      </c>
      <c r="E2664" s="409">
        <v>0.33333333333333326</v>
      </c>
      <c r="G2664" s="364"/>
    </row>
    <row r="2665" spans="1:7" ht="17.25" thickBot="1" x14ac:dyDescent="0.35">
      <c r="A2665" s="1016" t="s">
        <v>721</v>
      </c>
      <c r="B2665" s="1017"/>
      <c r="C2665" s="1017"/>
      <c r="D2665" s="1017"/>
      <c r="E2665" s="1018"/>
      <c r="G2665" s="364"/>
    </row>
    <row r="2666" spans="1:7" x14ac:dyDescent="0.3">
      <c r="A2666" s="969"/>
      <c r="B2666" s="404">
        <v>2019</v>
      </c>
      <c r="C2666" s="404">
        <v>2020</v>
      </c>
      <c r="D2666" s="404">
        <v>2021</v>
      </c>
      <c r="E2666" s="404">
        <v>2022</v>
      </c>
      <c r="G2666" s="364"/>
    </row>
    <row r="2667" spans="1:7" ht="17.25" thickBot="1" x14ac:dyDescent="0.35">
      <c r="A2667" s="970"/>
      <c r="B2667" s="405" t="s">
        <v>9</v>
      </c>
      <c r="C2667" s="405" t="s">
        <v>10</v>
      </c>
      <c r="D2667" s="405" t="s">
        <v>10</v>
      </c>
      <c r="E2667" s="405" t="s">
        <v>10</v>
      </c>
      <c r="G2667" s="364"/>
    </row>
    <row r="2668" spans="1:7" ht="17.25" thickBot="1" x14ac:dyDescent="0.35">
      <c r="A2668" s="411" t="s">
        <v>49</v>
      </c>
      <c r="B2668" s="412">
        <v>0</v>
      </c>
      <c r="C2668" s="412">
        <v>0</v>
      </c>
      <c r="D2668" s="412">
        <v>0</v>
      </c>
      <c r="E2668" s="412">
        <v>0</v>
      </c>
      <c r="G2668" s="364"/>
    </row>
    <row r="2669" spans="1:7" ht="17.25" thickBot="1" x14ac:dyDescent="0.35">
      <c r="A2669" s="413" t="s">
        <v>110</v>
      </c>
      <c r="B2669" s="412"/>
      <c r="C2669" s="412"/>
      <c r="D2669" s="412"/>
      <c r="E2669" s="412"/>
      <c r="G2669" s="364"/>
    </row>
    <row r="2670" spans="1:7" ht="17.25" thickBot="1" x14ac:dyDescent="0.35">
      <c r="A2670" s="413" t="s">
        <v>111</v>
      </c>
      <c r="B2670" s="412"/>
      <c r="C2670" s="412"/>
      <c r="D2670" s="412"/>
      <c r="E2670" s="412"/>
      <c r="G2670" s="364"/>
    </row>
    <row r="2671" spans="1:7" ht="17.25" thickBot="1" x14ac:dyDescent="0.35">
      <c r="A2671" s="413" t="s">
        <v>113</v>
      </c>
      <c r="B2671" s="412"/>
      <c r="C2671" s="412"/>
      <c r="D2671" s="412"/>
      <c r="E2671" s="412"/>
      <c r="G2671" s="364"/>
    </row>
    <row r="2672" spans="1:7" ht="17.25" thickBot="1" x14ac:dyDescent="0.35">
      <c r="A2672" s="413" t="s">
        <v>114</v>
      </c>
      <c r="B2672" s="412"/>
      <c r="C2672" s="412"/>
      <c r="D2672" s="412"/>
      <c r="E2672" s="412"/>
    </row>
    <row r="2673" spans="1:7" ht="17.25" thickBot="1" x14ac:dyDescent="0.35">
      <c r="A2673" s="411" t="s">
        <v>50</v>
      </c>
      <c r="B2673" s="407">
        <v>375.84199999999998</v>
      </c>
      <c r="C2673" s="407">
        <v>300</v>
      </c>
      <c r="D2673" s="407">
        <v>300</v>
      </c>
      <c r="E2673" s="407">
        <v>400</v>
      </c>
    </row>
    <row r="2674" spans="1:7" ht="17.25" thickBot="1" x14ac:dyDescent="0.35">
      <c r="A2674" s="413" t="s">
        <v>110</v>
      </c>
      <c r="B2674" s="412">
        <v>375.84199999999998</v>
      </c>
      <c r="C2674" s="412">
        <v>300</v>
      </c>
      <c r="D2674" s="412">
        <v>300</v>
      </c>
      <c r="E2674" s="412">
        <v>400</v>
      </c>
    </row>
    <row r="2675" spans="1:7" ht="17.25" thickBot="1" x14ac:dyDescent="0.35">
      <c r="A2675" s="413" t="s">
        <v>111</v>
      </c>
      <c r="B2675" s="407"/>
      <c r="C2675" s="412"/>
      <c r="D2675" s="412"/>
      <c r="E2675" s="412"/>
    </row>
    <row r="2676" spans="1:7" ht="17.25" thickBot="1" x14ac:dyDescent="0.35">
      <c r="A2676" s="413" t="s">
        <v>113</v>
      </c>
      <c r="B2676" s="407"/>
      <c r="C2676" s="412"/>
      <c r="D2676" s="412"/>
      <c r="E2676" s="412"/>
    </row>
    <row r="2677" spans="1:7" ht="17.25" thickBot="1" x14ac:dyDescent="0.35">
      <c r="A2677" s="413" t="s">
        <v>114</v>
      </c>
      <c r="B2677" s="407"/>
      <c r="C2677" s="412"/>
      <c r="D2677" s="412"/>
      <c r="E2677" s="412"/>
    </row>
    <row r="2678" spans="1:7" ht="17.25" thickBot="1" x14ac:dyDescent="0.35">
      <c r="A2678" s="414" t="s">
        <v>221</v>
      </c>
      <c r="B2678" s="407">
        <v>375.84199999999998</v>
      </c>
      <c r="C2678" s="407">
        <v>300</v>
      </c>
      <c r="D2678" s="407">
        <v>300</v>
      </c>
      <c r="E2678" s="407">
        <v>400</v>
      </c>
    </row>
    <row r="2679" spans="1:7" ht="52.5" customHeight="1" thickBot="1" x14ac:dyDescent="0.35">
      <c r="A2679" s="401" t="s">
        <v>222</v>
      </c>
      <c r="B2679" s="402" t="s">
        <v>971</v>
      </c>
      <c r="C2679" s="415" t="s">
        <v>972</v>
      </c>
      <c r="D2679" s="416"/>
      <c r="E2679" s="402"/>
    </row>
    <row r="2680" spans="1:7" ht="354.75" customHeight="1" thickBot="1" x14ac:dyDescent="0.35">
      <c r="A2680" s="375" t="s">
        <v>22</v>
      </c>
      <c r="B2680" s="986" t="s">
        <v>973</v>
      </c>
      <c r="C2680" s="966"/>
      <c r="D2680" s="966"/>
      <c r="E2680" s="987"/>
    </row>
    <row r="2681" spans="1:7" ht="17.25" thickBot="1" x14ac:dyDescent="0.35">
      <c r="A2681" s="375" t="s">
        <v>24</v>
      </c>
      <c r="B2681" s="998" t="s">
        <v>715</v>
      </c>
      <c r="C2681" s="967"/>
      <c r="D2681" s="967"/>
      <c r="E2681" s="968"/>
    </row>
    <row r="2682" spans="1:7" x14ac:dyDescent="0.3">
      <c r="A2682" s="969"/>
      <c r="B2682" s="404">
        <v>2019</v>
      </c>
      <c r="C2682" s="404">
        <v>2020</v>
      </c>
      <c r="D2682" s="404">
        <v>2021</v>
      </c>
      <c r="E2682" s="404">
        <v>2022</v>
      </c>
    </row>
    <row r="2683" spans="1:7" ht="17.25" thickBot="1" x14ac:dyDescent="0.35">
      <c r="A2683" s="970"/>
      <c r="B2683" s="405" t="s">
        <v>9</v>
      </c>
      <c r="C2683" s="405" t="s">
        <v>10</v>
      </c>
      <c r="D2683" s="405" t="s">
        <v>10</v>
      </c>
      <c r="E2683" s="405" t="s">
        <v>10</v>
      </c>
    </row>
    <row r="2684" spans="1:7" ht="17.25" thickBot="1" x14ac:dyDescent="0.35">
      <c r="A2684" s="375" t="s">
        <v>26</v>
      </c>
      <c r="B2684" s="406">
        <v>600</v>
      </c>
      <c r="C2684" s="406">
        <v>1381</v>
      </c>
      <c r="D2684" s="406">
        <v>8286</v>
      </c>
      <c r="E2684" s="406">
        <v>4143</v>
      </c>
    </row>
    <row r="2685" spans="1:7" ht="17.25" thickBot="1" x14ac:dyDescent="0.35">
      <c r="A2685" s="375" t="s">
        <v>27</v>
      </c>
      <c r="B2685" s="412">
        <v>5000</v>
      </c>
      <c r="C2685" s="412">
        <v>10000</v>
      </c>
      <c r="D2685" s="412">
        <v>60000</v>
      </c>
      <c r="E2685" s="412">
        <v>30000</v>
      </c>
    </row>
    <row r="2686" spans="1:7" ht="17.25" thickBot="1" x14ac:dyDescent="0.35">
      <c r="A2686" s="375" t="s">
        <v>28</v>
      </c>
      <c r="B2686" s="406">
        <v>8.3333333333333339</v>
      </c>
      <c r="C2686" s="406">
        <v>7.24112961622013</v>
      </c>
      <c r="D2686" s="406">
        <v>7.24112961622013</v>
      </c>
      <c r="E2686" s="406">
        <v>7.24112961622013</v>
      </c>
    </row>
    <row r="2687" spans="1:7" ht="17.25" thickBot="1" x14ac:dyDescent="0.35">
      <c r="A2687" s="375" t="s">
        <v>29</v>
      </c>
      <c r="B2687" s="408" t="s">
        <v>30</v>
      </c>
      <c r="C2687" s="409">
        <v>1.3016666666666667</v>
      </c>
      <c r="D2687" s="409">
        <v>5</v>
      </c>
      <c r="E2687" s="409">
        <v>-0.5</v>
      </c>
    </row>
    <row r="2688" spans="1:7" ht="17.25" thickBot="1" x14ac:dyDescent="0.35">
      <c r="A2688" s="375" t="s">
        <v>31</v>
      </c>
      <c r="B2688" s="408" t="s">
        <v>30</v>
      </c>
      <c r="C2688" s="409">
        <v>1</v>
      </c>
      <c r="D2688" s="409">
        <v>5</v>
      </c>
      <c r="E2688" s="409">
        <v>-0.5</v>
      </c>
      <c r="G2688" s="364"/>
    </row>
    <row r="2689" spans="1:7" ht="17.25" thickBot="1" x14ac:dyDescent="0.35">
      <c r="A2689" s="375" t="s">
        <v>32</v>
      </c>
      <c r="B2689" s="408" t="s">
        <v>30</v>
      </c>
      <c r="C2689" s="409">
        <v>-0.13106444605358447</v>
      </c>
      <c r="D2689" s="409">
        <v>0</v>
      </c>
      <c r="E2689" s="409">
        <v>0</v>
      </c>
      <c r="G2689" s="364"/>
    </row>
    <row r="2690" spans="1:7" ht="17.25" thickBot="1" x14ac:dyDescent="0.35">
      <c r="A2690" s="1016" t="s">
        <v>721</v>
      </c>
      <c r="B2690" s="1017"/>
      <c r="C2690" s="1017"/>
      <c r="D2690" s="1017"/>
      <c r="E2690" s="1018"/>
      <c r="G2690" s="364"/>
    </row>
    <row r="2691" spans="1:7" x14ac:dyDescent="0.3">
      <c r="A2691" s="969"/>
      <c r="B2691" s="404">
        <v>2019</v>
      </c>
      <c r="C2691" s="404">
        <v>2020</v>
      </c>
      <c r="D2691" s="404">
        <v>2021</v>
      </c>
      <c r="E2691" s="404">
        <v>2022</v>
      </c>
      <c r="G2691" s="364"/>
    </row>
    <row r="2692" spans="1:7" ht="17.25" thickBot="1" x14ac:dyDescent="0.35">
      <c r="A2692" s="970"/>
      <c r="B2692" s="405" t="s">
        <v>9</v>
      </c>
      <c r="C2692" s="405" t="s">
        <v>10</v>
      </c>
      <c r="D2692" s="405" t="s">
        <v>10</v>
      </c>
      <c r="E2692" s="405" t="s">
        <v>10</v>
      </c>
      <c r="G2692" s="364"/>
    </row>
    <row r="2693" spans="1:7" ht="17.25" thickBot="1" x14ac:dyDescent="0.35">
      <c r="A2693" s="411" t="s">
        <v>49</v>
      </c>
      <c r="B2693" s="412">
        <v>0</v>
      </c>
      <c r="C2693" s="412">
        <v>0</v>
      </c>
      <c r="D2693" s="412">
        <v>0</v>
      </c>
      <c r="E2693" s="412">
        <v>0</v>
      </c>
      <c r="G2693" s="364"/>
    </row>
    <row r="2694" spans="1:7" ht="17.25" thickBot="1" x14ac:dyDescent="0.35">
      <c r="A2694" s="413" t="s">
        <v>110</v>
      </c>
      <c r="B2694" s="412"/>
      <c r="C2694" s="412"/>
      <c r="D2694" s="412"/>
      <c r="E2694" s="412"/>
      <c r="G2694" s="364"/>
    </row>
    <row r="2695" spans="1:7" ht="17.25" thickBot="1" x14ac:dyDescent="0.35">
      <c r="A2695" s="413" t="s">
        <v>111</v>
      </c>
      <c r="B2695" s="412"/>
      <c r="C2695" s="412"/>
      <c r="D2695" s="412"/>
      <c r="E2695" s="412"/>
      <c r="G2695" s="364"/>
    </row>
    <row r="2696" spans="1:7" ht="17.25" thickBot="1" x14ac:dyDescent="0.35">
      <c r="A2696" s="413" t="s">
        <v>113</v>
      </c>
      <c r="B2696" s="412"/>
      <c r="C2696" s="412"/>
      <c r="D2696" s="412"/>
      <c r="E2696" s="412"/>
      <c r="G2696" s="364"/>
    </row>
    <row r="2697" spans="1:7" ht="17.25" thickBot="1" x14ac:dyDescent="0.35">
      <c r="A2697" s="413" t="s">
        <v>114</v>
      </c>
      <c r="B2697" s="412"/>
      <c r="C2697" s="412"/>
      <c r="D2697" s="412"/>
      <c r="E2697" s="412"/>
      <c r="G2697" s="364"/>
    </row>
    <row r="2698" spans="1:7" ht="17.25" thickBot="1" x14ac:dyDescent="0.35">
      <c r="A2698" s="411" t="s">
        <v>50</v>
      </c>
      <c r="B2698" s="407">
        <v>5000</v>
      </c>
      <c r="C2698" s="407">
        <v>10000</v>
      </c>
      <c r="D2698" s="407">
        <v>60000</v>
      </c>
      <c r="E2698" s="407">
        <v>30000</v>
      </c>
      <c r="G2698" s="364"/>
    </row>
    <row r="2699" spans="1:7" ht="17.25" thickBot="1" x14ac:dyDescent="0.35">
      <c r="A2699" s="413" t="s">
        <v>110</v>
      </c>
      <c r="B2699" s="412">
        <v>5000</v>
      </c>
      <c r="C2699" s="412">
        <v>10000</v>
      </c>
      <c r="D2699" s="412">
        <v>60000</v>
      </c>
      <c r="E2699" s="412">
        <v>30000</v>
      </c>
      <c r="G2699" s="364"/>
    </row>
    <row r="2700" spans="1:7" ht="17.25" thickBot="1" x14ac:dyDescent="0.35">
      <c r="A2700" s="413" t="s">
        <v>111</v>
      </c>
      <c r="B2700" s="407"/>
      <c r="C2700" s="412"/>
      <c r="D2700" s="412"/>
      <c r="E2700" s="412"/>
      <c r="G2700" s="364"/>
    </row>
    <row r="2701" spans="1:7" ht="17.25" thickBot="1" x14ac:dyDescent="0.35">
      <c r="A2701" s="413" t="s">
        <v>113</v>
      </c>
      <c r="B2701" s="407"/>
      <c r="C2701" s="412"/>
      <c r="D2701" s="412"/>
      <c r="E2701" s="412"/>
      <c r="G2701" s="364"/>
    </row>
    <row r="2702" spans="1:7" ht="17.25" thickBot="1" x14ac:dyDescent="0.35">
      <c r="A2702" s="413" t="s">
        <v>114</v>
      </c>
      <c r="B2702" s="407"/>
      <c r="C2702" s="412"/>
      <c r="D2702" s="412"/>
      <c r="E2702" s="412"/>
      <c r="G2702" s="364"/>
    </row>
    <row r="2703" spans="1:7" ht="17.25" thickBot="1" x14ac:dyDescent="0.35">
      <c r="A2703" s="414" t="s">
        <v>226</v>
      </c>
      <c r="B2703" s="407">
        <v>5000</v>
      </c>
      <c r="C2703" s="407">
        <v>10000</v>
      </c>
      <c r="D2703" s="407">
        <v>60000</v>
      </c>
      <c r="E2703" s="407">
        <v>30000</v>
      </c>
      <c r="G2703" s="364"/>
    </row>
    <row r="2704" spans="1:7" ht="54" customHeight="1" thickBot="1" x14ac:dyDescent="0.35">
      <c r="A2704" s="401" t="s">
        <v>222</v>
      </c>
      <c r="B2704" s="402" t="s">
        <v>974</v>
      </c>
      <c r="C2704" s="415" t="s">
        <v>975</v>
      </c>
      <c r="D2704" s="416"/>
      <c r="E2704" s="402"/>
      <c r="G2704" s="364"/>
    </row>
    <row r="2705" spans="1:7" ht="17.25" thickBot="1" x14ac:dyDescent="0.35">
      <c r="A2705" s="375" t="s">
        <v>22</v>
      </c>
      <c r="B2705" s="986" t="s">
        <v>724</v>
      </c>
      <c r="C2705" s="966"/>
      <c r="D2705" s="966"/>
      <c r="E2705" s="987"/>
      <c r="G2705" s="364"/>
    </row>
    <row r="2706" spans="1:7" ht="17.25" thickBot="1" x14ac:dyDescent="0.35">
      <c r="A2706" s="375" t="s">
        <v>24</v>
      </c>
      <c r="B2706" s="998" t="s">
        <v>711</v>
      </c>
      <c r="C2706" s="967"/>
      <c r="D2706" s="967"/>
      <c r="E2706" s="968"/>
      <c r="G2706" s="364"/>
    </row>
    <row r="2707" spans="1:7" x14ac:dyDescent="0.3">
      <c r="A2707" s="969"/>
      <c r="B2707" s="404">
        <v>2019</v>
      </c>
      <c r="C2707" s="404">
        <v>2020</v>
      </c>
      <c r="D2707" s="404">
        <v>2021</v>
      </c>
      <c r="E2707" s="404">
        <v>2022</v>
      </c>
      <c r="G2707" s="364"/>
    </row>
    <row r="2708" spans="1:7" ht="17.25" thickBot="1" x14ac:dyDescent="0.35">
      <c r="A2708" s="970"/>
      <c r="B2708" s="405" t="s">
        <v>9</v>
      </c>
      <c r="C2708" s="405" t="s">
        <v>10</v>
      </c>
      <c r="D2708" s="405" t="s">
        <v>10</v>
      </c>
      <c r="E2708" s="405" t="s">
        <v>10</v>
      </c>
      <c r="G2708" s="364"/>
    </row>
    <row r="2709" spans="1:7" ht="17.25" thickBot="1" x14ac:dyDescent="0.35">
      <c r="A2709" s="375" t="s">
        <v>26</v>
      </c>
      <c r="B2709" s="406">
        <v>0</v>
      </c>
      <c r="C2709" s="406">
        <v>1</v>
      </c>
      <c r="D2709" s="406">
        <v>1</v>
      </c>
      <c r="E2709" s="406">
        <v>1</v>
      </c>
      <c r="G2709" s="364"/>
    </row>
    <row r="2710" spans="1:7" ht="17.25" thickBot="1" x14ac:dyDescent="0.35">
      <c r="A2710" s="375" t="s">
        <v>27</v>
      </c>
      <c r="B2710" s="412">
        <v>497.4</v>
      </c>
      <c r="C2710" s="412">
        <v>397.4</v>
      </c>
      <c r="D2710" s="412">
        <v>1000</v>
      </c>
      <c r="E2710" s="412">
        <v>597.4</v>
      </c>
      <c r="G2710" s="364"/>
    </row>
    <row r="2711" spans="1:7" ht="17.25" thickBot="1" x14ac:dyDescent="0.35">
      <c r="A2711" s="375" t="s">
        <v>28</v>
      </c>
      <c r="B2711" s="406" t="e">
        <v>#DIV/0!</v>
      </c>
      <c r="C2711" s="406">
        <v>397.4</v>
      </c>
      <c r="D2711" s="406">
        <v>1000</v>
      </c>
      <c r="E2711" s="406">
        <v>597.4</v>
      </c>
      <c r="G2711" s="364"/>
    </row>
    <row r="2712" spans="1:7" ht="17.25" thickBot="1" x14ac:dyDescent="0.35">
      <c r="A2712" s="375" t="s">
        <v>29</v>
      </c>
      <c r="B2712" s="408" t="s">
        <v>30</v>
      </c>
      <c r="C2712" s="409" t="e">
        <v>#DIV/0!</v>
      </c>
      <c r="D2712" s="409">
        <v>0</v>
      </c>
      <c r="E2712" s="409">
        <v>0</v>
      </c>
      <c r="G2712" s="364"/>
    </row>
    <row r="2713" spans="1:7" ht="17.25" thickBot="1" x14ac:dyDescent="0.35">
      <c r="A2713" s="375" t="s">
        <v>31</v>
      </c>
      <c r="B2713" s="408" t="s">
        <v>30</v>
      </c>
      <c r="C2713" s="409">
        <v>-0.20104543626859672</v>
      </c>
      <c r="D2713" s="409">
        <v>1.5163563160543534</v>
      </c>
      <c r="E2713" s="409">
        <v>-0.40260000000000007</v>
      </c>
      <c r="G2713" s="364"/>
    </row>
    <row r="2714" spans="1:7" ht="17.25" thickBot="1" x14ac:dyDescent="0.35">
      <c r="A2714" s="375" t="s">
        <v>32</v>
      </c>
      <c r="B2714" s="408" t="s">
        <v>30</v>
      </c>
      <c r="C2714" s="409" t="e">
        <v>#DIV/0!</v>
      </c>
      <c r="D2714" s="409">
        <v>1.5163563160543534</v>
      </c>
      <c r="E2714" s="409">
        <v>-0.40260000000000007</v>
      </c>
      <c r="G2714" s="364"/>
    </row>
    <row r="2715" spans="1:7" ht="17.25" thickBot="1" x14ac:dyDescent="0.35">
      <c r="A2715" s="1016" t="s">
        <v>721</v>
      </c>
      <c r="B2715" s="1017"/>
      <c r="C2715" s="1017"/>
      <c r="D2715" s="1017"/>
      <c r="E2715" s="1018"/>
      <c r="G2715" s="364"/>
    </row>
    <row r="2716" spans="1:7" x14ac:dyDescent="0.3">
      <c r="A2716" s="969"/>
      <c r="B2716" s="404">
        <v>2019</v>
      </c>
      <c r="C2716" s="404">
        <v>2020</v>
      </c>
      <c r="D2716" s="404">
        <v>2021</v>
      </c>
      <c r="E2716" s="404">
        <v>2022</v>
      </c>
      <c r="G2716" s="364"/>
    </row>
    <row r="2717" spans="1:7" ht="17.25" thickBot="1" x14ac:dyDescent="0.35">
      <c r="A2717" s="970"/>
      <c r="B2717" s="405" t="s">
        <v>9</v>
      </c>
      <c r="C2717" s="405" t="s">
        <v>10</v>
      </c>
      <c r="D2717" s="405" t="s">
        <v>10</v>
      </c>
      <c r="E2717" s="405" t="s">
        <v>10</v>
      </c>
      <c r="G2717" s="364"/>
    </row>
    <row r="2718" spans="1:7" ht="17.25" thickBot="1" x14ac:dyDescent="0.35">
      <c r="A2718" s="411" t="s">
        <v>49</v>
      </c>
      <c r="B2718" s="412">
        <v>0</v>
      </c>
      <c r="C2718" s="412">
        <v>0</v>
      </c>
      <c r="D2718" s="412">
        <v>0</v>
      </c>
      <c r="E2718" s="412">
        <v>0</v>
      </c>
      <c r="G2718" s="364"/>
    </row>
    <row r="2719" spans="1:7" ht="17.25" thickBot="1" x14ac:dyDescent="0.35">
      <c r="A2719" s="413" t="s">
        <v>110</v>
      </c>
      <c r="B2719" s="412"/>
      <c r="C2719" s="412"/>
      <c r="D2719" s="412"/>
      <c r="E2719" s="412"/>
      <c r="G2719" s="364"/>
    </row>
    <row r="2720" spans="1:7" ht="17.25" thickBot="1" x14ac:dyDescent="0.35">
      <c r="A2720" s="413" t="s">
        <v>111</v>
      </c>
      <c r="B2720" s="412"/>
      <c r="C2720" s="412"/>
      <c r="D2720" s="412"/>
      <c r="E2720" s="412"/>
    </row>
    <row r="2721" spans="1:7" ht="17.25" thickBot="1" x14ac:dyDescent="0.35">
      <c r="A2721" s="413" t="s">
        <v>113</v>
      </c>
      <c r="B2721" s="412"/>
      <c r="C2721" s="412"/>
      <c r="D2721" s="412"/>
      <c r="E2721" s="412"/>
    </row>
    <row r="2722" spans="1:7" ht="17.25" thickBot="1" x14ac:dyDescent="0.35">
      <c r="A2722" s="413" t="s">
        <v>114</v>
      </c>
      <c r="B2722" s="412"/>
      <c r="C2722" s="412"/>
      <c r="D2722" s="412"/>
      <c r="E2722" s="412"/>
    </row>
    <row r="2723" spans="1:7" ht="17.25" thickBot="1" x14ac:dyDescent="0.35">
      <c r="A2723" s="411" t="s">
        <v>50</v>
      </c>
      <c r="B2723" s="407">
        <v>497.4</v>
      </c>
      <c r="C2723" s="407">
        <v>397.4</v>
      </c>
      <c r="D2723" s="407">
        <v>1000</v>
      </c>
      <c r="E2723" s="407">
        <v>597.4</v>
      </c>
    </row>
    <row r="2724" spans="1:7" ht="17.25" thickBot="1" x14ac:dyDescent="0.35">
      <c r="A2724" s="413" t="s">
        <v>110</v>
      </c>
      <c r="B2724" s="412">
        <v>497.4</v>
      </c>
      <c r="C2724" s="412">
        <v>397.4</v>
      </c>
      <c r="D2724" s="412">
        <v>1000</v>
      </c>
      <c r="E2724" s="412">
        <v>597.4</v>
      </c>
    </row>
    <row r="2725" spans="1:7" ht="17.25" thickBot="1" x14ac:dyDescent="0.35">
      <c r="A2725" s="413" t="s">
        <v>111</v>
      </c>
      <c r="B2725" s="407"/>
      <c r="C2725" s="412"/>
      <c r="D2725" s="412"/>
      <c r="E2725" s="412"/>
    </row>
    <row r="2726" spans="1:7" ht="17.25" thickBot="1" x14ac:dyDescent="0.35">
      <c r="A2726" s="413" t="s">
        <v>113</v>
      </c>
      <c r="B2726" s="407"/>
      <c r="C2726" s="412"/>
      <c r="D2726" s="412"/>
      <c r="E2726" s="412"/>
    </row>
    <row r="2727" spans="1:7" ht="17.25" thickBot="1" x14ac:dyDescent="0.35">
      <c r="A2727" s="413" t="s">
        <v>114</v>
      </c>
      <c r="B2727" s="407"/>
      <c r="C2727" s="412"/>
      <c r="D2727" s="412"/>
      <c r="E2727" s="412"/>
    </row>
    <row r="2728" spans="1:7" ht="17.25" thickBot="1" x14ac:dyDescent="0.35">
      <c r="A2728" s="414" t="s">
        <v>226</v>
      </c>
      <c r="B2728" s="407">
        <v>497.4</v>
      </c>
      <c r="C2728" s="407">
        <v>397.4</v>
      </c>
      <c r="D2728" s="407">
        <v>1000</v>
      </c>
      <c r="E2728" s="407">
        <v>597.4</v>
      </c>
    </row>
    <row r="2729" spans="1:7" ht="78" customHeight="1" thickBot="1" x14ac:dyDescent="0.35">
      <c r="A2729" s="401" t="s">
        <v>227</v>
      </c>
      <c r="B2729" s="402" t="s">
        <v>976</v>
      </c>
      <c r="C2729" s="415" t="s">
        <v>817</v>
      </c>
      <c r="D2729" s="416"/>
      <c r="E2729" s="402"/>
    </row>
    <row r="2730" spans="1:7" ht="292.5" customHeight="1" thickBot="1" x14ac:dyDescent="0.35">
      <c r="A2730" s="375" t="s">
        <v>22</v>
      </c>
      <c r="B2730" s="986" t="s">
        <v>977</v>
      </c>
      <c r="C2730" s="966"/>
      <c r="D2730" s="966"/>
      <c r="E2730" s="987"/>
    </row>
    <row r="2731" spans="1:7" ht="17.25" thickBot="1" x14ac:dyDescent="0.35">
      <c r="A2731" s="375" t="s">
        <v>24</v>
      </c>
      <c r="B2731" s="998" t="s">
        <v>715</v>
      </c>
      <c r="C2731" s="967"/>
      <c r="D2731" s="967"/>
      <c r="E2731" s="968"/>
    </row>
    <row r="2732" spans="1:7" x14ac:dyDescent="0.3">
      <c r="A2732" s="969"/>
      <c r="B2732" s="404">
        <v>2019</v>
      </c>
      <c r="C2732" s="404">
        <v>2020</v>
      </c>
      <c r="D2732" s="404">
        <v>2021</v>
      </c>
      <c r="E2732" s="404">
        <v>2022</v>
      </c>
    </row>
    <row r="2733" spans="1:7" ht="17.25" thickBot="1" x14ac:dyDescent="0.35">
      <c r="A2733" s="970"/>
      <c r="B2733" s="405" t="s">
        <v>9</v>
      </c>
      <c r="C2733" s="405" t="s">
        <v>10</v>
      </c>
      <c r="D2733" s="405" t="s">
        <v>10</v>
      </c>
      <c r="E2733" s="405" t="s">
        <v>10</v>
      </c>
    </row>
    <row r="2734" spans="1:7" ht="17.25" thickBot="1" x14ac:dyDescent="0.35">
      <c r="A2734" s="375" t="s">
        <v>26</v>
      </c>
      <c r="B2734" s="406">
        <v>0</v>
      </c>
      <c r="C2734" s="406">
        <v>840</v>
      </c>
      <c r="D2734" s="406">
        <v>3362</v>
      </c>
      <c r="E2734" s="406">
        <v>0</v>
      </c>
      <c r="F2734" s="364" t="s">
        <v>978</v>
      </c>
      <c r="G2734" s="374">
        <v>36287.811999999998</v>
      </c>
    </row>
    <row r="2735" spans="1:7" ht="17.25" thickBot="1" x14ac:dyDescent="0.35">
      <c r="A2735" s="375" t="s">
        <v>27</v>
      </c>
      <c r="B2735" s="412">
        <v>0</v>
      </c>
      <c r="C2735" s="412">
        <v>7257.5619999999999</v>
      </c>
      <c r="D2735" s="412">
        <v>29030.25</v>
      </c>
      <c r="E2735" s="412">
        <v>0</v>
      </c>
      <c r="F2735" s="364" t="s">
        <v>788</v>
      </c>
      <c r="G2735" s="374">
        <v>4202</v>
      </c>
    </row>
    <row r="2736" spans="1:7" ht="17.25" thickBot="1" x14ac:dyDescent="0.35">
      <c r="A2736" s="375" t="s">
        <v>28</v>
      </c>
      <c r="B2736" s="406" t="e">
        <v>#DIV/0!</v>
      </c>
      <c r="C2736" s="406">
        <v>8.639954761904761</v>
      </c>
      <c r="D2736" s="406">
        <v>8.6348155859607374</v>
      </c>
      <c r="E2736" s="406" t="e">
        <v>#DIV/0!</v>
      </c>
      <c r="G2736" s="364"/>
    </row>
    <row r="2737" spans="1:7" ht="17.25" thickBot="1" x14ac:dyDescent="0.35">
      <c r="A2737" s="375" t="s">
        <v>29</v>
      </c>
      <c r="B2737" s="408" t="s">
        <v>30</v>
      </c>
      <c r="C2737" s="409" t="e">
        <v>#DIV/0!</v>
      </c>
      <c r="D2737" s="409">
        <v>3.0023809523809524</v>
      </c>
      <c r="E2737" s="409">
        <v>-1</v>
      </c>
      <c r="G2737" s="364"/>
    </row>
    <row r="2738" spans="1:7" ht="17.25" thickBot="1" x14ac:dyDescent="0.35">
      <c r="A2738" s="375" t="s">
        <v>31</v>
      </c>
      <c r="B2738" s="408" t="s">
        <v>30</v>
      </c>
      <c r="C2738" s="409" t="e">
        <v>#DIV/0!</v>
      </c>
      <c r="D2738" s="409">
        <v>3.0000002755746351</v>
      </c>
      <c r="E2738" s="409">
        <v>-1</v>
      </c>
      <c r="G2738" s="364"/>
    </row>
    <row r="2739" spans="1:7" ht="17.25" thickBot="1" x14ac:dyDescent="0.35">
      <c r="A2739" s="375" t="s">
        <v>32</v>
      </c>
      <c r="B2739" s="408" t="s">
        <v>30</v>
      </c>
      <c r="C2739" s="409" t="e">
        <v>#DIV/0!</v>
      </c>
      <c r="D2739" s="409">
        <v>-5.948151449453043E-4</v>
      </c>
      <c r="E2739" s="409" t="e">
        <v>#DIV/0!</v>
      </c>
      <c r="G2739" s="364"/>
    </row>
    <row r="2740" spans="1:7" ht="17.25" thickBot="1" x14ac:dyDescent="0.35">
      <c r="A2740" s="1016" t="s">
        <v>721</v>
      </c>
      <c r="B2740" s="1017"/>
      <c r="C2740" s="1017"/>
      <c r="D2740" s="1017"/>
      <c r="E2740" s="1018"/>
      <c r="G2740" s="364"/>
    </row>
    <row r="2741" spans="1:7" x14ac:dyDescent="0.3">
      <c r="A2741" s="969"/>
      <c r="B2741" s="404">
        <v>2019</v>
      </c>
      <c r="C2741" s="404">
        <v>2020</v>
      </c>
      <c r="D2741" s="404">
        <v>2021</v>
      </c>
      <c r="E2741" s="404">
        <v>2022</v>
      </c>
      <c r="G2741" s="364"/>
    </row>
    <row r="2742" spans="1:7" ht="17.25" thickBot="1" x14ac:dyDescent="0.35">
      <c r="A2742" s="970"/>
      <c r="B2742" s="405" t="s">
        <v>9</v>
      </c>
      <c r="C2742" s="405" t="s">
        <v>10</v>
      </c>
      <c r="D2742" s="405" t="s">
        <v>10</v>
      </c>
      <c r="E2742" s="405" t="s">
        <v>10</v>
      </c>
      <c r="G2742" s="364"/>
    </row>
    <row r="2743" spans="1:7" ht="17.25" thickBot="1" x14ac:dyDescent="0.35">
      <c r="A2743" s="411" t="s">
        <v>49</v>
      </c>
      <c r="B2743" s="412">
        <v>0</v>
      </c>
      <c r="C2743" s="412">
        <v>0</v>
      </c>
      <c r="D2743" s="412">
        <v>0</v>
      </c>
      <c r="E2743" s="412">
        <v>0</v>
      </c>
      <c r="G2743" s="364"/>
    </row>
    <row r="2744" spans="1:7" ht="17.25" thickBot="1" x14ac:dyDescent="0.35">
      <c r="A2744" s="413" t="s">
        <v>110</v>
      </c>
      <c r="B2744" s="412"/>
      <c r="C2744" s="412"/>
      <c r="D2744" s="412"/>
      <c r="E2744" s="412"/>
      <c r="G2744" s="364"/>
    </row>
    <row r="2745" spans="1:7" ht="17.25" thickBot="1" x14ac:dyDescent="0.35">
      <c r="A2745" s="413" t="s">
        <v>111</v>
      </c>
      <c r="B2745" s="412"/>
      <c r="C2745" s="412"/>
      <c r="D2745" s="412"/>
      <c r="E2745" s="412"/>
      <c r="G2745" s="364"/>
    </row>
    <row r="2746" spans="1:7" ht="17.25" thickBot="1" x14ac:dyDescent="0.35">
      <c r="A2746" s="413" t="s">
        <v>113</v>
      </c>
      <c r="B2746" s="412"/>
      <c r="C2746" s="412"/>
      <c r="D2746" s="412"/>
      <c r="E2746" s="412"/>
      <c r="G2746" s="364"/>
    </row>
    <row r="2747" spans="1:7" ht="17.25" thickBot="1" x14ac:dyDescent="0.35">
      <c r="A2747" s="413" t="s">
        <v>114</v>
      </c>
      <c r="B2747" s="412"/>
      <c r="C2747" s="412"/>
      <c r="D2747" s="412"/>
      <c r="E2747" s="412"/>
      <c r="G2747" s="364"/>
    </row>
    <row r="2748" spans="1:7" ht="17.25" thickBot="1" x14ac:dyDescent="0.35">
      <c r="A2748" s="411" t="s">
        <v>50</v>
      </c>
      <c r="B2748" s="407">
        <v>0</v>
      </c>
      <c r="C2748" s="407">
        <v>7257.5619999999999</v>
      </c>
      <c r="D2748" s="407">
        <v>29030.25</v>
      </c>
      <c r="E2748" s="407">
        <v>0</v>
      </c>
      <c r="G2748" s="364"/>
    </row>
    <row r="2749" spans="1:7" ht="17.25" thickBot="1" x14ac:dyDescent="0.35">
      <c r="A2749" s="413" t="s">
        <v>110</v>
      </c>
      <c r="B2749" s="412">
        <v>0</v>
      </c>
      <c r="C2749" s="412">
        <v>7257.5619999999999</v>
      </c>
      <c r="D2749" s="412">
        <v>29030.25</v>
      </c>
      <c r="E2749" s="412">
        <v>0</v>
      </c>
      <c r="G2749" s="364"/>
    </row>
    <row r="2750" spans="1:7" ht="17.25" thickBot="1" x14ac:dyDescent="0.35">
      <c r="A2750" s="413" t="s">
        <v>111</v>
      </c>
      <c r="B2750" s="407"/>
      <c r="C2750" s="412"/>
      <c r="D2750" s="412"/>
      <c r="E2750" s="412"/>
      <c r="G2750" s="364"/>
    </row>
    <row r="2751" spans="1:7" ht="17.25" thickBot="1" x14ac:dyDescent="0.35">
      <c r="A2751" s="413" t="s">
        <v>113</v>
      </c>
      <c r="B2751" s="407"/>
      <c r="C2751" s="412"/>
      <c r="D2751" s="412"/>
      <c r="E2751" s="412"/>
      <c r="G2751" s="364"/>
    </row>
    <row r="2752" spans="1:7" ht="17.25" thickBot="1" x14ac:dyDescent="0.35">
      <c r="A2752" s="413" t="s">
        <v>114</v>
      </c>
      <c r="B2752" s="407"/>
      <c r="C2752" s="412"/>
      <c r="D2752" s="412"/>
      <c r="E2752" s="412"/>
      <c r="G2752" s="364"/>
    </row>
    <row r="2753" spans="1:7" ht="17.25" thickBot="1" x14ac:dyDescent="0.35">
      <c r="A2753" s="414" t="s">
        <v>231</v>
      </c>
      <c r="B2753" s="407">
        <v>0</v>
      </c>
      <c r="C2753" s="407">
        <v>7257.5619999999999</v>
      </c>
      <c r="D2753" s="407">
        <v>29030.25</v>
      </c>
      <c r="E2753" s="407">
        <v>0</v>
      </c>
      <c r="G2753" s="364"/>
    </row>
    <row r="2754" spans="1:7" ht="78" customHeight="1" thickBot="1" x14ac:dyDescent="0.35">
      <c r="A2754" s="401" t="s">
        <v>227</v>
      </c>
      <c r="B2754" s="402" t="s">
        <v>979</v>
      </c>
      <c r="C2754" s="415" t="s">
        <v>817</v>
      </c>
      <c r="D2754" s="416"/>
      <c r="E2754" s="402"/>
      <c r="G2754" s="364"/>
    </row>
    <row r="2755" spans="1:7" ht="17.25" thickBot="1" x14ac:dyDescent="0.35">
      <c r="A2755" s="375" t="s">
        <v>22</v>
      </c>
      <c r="B2755" s="986" t="s">
        <v>724</v>
      </c>
      <c r="C2755" s="966"/>
      <c r="D2755" s="966"/>
      <c r="E2755" s="987"/>
      <c r="G2755" s="364"/>
    </row>
    <row r="2756" spans="1:7" ht="17.25" thickBot="1" x14ac:dyDescent="0.35">
      <c r="A2756" s="375" t="s">
        <v>24</v>
      </c>
      <c r="B2756" s="998" t="s">
        <v>711</v>
      </c>
      <c r="C2756" s="967"/>
      <c r="D2756" s="967"/>
      <c r="E2756" s="968"/>
      <c r="G2756" s="364"/>
    </row>
    <row r="2757" spans="1:7" x14ac:dyDescent="0.3">
      <c r="A2757" s="969"/>
      <c r="B2757" s="404">
        <v>2019</v>
      </c>
      <c r="C2757" s="404">
        <v>2020</v>
      </c>
      <c r="D2757" s="404">
        <v>2021</v>
      </c>
      <c r="E2757" s="404">
        <v>2022</v>
      </c>
      <c r="G2757" s="364"/>
    </row>
    <row r="2758" spans="1:7" ht="17.25" thickBot="1" x14ac:dyDescent="0.35">
      <c r="A2758" s="970"/>
      <c r="B2758" s="405" t="s">
        <v>9</v>
      </c>
      <c r="C2758" s="405" t="s">
        <v>10</v>
      </c>
      <c r="D2758" s="405" t="s">
        <v>10</v>
      </c>
      <c r="E2758" s="405" t="s">
        <v>10</v>
      </c>
      <c r="G2758" s="364"/>
    </row>
    <row r="2759" spans="1:7" ht="17.25" thickBot="1" x14ac:dyDescent="0.35">
      <c r="A2759" s="375" t="s">
        <v>26</v>
      </c>
      <c r="B2759" s="406">
        <v>0</v>
      </c>
      <c r="C2759" s="406">
        <v>1</v>
      </c>
      <c r="D2759" s="406">
        <v>1</v>
      </c>
      <c r="E2759" s="406">
        <v>0</v>
      </c>
      <c r="G2759" s="364"/>
    </row>
    <row r="2760" spans="1:7" ht="17.25" thickBot="1" x14ac:dyDescent="0.35">
      <c r="A2760" s="375" t="s">
        <v>27</v>
      </c>
      <c r="B2760" s="412">
        <v>0</v>
      </c>
      <c r="C2760" s="412">
        <v>188.411</v>
      </c>
      <c r="D2760" s="412">
        <v>753.64400000000001</v>
      </c>
      <c r="E2760" s="412">
        <v>0</v>
      </c>
      <c r="G2760" s="364"/>
    </row>
    <row r="2761" spans="1:7" ht="17.25" thickBot="1" x14ac:dyDescent="0.35">
      <c r="A2761" s="375" t="s">
        <v>28</v>
      </c>
      <c r="B2761" s="406" t="e">
        <v>#DIV/0!</v>
      </c>
      <c r="C2761" s="406">
        <v>188.411</v>
      </c>
      <c r="D2761" s="406">
        <v>753.64400000000001</v>
      </c>
      <c r="E2761" s="406" t="e">
        <v>#DIV/0!</v>
      </c>
      <c r="G2761" s="364"/>
    </row>
    <row r="2762" spans="1:7" ht="17.25" thickBot="1" x14ac:dyDescent="0.35">
      <c r="A2762" s="375" t="s">
        <v>29</v>
      </c>
      <c r="B2762" s="408" t="s">
        <v>30</v>
      </c>
      <c r="C2762" s="409" t="e">
        <v>#DIV/0!</v>
      </c>
      <c r="D2762" s="409">
        <v>0</v>
      </c>
      <c r="E2762" s="409">
        <v>-1</v>
      </c>
      <c r="G2762" s="364"/>
    </row>
    <row r="2763" spans="1:7" ht="17.25" thickBot="1" x14ac:dyDescent="0.35">
      <c r="A2763" s="375" t="s">
        <v>31</v>
      </c>
      <c r="B2763" s="408" t="s">
        <v>30</v>
      </c>
      <c r="C2763" s="409" t="e">
        <v>#DIV/0!</v>
      </c>
      <c r="D2763" s="409">
        <v>3</v>
      </c>
      <c r="E2763" s="409">
        <v>-1</v>
      </c>
      <c r="G2763" s="364"/>
    </row>
    <row r="2764" spans="1:7" ht="17.25" thickBot="1" x14ac:dyDescent="0.35">
      <c r="A2764" s="375" t="s">
        <v>32</v>
      </c>
      <c r="B2764" s="408" t="s">
        <v>30</v>
      </c>
      <c r="C2764" s="409" t="e">
        <v>#DIV/0!</v>
      </c>
      <c r="D2764" s="409">
        <v>3</v>
      </c>
      <c r="E2764" s="409" t="e">
        <v>#DIV/0!</v>
      </c>
      <c r="G2764" s="364"/>
    </row>
    <row r="2765" spans="1:7" ht="17.25" thickBot="1" x14ac:dyDescent="0.35">
      <c r="A2765" s="1016" t="s">
        <v>721</v>
      </c>
      <c r="B2765" s="1017"/>
      <c r="C2765" s="1017"/>
      <c r="D2765" s="1017"/>
      <c r="E2765" s="1018"/>
      <c r="G2765" s="364"/>
    </row>
    <row r="2766" spans="1:7" x14ac:dyDescent="0.3">
      <c r="A2766" s="969"/>
      <c r="B2766" s="404">
        <v>2019</v>
      </c>
      <c r="C2766" s="404">
        <v>2020</v>
      </c>
      <c r="D2766" s="404">
        <v>2021</v>
      </c>
      <c r="E2766" s="404">
        <v>2022</v>
      </c>
      <c r="G2766" s="364"/>
    </row>
    <row r="2767" spans="1:7" ht="17.25" thickBot="1" x14ac:dyDescent="0.35">
      <c r="A2767" s="970"/>
      <c r="B2767" s="405" t="s">
        <v>9</v>
      </c>
      <c r="C2767" s="405" t="s">
        <v>10</v>
      </c>
      <c r="D2767" s="405" t="s">
        <v>10</v>
      </c>
      <c r="E2767" s="405" t="s">
        <v>10</v>
      </c>
      <c r="G2767" s="364"/>
    </row>
    <row r="2768" spans="1:7" ht="17.25" thickBot="1" x14ac:dyDescent="0.35">
      <c r="A2768" s="411" t="s">
        <v>49</v>
      </c>
      <c r="B2768" s="412">
        <v>0</v>
      </c>
      <c r="C2768" s="412">
        <v>0</v>
      </c>
      <c r="D2768" s="412">
        <v>0</v>
      </c>
      <c r="E2768" s="412">
        <v>0</v>
      </c>
      <c r="G2768" s="364"/>
    </row>
    <row r="2769" spans="1:7" ht="17.25" thickBot="1" x14ac:dyDescent="0.35">
      <c r="A2769" s="413" t="s">
        <v>110</v>
      </c>
      <c r="B2769" s="412"/>
      <c r="C2769" s="412"/>
      <c r="D2769" s="412"/>
      <c r="E2769" s="412"/>
      <c r="G2769" s="364"/>
    </row>
    <row r="2770" spans="1:7" ht="17.25" thickBot="1" x14ac:dyDescent="0.35">
      <c r="A2770" s="413" t="s">
        <v>111</v>
      </c>
      <c r="B2770" s="412"/>
      <c r="C2770" s="412"/>
      <c r="D2770" s="412"/>
      <c r="E2770" s="412"/>
      <c r="G2770" s="364"/>
    </row>
    <row r="2771" spans="1:7" ht="17.25" thickBot="1" x14ac:dyDescent="0.35">
      <c r="A2771" s="413" t="s">
        <v>113</v>
      </c>
      <c r="B2771" s="412"/>
      <c r="C2771" s="412"/>
      <c r="D2771" s="412"/>
      <c r="E2771" s="412"/>
      <c r="G2771" s="364"/>
    </row>
    <row r="2772" spans="1:7" ht="17.25" thickBot="1" x14ac:dyDescent="0.35">
      <c r="A2772" s="413" t="s">
        <v>114</v>
      </c>
      <c r="B2772" s="412"/>
      <c r="C2772" s="412"/>
      <c r="D2772" s="412"/>
      <c r="E2772" s="412"/>
      <c r="G2772" s="364"/>
    </row>
    <row r="2773" spans="1:7" ht="17.25" thickBot="1" x14ac:dyDescent="0.35">
      <c r="A2773" s="411" t="s">
        <v>50</v>
      </c>
      <c r="B2773" s="407">
        <v>0</v>
      </c>
      <c r="C2773" s="407">
        <v>188.411</v>
      </c>
      <c r="D2773" s="407">
        <v>753.64400000000001</v>
      </c>
      <c r="E2773" s="407">
        <v>0</v>
      </c>
      <c r="G2773" s="364"/>
    </row>
    <row r="2774" spans="1:7" ht="17.25" thickBot="1" x14ac:dyDescent="0.35">
      <c r="A2774" s="413" t="s">
        <v>110</v>
      </c>
      <c r="B2774" s="412">
        <v>0</v>
      </c>
      <c r="C2774" s="412">
        <v>188.411</v>
      </c>
      <c r="D2774" s="412">
        <v>753.64400000000001</v>
      </c>
      <c r="E2774" s="412">
        <v>0</v>
      </c>
      <c r="G2774" s="364"/>
    </row>
    <row r="2775" spans="1:7" ht="17.25" thickBot="1" x14ac:dyDescent="0.35">
      <c r="A2775" s="413" t="s">
        <v>111</v>
      </c>
      <c r="B2775" s="407"/>
      <c r="C2775" s="412"/>
      <c r="D2775" s="412"/>
      <c r="E2775" s="412"/>
      <c r="G2775" s="364"/>
    </row>
    <row r="2776" spans="1:7" ht="17.25" thickBot="1" x14ac:dyDescent="0.35">
      <c r="A2776" s="413" t="s">
        <v>113</v>
      </c>
      <c r="B2776" s="407"/>
      <c r="C2776" s="412"/>
      <c r="D2776" s="412"/>
      <c r="E2776" s="412"/>
      <c r="G2776" s="364"/>
    </row>
    <row r="2777" spans="1:7" ht="17.25" thickBot="1" x14ac:dyDescent="0.35">
      <c r="A2777" s="413" t="s">
        <v>114</v>
      </c>
      <c r="B2777" s="407"/>
      <c r="C2777" s="412"/>
      <c r="D2777" s="412"/>
      <c r="E2777" s="412"/>
      <c r="G2777" s="364"/>
    </row>
    <row r="2778" spans="1:7" ht="17.25" thickBot="1" x14ac:dyDescent="0.35">
      <c r="A2778" s="414" t="s">
        <v>231</v>
      </c>
      <c r="B2778" s="407">
        <v>0</v>
      </c>
      <c r="C2778" s="407">
        <v>188.411</v>
      </c>
      <c r="D2778" s="407">
        <v>753.64400000000001</v>
      </c>
      <c r="E2778" s="407">
        <v>0</v>
      </c>
      <c r="G2778" s="364"/>
    </row>
    <row r="2779" spans="1:7" ht="50.25" customHeight="1" thickBot="1" x14ac:dyDescent="0.35">
      <c r="A2779" s="401" t="s">
        <v>232</v>
      </c>
      <c r="B2779" s="402" t="s">
        <v>980</v>
      </c>
      <c r="C2779" s="415" t="s">
        <v>817</v>
      </c>
      <c r="D2779" s="416"/>
      <c r="E2779" s="402"/>
      <c r="G2779" s="364"/>
    </row>
    <row r="2780" spans="1:7" ht="129" customHeight="1" thickBot="1" x14ac:dyDescent="0.35">
      <c r="A2780" s="375" t="s">
        <v>22</v>
      </c>
      <c r="B2780" s="986" t="s">
        <v>981</v>
      </c>
      <c r="C2780" s="966"/>
      <c r="D2780" s="966"/>
      <c r="E2780" s="987"/>
      <c r="G2780" s="364"/>
    </row>
    <row r="2781" spans="1:7" ht="17.25" thickBot="1" x14ac:dyDescent="0.35">
      <c r="A2781" s="375" t="s">
        <v>24</v>
      </c>
      <c r="B2781" s="998" t="s">
        <v>982</v>
      </c>
      <c r="C2781" s="967"/>
      <c r="D2781" s="967"/>
      <c r="E2781" s="968"/>
      <c r="G2781" s="364"/>
    </row>
    <row r="2782" spans="1:7" x14ac:dyDescent="0.3">
      <c r="A2782" s="969"/>
      <c r="B2782" s="404">
        <v>2019</v>
      </c>
      <c r="C2782" s="404">
        <v>2020</v>
      </c>
      <c r="D2782" s="404">
        <v>2021</v>
      </c>
      <c r="E2782" s="404">
        <v>2022</v>
      </c>
      <c r="G2782" s="364"/>
    </row>
    <row r="2783" spans="1:7" ht="17.25" thickBot="1" x14ac:dyDescent="0.35">
      <c r="A2783" s="970"/>
      <c r="B2783" s="405" t="s">
        <v>9</v>
      </c>
      <c r="C2783" s="405" t="s">
        <v>10</v>
      </c>
      <c r="D2783" s="405" t="s">
        <v>10</v>
      </c>
      <c r="E2783" s="405" t="s">
        <v>10</v>
      </c>
      <c r="G2783" s="364"/>
    </row>
    <row r="2784" spans="1:7" ht="17.25" thickBot="1" x14ac:dyDescent="0.35">
      <c r="A2784" s="375" t="s">
        <v>26</v>
      </c>
      <c r="B2784" s="406">
        <v>0</v>
      </c>
      <c r="C2784" s="406">
        <v>1359</v>
      </c>
      <c r="D2784" s="406">
        <v>5436</v>
      </c>
      <c r="E2784" s="406">
        <v>0</v>
      </c>
      <c r="F2784" s="364" t="s">
        <v>978</v>
      </c>
      <c r="G2784" s="374">
        <v>33000</v>
      </c>
    </row>
    <row r="2785" spans="1:7" ht="17.25" thickBot="1" x14ac:dyDescent="0.35">
      <c r="A2785" s="375" t="s">
        <v>27</v>
      </c>
      <c r="B2785" s="412">
        <v>0</v>
      </c>
      <c r="C2785" s="412">
        <v>6600</v>
      </c>
      <c r="D2785" s="412">
        <v>26400</v>
      </c>
      <c r="E2785" s="412">
        <v>0</v>
      </c>
      <c r="F2785" s="364" t="s">
        <v>788</v>
      </c>
      <c r="G2785" s="374">
        <v>6795</v>
      </c>
    </row>
    <row r="2786" spans="1:7" ht="17.25" thickBot="1" x14ac:dyDescent="0.35">
      <c r="A2786" s="375" t="s">
        <v>28</v>
      </c>
      <c r="B2786" s="406" t="e">
        <v>#DIV/0!</v>
      </c>
      <c r="C2786" s="406">
        <v>4.8565121412803531</v>
      </c>
      <c r="D2786" s="406">
        <v>4.8565121412803531</v>
      </c>
      <c r="E2786" s="406" t="e">
        <v>#DIV/0!</v>
      </c>
    </row>
    <row r="2787" spans="1:7" ht="17.25" thickBot="1" x14ac:dyDescent="0.35">
      <c r="A2787" s="375" t="s">
        <v>29</v>
      </c>
      <c r="B2787" s="408" t="s">
        <v>30</v>
      </c>
      <c r="C2787" s="409" t="e">
        <v>#DIV/0!</v>
      </c>
      <c r="D2787" s="409">
        <v>3</v>
      </c>
      <c r="E2787" s="409">
        <v>-1</v>
      </c>
    </row>
    <row r="2788" spans="1:7" ht="17.25" thickBot="1" x14ac:dyDescent="0.35">
      <c r="A2788" s="375" t="s">
        <v>31</v>
      </c>
      <c r="B2788" s="408" t="s">
        <v>30</v>
      </c>
      <c r="C2788" s="409" t="e">
        <v>#DIV/0!</v>
      </c>
      <c r="D2788" s="409">
        <v>3</v>
      </c>
      <c r="E2788" s="409">
        <v>-1</v>
      </c>
    </row>
    <row r="2789" spans="1:7" ht="17.25" thickBot="1" x14ac:dyDescent="0.35">
      <c r="A2789" s="375" t="s">
        <v>32</v>
      </c>
      <c r="B2789" s="408" t="s">
        <v>30</v>
      </c>
      <c r="C2789" s="409" t="e">
        <v>#DIV/0!</v>
      </c>
      <c r="D2789" s="409">
        <v>0</v>
      </c>
      <c r="E2789" s="409" t="e">
        <v>#DIV/0!</v>
      </c>
    </row>
    <row r="2790" spans="1:7" ht="17.25" thickBot="1" x14ac:dyDescent="0.35">
      <c r="A2790" s="1016" t="s">
        <v>721</v>
      </c>
      <c r="B2790" s="1017"/>
      <c r="C2790" s="1017"/>
      <c r="D2790" s="1017"/>
      <c r="E2790" s="1018"/>
    </row>
    <row r="2791" spans="1:7" x14ac:dyDescent="0.3">
      <c r="A2791" s="969"/>
      <c r="B2791" s="404">
        <v>2019</v>
      </c>
      <c r="C2791" s="404">
        <v>2020</v>
      </c>
      <c r="D2791" s="404">
        <v>2021</v>
      </c>
      <c r="E2791" s="404">
        <v>2022</v>
      </c>
    </row>
    <row r="2792" spans="1:7" ht="17.25" thickBot="1" x14ac:dyDescent="0.35">
      <c r="A2792" s="970"/>
      <c r="B2792" s="405" t="s">
        <v>9</v>
      </c>
      <c r="C2792" s="405" t="s">
        <v>10</v>
      </c>
      <c r="D2792" s="405" t="s">
        <v>10</v>
      </c>
      <c r="E2792" s="405" t="s">
        <v>10</v>
      </c>
    </row>
    <row r="2793" spans="1:7" ht="17.25" thickBot="1" x14ac:dyDescent="0.35">
      <c r="A2793" s="411" t="s">
        <v>49</v>
      </c>
      <c r="B2793" s="412">
        <v>0</v>
      </c>
      <c r="C2793" s="412">
        <v>0</v>
      </c>
      <c r="D2793" s="412">
        <v>0</v>
      </c>
      <c r="E2793" s="412">
        <v>0</v>
      </c>
    </row>
    <row r="2794" spans="1:7" ht="17.25" thickBot="1" x14ac:dyDescent="0.35">
      <c r="A2794" s="413" t="s">
        <v>110</v>
      </c>
      <c r="B2794" s="412"/>
      <c r="C2794" s="412"/>
      <c r="D2794" s="412"/>
      <c r="E2794" s="412"/>
    </row>
    <row r="2795" spans="1:7" ht="17.25" thickBot="1" x14ac:dyDescent="0.35">
      <c r="A2795" s="413" t="s">
        <v>111</v>
      </c>
      <c r="B2795" s="412"/>
      <c r="C2795" s="412"/>
      <c r="D2795" s="412"/>
      <c r="E2795" s="412"/>
    </row>
    <row r="2796" spans="1:7" ht="17.25" thickBot="1" x14ac:dyDescent="0.35">
      <c r="A2796" s="413" t="s">
        <v>113</v>
      </c>
      <c r="B2796" s="412"/>
      <c r="C2796" s="412"/>
      <c r="D2796" s="412"/>
      <c r="E2796" s="412"/>
    </row>
    <row r="2797" spans="1:7" ht="17.25" thickBot="1" x14ac:dyDescent="0.35">
      <c r="A2797" s="413" t="s">
        <v>114</v>
      </c>
      <c r="B2797" s="412"/>
      <c r="C2797" s="412"/>
      <c r="D2797" s="412"/>
      <c r="E2797" s="412"/>
    </row>
    <row r="2798" spans="1:7" ht="17.25" thickBot="1" x14ac:dyDescent="0.35">
      <c r="A2798" s="411" t="s">
        <v>50</v>
      </c>
      <c r="B2798" s="407">
        <v>0</v>
      </c>
      <c r="C2798" s="407">
        <v>6600</v>
      </c>
      <c r="D2798" s="407">
        <v>26400</v>
      </c>
      <c r="E2798" s="407">
        <v>0</v>
      </c>
    </row>
    <row r="2799" spans="1:7" ht="17.25" thickBot="1" x14ac:dyDescent="0.35">
      <c r="A2799" s="413" t="s">
        <v>110</v>
      </c>
      <c r="B2799" s="412">
        <v>0</v>
      </c>
      <c r="C2799" s="412">
        <v>6600</v>
      </c>
      <c r="D2799" s="412">
        <v>26400</v>
      </c>
      <c r="E2799" s="412">
        <v>0</v>
      </c>
    </row>
    <row r="2800" spans="1:7" ht="17.25" thickBot="1" x14ac:dyDescent="0.35">
      <c r="A2800" s="413" t="s">
        <v>111</v>
      </c>
      <c r="B2800" s="407"/>
      <c r="C2800" s="412"/>
      <c r="D2800" s="412"/>
      <c r="E2800" s="412"/>
      <c r="G2800" s="364"/>
    </row>
    <row r="2801" spans="1:7" ht="17.25" thickBot="1" x14ac:dyDescent="0.35">
      <c r="A2801" s="413" t="s">
        <v>113</v>
      </c>
      <c r="B2801" s="407"/>
      <c r="C2801" s="412"/>
      <c r="D2801" s="412"/>
      <c r="E2801" s="412"/>
      <c r="G2801" s="364"/>
    </row>
    <row r="2802" spans="1:7" ht="17.25" thickBot="1" x14ac:dyDescent="0.35">
      <c r="A2802" s="413" t="s">
        <v>114</v>
      </c>
      <c r="B2802" s="407"/>
      <c r="C2802" s="412"/>
      <c r="D2802" s="412"/>
      <c r="E2802" s="412"/>
      <c r="G2802" s="364"/>
    </row>
    <row r="2803" spans="1:7" ht="17.25" thickBot="1" x14ac:dyDescent="0.35">
      <c r="A2803" s="414" t="s">
        <v>236</v>
      </c>
      <c r="B2803" s="407">
        <v>0</v>
      </c>
      <c r="C2803" s="407">
        <v>6600</v>
      </c>
      <c r="D2803" s="407">
        <v>26400</v>
      </c>
      <c r="E2803" s="407">
        <v>0</v>
      </c>
      <c r="G2803" s="364"/>
    </row>
    <row r="2804" spans="1:7" ht="85.5" customHeight="1" thickBot="1" x14ac:dyDescent="0.35">
      <c r="A2804" s="401" t="s">
        <v>232</v>
      </c>
      <c r="B2804" s="402" t="s">
        <v>983</v>
      </c>
      <c r="C2804" s="415" t="s">
        <v>817</v>
      </c>
      <c r="D2804" s="416"/>
      <c r="E2804" s="402"/>
      <c r="G2804" s="364"/>
    </row>
    <row r="2805" spans="1:7" ht="17.25" thickBot="1" x14ac:dyDescent="0.35">
      <c r="A2805" s="375" t="s">
        <v>22</v>
      </c>
      <c r="B2805" s="986" t="s">
        <v>724</v>
      </c>
      <c r="C2805" s="966"/>
      <c r="D2805" s="966"/>
      <c r="E2805" s="987"/>
      <c r="G2805" s="364"/>
    </row>
    <row r="2806" spans="1:7" ht="17.25" thickBot="1" x14ac:dyDescent="0.35">
      <c r="A2806" s="375" t="s">
        <v>24</v>
      </c>
      <c r="B2806" s="998" t="s">
        <v>711</v>
      </c>
      <c r="C2806" s="967"/>
      <c r="D2806" s="967"/>
      <c r="E2806" s="968"/>
      <c r="G2806" s="364"/>
    </row>
    <row r="2807" spans="1:7" x14ac:dyDescent="0.3">
      <c r="A2807" s="969"/>
      <c r="B2807" s="404">
        <v>2019</v>
      </c>
      <c r="C2807" s="404">
        <v>2020</v>
      </c>
      <c r="D2807" s="404">
        <v>2021</v>
      </c>
      <c r="E2807" s="404">
        <v>2022</v>
      </c>
      <c r="G2807" s="364"/>
    </row>
    <row r="2808" spans="1:7" ht="17.25" thickBot="1" x14ac:dyDescent="0.35">
      <c r="A2808" s="970"/>
      <c r="B2808" s="405" t="s">
        <v>9</v>
      </c>
      <c r="C2808" s="405" t="s">
        <v>10</v>
      </c>
      <c r="D2808" s="405" t="s">
        <v>10</v>
      </c>
      <c r="E2808" s="405" t="s">
        <v>10</v>
      </c>
      <c r="G2808" s="364"/>
    </row>
    <row r="2809" spans="1:7" ht="17.25" thickBot="1" x14ac:dyDescent="0.35">
      <c r="A2809" s="375" t="s">
        <v>26</v>
      </c>
      <c r="B2809" s="406">
        <v>0</v>
      </c>
      <c r="C2809" s="406">
        <v>1</v>
      </c>
      <c r="D2809" s="406">
        <v>1</v>
      </c>
      <c r="E2809" s="406">
        <v>0</v>
      </c>
      <c r="G2809" s="364"/>
    </row>
    <row r="2810" spans="1:7" ht="17.25" thickBot="1" x14ac:dyDescent="0.35">
      <c r="A2810" s="375" t="s">
        <v>27</v>
      </c>
      <c r="B2810" s="412">
        <v>0</v>
      </c>
      <c r="C2810" s="412">
        <v>171.6</v>
      </c>
      <c r="D2810" s="412">
        <v>686.4</v>
      </c>
      <c r="E2810" s="412">
        <v>0</v>
      </c>
      <c r="G2810" s="364"/>
    </row>
    <row r="2811" spans="1:7" ht="17.25" thickBot="1" x14ac:dyDescent="0.35">
      <c r="A2811" s="375" t="s">
        <v>28</v>
      </c>
      <c r="B2811" s="406" t="e">
        <v>#DIV/0!</v>
      </c>
      <c r="C2811" s="406">
        <v>171.6</v>
      </c>
      <c r="D2811" s="406">
        <v>686.4</v>
      </c>
      <c r="E2811" s="406" t="e">
        <v>#DIV/0!</v>
      </c>
      <c r="G2811" s="364"/>
    </row>
    <row r="2812" spans="1:7" ht="17.25" thickBot="1" x14ac:dyDescent="0.35">
      <c r="A2812" s="375" t="s">
        <v>29</v>
      </c>
      <c r="B2812" s="408" t="s">
        <v>30</v>
      </c>
      <c r="C2812" s="409" t="e">
        <v>#DIV/0!</v>
      </c>
      <c r="D2812" s="409">
        <v>0</v>
      </c>
      <c r="E2812" s="409">
        <v>-1</v>
      </c>
      <c r="G2812" s="364"/>
    </row>
    <row r="2813" spans="1:7" ht="17.25" thickBot="1" x14ac:dyDescent="0.35">
      <c r="A2813" s="375" t="s">
        <v>31</v>
      </c>
      <c r="B2813" s="408" t="s">
        <v>30</v>
      </c>
      <c r="C2813" s="409" t="e">
        <v>#DIV/0!</v>
      </c>
      <c r="D2813" s="409">
        <v>3</v>
      </c>
      <c r="E2813" s="409">
        <v>-1</v>
      </c>
      <c r="G2813" s="364"/>
    </row>
    <row r="2814" spans="1:7" ht="17.25" thickBot="1" x14ac:dyDescent="0.35">
      <c r="A2814" s="375" t="s">
        <v>32</v>
      </c>
      <c r="B2814" s="408" t="s">
        <v>30</v>
      </c>
      <c r="C2814" s="409" t="e">
        <v>#DIV/0!</v>
      </c>
      <c r="D2814" s="409">
        <v>3</v>
      </c>
      <c r="E2814" s="409" t="e">
        <v>#DIV/0!</v>
      </c>
      <c r="G2814" s="364"/>
    </row>
    <row r="2815" spans="1:7" ht="17.25" thickBot="1" x14ac:dyDescent="0.35">
      <c r="A2815" s="1016" t="s">
        <v>721</v>
      </c>
      <c r="B2815" s="1017"/>
      <c r="C2815" s="1017"/>
      <c r="D2815" s="1017"/>
      <c r="E2815" s="1018"/>
      <c r="G2815" s="364"/>
    </row>
    <row r="2816" spans="1:7" x14ac:dyDescent="0.3">
      <c r="A2816" s="969"/>
      <c r="B2816" s="404">
        <v>2019</v>
      </c>
      <c r="C2816" s="404">
        <v>2020</v>
      </c>
      <c r="D2816" s="404">
        <v>2021</v>
      </c>
      <c r="E2816" s="404">
        <v>2022</v>
      </c>
      <c r="G2816" s="364"/>
    </row>
    <row r="2817" spans="1:7" ht="17.25" thickBot="1" x14ac:dyDescent="0.35">
      <c r="A2817" s="970"/>
      <c r="B2817" s="405" t="s">
        <v>9</v>
      </c>
      <c r="C2817" s="405" t="s">
        <v>10</v>
      </c>
      <c r="D2817" s="405" t="s">
        <v>10</v>
      </c>
      <c r="E2817" s="405" t="s">
        <v>10</v>
      </c>
      <c r="G2817" s="364"/>
    </row>
    <row r="2818" spans="1:7" ht="17.25" thickBot="1" x14ac:dyDescent="0.35">
      <c r="A2818" s="411" t="s">
        <v>49</v>
      </c>
      <c r="B2818" s="412">
        <v>0</v>
      </c>
      <c r="C2818" s="412">
        <v>0</v>
      </c>
      <c r="D2818" s="412">
        <v>0</v>
      </c>
      <c r="E2818" s="412">
        <v>0</v>
      </c>
      <c r="G2818" s="364"/>
    </row>
    <row r="2819" spans="1:7" ht="17.25" thickBot="1" x14ac:dyDescent="0.35">
      <c r="A2819" s="413" t="s">
        <v>110</v>
      </c>
      <c r="B2819" s="412"/>
      <c r="C2819" s="412"/>
      <c r="D2819" s="412"/>
      <c r="E2819" s="412"/>
      <c r="G2819" s="364"/>
    </row>
    <row r="2820" spans="1:7" ht="17.25" thickBot="1" x14ac:dyDescent="0.35">
      <c r="A2820" s="413" t="s">
        <v>111</v>
      </c>
      <c r="B2820" s="412"/>
      <c r="C2820" s="412"/>
      <c r="D2820" s="412"/>
      <c r="E2820" s="412"/>
      <c r="G2820" s="364"/>
    </row>
    <row r="2821" spans="1:7" ht="17.25" thickBot="1" x14ac:dyDescent="0.35">
      <c r="A2821" s="413" t="s">
        <v>113</v>
      </c>
      <c r="B2821" s="412"/>
      <c r="C2821" s="412"/>
      <c r="D2821" s="412"/>
      <c r="E2821" s="412"/>
      <c r="G2821" s="364"/>
    </row>
    <row r="2822" spans="1:7" ht="17.25" thickBot="1" x14ac:dyDescent="0.35">
      <c r="A2822" s="413" t="s">
        <v>114</v>
      </c>
      <c r="B2822" s="412"/>
      <c r="C2822" s="412"/>
      <c r="D2822" s="412"/>
      <c r="E2822" s="412"/>
      <c r="G2822" s="364"/>
    </row>
    <row r="2823" spans="1:7" ht="17.25" thickBot="1" x14ac:dyDescent="0.35">
      <c r="A2823" s="411" t="s">
        <v>50</v>
      </c>
      <c r="B2823" s="407">
        <v>0</v>
      </c>
      <c r="C2823" s="407">
        <v>171.6</v>
      </c>
      <c r="D2823" s="407">
        <v>686.4</v>
      </c>
      <c r="E2823" s="407">
        <v>0</v>
      </c>
      <c r="G2823" s="364"/>
    </row>
    <row r="2824" spans="1:7" ht="17.25" thickBot="1" x14ac:dyDescent="0.35">
      <c r="A2824" s="413" t="s">
        <v>110</v>
      </c>
      <c r="B2824" s="412">
        <v>0</v>
      </c>
      <c r="C2824" s="412">
        <v>171.6</v>
      </c>
      <c r="D2824" s="412">
        <v>686.4</v>
      </c>
      <c r="E2824" s="412">
        <v>0</v>
      </c>
      <c r="G2824" s="364"/>
    </row>
    <row r="2825" spans="1:7" ht="17.25" thickBot="1" x14ac:dyDescent="0.35">
      <c r="A2825" s="413" t="s">
        <v>111</v>
      </c>
      <c r="B2825" s="407"/>
      <c r="C2825" s="412"/>
      <c r="D2825" s="412"/>
      <c r="E2825" s="412"/>
      <c r="G2825" s="364"/>
    </row>
    <row r="2826" spans="1:7" ht="17.25" thickBot="1" x14ac:dyDescent="0.35">
      <c r="A2826" s="413" t="s">
        <v>113</v>
      </c>
      <c r="B2826" s="407"/>
      <c r="C2826" s="412"/>
      <c r="D2826" s="412"/>
      <c r="E2826" s="412"/>
      <c r="G2826" s="364"/>
    </row>
    <row r="2827" spans="1:7" ht="17.25" thickBot="1" x14ac:dyDescent="0.35">
      <c r="A2827" s="413" t="s">
        <v>114</v>
      </c>
      <c r="B2827" s="407"/>
      <c r="C2827" s="412"/>
      <c r="D2827" s="412"/>
      <c r="E2827" s="412"/>
      <c r="G2827" s="364"/>
    </row>
    <row r="2828" spans="1:7" ht="17.25" thickBot="1" x14ac:dyDescent="0.35">
      <c r="A2828" s="414" t="s">
        <v>236</v>
      </c>
      <c r="B2828" s="407">
        <v>0</v>
      </c>
      <c r="C2828" s="407">
        <v>171.6</v>
      </c>
      <c r="D2828" s="407">
        <v>686.4</v>
      </c>
      <c r="E2828" s="407">
        <v>0</v>
      </c>
      <c r="G2828" s="364"/>
    </row>
    <row r="2829" spans="1:7" ht="51" customHeight="1" thickBot="1" x14ac:dyDescent="0.35">
      <c r="A2829" s="401" t="s">
        <v>237</v>
      </c>
      <c r="B2829" s="402" t="s">
        <v>984</v>
      </c>
      <c r="C2829" s="415" t="s">
        <v>817</v>
      </c>
      <c r="D2829" s="416"/>
      <c r="E2829" s="402"/>
      <c r="G2829" s="364"/>
    </row>
    <row r="2830" spans="1:7" ht="148.5" customHeight="1" thickBot="1" x14ac:dyDescent="0.35">
      <c r="A2830" s="375" t="s">
        <v>22</v>
      </c>
      <c r="B2830" s="986" t="s">
        <v>985</v>
      </c>
      <c r="C2830" s="966"/>
      <c r="D2830" s="966"/>
      <c r="E2830" s="987"/>
      <c r="G2830" s="364"/>
    </row>
    <row r="2831" spans="1:7" ht="17.25" thickBot="1" x14ac:dyDescent="0.35">
      <c r="A2831" s="375" t="s">
        <v>24</v>
      </c>
      <c r="B2831" s="998" t="s">
        <v>715</v>
      </c>
      <c r="C2831" s="967"/>
      <c r="D2831" s="967"/>
      <c r="E2831" s="968"/>
      <c r="G2831" s="364"/>
    </row>
    <row r="2832" spans="1:7" x14ac:dyDescent="0.3">
      <c r="A2832" s="969"/>
      <c r="B2832" s="404">
        <v>2019</v>
      </c>
      <c r="C2832" s="404">
        <v>2020</v>
      </c>
      <c r="D2832" s="404">
        <v>2021</v>
      </c>
      <c r="E2832" s="404">
        <v>2022</v>
      </c>
    </row>
    <row r="2833" spans="1:7" ht="17.25" thickBot="1" x14ac:dyDescent="0.35">
      <c r="A2833" s="970"/>
      <c r="B2833" s="405" t="s">
        <v>9</v>
      </c>
      <c r="C2833" s="405" t="s">
        <v>10</v>
      </c>
      <c r="D2833" s="405" t="s">
        <v>10</v>
      </c>
      <c r="E2833" s="405" t="s">
        <v>10</v>
      </c>
    </row>
    <row r="2834" spans="1:7" ht="17.25" thickBot="1" x14ac:dyDescent="0.35">
      <c r="A2834" s="375" t="s">
        <v>26</v>
      </c>
      <c r="B2834" s="406">
        <v>0</v>
      </c>
      <c r="C2834" s="406">
        <v>11836</v>
      </c>
      <c r="D2834" s="406">
        <v>11836</v>
      </c>
      <c r="E2834" s="406">
        <v>35512</v>
      </c>
    </row>
    <row r="2835" spans="1:7" ht="17.25" thickBot="1" x14ac:dyDescent="0.35">
      <c r="A2835" s="375" t="s">
        <v>27</v>
      </c>
      <c r="B2835" s="412">
        <v>0</v>
      </c>
      <c r="C2835" s="412">
        <v>62763.663999999997</v>
      </c>
      <c r="D2835" s="412">
        <v>62763.663999999997</v>
      </c>
      <c r="E2835" s="412">
        <v>188290.99299999999</v>
      </c>
    </row>
    <row r="2836" spans="1:7" ht="17.25" thickBot="1" x14ac:dyDescent="0.35">
      <c r="A2836" s="375" t="s">
        <v>28</v>
      </c>
      <c r="B2836" s="406" t="e">
        <v>#DIV/0!</v>
      </c>
      <c r="C2836" s="406">
        <v>5.3027766137208516</v>
      </c>
      <c r="D2836" s="406">
        <v>5.3027766137208516</v>
      </c>
      <c r="E2836" s="406">
        <v>5.3021793478260868</v>
      </c>
    </row>
    <row r="2837" spans="1:7" ht="17.25" thickBot="1" x14ac:dyDescent="0.35">
      <c r="A2837" s="375" t="s">
        <v>29</v>
      </c>
      <c r="B2837" s="408" t="s">
        <v>30</v>
      </c>
      <c r="C2837" s="409" t="e">
        <v>#DIV/0!</v>
      </c>
      <c r="D2837" s="409">
        <v>0</v>
      </c>
      <c r="E2837" s="409">
        <v>2.0003379520108147</v>
      </c>
    </row>
    <row r="2838" spans="1:7" ht="17.25" thickBot="1" x14ac:dyDescent="0.35">
      <c r="A2838" s="375" t="s">
        <v>31</v>
      </c>
      <c r="B2838" s="408" t="s">
        <v>30</v>
      </c>
      <c r="C2838" s="409" t="e">
        <v>#DIV/0!</v>
      </c>
      <c r="D2838" s="409">
        <v>0</v>
      </c>
      <c r="E2838" s="409">
        <v>2.0000000159327853</v>
      </c>
    </row>
    <row r="2839" spans="1:7" ht="17.25" thickBot="1" x14ac:dyDescent="0.35">
      <c r="A2839" s="375" t="s">
        <v>32</v>
      </c>
      <c r="B2839" s="408" t="s">
        <v>30</v>
      </c>
      <c r="C2839" s="409" t="e">
        <v>#DIV/0!</v>
      </c>
      <c r="D2839" s="409">
        <v>0</v>
      </c>
      <c r="E2839" s="409">
        <v>-1.126326711970993E-4</v>
      </c>
    </row>
    <row r="2840" spans="1:7" ht="17.25" thickBot="1" x14ac:dyDescent="0.35">
      <c r="A2840" s="1016" t="s">
        <v>721</v>
      </c>
      <c r="B2840" s="1017"/>
      <c r="C2840" s="1017"/>
      <c r="D2840" s="1017"/>
      <c r="E2840" s="1018"/>
    </row>
    <row r="2841" spans="1:7" x14ac:dyDescent="0.3">
      <c r="A2841" s="969"/>
      <c r="B2841" s="404">
        <v>2019</v>
      </c>
      <c r="C2841" s="404">
        <v>2020</v>
      </c>
      <c r="D2841" s="404">
        <v>2021</v>
      </c>
      <c r="E2841" s="404">
        <v>2022</v>
      </c>
    </row>
    <row r="2842" spans="1:7" ht="17.25" thickBot="1" x14ac:dyDescent="0.35">
      <c r="A2842" s="970"/>
      <c r="B2842" s="405" t="s">
        <v>9</v>
      </c>
      <c r="C2842" s="405" t="s">
        <v>10</v>
      </c>
      <c r="D2842" s="405" t="s">
        <v>10</v>
      </c>
      <c r="E2842" s="405" t="s">
        <v>10</v>
      </c>
    </row>
    <row r="2843" spans="1:7" ht="17.25" thickBot="1" x14ac:dyDescent="0.35">
      <c r="A2843" s="411" t="s">
        <v>49</v>
      </c>
      <c r="B2843" s="412">
        <v>0</v>
      </c>
      <c r="C2843" s="412">
        <v>0</v>
      </c>
      <c r="D2843" s="412">
        <v>0</v>
      </c>
      <c r="E2843" s="412">
        <v>0</v>
      </c>
    </row>
    <row r="2844" spans="1:7" ht="17.25" thickBot="1" x14ac:dyDescent="0.35">
      <c r="A2844" s="413" t="s">
        <v>110</v>
      </c>
      <c r="B2844" s="412"/>
      <c r="C2844" s="412"/>
      <c r="D2844" s="412"/>
      <c r="E2844" s="412"/>
    </row>
    <row r="2845" spans="1:7" ht="17.25" thickBot="1" x14ac:dyDescent="0.35">
      <c r="A2845" s="413" t="s">
        <v>111</v>
      </c>
      <c r="B2845" s="412"/>
      <c r="C2845" s="412"/>
      <c r="D2845" s="412"/>
      <c r="E2845" s="412"/>
    </row>
    <row r="2846" spans="1:7" ht="17.25" thickBot="1" x14ac:dyDescent="0.35">
      <c r="A2846" s="413" t="s">
        <v>113</v>
      </c>
      <c r="B2846" s="412"/>
      <c r="C2846" s="412"/>
      <c r="D2846" s="412"/>
      <c r="E2846" s="412"/>
    </row>
    <row r="2847" spans="1:7" ht="17.25" thickBot="1" x14ac:dyDescent="0.35">
      <c r="A2847" s="413" t="s">
        <v>114</v>
      </c>
      <c r="B2847" s="412"/>
      <c r="C2847" s="412"/>
      <c r="D2847" s="412"/>
      <c r="E2847" s="412"/>
    </row>
    <row r="2848" spans="1:7" ht="17.25" thickBot="1" x14ac:dyDescent="0.35">
      <c r="A2848" s="411" t="s">
        <v>50</v>
      </c>
      <c r="B2848" s="407">
        <v>0</v>
      </c>
      <c r="C2848" s="407">
        <v>62763.663999999997</v>
      </c>
      <c r="D2848" s="407">
        <v>62763.663999999997</v>
      </c>
      <c r="E2848" s="407">
        <v>188290.99299999999</v>
      </c>
      <c r="G2848" s="364"/>
    </row>
    <row r="2849" spans="1:7" ht="17.25" thickBot="1" x14ac:dyDescent="0.35">
      <c r="A2849" s="413" t="s">
        <v>110</v>
      </c>
      <c r="B2849" s="412">
        <v>0</v>
      </c>
      <c r="C2849" s="412">
        <v>62763.663999999997</v>
      </c>
      <c r="D2849" s="412">
        <v>62763.663999999997</v>
      </c>
      <c r="E2849" s="412">
        <v>188290.99299999999</v>
      </c>
      <c r="G2849" s="364"/>
    </row>
    <row r="2850" spans="1:7" ht="17.25" thickBot="1" x14ac:dyDescent="0.35">
      <c r="A2850" s="413" t="s">
        <v>111</v>
      </c>
      <c r="B2850" s="407"/>
      <c r="C2850" s="412"/>
      <c r="D2850" s="412"/>
      <c r="E2850" s="412"/>
      <c r="G2850" s="364"/>
    </row>
    <row r="2851" spans="1:7" ht="17.25" thickBot="1" x14ac:dyDescent="0.35">
      <c r="A2851" s="413" t="s">
        <v>113</v>
      </c>
      <c r="B2851" s="407"/>
      <c r="C2851" s="412"/>
      <c r="D2851" s="412"/>
      <c r="E2851" s="412"/>
      <c r="G2851" s="364"/>
    </row>
    <row r="2852" spans="1:7" ht="17.25" thickBot="1" x14ac:dyDescent="0.35">
      <c r="A2852" s="413" t="s">
        <v>114</v>
      </c>
      <c r="B2852" s="407"/>
      <c r="C2852" s="412"/>
      <c r="D2852" s="412"/>
      <c r="E2852" s="412"/>
      <c r="G2852" s="364"/>
    </row>
    <row r="2853" spans="1:7" ht="17.25" thickBot="1" x14ac:dyDescent="0.35">
      <c r="A2853" s="414" t="s">
        <v>242</v>
      </c>
      <c r="B2853" s="407">
        <v>0</v>
      </c>
      <c r="C2853" s="407">
        <v>62763.663999999997</v>
      </c>
      <c r="D2853" s="407">
        <v>62763.663999999997</v>
      </c>
      <c r="E2853" s="407">
        <v>188290.99299999999</v>
      </c>
      <c r="G2853" s="364"/>
    </row>
    <row r="2854" spans="1:7" ht="74.25" customHeight="1" thickBot="1" x14ac:dyDescent="0.35">
      <c r="A2854" s="401" t="s">
        <v>237</v>
      </c>
      <c r="B2854" s="402" t="s">
        <v>986</v>
      </c>
      <c r="C2854" s="415" t="s">
        <v>817</v>
      </c>
      <c r="D2854" s="416"/>
      <c r="E2854" s="402"/>
      <c r="G2854" s="364"/>
    </row>
    <row r="2855" spans="1:7" ht="17.25" thickBot="1" x14ac:dyDescent="0.35">
      <c r="A2855" s="375" t="s">
        <v>22</v>
      </c>
      <c r="B2855" s="986" t="s">
        <v>724</v>
      </c>
      <c r="C2855" s="966"/>
      <c r="D2855" s="966"/>
      <c r="E2855" s="987"/>
      <c r="G2855" s="364"/>
    </row>
    <row r="2856" spans="1:7" ht="17.25" thickBot="1" x14ac:dyDescent="0.35">
      <c r="A2856" s="375" t="s">
        <v>24</v>
      </c>
      <c r="B2856" s="998" t="s">
        <v>711</v>
      </c>
      <c r="C2856" s="967"/>
      <c r="D2856" s="967"/>
      <c r="E2856" s="968"/>
      <c r="G2856" s="364"/>
    </row>
    <row r="2857" spans="1:7" x14ac:dyDescent="0.3">
      <c r="A2857" s="969"/>
      <c r="B2857" s="404">
        <v>2019</v>
      </c>
      <c r="C2857" s="404">
        <v>2020</v>
      </c>
      <c r="D2857" s="404">
        <v>2021</v>
      </c>
      <c r="E2857" s="404">
        <v>2022</v>
      </c>
      <c r="G2857" s="364"/>
    </row>
    <row r="2858" spans="1:7" ht="17.25" thickBot="1" x14ac:dyDescent="0.35">
      <c r="A2858" s="970"/>
      <c r="B2858" s="405" t="s">
        <v>9</v>
      </c>
      <c r="C2858" s="405" t="s">
        <v>10</v>
      </c>
      <c r="D2858" s="405" t="s">
        <v>10</v>
      </c>
      <c r="E2858" s="405" t="s">
        <v>10</v>
      </c>
      <c r="G2858" s="364"/>
    </row>
    <row r="2859" spans="1:7" ht="17.25" thickBot="1" x14ac:dyDescent="0.35">
      <c r="A2859" s="375" t="s">
        <v>26</v>
      </c>
      <c r="B2859" s="406">
        <v>0</v>
      </c>
      <c r="C2859" s="406">
        <v>1</v>
      </c>
      <c r="D2859" s="406">
        <v>1</v>
      </c>
      <c r="E2859" s="406">
        <v>1</v>
      </c>
      <c r="G2859" s="364"/>
    </row>
    <row r="2860" spans="1:7" ht="17.25" thickBot="1" x14ac:dyDescent="0.35">
      <c r="A2860" s="375" t="s">
        <v>27</v>
      </c>
      <c r="B2860" s="412">
        <v>0</v>
      </c>
      <c r="C2860" s="412">
        <v>823.16300000000001</v>
      </c>
      <c r="D2860" s="412">
        <v>823.16300000000001</v>
      </c>
      <c r="E2860" s="412">
        <v>2469.491</v>
      </c>
      <c r="G2860" s="364"/>
    </row>
    <row r="2861" spans="1:7" ht="17.25" thickBot="1" x14ac:dyDescent="0.35">
      <c r="A2861" s="375" t="s">
        <v>28</v>
      </c>
      <c r="B2861" s="406" t="e">
        <v>#DIV/0!</v>
      </c>
      <c r="C2861" s="406">
        <v>823.16300000000001</v>
      </c>
      <c r="D2861" s="406">
        <v>823.16300000000001</v>
      </c>
      <c r="E2861" s="406">
        <v>2469.491</v>
      </c>
      <c r="G2861" s="364"/>
    </row>
    <row r="2862" spans="1:7" ht="17.25" thickBot="1" x14ac:dyDescent="0.35">
      <c r="A2862" s="375" t="s">
        <v>29</v>
      </c>
      <c r="B2862" s="408" t="s">
        <v>30</v>
      </c>
      <c r="C2862" s="409" t="e">
        <v>#DIV/0!</v>
      </c>
      <c r="D2862" s="409">
        <v>0</v>
      </c>
      <c r="E2862" s="409">
        <v>0</v>
      </c>
      <c r="G2862" s="364"/>
    </row>
    <row r="2863" spans="1:7" ht="17.25" thickBot="1" x14ac:dyDescent="0.35">
      <c r="A2863" s="375" t="s">
        <v>31</v>
      </c>
      <c r="B2863" s="408" t="s">
        <v>30</v>
      </c>
      <c r="C2863" s="409" t="e">
        <v>#DIV/0!</v>
      </c>
      <c r="D2863" s="409">
        <v>0</v>
      </c>
      <c r="E2863" s="409">
        <v>2.0000024296524503</v>
      </c>
      <c r="G2863" s="364"/>
    </row>
    <row r="2864" spans="1:7" ht="17.25" thickBot="1" x14ac:dyDescent="0.35">
      <c r="A2864" s="375" t="s">
        <v>32</v>
      </c>
      <c r="B2864" s="408" t="s">
        <v>30</v>
      </c>
      <c r="C2864" s="409" t="e">
        <v>#DIV/0!</v>
      </c>
      <c r="D2864" s="409">
        <v>0</v>
      </c>
      <c r="E2864" s="409">
        <v>2.0000024296524503</v>
      </c>
      <c r="G2864" s="364"/>
    </row>
    <row r="2865" spans="1:7" ht="17.25" thickBot="1" x14ac:dyDescent="0.35">
      <c r="A2865" s="1016" t="s">
        <v>721</v>
      </c>
      <c r="B2865" s="1017"/>
      <c r="C2865" s="1017"/>
      <c r="D2865" s="1017"/>
      <c r="E2865" s="1018"/>
      <c r="G2865" s="364"/>
    </row>
    <row r="2866" spans="1:7" x14ac:dyDescent="0.3">
      <c r="A2866" s="969"/>
      <c r="B2866" s="404">
        <v>2019</v>
      </c>
      <c r="C2866" s="404">
        <v>2020</v>
      </c>
      <c r="D2866" s="404">
        <v>2021</v>
      </c>
      <c r="E2866" s="404">
        <v>2022</v>
      </c>
      <c r="G2866" s="364"/>
    </row>
    <row r="2867" spans="1:7" ht="17.25" thickBot="1" x14ac:dyDescent="0.35">
      <c r="A2867" s="970"/>
      <c r="B2867" s="405" t="s">
        <v>9</v>
      </c>
      <c r="C2867" s="405" t="s">
        <v>10</v>
      </c>
      <c r="D2867" s="405" t="s">
        <v>10</v>
      </c>
      <c r="E2867" s="405" t="s">
        <v>10</v>
      </c>
      <c r="G2867" s="364"/>
    </row>
    <row r="2868" spans="1:7" ht="17.25" thickBot="1" x14ac:dyDescent="0.35">
      <c r="A2868" s="411" t="s">
        <v>49</v>
      </c>
      <c r="B2868" s="412">
        <v>0</v>
      </c>
      <c r="C2868" s="412">
        <v>0</v>
      </c>
      <c r="D2868" s="412">
        <v>0</v>
      </c>
      <c r="E2868" s="412">
        <v>0</v>
      </c>
      <c r="G2868" s="364"/>
    </row>
    <row r="2869" spans="1:7" ht="17.25" thickBot="1" x14ac:dyDescent="0.35">
      <c r="A2869" s="413" t="s">
        <v>110</v>
      </c>
      <c r="B2869" s="412"/>
      <c r="C2869" s="412"/>
      <c r="D2869" s="412"/>
      <c r="E2869" s="412"/>
      <c r="G2869" s="364"/>
    </row>
    <row r="2870" spans="1:7" ht="17.25" thickBot="1" x14ac:dyDescent="0.35">
      <c r="A2870" s="413" t="s">
        <v>111</v>
      </c>
      <c r="B2870" s="412"/>
      <c r="C2870" s="412"/>
      <c r="D2870" s="412"/>
      <c r="E2870" s="412"/>
      <c r="G2870" s="364"/>
    </row>
    <row r="2871" spans="1:7" ht="17.25" thickBot="1" x14ac:dyDescent="0.35">
      <c r="A2871" s="413" t="s">
        <v>113</v>
      </c>
      <c r="B2871" s="412"/>
      <c r="C2871" s="412"/>
      <c r="D2871" s="412"/>
      <c r="E2871" s="412"/>
      <c r="G2871" s="364"/>
    </row>
    <row r="2872" spans="1:7" ht="17.25" thickBot="1" x14ac:dyDescent="0.35">
      <c r="A2872" s="413" t="s">
        <v>114</v>
      </c>
      <c r="B2872" s="412"/>
      <c r="C2872" s="412"/>
      <c r="D2872" s="412"/>
      <c r="E2872" s="412"/>
      <c r="G2872" s="364"/>
    </row>
    <row r="2873" spans="1:7" ht="17.25" thickBot="1" x14ac:dyDescent="0.35">
      <c r="A2873" s="411" t="s">
        <v>50</v>
      </c>
      <c r="B2873" s="407">
        <v>0</v>
      </c>
      <c r="C2873" s="407">
        <v>823.16300000000001</v>
      </c>
      <c r="D2873" s="407">
        <v>823.16300000000001</v>
      </c>
      <c r="E2873" s="407">
        <v>2469.491</v>
      </c>
      <c r="G2873" s="364"/>
    </row>
    <row r="2874" spans="1:7" ht="17.25" thickBot="1" x14ac:dyDescent="0.35">
      <c r="A2874" s="413" t="s">
        <v>110</v>
      </c>
      <c r="B2874" s="412">
        <v>0</v>
      </c>
      <c r="C2874" s="412">
        <v>823.16300000000001</v>
      </c>
      <c r="D2874" s="412">
        <v>823.16300000000001</v>
      </c>
      <c r="E2874" s="412">
        <v>2469.491</v>
      </c>
      <c r="G2874" s="364"/>
    </row>
    <row r="2875" spans="1:7" ht="17.25" thickBot="1" x14ac:dyDescent="0.35">
      <c r="A2875" s="413" t="s">
        <v>111</v>
      </c>
      <c r="B2875" s="407"/>
      <c r="C2875" s="412"/>
      <c r="D2875" s="412"/>
      <c r="E2875" s="412"/>
      <c r="G2875" s="364"/>
    </row>
    <row r="2876" spans="1:7" ht="17.25" thickBot="1" x14ac:dyDescent="0.35">
      <c r="A2876" s="413" t="s">
        <v>113</v>
      </c>
      <c r="B2876" s="407"/>
      <c r="C2876" s="412"/>
      <c r="D2876" s="412"/>
      <c r="E2876" s="412"/>
      <c r="G2876" s="364"/>
    </row>
    <row r="2877" spans="1:7" ht="17.25" thickBot="1" x14ac:dyDescent="0.35">
      <c r="A2877" s="413" t="s">
        <v>114</v>
      </c>
      <c r="B2877" s="407"/>
      <c r="C2877" s="412"/>
      <c r="D2877" s="412"/>
      <c r="E2877" s="412"/>
      <c r="G2877" s="364"/>
    </row>
    <row r="2878" spans="1:7" ht="17.25" thickBot="1" x14ac:dyDescent="0.35">
      <c r="A2878" s="414" t="s">
        <v>242</v>
      </c>
      <c r="B2878" s="407">
        <v>0</v>
      </c>
      <c r="C2878" s="407">
        <v>823.16300000000001</v>
      </c>
      <c r="D2878" s="407">
        <v>823.16300000000001</v>
      </c>
      <c r="E2878" s="407">
        <v>2469.491</v>
      </c>
      <c r="G2878" s="364"/>
    </row>
    <row r="2879" spans="1:7" ht="75.75" customHeight="1" thickBot="1" x14ac:dyDescent="0.35">
      <c r="A2879" s="401" t="s">
        <v>243</v>
      </c>
      <c r="B2879" s="402" t="s">
        <v>987</v>
      </c>
      <c r="C2879" s="415" t="s">
        <v>817</v>
      </c>
      <c r="D2879" s="416"/>
      <c r="E2879" s="402"/>
      <c r="G2879" s="364"/>
    </row>
    <row r="2880" spans="1:7" ht="147" customHeight="1" thickBot="1" x14ac:dyDescent="0.35">
      <c r="A2880" s="375" t="s">
        <v>22</v>
      </c>
      <c r="B2880" s="986" t="s">
        <v>988</v>
      </c>
      <c r="C2880" s="966"/>
      <c r="D2880" s="966"/>
      <c r="E2880" s="987"/>
    </row>
    <row r="2881" spans="1:7" ht="17.25" thickBot="1" x14ac:dyDescent="0.35">
      <c r="A2881" s="375" t="s">
        <v>24</v>
      </c>
      <c r="B2881" s="998" t="s">
        <v>715</v>
      </c>
      <c r="C2881" s="967"/>
      <c r="D2881" s="967"/>
      <c r="E2881" s="968"/>
    </row>
    <row r="2882" spans="1:7" x14ac:dyDescent="0.3">
      <c r="A2882" s="969"/>
      <c r="B2882" s="404">
        <v>2019</v>
      </c>
      <c r="C2882" s="404">
        <v>2020</v>
      </c>
      <c r="D2882" s="404">
        <v>2021</v>
      </c>
      <c r="E2882" s="404">
        <v>2022</v>
      </c>
    </row>
    <row r="2883" spans="1:7" ht="17.25" thickBot="1" x14ac:dyDescent="0.35">
      <c r="A2883" s="970"/>
      <c r="B2883" s="405" t="s">
        <v>9</v>
      </c>
      <c r="C2883" s="405" t="s">
        <v>10</v>
      </c>
      <c r="D2883" s="405" t="s">
        <v>10</v>
      </c>
      <c r="E2883" s="405" t="s">
        <v>10</v>
      </c>
    </row>
    <row r="2884" spans="1:7" ht="17.25" thickBot="1" x14ac:dyDescent="0.35">
      <c r="A2884" s="375" t="s">
        <v>26</v>
      </c>
      <c r="B2884" s="406">
        <v>0</v>
      </c>
      <c r="C2884" s="406">
        <v>21383</v>
      </c>
      <c r="D2884" s="406">
        <v>13509</v>
      </c>
      <c r="E2884" s="406">
        <v>72027</v>
      </c>
    </row>
    <row r="2885" spans="1:7" ht="17.25" thickBot="1" x14ac:dyDescent="0.35">
      <c r="A2885" s="375" t="s">
        <v>27</v>
      </c>
      <c r="B2885" s="412">
        <v>0</v>
      </c>
      <c r="C2885" s="412">
        <v>158282.576</v>
      </c>
      <c r="D2885" s="412">
        <v>100000</v>
      </c>
      <c r="E2885" s="412">
        <v>533130.30299999996</v>
      </c>
    </row>
    <row r="2886" spans="1:7" ht="17.25" thickBot="1" x14ac:dyDescent="0.35">
      <c r="A2886" s="375" t="s">
        <v>28</v>
      </c>
      <c r="B2886" s="406" t="e">
        <v>#DIV/0!</v>
      </c>
      <c r="C2886" s="406">
        <v>7.4022623579479028</v>
      </c>
      <c r="D2886" s="406">
        <v>7.4024724257902141</v>
      </c>
      <c r="E2886" s="406">
        <v>7.4018118622183344</v>
      </c>
    </row>
    <row r="2887" spans="1:7" ht="17.25" thickBot="1" x14ac:dyDescent="0.35">
      <c r="A2887" s="375" t="s">
        <v>29</v>
      </c>
      <c r="B2887" s="408" t="s">
        <v>30</v>
      </c>
      <c r="C2887" s="409" t="e">
        <v>#DIV/0!</v>
      </c>
      <c r="D2887" s="409">
        <v>-0.36823644951597068</v>
      </c>
      <c r="E2887" s="409">
        <v>4.3317788141239175</v>
      </c>
    </row>
    <row r="2888" spans="1:7" ht="17.25" thickBot="1" x14ac:dyDescent="0.35">
      <c r="A2888" s="375" t="s">
        <v>31</v>
      </c>
      <c r="B2888" s="408" t="s">
        <v>30</v>
      </c>
      <c r="C2888" s="409" t="e">
        <v>#DIV/0!</v>
      </c>
      <c r="D2888" s="409">
        <v>-0.36821852078020267</v>
      </c>
      <c r="E2888" s="409">
        <v>4.3313030299999999</v>
      </c>
    </row>
    <row r="2889" spans="1:7" ht="17.25" thickBot="1" x14ac:dyDescent="0.35">
      <c r="A2889" s="375" t="s">
        <v>32</v>
      </c>
      <c r="B2889" s="408" t="s">
        <v>30</v>
      </c>
      <c r="C2889" s="409" t="e">
        <v>#DIV/0!</v>
      </c>
      <c r="D2889" s="409">
        <v>2.8378870155165714E-5</v>
      </c>
      <c r="E2889" s="409">
        <v>-8.9235532925280303E-5</v>
      </c>
    </row>
    <row r="2890" spans="1:7" ht="17.25" thickBot="1" x14ac:dyDescent="0.35">
      <c r="A2890" s="1016" t="s">
        <v>721</v>
      </c>
      <c r="B2890" s="1017"/>
      <c r="C2890" s="1017"/>
      <c r="D2890" s="1017"/>
      <c r="E2890" s="1018"/>
    </row>
    <row r="2891" spans="1:7" x14ac:dyDescent="0.3">
      <c r="A2891" s="969"/>
      <c r="B2891" s="404">
        <v>2019</v>
      </c>
      <c r="C2891" s="404">
        <v>2020</v>
      </c>
      <c r="D2891" s="404">
        <v>2021</v>
      </c>
      <c r="E2891" s="404">
        <v>2022</v>
      </c>
    </row>
    <row r="2892" spans="1:7" ht="17.25" thickBot="1" x14ac:dyDescent="0.35">
      <c r="A2892" s="970"/>
      <c r="B2892" s="405" t="s">
        <v>9</v>
      </c>
      <c r="C2892" s="405" t="s">
        <v>10</v>
      </c>
      <c r="D2892" s="405" t="s">
        <v>10</v>
      </c>
      <c r="E2892" s="405" t="s">
        <v>10</v>
      </c>
    </row>
    <row r="2893" spans="1:7" ht="17.25" thickBot="1" x14ac:dyDescent="0.35">
      <c r="A2893" s="411" t="s">
        <v>49</v>
      </c>
      <c r="B2893" s="412">
        <v>0</v>
      </c>
      <c r="C2893" s="412">
        <v>0</v>
      </c>
      <c r="D2893" s="412">
        <v>0</v>
      </c>
      <c r="E2893" s="412">
        <v>0</v>
      </c>
    </row>
    <row r="2894" spans="1:7" ht="17.25" thickBot="1" x14ac:dyDescent="0.35">
      <c r="A2894" s="413" t="s">
        <v>110</v>
      </c>
      <c r="B2894" s="412"/>
      <c r="C2894" s="412"/>
      <c r="D2894" s="412"/>
      <c r="E2894" s="412"/>
    </row>
    <row r="2895" spans="1:7" ht="17.25" thickBot="1" x14ac:dyDescent="0.35">
      <c r="A2895" s="413" t="s">
        <v>111</v>
      </c>
      <c r="B2895" s="412"/>
      <c r="C2895" s="412"/>
      <c r="D2895" s="412"/>
      <c r="E2895" s="412"/>
    </row>
    <row r="2896" spans="1:7" ht="17.25" thickBot="1" x14ac:dyDescent="0.35">
      <c r="A2896" s="413" t="s">
        <v>113</v>
      </c>
      <c r="B2896" s="412"/>
      <c r="C2896" s="412"/>
      <c r="D2896" s="412"/>
      <c r="E2896" s="412"/>
      <c r="G2896" s="364"/>
    </row>
    <row r="2897" spans="1:7" ht="17.25" thickBot="1" x14ac:dyDescent="0.35">
      <c r="A2897" s="413" t="s">
        <v>114</v>
      </c>
      <c r="B2897" s="412"/>
      <c r="C2897" s="412"/>
      <c r="D2897" s="412"/>
      <c r="E2897" s="412"/>
      <c r="G2897" s="364"/>
    </row>
    <row r="2898" spans="1:7" ht="17.25" thickBot="1" x14ac:dyDescent="0.35">
      <c r="A2898" s="411" t="s">
        <v>50</v>
      </c>
      <c r="B2898" s="407">
        <v>0</v>
      </c>
      <c r="C2898" s="407">
        <v>158282.576</v>
      </c>
      <c r="D2898" s="407">
        <v>100000</v>
      </c>
      <c r="E2898" s="407">
        <v>533130.30299999996</v>
      </c>
      <c r="G2898" s="364"/>
    </row>
    <row r="2899" spans="1:7" ht="17.25" thickBot="1" x14ac:dyDescent="0.35">
      <c r="A2899" s="413" t="s">
        <v>110</v>
      </c>
      <c r="B2899" s="412">
        <v>0</v>
      </c>
      <c r="C2899" s="412">
        <v>158282.576</v>
      </c>
      <c r="D2899" s="412">
        <v>100000</v>
      </c>
      <c r="E2899" s="412">
        <v>533130.30299999996</v>
      </c>
      <c r="G2899" s="364"/>
    </row>
    <row r="2900" spans="1:7" ht="17.25" thickBot="1" x14ac:dyDescent="0.35">
      <c r="A2900" s="413" t="s">
        <v>111</v>
      </c>
      <c r="B2900" s="407"/>
      <c r="C2900" s="412"/>
      <c r="D2900" s="412"/>
      <c r="E2900" s="412"/>
      <c r="G2900" s="364"/>
    </row>
    <row r="2901" spans="1:7" ht="17.25" thickBot="1" x14ac:dyDescent="0.35">
      <c r="A2901" s="413" t="s">
        <v>113</v>
      </c>
      <c r="B2901" s="407"/>
      <c r="C2901" s="412"/>
      <c r="D2901" s="412"/>
      <c r="E2901" s="412"/>
      <c r="G2901" s="364"/>
    </row>
    <row r="2902" spans="1:7" ht="17.25" thickBot="1" x14ac:dyDescent="0.35">
      <c r="A2902" s="413" t="s">
        <v>114</v>
      </c>
      <c r="B2902" s="407"/>
      <c r="C2902" s="412"/>
      <c r="D2902" s="412"/>
      <c r="E2902" s="412"/>
      <c r="G2902" s="364"/>
    </row>
    <row r="2903" spans="1:7" ht="17.25" thickBot="1" x14ac:dyDescent="0.35">
      <c r="A2903" s="414" t="s">
        <v>247</v>
      </c>
      <c r="B2903" s="407">
        <v>0</v>
      </c>
      <c r="C2903" s="407">
        <v>158282.576</v>
      </c>
      <c r="D2903" s="407">
        <v>100000</v>
      </c>
      <c r="E2903" s="407">
        <v>533130.30299999996</v>
      </c>
      <c r="G2903" s="364"/>
    </row>
    <row r="2904" spans="1:7" ht="99" customHeight="1" thickBot="1" x14ac:dyDescent="0.35">
      <c r="A2904" s="401" t="s">
        <v>243</v>
      </c>
      <c r="B2904" s="402" t="s">
        <v>989</v>
      </c>
      <c r="C2904" s="415" t="s">
        <v>817</v>
      </c>
      <c r="D2904" s="416"/>
      <c r="E2904" s="402"/>
      <c r="G2904" s="364"/>
    </row>
    <row r="2905" spans="1:7" ht="17.25" thickBot="1" x14ac:dyDescent="0.35">
      <c r="A2905" s="375" t="s">
        <v>22</v>
      </c>
      <c r="B2905" s="986" t="s">
        <v>724</v>
      </c>
      <c r="C2905" s="966"/>
      <c r="D2905" s="966"/>
      <c r="E2905" s="987"/>
      <c r="G2905" s="364"/>
    </row>
    <row r="2906" spans="1:7" ht="17.25" thickBot="1" x14ac:dyDescent="0.35">
      <c r="A2906" s="375" t="s">
        <v>24</v>
      </c>
      <c r="B2906" s="998" t="s">
        <v>711</v>
      </c>
      <c r="C2906" s="967"/>
      <c r="D2906" s="967"/>
      <c r="E2906" s="968"/>
      <c r="G2906" s="364"/>
    </row>
    <row r="2907" spans="1:7" x14ac:dyDescent="0.3">
      <c r="A2907" s="969"/>
      <c r="B2907" s="404">
        <v>2019</v>
      </c>
      <c r="C2907" s="404">
        <v>2020</v>
      </c>
      <c r="D2907" s="404">
        <v>2021</v>
      </c>
      <c r="E2907" s="404">
        <v>2022</v>
      </c>
      <c r="G2907" s="364"/>
    </row>
    <row r="2908" spans="1:7" ht="17.25" thickBot="1" x14ac:dyDescent="0.35">
      <c r="A2908" s="970"/>
      <c r="B2908" s="405" t="s">
        <v>9</v>
      </c>
      <c r="C2908" s="405" t="s">
        <v>10</v>
      </c>
      <c r="D2908" s="405" t="s">
        <v>10</v>
      </c>
      <c r="E2908" s="405" t="s">
        <v>10</v>
      </c>
      <c r="G2908" s="364"/>
    </row>
    <row r="2909" spans="1:7" ht="17.25" thickBot="1" x14ac:dyDescent="0.35">
      <c r="A2909" s="375" t="s">
        <v>26</v>
      </c>
      <c r="B2909" s="406">
        <v>0</v>
      </c>
      <c r="C2909" s="406">
        <v>1</v>
      </c>
      <c r="D2909" s="406">
        <v>1</v>
      </c>
      <c r="E2909" s="406">
        <v>1</v>
      </c>
      <c r="G2909" s="364"/>
    </row>
    <row r="2910" spans="1:7" ht="17.25" thickBot="1" x14ac:dyDescent="0.35">
      <c r="A2910" s="375" t="s">
        <v>27</v>
      </c>
      <c r="B2910" s="412">
        <v>0</v>
      </c>
      <c r="C2910" s="412">
        <v>1266.261</v>
      </c>
      <c r="D2910" s="412">
        <v>1266.261</v>
      </c>
      <c r="E2910" s="412">
        <v>3798.7809999999999</v>
      </c>
      <c r="G2910" s="364"/>
    </row>
    <row r="2911" spans="1:7" ht="17.25" thickBot="1" x14ac:dyDescent="0.35">
      <c r="A2911" s="375" t="s">
        <v>28</v>
      </c>
      <c r="B2911" s="406" t="e">
        <v>#DIV/0!</v>
      </c>
      <c r="C2911" s="406">
        <v>1266.261</v>
      </c>
      <c r="D2911" s="406">
        <v>1266.261</v>
      </c>
      <c r="E2911" s="406">
        <v>3798.7809999999999</v>
      </c>
      <c r="G2911" s="364"/>
    </row>
    <row r="2912" spans="1:7" ht="17.25" thickBot="1" x14ac:dyDescent="0.35">
      <c r="A2912" s="375" t="s">
        <v>29</v>
      </c>
      <c r="B2912" s="408" t="s">
        <v>30</v>
      </c>
      <c r="C2912" s="409" t="e">
        <v>#DIV/0!</v>
      </c>
      <c r="D2912" s="409">
        <v>0</v>
      </c>
      <c r="E2912" s="409">
        <v>0</v>
      </c>
      <c r="G2912" s="364"/>
    </row>
    <row r="2913" spans="1:7" ht="17.25" thickBot="1" x14ac:dyDescent="0.35">
      <c r="A2913" s="375" t="s">
        <v>31</v>
      </c>
      <c r="B2913" s="408" t="s">
        <v>30</v>
      </c>
      <c r="C2913" s="409" t="e">
        <v>#DIV/0!</v>
      </c>
      <c r="D2913" s="409">
        <v>0</v>
      </c>
      <c r="E2913" s="409">
        <v>1.9999984205467909</v>
      </c>
      <c r="G2913" s="364"/>
    </row>
    <row r="2914" spans="1:7" ht="17.25" thickBot="1" x14ac:dyDescent="0.35">
      <c r="A2914" s="375" t="s">
        <v>32</v>
      </c>
      <c r="B2914" s="408" t="s">
        <v>30</v>
      </c>
      <c r="C2914" s="409" t="e">
        <v>#DIV/0!</v>
      </c>
      <c r="D2914" s="409">
        <v>0</v>
      </c>
      <c r="E2914" s="409">
        <v>1.9999984205467909</v>
      </c>
      <c r="G2914" s="364"/>
    </row>
    <row r="2915" spans="1:7" ht="17.25" thickBot="1" x14ac:dyDescent="0.35">
      <c r="A2915" s="1016" t="s">
        <v>721</v>
      </c>
      <c r="B2915" s="1017"/>
      <c r="C2915" s="1017"/>
      <c r="D2915" s="1017"/>
      <c r="E2915" s="1018"/>
      <c r="G2915" s="364"/>
    </row>
    <row r="2916" spans="1:7" x14ac:dyDescent="0.3">
      <c r="A2916" s="969"/>
      <c r="B2916" s="404">
        <v>2019</v>
      </c>
      <c r="C2916" s="404">
        <v>2020</v>
      </c>
      <c r="D2916" s="404">
        <v>2021</v>
      </c>
      <c r="E2916" s="404">
        <v>2022</v>
      </c>
      <c r="G2916" s="364"/>
    </row>
    <row r="2917" spans="1:7" ht="17.25" thickBot="1" x14ac:dyDescent="0.35">
      <c r="A2917" s="970"/>
      <c r="B2917" s="405" t="s">
        <v>9</v>
      </c>
      <c r="C2917" s="405" t="s">
        <v>10</v>
      </c>
      <c r="D2917" s="405" t="s">
        <v>10</v>
      </c>
      <c r="E2917" s="405" t="s">
        <v>10</v>
      </c>
      <c r="G2917" s="364"/>
    </row>
    <row r="2918" spans="1:7" ht="17.25" thickBot="1" x14ac:dyDescent="0.35">
      <c r="A2918" s="411" t="s">
        <v>49</v>
      </c>
      <c r="B2918" s="412">
        <v>0</v>
      </c>
      <c r="C2918" s="412">
        <v>0</v>
      </c>
      <c r="D2918" s="412">
        <v>0</v>
      </c>
      <c r="E2918" s="412">
        <v>0</v>
      </c>
      <c r="G2918" s="364"/>
    </row>
    <row r="2919" spans="1:7" ht="17.25" thickBot="1" x14ac:dyDescent="0.35">
      <c r="A2919" s="413" t="s">
        <v>110</v>
      </c>
      <c r="B2919" s="412"/>
      <c r="C2919" s="412"/>
      <c r="D2919" s="412"/>
      <c r="E2919" s="412"/>
      <c r="G2919" s="364"/>
    </row>
    <row r="2920" spans="1:7" ht="17.25" thickBot="1" x14ac:dyDescent="0.35">
      <c r="A2920" s="413" t="s">
        <v>111</v>
      </c>
      <c r="B2920" s="412"/>
      <c r="C2920" s="412"/>
      <c r="D2920" s="412"/>
      <c r="E2920" s="412"/>
      <c r="G2920" s="364"/>
    </row>
    <row r="2921" spans="1:7" ht="17.25" thickBot="1" x14ac:dyDescent="0.35">
      <c r="A2921" s="413" t="s">
        <v>113</v>
      </c>
      <c r="B2921" s="412"/>
      <c r="C2921" s="412"/>
      <c r="D2921" s="412"/>
      <c r="E2921" s="412"/>
      <c r="G2921" s="364"/>
    </row>
    <row r="2922" spans="1:7" ht="17.25" thickBot="1" x14ac:dyDescent="0.35">
      <c r="A2922" s="413" t="s">
        <v>114</v>
      </c>
      <c r="B2922" s="412"/>
      <c r="C2922" s="412"/>
      <c r="D2922" s="412"/>
      <c r="E2922" s="412"/>
      <c r="G2922" s="364"/>
    </row>
    <row r="2923" spans="1:7" ht="17.25" thickBot="1" x14ac:dyDescent="0.35">
      <c r="A2923" s="411" t="s">
        <v>50</v>
      </c>
      <c r="B2923" s="407">
        <v>0</v>
      </c>
      <c r="C2923" s="407">
        <v>1266.261</v>
      </c>
      <c r="D2923" s="407">
        <v>1266.261</v>
      </c>
      <c r="E2923" s="407">
        <v>3798.7809999999999</v>
      </c>
      <c r="G2923" s="364"/>
    </row>
    <row r="2924" spans="1:7" ht="17.25" thickBot="1" x14ac:dyDescent="0.35">
      <c r="A2924" s="413" t="s">
        <v>110</v>
      </c>
      <c r="B2924" s="412">
        <v>0</v>
      </c>
      <c r="C2924" s="412">
        <v>1266.261</v>
      </c>
      <c r="D2924" s="412">
        <v>1266.261</v>
      </c>
      <c r="E2924" s="412">
        <v>3798.7809999999999</v>
      </c>
      <c r="G2924" s="364"/>
    </row>
    <row r="2925" spans="1:7" ht="17.25" thickBot="1" x14ac:dyDescent="0.35">
      <c r="A2925" s="413" t="s">
        <v>111</v>
      </c>
      <c r="B2925" s="407"/>
      <c r="C2925" s="412"/>
      <c r="D2925" s="412"/>
      <c r="E2925" s="412"/>
      <c r="G2925" s="364"/>
    </row>
    <row r="2926" spans="1:7" ht="17.25" thickBot="1" x14ac:dyDescent="0.35">
      <c r="A2926" s="413" t="s">
        <v>113</v>
      </c>
      <c r="B2926" s="407"/>
      <c r="C2926" s="412"/>
      <c r="D2926" s="412"/>
      <c r="E2926" s="412"/>
      <c r="G2926" s="364"/>
    </row>
    <row r="2927" spans="1:7" ht="17.25" thickBot="1" x14ac:dyDescent="0.35">
      <c r="A2927" s="413" t="s">
        <v>114</v>
      </c>
      <c r="B2927" s="407"/>
      <c r="C2927" s="412"/>
      <c r="D2927" s="412"/>
      <c r="E2927" s="412"/>
      <c r="G2927" s="364"/>
    </row>
    <row r="2928" spans="1:7" ht="17.25" thickBot="1" x14ac:dyDescent="0.35">
      <c r="A2928" s="414" t="s">
        <v>247</v>
      </c>
      <c r="B2928" s="407">
        <v>0</v>
      </c>
      <c r="C2928" s="407">
        <v>1266.261</v>
      </c>
      <c r="D2928" s="407">
        <v>1266.261</v>
      </c>
      <c r="E2928" s="407">
        <v>3798.7809999999999</v>
      </c>
    </row>
    <row r="2929" spans="1:7" ht="72.75" customHeight="1" thickBot="1" x14ac:dyDescent="0.35">
      <c r="A2929" s="401" t="s">
        <v>248</v>
      </c>
      <c r="B2929" s="402" t="s">
        <v>990</v>
      </c>
      <c r="C2929" s="415" t="s">
        <v>817</v>
      </c>
      <c r="D2929" s="416"/>
      <c r="E2929" s="402"/>
    </row>
    <row r="2930" spans="1:7" ht="108.75" customHeight="1" thickBot="1" x14ac:dyDescent="0.35">
      <c r="A2930" s="375" t="s">
        <v>22</v>
      </c>
      <c r="B2930" s="986" t="s">
        <v>991</v>
      </c>
      <c r="C2930" s="966"/>
      <c r="D2930" s="966"/>
      <c r="E2930" s="987"/>
    </row>
    <row r="2931" spans="1:7" ht="17.25" thickBot="1" x14ac:dyDescent="0.35">
      <c r="A2931" s="375" t="s">
        <v>24</v>
      </c>
      <c r="B2931" s="998" t="s">
        <v>715</v>
      </c>
      <c r="C2931" s="967"/>
      <c r="D2931" s="967"/>
      <c r="E2931" s="968"/>
    </row>
    <row r="2932" spans="1:7" x14ac:dyDescent="0.3">
      <c r="A2932" s="969"/>
      <c r="B2932" s="404">
        <v>2019</v>
      </c>
      <c r="C2932" s="404">
        <v>2020</v>
      </c>
      <c r="D2932" s="404">
        <v>2021</v>
      </c>
      <c r="E2932" s="404">
        <v>2022</v>
      </c>
    </row>
    <row r="2933" spans="1:7" ht="17.25" thickBot="1" x14ac:dyDescent="0.35">
      <c r="A2933" s="970"/>
      <c r="B2933" s="405" t="s">
        <v>9</v>
      </c>
      <c r="C2933" s="405" t="s">
        <v>10</v>
      </c>
      <c r="D2933" s="405" t="s">
        <v>10</v>
      </c>
      <c r="E2933" s="405" t="s">
        <v>10</v>
      </c>
    </row>
    <row r="2934" spans="1:7" ht="17.25" thickBot="1" x14ac:dyDescent="0.35">
      <c r="A2934" s="375" t="s">
        <v>26</v>
      </c>
      <c r="B2934" s="406">
        <v>0</v>
      </c>
      <c r="C2934" s="406">
        <v>6197</v>
      </c>
      <c r="D2934" s="406">
        <v>6197</v>
      </c>
      <c r="E2934" s="406">
        <v>18593</v>
      </c>
    </row>
    <row r="2935" spans="1:7" ht="17.25" thickBot="1" x14ac:dyDescent="0.35">
      <c r="A2935" s="375" t="s">
        <v>27</v>
      </c>
      <c r="B2935" s="412">
        <v>0</v>
      </c>
      <c r="C2935" s="412">
        <v>117773.898</v>
      </c>
      <c r="D2935" s="412">
        <v>117773.898</v>
      </c>
      <c r="E2935" s="412">
        <v>353321.69400000002</v>
      </c>
    </row>
    <row r="2936" spans="1:7" ht="17.25" thickBot="1" x14ac:dyDescent="0.35">
      <c r="A2936" s="375" t="s">
        <v>28</v>
      </c>
      <c r="B2936" s="406" t="e">
        <v>#DIV/0!</v>
      </c>
      <c r="C2936" s="406">
        <v>19.004985960948847</v>
      </c>
      <c r="D2936" s="406">
        <v>19.004985960948847</v>
      </c>
      <c r="E2936" s="406">
        <v>19.002941644704997</v>
      </c>
    </row>
    <row r="2937" spans="1:7" ht="17.25" thickBot="1" x14ac:dyDescent="0.35">
      <c r="A2937" s="375" t="s">
        <v>29</v>
      </c>
      <c r="B2937" s="408" t="s">
        <v>30</v>
      </c>
      <c r="C2937" s="409" t="e">
        <v>#DIV/0!</v>
      </c>
      <c r="D2937" s="409">
        <v>0</v>
      </c>
      <c r="E2937" s="409">
        <v>2.0003227368081329</v>
      </c>
    </row>
    <row r="2938" spans="1:7" ht="17.25" thickBot="1" x14ac:dyDescent="0.35">
      <c r="A2938" s="375" t="s">
        <v>31</v>
      </c>
      <c r="B2938" s="408" t="s">
        <v>30</v>
      </c>
      <c r="C2938" s="409" t="e">
        <v>#DIV/0!</v>
      </c>
      <c r="D2938" s="409">
        <v>0</v>
      </c>
      <c r="E2938" s="409">
        <v>2</v>
      </c>
    </row>
    <row r="2939" spans="1:7" ht="17.25" thickBot="1" x14ac:dyDescent="0.35">
      <c r="A2939" s="375" t="s">
        <v>32</v>
      </c>
      <c r="B2939" s="408" t="s">
        <v>30</v>
      </c>
      <c r="C2939" s="409" t="e">
        <v>#DIV/0!</v>
      </c>
      <c r="D2939" s="409">
        <v>0</v>
      </c>
      <c r="E2939" s="409">
        <v>-1.0756736406181133E-4</v>
      </c>
    </row>
    <row r="2940" spans="1:7" ht="17.25" thickBot="1" x14ac:dyDescent="0.35">
      <c r="A2940" s="1016" t="s">
        <v>721</v>
      </c>
      <c r="B2940" s="1017"/>
      <c r="C2940" s="1017"/>
      <c r="D2940" s="1017"/>
      <c r="E2940" s="1018"/>
    </row>
    <row r="2941" spans="1:7" x14ac:dyDescent="0.3">
      <c r="A2941" s="969"/>
      <c r="B2941" s="404">
        <v>2019</v>
      </c>
      <c r="C2941" s="404">
        <v>2020</v>
      </c>
      <c r="D2941" s="404">
        <v>2021</v>
      </c>
      <c r="E2941" s="404">
        <v>2022</v>
      </c>
    </row>
    <row r="2942" spans="1:7" ht="17.25" thickBot="1" x14ac:dyDescent="0.35">
      <c r="A2942" s="970"/>
      <c r="B2942" s="405" t="s">
        <v>9</v>
      </c>
      <c r="C2942" s="405" t="s">
        <v>10</v>
      </c>
      <c r="D2942" s="405" t="s">
        <v>10</v>
      </c>
      <c r="E2942" s="405" t="s">
        <v>10</v>
      </c>
    </row>
    <row r="2943" spans="1:7" ht="17.25" thickBot="1" x14ac:dyDescent="0.35">
      <c r="A2943" s="411" t="s">
        <v>49</v>
      </c>
      <c r="B2943" s="412">
        <v>0</v>
      </c>
      <c r="C2943" s="412">
        <v>0</v>
      </c>
      <c r="D2943" s="412">
        <v>0</v>
      </c>
      <c r="E2943" s="412">
        <v>0</v>
      </c>
    </row>
    <row r="2944" spans="1:7" ht="17.25" thickBot="1" x14ac:dyDescent="0.35">
      <c r="A2944" s="413" t="s">
        <v>110</v>
      </c>
      <c r="B2944" s="412"/>
      <c r="C2944" s="412"/>
      <c r="D2944" s="412"/>
      <c r="E2944" s="412"/>
      <c r="G2944" s="364"/>
    </row>
    <row r="2945" spans="1:7" ht="17.25" thickBot="1" x14ac:dyDescent="0.35">
      <c r="A2945" s="413" t="s">
        <v>111</v>
      </c>
      <c r="B2945" s="412"/>
      <c r="C2945" s="412"/>
      <c r="D2945" s="412"/>
      <c r="E2945" s="412"/>
      <c r="G2945" s="364"/>
    </row>
    <row r="2946" spans="1:7" ht="17.25" thickBot="1" x14ac:dyDescent="0.35">
      <c r="A2946" s="413" t="s">
        <v>113</v>
      </c>
      <c r="B2946" s="412"/>
      <c r="C2946" s="412"/>
      <c r="D2946" s="412"/>
      <c r="E2946" s="412"/>
      <c r="G2946" s="364"/>
    </row>
    <row r="2947" spans="1:7" ht="17.25" thickBot="1" x14ac:dyDescent="0.35">
      <c r="A2947" s="413" t="s">
        <v>114</v>
      </c>
      <c r="B2947" s="412"/>
      <c r="C2947" s="412"/>
      <c r="D2947" s="412"/>
      <c r="E2947" s="412"/>
      <c r="G2947" s="364"/>
    </row>
    <row r="2948" spans="1:7" ht="17.25" thickBot="1" x14ac:dyDescent="0.35">
      <c r="A2948" s="411" t="s">
        <v>50</v>
      </c>
      <c r="B2948" s="407">
        <v>0</v>
      </c>
      <c r="C2948" s="407">
        <v>117773.898</v>
      </c>
      <c r="D2948" s="407">
        <v>117773.898</v>
      </c>
      <c r="E2948" s="407">
        <v>353321.69400000002</v>
      </c>
      <c r="G2948" s="364"/>
    </row>
    <row r="2949" spans="1:7" ht="17.25" thickBot="1" x14ac:dyDescent="0.35">
      <c r="A2949" s="413" t="s">
        <v>110</v>
      </c>
      <c r="B2949" s="412">
        <v>0</v>
      </c>
      <c r="C2949" s="412">
        <v>117773.898</v>
      </c>
      <c r="D2949" s="412">
        <v>117773.898</v>
      </c>
      <c r="E2949" s="412">
        <v>353321.69400000002</v>
      </c>
      <c r="G2949" s="364"/>
    </row>
    <row r="2950" spans="1:7" ht="17.25" thickBot="1" x14ac:dyDescent="0.35">
      <c r="A2950" s="413" t="s">
        <v>111</v>
      </c>
      <c r="B2950" s="407"/>
      <c r="C2950" s="412"/>
      <c r="D2950" s="412"/>
      <c r="E2950" s="412"/>
      <c r="G2950" s="364"/>
    </row>
    <row r="2951" spans="1:7" ht="17.25" thickBot="1" x14ac:dyDescent="0.35">
      <c r="A2951" s="413" t="s">
        <v>113</v>
      </c>
      <c r="B2951" s="407"/>
      <c r="C2951" s="412"/>
      <c r="D2951" s="412"/>
      <c r="E2951" s="412"/>
      <c r="G2951" s="364"/>
    </row>
    <row r="2952" spans="1:7" ht="17.25" thickBot="1" x14ac:dyDescent="0.35">
      <c r="A2952" s="413" t="s">
        <v>114</v>
      </c>
      <c r="B2952" s="407"/>
      <c r="C2952" s="412"/>
      <c r="D2952" s="412"/>
      <c r="E2952" s="412"/>
      <c r="G2952" s="364"/>
    </row>
    <row r="2953" spans="1:7" ht="17.25" thickBot="1" x14ac:dyDescent="0.35">
      <c r="A2953" s="414" t="s">
        <v>252</v>
      </c>
      <c r="B2953" s="407">
        <v>0</v>
      </c>
      <c r="C2953" s="407">
        <v>117773.898</v>
      </c>
      <c r="D2953" s="407">
        <v>117773.898</v>
      </c>
      <c r="E2953" s="407">
        <v>353321.69400000002</v>
      </c>
      <c r="G2953" s="364"/>
    </row>
    <row r="2954" spans="1:7" ht="75.75" customHeight="1" thickBot="1" x14ac:dyDescent="0.35">
      <c r="A2954" s="401" t="s">
        <v>248</v>
      </c>
      <c r="B2954" s="402" t="s">
        <v>992</v>
      </c>
      <c r="C2954" s="415" t="s">
        <v>817</v>
      </c>
      <c r="D2954" s="416"/>
      <c r="E2954" s="402"/>
      <c r="G2954" s="364"/>
    </row>
    <row r="2955" spans="1:7" ht="17.25" thickBot="1" x14ac:dyDescent="0.35">
      <c r="A2955" s="375" t="s">
        <v>22</v>
      </c>
      <c r="B2955" s="986" t="s">
        <v>724</v>
      </c>
      <c r="C2955" s="966"/>
      <c r="D2955" s="966"/>
      <c r="E2955" s="987"/>
      <c r="G2955" s="364"/>
    </row>
    <row r="2956" spans="1:7" ht="17.25" thickBot="1" x14ac:dyDescent="0.35">
      <c r="A2956" s="375" t="s">
        <v>24</v>
      </c>
      <c r="B2956" s="998" t="s">
        <v>711</v>
      </c>
      <c r="C2956" s="967"/>
      <c r="D2956" s="967"/>
      <c r="E2956" s="968"/>
      <c r="G2956" s="364"/>
    </row>
    <row r="2957" spans="1:7" x14ac:dyDescent="0.3">
      <c r="A2957" s="969"/>
      <c r="B2957" s="404">
        <v>2019</v>
      </c>
      <c r="C2957" s="404">
        <v>2020</v>
      </c>
      <c r="D2957" s="404">
        <v>2021</v>
      </c>
      <c r="E2957" s="404">
        <v>2022</v>
      </c>
      <c r="G2957" s="364"/>
    </row>
    <row r="2958" spans="1:7" ht="17.25" thickBot="1" x14ac:dyDescent="0.35">
      <c r="A2958" s="970"/>
      <c r="B2958" s="405" t="s">
        <v>9</v>
      </c>
      <c r="C2958" s="405" t="s">
        <v>10</v>
      </c>
      <c r="D2958" s="405" t="s">
        <v>10</v>
      </c>
      <c r="E2958" s="405" t="s">
        <v>10</v>
      </c>
      <c r="G2958" s="364"/>
    </row>
    <row r="2959" spans="1:7" ht="17.25" thickBot="1" x14ac:dyDescent="0.35">
      <c r="A2959" s="375" t="s">
        <v>26</v>
      </c>
      <c r="B2959" s="406">
        <v>0</v>
      </c>
      <c r="C2959" s="406">
        <v>1</v>
      </c>
      <c r="D2959" s="406">
        <v>1</v>
      </c>
      <c r="E2959" s="406">
        <v>1</v>
      </c>
      <c r="G2959" s="364"/>
    </row>
    <row r="2960" spans="1:7" ht="17.25" thickBot="1" x14ac:dyDescent="0.35">
      <c r="A2960" s="375" t="s">
        <v>27</v>
      </c>
      <c r="B2960" s="412">
        <v>0</v>
      </c>
      <c r="C2960" s="412">
        <v>1085.7249999999999</v>
      </c>
      <c r="D2960" s="412">
        <v>1085.7249999999999</v>
      </c>
      <c r="E2960" s="412">
        <v>3257.1759999999999</v>
      </c>
      <c r="G2960" s="364"/>
    </row>
    <row r="2961" spans="1:7" ht="17.25" thickBot="1" x14ac:dyDescent="0.35">
      <c r="A2961" s="375" t="s">
        <v>28</v>
      </c>
      <c r="B2961" s="406" t="e">
        <v>#DIV/0!</v>
      </c>
      <c r="C2961" s="406">
        <v>1085.7249999999999</v>
      </c>
      <c r="D2961" s="406">
        <v>1085.7249999999999</v>
      </c>
      <c r="E2961" s="406">
        <v>3257.1759999999999</v>
      </c>
      <c r="G2961" s="364"/>
    </row>
    <row r="2962" spans="1:7" ht="17.25" thickBot="1" x14ac:dyDescent="0.35">
      <c r="A2962" s="375" t="s">
        <v>29</v>
      </c>
      <c r="B2962" s="408" t="s">
        <v>30</v>
      </c>
      <c r="C2962" s="409" t="e">
        <v>#DIV/0!</v>
      </c>
      <c r="D2962" s="409">
        <v>0</v>
      </c>
      <c r="E2962" s="409">
        <v>0</v>
      </c>
      <c r="G2962" s="364"/>
    </row>
    <row r="2963" spans="1:7" ht="17.25" thickBot="1" x14ac:dyDescent="0.35">
      <c r="A2963" s="375" t="s">
        <v>31</v>
      </c>
      <c r="B2963" s="408" t="s">
        <v>30</v>
      </c>
      <c r="C2963" s="409" t="e">
        <v>#DIV/0!</v>
      </c>
      <c r="D2963" s="409">
        <v>0</v>
      </c>
      <c r="E2963" s="409">
        <v>2.0000009210435423</v>
      </c>
      <c r="G2963" s="364"/>
    </row>
    <row r="2964" spans="1:7" ht="17.25" thickBot="1" x14ac:dyDescent="0.35">
      <c r="A2964" s="375" t="s">
        <v>32</v>
      </c>
      <c r="B2964" s="408" t="s">
        <v>30</v>
      </c>
      <c r="C2964" s="409" t="e">
        <v>#DIV/0!</v>
      </c>
      <c r="D2964" s="409">
        <v>0</v>
      </c>
      <c r="E2964" s="409">
        <v>2.0000009210435423</v>
      </c>
      <c r="G2964" s="364"/>
    </row>
    <row r="2965" spans="1:7" ht="17.25" thickBot="1" x14ac:dyDescent="0.35">
      <c r="A2965" s="1016" t="s">
        <v>721</v>
      </c>
      <c r="B2965" s="1017"/>
      <c r="C2965" s="1017"/>
      <c r="D2965" s="1017"/>
      <c r="E2965" s="1018"/>
      <c r="G2965" s="364"/>
    </row>
    <row r="2966" spans="1:7" x14ac:dyDescent="0.3">
      <c r="A2966" s="969"/>
      <c r="B2966" s="404">
        <v>2019</v>
      </c>
      <c r="C2966" s="404">
        <v>2020</v>
      </c>
      <c r="D2966" s="404">
        <v>2021</v>
      </c>
      <c r="E2966" s="404">
        <v>2022</v>
      </c>
      <c r="G2966" s="364"/>
    </row>
    <row r="2967" spans="1:7" ht="17.25" thickBot="1" x14ac:dyDescent="0.35">
      <c r="A2967" s="970"/>
      <c r="B2967" s="405" t="s">
        <v>9</v>
      </c>
      <c r="C2967" s="405" t="s">
        <v>10</v>
      </c>
      <c r="D2967" s="405" t="s">
        <v>10</v>
      </c>
      <c r="E2967" s="405" t="s">
        <v>10</v>
      </c>
      <c r="G2967" s="364"/>
    </row>
    <row r="2968" spans="1:7" ht="17.25" thickBot="1" x14ac:dyDescent="0.35">
      <c r="A2968" s="411" t="s">
        <v>49</v>
      </c>
      <c r="B2968" s="412">
        <v>0</v>
      </c>
      <c r="C2968" s="412">
        <v>0</v>
      </c>
      <c r="D2968" s="412">
        <v>0</v>
      </c>
      <c r="E2968" s="412">
        <v>0</v>
      </c>
      <c r="G2968" s="364"/>
    </row>
    <row r="2969" spans="1:7" ht="17.25" thickBot="1" x14ac:dyDescent="0.35">
      <c r="A2969" s="413" t="s">
        <v>110</v>
      </c>
      <c r="B2969" s="412"/>
      <c r="C2969" s="412"/>
      <c r="D2969" s="412"/>
      <c r="E2969" s="412"/>
      <c r="G2969" s="364"/>
    </row>
    <row r="2970" spans="1:7" ht="17.25" thickBot="1" x14ac:dyDescent="0.35">
      <c r="A2970" s="413" t="s">
        <v>111</v>
      </c>
      <c r="B2970" s="412"/>
      <c r="C2970" s="412"/>
      <c r="D2970" s="412"/>
      <c r="E2970" s="412"/>
      <c r="G2970" s="364"/>
    </row>
    <row r="2971" spans="1:7" ht="17.25" thickBot="1" x14ac:dyDescent="0.35">
      <c r="A2971" s="413" t="s">
        <v>113</v>
      </c>
      <c r="B2971" s="412"/>
      <c r="C2971" s="412"/>
      <c r="D2971" s="412"/>
      <c r="E2971" s="412"/>
      <c r="G2971" s="364"/>
    </row>
    <row r="2972" spans="1:7" ht="17.25" thickBot="1" x14ac:dyDescent="0.35">
      <c r="A2972" s="413" t="s">
        <v>114</v>
      </c>
      <c r="B2972" s="412"/>
      <c r="C2972" s="412"/>
      <c r="D2972" s="412"/>
      <c r="E2972" s="412"/>
      <c r="G2972" s="364"/>
    </row>
    <row r="2973" spans="1:7" ht="17.25" thickBot="1" x14ac:dyDescent="0.35">
      <c r="A2973" s="411" t="s">
        <v>50</v>
      </c>
      <c r="B2973" s="407">
        <v>0</v>
      </c>
      <c r="C2973" s="407">
        <v>1085.7249999999999</v>
      </c>
      <c r="D2973" s="407">
        <v>1085.7249999999999</v>
      </c>
      <c r="E2973" s="407">
        <v>3257.1759999999999</v>
      </c>
      <c r="G2973" s="364"/>
    </row>
    <row r="2974" spans="1:7" ht="17.25" thickBot="1" x14ac:dyDescent="0.35">
      <c r="A2974" s="413" t="s">
        <v>110</v>
      </c>
      <c r="B2974" s="412">
        <v>0</v>
      </c>
      <c r="C2974" s="412">
        <v>1085.7249999999999</v>
      </c>
      <c r="D2974" s="412">
        <v>1085.7249999999999</v>
      </c>
      <c r="E2974" s="412">
        <v>3257.1759999999999</v>
      </c>
      <c r="G2974" s="364"/>
    </row>
    <row r="2975" spans="1:7" ht="17.25" thickBot="1" x14ac:dyDescent="0.35">
      <c r="A2975" s="413" t="s">
        <v>111</v>
      </c>
      <c r="B2975" s="407"/>
      <c r="C2975" s="412"/>
      <c r="D2975" s="412"/>
      <c r="E2975" s="412"/>
      <c r="G2975" s="364"/>
    </row>
    <row r="2976" spans="1:7" ht="17.25" thickBot="1" x14ac:dyDescent="0.35">
      <c r="A2976" s="413" t="s">
        <v>113</v>
      </c>
      <c r="B2976" s="407"/>
      <c r="C2976" s="412"/>
      <c r="D2976" s="412"/>
      <c r="E2976" s="412"/>
    </row>
    <row r="2977" spans="1:7" ht="17.25" thickBot="1" x14ac:dyDescent="0.35">
      <c r="A2977" s="413" t="s">
        <v>114</v>
      </c>
      <c r="B2977" s="407"/>
      <c r="C2977" s="412"/>
      <c r="D2977" s="412"/>
      <c r="E2977" s="412"/>
    </row>
    <row r="2978" spans="1:7" ht="17.25" thickBot="1" x14ac:dyDescent="0.35">
      <c r="A2978" s="414" t="s">
        <v>252</v>
      </c>
      <c r="B2978" s="407">
        <v>0</v>
      </c>
      <c r="C2978" s="407">
        <v>1085.7249999999999</v>
      </c>
      <c r="D2978" s="407">
        <v>1085.7249999999999</v>
      </c>
      <c r="E2978" s="407">
        <v>3257.1759999999999</v>
      </c>
    </row>
    <row r="2979" spans="1:7" ht="62.25" customHeight="1" thickBot="1" x14ac:dyDescent="0.35">
      <c r="A2979" s="401" t="s">
        <v>253</v>
      </c>
      <c r="B2979" s="402" t="s">
        <v>993</v>
      </c>
      <c r="C2979" s="415" t="s">
        <v>817</v>
      </c>
      <c r="D2979" s="416"/>
      <c r="E2979" s="402"/>
    </row>
    <row r="2980" spans="1:7" ht="264" customHeight="1" thickBot="1" x14ac:dyDescent="0.35">
      <c r="A2980" s="375" t="s">
        <v>22</v>
      </c>
      <c r="B2980" s="986" t="s">
        <v>994</v>
      </c>
      <c r="C2980" s="966"/>
      <c r="D2980" s="966"/>
      <c r="E2980" s="987"/>
    </row>
    <row r="2981" spans="1:7" ht="17.25" thickBot="1" x14ac:dyDescent="0.35">
      <c r="A2981" s="375" t="s">
        <v>24</v>
      </c>
      <c r="B2981" s="998" t="s">
        <v>715</v>
      </c>
      <c r="C2981" s="967"/>
      <c r="D2981" s="967"/>
      <c r="E2981" s="968"/>
    </row>
    <row r="2982" spans="1:7" x14ac:dyDescent="0.3">
      <c r="A2982" s="969"/>
      <c r="B2982" s="404">
        <v>2019</v>
      </c>
      <c r="C2982" s="404">
        <v>2020</v>
      </c>
      <c r="D2982" s="404">
        <v>2021</v>
      </c>
      <c r="E2982" s="404">
        <v>2022</v>
      </c>
    </row>
    <row r="2983" spans="1:7" ht="17.25" thickBot="1" x14ac:dyDescent="0.35">
      <c r="A2983" s="970"/>
      <c r="B2983" s="405" t="s">
        <v>9</v>
      </c>
      <c r="C2983" s="405" t="s">
        <v>10</v>
      </c>
      <c r="D2983" s="405" t="s">
        <v>10</v>
      </c>
      <c r="E2983" s="405" t="s">
        <v>10</v>
      </c>
    </row>
    <row r="2984" spans="1:7" ht="17.25" thickBot="1" x14ac:dyDescent="0.35">
      <c r="A2984" s="375" t="s">
        <v>26</v>
      </c>
      <c r="B2984" s="406">
        <v>0</v>
      </c>
      <c r="C2984" s="406">
        <v>5845</v>
      </c>
      <c r="D2984" s="406">
        <v>5845</v>
      </c>
      <c r="E2984" s="406">
        <v>17537</v>
      </c>
      <c r="F2984" s="364" t="s">
        <v>978</v>
      </c>
      <c r="G2984" s="374">
        <v>528396.54500000004</v>
      </c>
    </row>
    <row r="2985" spans="1:7" ht="17.25" thickBot="1" x14ac:dyDescent="0.35">
      <c r="A2985" s="375" t="s">
        <v>27</v>
      </c>
      <c r="B2985" s="412">
        <v>0</v>
      </c>
      <c r="C2985" s="412">
        <v>105679.30899999999</v>
      </c>
      <c r="D2985" s="412">
        <v>105679.30899999999</v>
      </c>
      <c r="E2985" s="412">
        <v>317037.92700000003</v>
      </c>
      <c r="F2985" s="364" t="s">
        <v>788</v>
      </c>
      <c r="G2985" s="374">
        <v>29227</v>
      </c>
    </row>
    <row r="2986" spans="1:7" ht="17.25" thickBot="1" x14ac:dyDescent="0.35">
      <c r="A2986" s="375" t="s">
        <v>28</v>
      </c>
      <c r="B2986" s="406" t="e">
        <v>#DIV/0!</v>
      </c>
      <c r="C2986" s="406">
        <v>18.080292386655259</v>
      </c>
      <c r="D2986" s="406">
        <v>18.080292386655259</v>
      </c>
      <c r="E2986" s="406">
        <v>18.078230427096997</v>
      </c>
    </row>
    <row r="2987" spans="1:7" ht="17.25" thickBot="1" x14ac:dyDescent="0.35">
      <c r="A2987" s="375" t="s">
        <v>29</v>
      </c>
      <c r="B2987" s="408" t="s">
        <v>30</v>
      </c>
      <c r="C2987" s="409" t="e">
        <v>#DIV/0!</v>
      </c>
      <c r="D2987" s="409">
        <v>0</v>
      </c>
      <c r="E2987" s="409">
        <v>2.0003421727972626</v>
      </c>
    </row>
    <row r="2988" spans="1:7" ht="17.25" thickBot="1" x14ac:dyDescent="0.35">
      <c r="A2988" s="375" t="s">
        <v>31</v>
      </c>
      <c r="B2988" s="408" t="s">
        <v>30</v>
      </c>
      <c r="C2988" s="409" t="e">
        <v>#DIV/0!</v>
      </c>
      <c r="D2988" s="409">
        <v>0</v>
      </c>
      <c r="E2988" s="409">
        <v>2.0000000000000004</v>
      </c>
    </row>
    <row r="2989" spans="1:7" ht="17.25" thickBot="1" x14ac:dyDescent="0.35">
      <c r="A2989" s="375" t="s">
        <v>32</v>
      </c>
      <c r="B2989" s="408" t="s">
        <v>30</v>
      </c>
      <c r="C2989" s="409" t="e">
        <v>#DIV/0!</v>
      </c>
      <c r="D2989" s="409">
        <v>0</v>
      </c>
      <c r="E2989" s="409">
        <v>-1.1404459143504742E-4</v>
      </c>
    </row>
    <row r="2990" spans="1:7" ht="17.25" thickBot="1" x14ac:dyDescent="0.35">
      <c r="A2990" s="1016" t="s">
        <v>721</v>
      </c>
      <c r="B2990" s="1017"/>
      <c r="C2990" s="1017"/>
      <c r="D2990" s="1017"/>
      <c r="E2990" s="1018"/>
    </row>
    <row r="2991" spans="1:7" x14ac:dyDescent="0.3">
      <c r="A2991" s="969"/>
      <c r="B2991" s="404">
        <v>2019</v>
      </c>
      <c r="C2991" s="404">
        <v>2020</v>
      </c>
      <c r="D2991" s="404">
        <v>2021</v>
      </c>
      <c r="E2991" s="404">
        <v>2022</v>
      </c>
    </row>
    <row r="2992" spans="1:7" ht="17.25" thickBot="1" x14ac:dyDescent="0.35">
      <c r="A2992" s="970"/>
      <c r="B2992" s="405" t="s">
        <v>9</v>
      </c>
      <c r="C2992" s="405" t="s">
        <v>10</v>
      </c>
      <c r="D2992" s="405" t="s">
        <v>10</v>
      </c>
      <c r="E2992" s="405" t="s">
        <v>10</v>
      </c>
      <c r="G2992" s="364"/>
    </row>
    <row r="2993" spans="1:7" ht="17.25" thickBot="1" x14ac:dyDescent="0.35">
      <c r="A2993" s="411" t="s">
        <v>49</v>
      </c>
      <c r="B2993" s="412">
        <v>0</v>
      </c>
      <c r="C2993" s="412">
        <v>0</v>
      </c>
      <c r="D2993" s="412">
        <v>0</v>
      </c>
      <c r="E2993" s="412">
        <v>0</v>
      </c>
      <c r="G2993" s="364"/>
    </row>
    <row r="2994" spans="1:7" ht="17.25" thickBot="1" x14ac:dyDescent="0.35">
      <c r="A2994" s="413" t="s">
        <v>110</v>
      </c>
      <c r="B2994" s="412"/>
      <c r="C2994" s="412"/>
      <c r="D2994" s="412"/>
      <c r="E2994" s="412"/>
      <c r="G2994" s="364"/>
    </row>
    <row r="2995" spans="1:7" ht="17.25" thickBot="1" x14ac:dyDescent="0.35">
      <c r="A2995" s="413" t="s">
        <v>111</v>
      </c>
      <c r="B2995" s="412"/>
      <c r="C2995" s="412"/>
      <c r="D2995" s="412"/>
      <c r="E2995" s="412"/>
      <c r="G2995" s="364"/>
    </row>
    <row r="2996" spans="1:7" ht="17.25" thickBot="1" x14ac:dyDescent="0.35">
      <c r="A2996" s="413" t="s">
        <v>113</v>
      </c>
      <c r="B2996" s="412"/>
      <c r="C2996" s="412"/>
      <c r="D2996" s="412"/>
      <c r="E2996" s="412"/>
      <c r="G2996" s="364"/>
    </row>
    <row r="2997" spans="1:7" ht="17.25" thickBot="1" x14ac:dyDescent="0.35">
      <c r="A2997" s="413" t="s">
        <v>114</v>
      </c>
      <c r="B2997" s="412"/>
      <c r="C2997" s="412"/>
      <c r="D2997" s="412"/>
      <c r="E2997" s="412"/>
      <c r="G2997" s="364"/>
    </row>
    <row r="2998" spans="1:7" ht="17.25" thickBot="1" x14ac:dyDescent="0.35">
      <c r="A2998" s="411" t="s">
        <v>50</v>
      </c>
      <c r="B2998" s="407">
        <v>0</v>
      </c>
      <c r="C2998" s="407">
        <v>105679.30899999999</v>
      </c>
      <c r="D2998" s="407">
        <v>105679.30899999999</v>
      </c>
      <c r="E2998" s="407">
        <v>317037.92700000003</v>
      </c>
      <c r="G2998" s="364"/>
    </row>
    <row r="2999" spans="1:7" ht="17.25" thickBot="1" x14ac:dyDescent="0.35">
      <c r="A2999" s="413" t="s">
        <v>110</v>
      </c>
      <c r="B2999" s="412">
        <v>0</v>
      </c>
      <c r="C2999" s="412">
        <v>105679.30899999999</v>
      </c>
      <c r="D2999" s="412">
        <v>105679.30899999999</v>
      </c>
      <c r="E2999" s="412">
        <v>317037.92700000003</v>
      </c>
      <c r="G2999" s="364"/>
    </row>
    <row r="3000" spans="1:7" ht="17.25" thickBot="1" x14ac:dyDescent="0.35">
      <c r="A3000" s="413" t="s">
        <v>111</v>
      </c>
      <c r="B3000" s="407"/>
      <c r="C3000" s="412"/>
      <c r="D3000" s="412"/>
      <c r="E3000" s="412"/>
      <c r="G3000" s="364"/>
    </row>
    <row r="3001" spans="1:7" ht="17.25" thickBot="1" x14ac:dyDescent="0.35">
      <c r="A3001" s="413" t="s">
        <v>113</v>
      </c>
      <c r="B3001" s="407"/>
      <c r="C3001" s="412"/>
      <c r="D3001" s="412"/>
      <c r="E3001" s="412"/>
      <c r="G3001" s="364"/>
    </row>
    <row r="3002" spans="1:7" ht="17.25" thickBot="1" x14ac:dyDescent="0.35">
      <c r="A3002" s="413" t="s">
        <v>114</v>
      </c>
      <c r="B3002" s="407"/>
      <c r="C3002" s="412"/>
      <c r="D3002" s="412"/>
      <c r="E3002" s="412"/>
      <c r="G3002" s="364"/>
    </row>
    <row r="3003" spans="1:7" ht="17.25" thickBot="1" x14ac:dyDescent="0.35">
      <c r="A3003" s="414" t="s">
        <v>257</v>
      </c>
      <c r="B3003" s="407">
        <v>0</v>
      </c>
      <c r="C3003" s="407">
        <v>105679.30899999999</v>
      </c>
      <c r="D3003" s="407">
        <v>105679.30899999999</v>
      </c>
      <c r="E3003" s="407">
        <v>317037.92700000003</v>
      </c>
      <c r="G3003" s="364"/>
    </row>
    <row r="3004" spans="1:7" ht="75" customHeight="1" thickBot="1" x14ac:dyDescent="0.35">
      <c r="A3004" s="401" t="s">
        <v>253</v>
      </c>
      <c r="B3004" s="402" t="s">
        <v>995</v>
      </c>
      <c r="C3004" s="415" t="s">
        <v>817</v>
      </c>
      <c r="D3004" s="416"/>
      <c r="E3004" s="402"/>
      <c r="G3004" s="364"/>
    </row>
    <row r="3005" spans="1:7" ht="17.25" thickBot="1" x14ac:dyDescent="0.35">
      <c r="A3005" s="375" t="s">
        <v>22</v>
      </c>
      <c r="B3005" s="986" t="s">
        <v>724</v>
      </c>
      <c r="C3005" s="966"/>
      <c r="D3005" s="966"/>
      <c r="E3005" s="987"/>
      <c r="G3005" s="364"/>
    </row>
    <row r="3006" spans="1:7" ht="17.25" thickBot="1" x14ac:dyDescent="0.35">
      <c r="A3006" s="375" t="s">
        <v>24</v>
      </c>
      <c r="B3006" s="998" t="s">
        <v>711</v>
      </c>
      <c r="C3006" s="967"/>
      <c r="D3006" s="967"/>
      <c r="E3006" s="968"/>
      <c r="G3006" s="364"/>
    </row>
    <row r="3007" spans="1:7" x14ac:dyDescent="0.3">
      <c r="A3007" s="969"/>
      <c r="B3007" s="404">
        <v>2019</v>
      </c>
      <c r="C3007" s="404">
        <v>2020</v>
      </c>
      <c r="D3007" s="404">
        <v>2021</v>
      </c>
      <c r="E3007" s="404">
        <v>2022</v>
      </c>
      <c r="G3007" s="364"/>
    </row>
    <row r="3008" spans="1:7" ht="17.25" thickBot="1" x14ac:dyDescent="0.35">
      <c r="A3008" s="970"/>
      <c r="B3008" s="405" t="s">
        <v>9</v>
      </c>
      <c r="C3008" s="405" t="s">
        <v>10</v>
      </c>
      <c r="D3008" s="405" t="s">
        <v>10</v>
      </c>
      <c r="E3008" s="405" t="s">
        <v>10</v>
      </c>
      <c r="G3008" s="364"/>
    </row>
    <row r="3009" spans="1:7" ht="17.25" thickBot="1" x14ac:dyDescent="0.35">
      <c r="A3009" s="375" t="s">
        <v>26</v>
      </c>
      <c r="B3009" s="406">
        <v>0</v>
      </c>
      <c r="C3009" s="406">
        <v>1</v>
      </c>
      <c r="D3009" s="406">
        <v>1</v>
      </c>
      <c r="E3009" s="406">
        <v>1</v>
      </c>
      <c r="G3009" s="364"/>
    </row>
    <row r="3010" spans="1:7" ht="17.25" thickBot="1" x14ac:dyDescent="0.35">
      <c r="A3010" s="375" t="s">
        <v>27</v>
      </c>
      <c r="B3010" s="412">
        <v>0</v>
      </c>
      <c r="C3010" s="412">
        <v>1039.451</v>
      </c>
      <c r="D3010" s="412">
        <v>1039.451</v>
      </c>
      <c r="E3010" s="412">
        <v>3118.3519999999999</v>
      </c>
      <c r="G3010" s="364"/>
    </row>
    <row r="3011" spans="1:7" ht="17.25" thickBot="1" x14ac:dyDescent="0.35">
      <c r="A3011" s="375" t="s">
        <v>28</v>
      </c>
      <c r="B3011" s="406" t="e">
        <v>#DIV/0!</v>
      </c>
      <c r="C3011" s="406">
        <v>1039.451</v>
      </c>
      <c r="D3011" s="406">
        <v>1039.451</v>
      </c>
      <c r="E3011" s="406">
        <v>3118.3519999999999</v>
      </c>
      <c r="G3011" s="364"/>
    </row>
    <row r="3012" spans="1:7" ht="17.25" thickBot="1" x14ac:dyDescent="0.35">
      <c r="A3012" s="375" t="s">
        <v>29</v>
      </c>
      <c r="B3012" s="408" t="s">
        <v>30</v>
      </c>
      <c r="C3012" s="409" t="e">
        <v>#DIV/0!</v>
      </c>
      <c r="D3012" s="409">
        <v>0</v>
      </c>
      <c r="E3012" s="409">
        <v>0</v>
      </c>
      <c r="G3012" s="364"/>
    </row>
    <row r="3013" spans="1:7" ht="17.25" thickBot="1" x14ac:dyDescent="0.35">
      <c r="A3013" s="375" t="s">
        <v>31</v>
      </c>
      <c r="B3013" s="408" t="s">
        <v>30</v>
      </c>
      <c r="C3013" s="409" t="e">
        <v>#DIV/0!</v>
      </c>
      <c r="D3013" s="409">
        <v>0</v>
      </c>
      <c r="E3013" s="409">
        <v>1.9999990379536889</v>
      </c>
      <c r="G3013" s="364"/>
    </row>
    <row r="3014" spans="1:7" ht="17.25" thickBot="1" x14ac:dyDescent="0.35">
      <c r="A3014" s="375" t="s">
        <v>32</v>
      </c>
      <c r="B3014" s="408" t="s">
        <v>30</v>
      </c>
      <c r="C3014" s="409" t="e">
        <v>#DIV/0!</v>
      </c>
      <c r="D3014" s="409">
        <v>0</v>
      </c>
      <c r="E3014" s="409">
        <v>1.9999990379536889</v>
      </c>
      <c r="G3014" s="364"/>
    </row>
    <row r="3015" spans="1:7" ht="17.25" thickBot="1" x14ac:dyDescent="0.35">
      <c r="A3015" s="1016" t="s">
        <v>721</v>
      </c>
      <c r="B3015" s="1017"/>
      <c r="C3015" s="1017"/>
      <c r="D3015" s="1017"/>
      <c r="E3015" s="1018"/>
      <c r="G3015" s="364"/>
    </row>
    <row r="3016" spans="1:7" x14ac:dyDescent="0.3">
      <c r="A3016" s="969"/>
      <c r="B3016" s="404">
        <v>2019</v>
      </c>
      <c r="C3016" s="404">
        <v>2020</v>
      </c>
      <c r="D3016" s="404">
        <v>2021</v>
      </c>
      <c r="E3016" s="404">
        <v>2022</v>
      </c>
      <c r="G3016" s="364"/>
    </row>
    <row r="3017" spans="1:7" ht="17.25" thickBot="1" x14ac:dyDescent="0.35">
      <c r="A3017" s="970"/>
      <c r="B3017" s="405" t="s">
        <v>9</v>
      </c>
      <c r="C3017" s="405" t="s">
        <v>10</v>
      </c>
      <c r="D3017" s="405" t="s">
        <v>10</v>
      </c>
      <c r="E3017" s="405" t="s">
        <v>10</v>
      </c>
      <c r="G3017" s="364"/>
    </row>
    <row r="3018" spans="1:7" ht="17.25" thickBot="1" x14ac:dyDescent="0.35">
      <c r="A3018" s="411" t="s">
        <v>49</v>
      </c>
      <c r="B3018" s="412">
        <v>0</v>
      </c>
      <c r="C3018" s="412">
        <v>0</v>
      </c>
      <c r="D3018" s="412">
        <v>0</v>
      </c>
      <c r="E3018" s="412">
        <v>0</v>
      </c>
      <c r="G3018" s="364"/>
    </row>
    <row r="3019" spans="1:7" ht="17.25" thickBot="1" x14ac:dyDescent="0.35">
      <c r="A3019" s="413" t="s">
        <v>110</v>
      </c>
      <c r="B3019" s="412"/>
      <c r="C3019" s="412"/>
      <c r="D3019" s="412"/>
      <c r="E3019" s="412"/>
      <c r="G3019" s="364"/>
    </row>
    <row r="3020" spans="1:7" ht="17.25" thickBot="1" x14ac:dyDescent="0.35">
      <c r="A3020" s="413" t="s">
        <v>111</v>
      </c>
      <c r="B3020" s="412"/>
      <c r="C3020" s="412"/>
      <c r="D3020" s="412"/>
      <c r="E3020" s="412"/>
      <c r="G3020" s="364"/>
    </row>
    <row r="3021" spans="1:7" ht="17.25" thickBot="1" x14ac:dyDescent="0.35">
      <c r="A3021" s="413" t="s">
        <v>113</v>
      </c>
      <c r="B3021" s="412"/>
      <c r="C3021" s="412"/>
      <c r="D3021" s="412"/>
      <c r="E3021" s="412"/>
      <c r="G3021" s="364"/>
    </row>
    <row r="3022" spans="1:7" ht="17.25" thickBot="1" x14ac:dyDescent="0.35">
      <c r="A3022" s="413" t="s">
        <v>114</v>
      </c>
      <c r="B3022" s="412"/>
      <c r="C3022" s="412"/>
      <c r="D3022" s="412"/>
      <c r="E3022" s="412"/>
      <c r="G3022" s="364"/>
    </row>
    <row r="3023" spans="1:7" ht="17.25" thickBot="1" x14ac:dyDescent="0.35">
      <c r="A3023" s="411" t="s">
        <v>50</v>
      </c>
      <c r="B3023" s="407">
        <v>0</v>
      </c>
      <c r="C3023" s="407">
        <v>1039.451</v>
      </c>
      <c r="D3023" s="407">
        <v>1039.451</v>
      </c>
      <c r="E3023" s="407">
        <v>3118.3519999999999</v>
      </c>
      <c r="G3023" s="364"/>
    </row>
    <row r="3024" spans="1:7" ht="17.25" thickBot="1" x14ac:dyDescent="0.35">
      <c r="A3024" s="413" t="s">
        <v>110</v>
      </c>
      <c r="B3024" s="412">
        <v>0</v>
      </c>
      <c r="C3024" s="412">
        <v>1039.451</v>
      </c>
      <c r="D3024" s="412">
        <v>1039.451</v>
      </c>
      <c r="E3024" s="412">
        <v>3118.3519999999999</v>
      </c>
    </row>
    <row r="3025" spans="1:7" ht="17.25" thickBot="1" x14ac:dyDescent="0.35">
      <c r="A3025" s="413" t="s">
        <v>111</v>
      </c>
      <c r="B3025" s="407"/>
      <c r="C3025" s="412"/>
      <c r="D3025" s="412"/>
      <c r="E3025" s="412"/>
    </row>
    <row r="3026" spans="1:7" ht="17.25" thickBot="1" x14ac:dyDescent="0.35">
      <c r="A3026" s="413" t="s">
        <v>113</v>
      </c>
      <c r="B3026" s="407"/>
      <c r="C3026" s="412"/>
      <c r="D3026" s="412"/>
      <c r="E3026" s="412"/>
    </row>
    <row r="3027" spans="1:7" ht="17.25" thickBot="1" x14ac:dyDescent="0.35">
      <c r="A3027" s="413" t="s">
        <v>114</v>
      </c>
      <c r="B3027" s="407"/>
      <c r="C3027" s="412"/>
      <c r="D3027" s="412"/>
      <c r="E3027" s="412"/>
    </row>
    <row r="3028" spans="1:7" ht="17.25" thickBot="1" x14ac:dyDescent="0.35">
      <c r="A3028" s="414" t="s">
        <v>257</v>
      </c>
      <c r="B3028" s="407">
        <v>0</v>
      </c>
      <c r="C3028" s="407">
        <v>1039.451</v>
      </c>
      <c r="D3028" s="407">
        <v>1039.451</v>
      </c>
      <c r="E3028" s="407">
        <v>3118.3519999999999</v>
      </c>
    </row>
    <row r="3029" spans="1:7" ht="42" customHeight="1" thickBot="1" x14ac:dyDescent="0.35">
      <c r="A3029" s="401" t="s">
        <v>258</v>
      </c>
      <c r="B3029" s="402" t="s">
        <v>996</v>
      </c>
      <c r="C3029" s="415" t="s">
        <v>817</v>
      </c>
      <c r="D3029" s="416"/>
      <c r="E3029" s="402"/>
    </row>
    <row r="3030" spans="1:7" ht="118.5" customHeight="1" thickBot="1" x14ac:dyDescent="0.35">
      <c r="A3030" s="375" t="s">
        <v>22</v>
      </c>
      <c r="B3030" s="986" t="s">
        <v>997</v>
      </c>
      <c r="C3030" s="966"/>
      <c r="D3030" s="966"/>
      <c r="E3030" s="987"/>
    </row>
    <row r="3031" spans="1:7" ht="17.25" thickBot="1" x14ac:dyDescent="0.35">
      <c r="A3031" s="375" t="s">
        <v>24</v>
      </c>
      <c r="B3031" s="998" t="s">
        <v>715</v>
      </c>
      <c r="C3031" s="967"/>
      <c r="D3031" s="967"/>
      <c r="E3031" s="968"/>
    </row>
    <row r="3032" spans="1:7" x14ac:dyDescent="0.3">
      <c r="A3032" s="969"/>
      <c r="B3032" s="404">
        <v>2019</v>
      </c>
      <c r="C3032" s="404">
        <v>2020</v>
      </c>
      <c r="D3032" s="404">
        <v>2021</v>
      </c>
      <c r="E3032" s="404">
        <v>2022</v>
      </c>
    </row>
    <row r="3033" spans="1:7" ht="17.25" thickBot="1" x14ac:dyDescent="0.35">
      <c r="A3033" s="970"/>
      <c r="B3033" s="405" t="s">
        <v>9</v>
      </c>
      <c r="C3033" s="405" t="s">
        <v>10</v>
      </c>
      <c r="D3033" s="405" t="s">
        <v>10</v>
      </c>
      <c r="E3033" s="405" t="s">
        <v>10</v>
      </c>
    </row>
    <row r="3034" spans="1:7" ht="17.25" thickBot="1" x14ac:dyDescent="0.35">
      <c r="A3034" s="375" t="s">
        <v>26</v>
      </c>
      <c r="B3034" s="406">
        <v>0</v>
      </c>
      <c r="C3034" s="406">
        <v>5682</v>
      </c>
      <c r="D3034" s="406">
        <v>5682</v>
      </c>
      <c r="E3034" s="406">
        <v>17046</v>
      </c>
    </row>
    <row r="3035" spans="1:7" ht="17.25" thickBot="1" x14ac:dyDescent="0.35">
      <c r="A3035" s="375" t="s">
        <v>27</v>
      </c>
      <c r="B3035" s="412">
        <v>0</v>
      </c>
      <c r="C3035" s="412">
        <v>11908.777</v>
      </c>
      <c r="D3035" s="412">
        <v>11908.777</v>
      </c>
      <c r="E3035" s="412">
        <v>35726.332000000002</v>
      </c>
    </row>
    <row r="3036" spans="1:7" ht="17.25" thickBot="1" x14ac:dyDescent="0.35">
      <c r="A3036" s="375" t="s">
        <v>28</v>
      </c>
      <c r="B3036" s="406" t="e">
        <v>#DIV/0!</v>
      </c>
      <c r="C3036" s="406">
        <v>2.0958776839141149</v>
      </c>
      <c r="D3036" s="406">
        <v>2.0958776839141149</v>
      </c>
      <c r="E3036" s="406">
        <v>2.0958777425789044</v>
      </c>
    </row>
    <row r="3037" spans="1:7" ht="17.25" thickBot="1" x14ac:dyDescent="0.35">
      <c r="A3037" s="375" t="s">
        <v>29</v>
      </c>
      <c r="B3037" s="408" t="s">
        <v>30</v>
      </c>
      <c r="C3037" s="409" t="e">
        <v>#DIV/0!</v>
      </c>
      <c r="D3037" s="409">
        <v>0</v>
      </c>
      <c r="E3037" s="409">
        <v>2</v>
      </c>
    </row>
    <row r="3038" spans="1:7" ht="17.25" thickBot="1" x14ac:dyDescent="0.35">
      <c r="A3038" s="375" t="s">
        <v>31</v>
      </c>
      <c r="B3038" s="408" t="s">
        <v>30</v>
      </c>
      <c r="C3038" s="409" t="e">
        <v>#DIV/0!</v>
      </c>
      <c r="D3038" s="409">
        <v>0</v>
      </c>
      <c r="E3038" s="409">
        <v>2.0000000839716794</v>
      </c>
    </row>
    <row r="3039" spans="1:7" ht="17.25" thickBot="1" x14ac:dyDescent="0.35">
      <c r="A3039" s="375" t="s">
        <v>32</v>
      </c>
      <c r="B3039" s="408" t="s">
        <v>30</v>
      </c>
      <c r="C3039" s="409" t="e">
        <v>#DIV/0!</v>
      </c>
      <c r="D3039" s="409">
        <v>0</v>
      </c>
      <c r="E3039" s="409">
        <v>2.7990559647861346E-8</v>
      </c>
    </row>
    <row r="3040" spans="1:7" ht="17.25" thickBot="1" x14ac:dyDescent="0.35">
      <c r="A3040" s="1016" t="s">
        <v>721</v>
      </c>
      <c r="B3040" s="1017"/>
      <c r="C3040" s="1017"/>
      <c r="D3040" s="1017"/>
      <c r="E3040" s="1018"/>
      <c r="G3040" s="364"/>
    </row>
    <row r="3041" spans="1:7" x14ac:dyDescent="0.3">
      <c r="A3041" s="969"/>
      <c r="B3041" s="404">
        <v>2019</v>
      </c>
      <c r="C3041" s="404">
        <v>2020</v>
      </c>
      <c r="D3041" s="404">
        <v>2021</v>
      </c>
      <c r="E3041" s="404">
        <v>2022</v>
      </c>
      <c r="G3041" s="364"/>
    </row>
    <row r="3042" spans="1:7" ht="17.25" thickBot="1" x14ac:dyDescent="0.35">
      <c r="A3042" s="970"/>
      <c r="B3042" s="405" t="s">
        <v>9</v>
      </c>
      <c r="C3042" s="405" t="s">
        <v>10</v>
      </c>
      <c r="D3042" s="405" t="s">
        <v>10</v>
      </c>
      <c r="E3042" s="405" t="s">
        <v>10</v>
      </c>
      <c r="G3042" s="364"/>
    </row>
    <row r="3043" spans="1:7" ht="17.25" thickBot="1" x14ac:dyDescent="0.35">
      <c r="A3043" s="411" t="s">
        <v>49</v>
      </c>
      <c r="B3043" s="412">
        <v>0</v>
      </c>
      <c r="C3043" s="412">
        <v>0</v>
      </c>
      <c r="D3043" s="412">
        <v>0</v>
      </c>
      <c r="E3043" s="412">
        <v>0</v>
      </c>
      <c r="G3043" s="364"/>
    </row>
    <row r="3044" spans="1:7" ht="17.25" thickBot="1" x14ac:dyDescent="0.35">
      <c r="A3044" s="413" t="s">
        <v>110</v>
      </c>
      <c r="B3044" s="412"/>
      <c r="C3044" s="412"/>
      <c r="D3044" s="412"/>
      <c r="E3044" s="412"/>
      <c r="G3044" s="364"/>
    </row>
    <row r="3045" spans="1:7" ht="17.25" thickBot="1" x14ac:dyDescent="0.35">
      <c r="A3045" s="413" t="s">
        <v>111</v>
      </c>
      <c r="B3045" s="412"/>
      <c r="C3045" s="412"/>
      <c r="D3045" s="412"/>
      <c r="E3045" s="412"/>
      <c r="G3045" s="364"/>
    </row>
    <row r="3046" spans="1:7" ht="17.25" thickBot="1" x14ac:dyDescent="0.35">
      <c r="A3046" s="413" t="s">
        <v>113</v>
      </c>
      <c r="B3046" s="412"/>
      <c r="C3046" s="412"/>
      <c r="D3046" s="412"/>
      <c r="E3046" s="412"/>
      <c r="G3046" s="364"/>
    </row>
    <row r="3047" spans="1:7" ht="17.25" thickBot="1" x14ac:dyDescent="0.35">
      <c r="A3047" s="413" t="s">
        <v>114</v>
      </c>
      <c r="B3047" s="412"/>
      <c r="C3047" s="412"/>
      <c r="D3047" s="412"/>
      <c r="E3047" s="412"/>
      <c r="G3047" s="364"/>
    </row>
    <row r="3048" spans="1:7" ht="17.25" thickBot="1" x14ac:dyDescent="0.35">
      <c r="A3048" s="411" t="s">
        <v>50</v>
      </c>
      <c r="B3048" s="407">
        <v>0</v>
      </c>
      <c r="C3048" s="407">
        <v>11908.777</v>
      </c>
      <c r="D3048" s="407">
        <v>11908.777</v>
      </c>
      <c r="E3048" s="407">
        <v>35726.332000000002</v>
      </c>
      <c r="G3048" s="364"/>
    </row>
    <row r="3049" spans="1:7" ht="17.25" thickBot="1" x14ac:dyDescent="0.35">
      <c r="A3049" s="413" t="s">
        <v>110</v>
      </c>
      <c r="B3049" s="412">
        <v>0</v>
      </c>
      <c r="C3049" s="412">
        <v>11908.777</v>
      </c>
      <c r="D3049" s="412">
        <v>11908.777</v>
      </c>
      <c r="E3049" s="412">
        <v>35726.332000000002</v>
      </c>
      <c r="G3049" s="364"/>
    </row>
    <row r="3050" spans="1:7" ht="17.25" thickBot="1" x14ac:dyDescent="0.35">
      <c r="A3050" s="413" t="s">
        <v>111</v>
      </c>
      <c r="B3050" s="407"/>
      <c r="C3050" s="412"/>
      <c r="D3050" s="412"/>
      <c r="E3050" s="412"/>
      <c r="G3050" s="364"/>
    </row>
    <row r="3051" spans="1:7" ht="17.25" thickBot="1" x14ac:dyDescent="0.35">
      <c r="A3051" s="413" t="s">
        <v>113</v>
      </c>
      <c r="B3051" s="407"/>
      <c r="C3051" s="412"/>
      <c r="D3051" s="412"/>
      <c r="E3051" s="412"/>
      <c r="G3051" s="364"/>
    </row>
    <row r="3052" spans="1:7" ht="17.25" thickBot="1" x14ac:dyDescent="0.35">
      <c r="A3052" s="413" t="s">
        <v>114</v>
      </c>
      <c r="B3052" s="407"/>
      <c r="C3052" s="412"/>
      <c r="D3052" s="412"/>
      <c r="E3052" s="412"/>
      <c r="G3052" s="364"/>
    </row>
    <row r="3053" spans="1:7" ht="17.25" thickBot="1" x14ac:dyDescent="0.35">
      <c r="A3053" s="414" t="s">
        <v>262</v>
      </c>
      <c r="B3053" s="407">
        <v>0</v>
      </c>
      <c r="C3053" s="407">
        <v>11908.777</v>
      </c>
      <c r="D3053" s="407">
        <v>11908.777</v>
      </c>
      <c r="E3053" s="407">
        <v>35726.332000000002</v>
      </c>
      <c r="G3053" s="364"/>
    </row>
    <row r="3054" spans="1:7" ht="70.5" customHeight="1" thickBot="1" x14ac:dyDescent="0.35">
      <c r="A3054" s="401" t="s">
        <v>258</v>
      </c>
      <c r="B3054" s="402" t="s">
        <v>998</v>
      </c>
      <c r="C3054" s="415" t="s">
        <v>817</v>
      </c>
      <c r="D3054" s="416"/>
      <c r="E3054" s="402"/>
      <c r="G3054" s="364"/>
    </row>
    <row r="3055" spans="1:7" ht="17.25" thickBot="1" x14ac:dyDescent="0.35">
      <c r="A3055" s="375" t="s">
        <v>22</v>
      </c>
      <c r="B3055" s="986" t="s">
        <v>724</v>
      </c>
      <c r="C3055" s="966"/>
      <c r="D3055" s="966"/>
      <c r="E3055" s="987"/>
      <c r="G3055" s="364"/>
    </row>
    <row r="3056" spans="1:7" ht="17.25" thickBot="1" x14ac:dyDescent="0.35">
      <c r="A3056" s="375" t="s">
        <v>24</v>
      </c>
      <c r="B3056" s="998" t="s">
        <v>711</v>
      </c>
      <c r="C3056" s="967"/>
      <c r="D3056" s="967"/>
      <c r="E3056" s="968"/>
      <c r="G3056" s="364"/>
    </row>
    <row r="3057" spans="1:7" x14ac:dyDescent="0.3">
      <c r="A3057" s="969"/>
      <c r="B3057" s="404">
        <v>2019</v>
      </c>
      <c r="C3057" s="404">
        <v>2020</v>
      </c>
      <c r="D3057" s="404">
        <v>2021</v>
      </c>
      <c r="E3057" s="404">
        <v>2022</v>
      </c>
      <c r="G3057" s="364"/>
    </row>
    <row r="3058" spans="1:7" ht="17.25" thickBot="1" x14ac:dyDescent="0.35">
      <c r="A3058" s="970"/>
      <c r="B3058" s="405" t="s">
        <v>9</v>
      </c>
      <c r="C3058" s="405" t="s">
        <v>10</v>
      </c>
      <c r="D3058" s="405" t="s">
        <v>10</v>
      </c>
      <c r="E3058" s="405" t="s">
        <v>10</v>
      </c>
      <c r="G3058" s="364"/>
    </row>
    <row r="3059" spans="1:7" ht="17.25" thickBot="1" x14ac:dyDescent="0.35">
      <c r="A3059" s="375" t="s">
        <v>26</v>
      </c>
      <c r="B3059" s="406">
        <v>0</v>
      </c>
      <c r="C3059" s="406">
        <v>1</v>
      </c>
      <c r="D3059" s="406">
        <v>1</v>
      </c>
      <c r="E3059" s="406">
        <v>1</v>
      </c>
      <c r="G3059" s="364"/>
    </row>
    <row r="3060" spans="1:7" ht="17.25" thickBot="1" x14ac:dyDescent="0.35">
      <c r="A3060" s="375" t="s">
        <v>27</v>
      </c>
      <c r="B3060" s="412">
        <v>0</v>
      </c>
      <c r="C3060" s="412">
        <v>274.74599999999998</v>
      </c>
      <c r="D3060" s="412">
        <v>274.74599999999998</v>
      </c>
      <c r="E3060" s="412">
        <v>824.24099999999999</v>
      </c>
      <c r="G3060" s="364"/>
    </row>
    <row r="3061" spans="1:7" ht="17.25" thickBot="1" x14ac:dyDescent="0.35">
      <c r="A3061" s="375" t="s">
        <v>28</v>
      </c>
      <c r="B3061" s="406" t="e">
        <v>#DIV/0!</v>
      </c>
      <c r="C3061" s="406">
        <v>274.74599999999998</v>
      </c>
      <c r="D3061" s="406">
        <v>274.74599999999998</v>
      </c>
      <c r="E3061" s="406">
        <v>824.24099999999999</v>
      </c>
      <c r="G3061" s="364"/>
    </row>
    <row r="3062" spans="1:7" ht="17.25" thickBot="1" x14ac:dyDescent="0.35">
      <c r="A3062" s="375" t="s">
        <v>29</v>
      </c>
      <c r="B3062" s="408" t="s">
        <v>30</v>
      </c>
      <c r="C3062" s="409" t="e">
        <v>#DIV/0!</v>
      </c>
      <c r="D3062" s="409">
        <v>0</v>
      </c>
      <c r="E3062" s="409">
        <v>0</v>
      </c>
      <c r="G3062" s="364"/>
    </row>
    <row r="3063" spans="1:7" ht="17.25" thickBot="1" x14ac:dyDescent="0.35">
      <c r="A3063" s="375" t="s">
        <v>31</v>
      </c>
      <c r="B3063" s="408" t="s">
        <v>30</v>
      </c>
      <c r="C3063" s="409" t="e">
        <v>#DIV/0!</v>
      </c>
      <c r="D3063" s="409">
        <v>0</v>
      </c>
      <c r="E3063" s="409">
        <v>2.0000109191762574</v>
      </c>
      <c r="G3063" s="364"/>
    </row>
    <row r="3064" spans="1:7" ht="17.25" thickBot="1" x14ac:dyDescent="0.35">
      <c r="A3064" s="375" t="s">
        <v>32</v>
      </c>
      <c r="B3064" s="408" t="s">
        <v>30</v>
      </c>
      <c r="C3064" s="409" t="e">
        <v>#DIV/0!</v>
      </c>
      <c r="D3064" s="409">
        <v>0</v>
      </c>
      <c r="E3064" s="409">
        <v>2.0000109191762574</v>
      </c>
      <c r="G3064" s="364"/>
    </row>
    <row r="3065" spans="1:7" ht="17.25" thickBot="1" x14ac:dyDescent="0.35">
      <c r="A3065" s="1016" t="s">
        <v>721</v>
      </c>
      <c r="B3065" s="1017"/>
      <c r="C3065" s="1017"/>
      <c r="D3065" s="1017"/>
      <c r="E3065" s="1018"/>
      <c r="G3065" s="364"/>
    </row>
    <row r="3066" spans="1:7" x14ac:dyDescent="0.3">
      <c r="A3066" s="969"/>
      <c r="B3066" s="404">
        <v>2019</v>
      </c>
      <c r="C3066" s="404">
        <v>2020</v>
      </c>
      <c r="D3066" s="404">
        <v>2021</v>
      </c>
      <c r="E3066" s="404">
        <v>2022</v>
      </c>
      <c r="G3066" s="364"/>
    </row>
    <row r="3067" spans="1:7" ht="17.25" thickBot="1" x14ac:dyDescent="0.35">
      <c r="A3067" s="970"/>
      <c r="B3067" s="405" t="s">
        <v>9</v>
      </c>
      <c r="C3067" s="405" t="s">
        <v>10</v>
      </c>
      <c r="D3067" s="405" t="s">
        <v>10</v>
      </c>
      <c r="E3067" s="405" t="s">
        <v>10</v>
      </c>
      <c r="G3067" s="364"/>
    </row>
    <row r="3068" spans="1:7" ht="17.25" thickBot="1" x14ac:dyDescent="0.35">
      <c r="A3068" s="411" t="s">
        <v>49</v>
      </c>
      <c r="B3068" s="412">
        <v>0</v>
      </c>
      <c r="C3068" s="412">
        <v>0</v>
      </c>
      <c r="D3068" s="412">
        <v>0</v>
      </c>
      <c r="E3068" s="412">
        <v>0</v>
      </c>
      <c r="G3068" s="364"/>
    </row>
    <row r="3069" spans="1:7" ht="17.25" thickBot="1" x14ac:dyDescent="0.35">
      <c r="A3069" s="413" t="s">
        <v>110</v>
      </c>
      <c r="B3069" s="412"/>
      <c r="C3069" s="412"/>
      <c r="D3069" s="412"/>
      <c r="E3069" s="412"/>
      <c r="G3069" s="364"/>
    </row>
    <row r="3070" spans="1:7" ht="17.25" thickBot="1" x14ac:dyDescent="0.35">
      <c r="A3070" s="413" t="s">
        <v>111</v>
      </c>
      <c r="B3070" s="412"/>
      <c r="C3070" s="412"/>
      <c r="D3070" s="412"/>
      <c r="E3070" s="412"/>
      <c r="G3070" s="364"/>
    </row>
    <row r="3071" spans="1:7" ht="17.25" thickBot="1" x14ac:dyDescent="0.35">
      <c r="A3071" s="413" t="s">
        <v>113</v>
      </c>
      <c r="B3071" s="412"/>
      <c r="C3071" s="412"/>
      <c r="D3071" s="412"/>
      <c r="E3071" s="412"/>
      <c r="G3071" s="364"/>
    </row>
    <row r="3072" spans="1:7" ht="17.25" thickBot="1" x14ac:dyDescent="0.35">
      <c r="A3072" s="413" t="s">
        <v>114</v>
      </c>
      <c r="B3072" s="412"/>
      <c r="C3072" s="412"/>
      <c r="D3072" s="412"/>
      <c r="E3072" s="412"/>
    </row>
    <row r="3073" spans="1:7" ht="17.25" thickBot="1" x14ac:dyDescent="0.35">
      <c r="A3073" s="411" t="s">
        <v>50</v>
      </c>
      <c r="B3073" s="407">
        <v>0</v>
      </c>
      <c r="C3073" s="407">
        <v>274.74599999999998</v>
      </c>
      <c r="D3073" s="407">
        <v>274.74599999999998</v>
      </c>
      <c r="E3073" s="407">
        <v>824.24099999999999</v>
      </c>
    </row>
    <row r="3074" spans="1:7" ht="17.25" thickBot="1" x14ac:dyDescent="0.35">
      <c r="A3074" s="413" t="s">
        <v>110</v>
      </c>
      <c r="B3074" s="412">
        <v>0</v>
      </c>
      <c r="C3074" s="412">
        <v>274.74599999999998</v>
      </c>
      <c r="D3074" s="412">
        <v>274.74599999999998</v>
      </c>
      <c r="E3074" s="412">
        <v>824.24099999999999</v>
      </c>
    </row>
    <row r="3075" spans="1:7" ht="17.25" thickBot="1" x14ac:dyDescent="0.35">
      <c r="A3075" s="413" t="s">
        <v>111</v>
      </c>
      <c r="B3075" s="407"/>
      <c r="C3075" s="412"/>
      <c r="D3075" s="412"/>
      <c r="E3075" s="412"/>
    </row>
    <row r="3076" spans="1:7" ht="17.25" thickBot="1" x14ac:dyDescent="0.35">
      <c r="A3076" s="413" t="s">
        <v>113</v>
      </c>
      <c r="B3076" s="407"/>
      <c r="C3076" s="412"/>
      <c r="D3076" s="412"/>
      <c r="E3076" s="412"/>
    </row>
    <row r="3077" spans="1:7" ht="17.25" thickBot="1" x14ac:dyDescent="0.35">
      <c r="A3077" s="413" t="s">
        <v>114</v>
      </c>
      <c r="B3077" s="407"/>
      <c r="C3077" s="412"/>
      <c r="D3077" s="412"/>
      <c r="E3077" s="412"/>
    </row>
    <row r="3078" spans="1:7" ht="17.25" thickBot="1" x14ac:dyDescent="0.35">
      <c r="A3078" s="414" t="s">
        <v>262</v>
      </c>
      <c r="B3078" s="407">
        <v>0</v>
      </c>
      <c r="C3078" s="407">
        <v>274.74599999999998</v>
      </c>
      <c r="D3078" s="407">
        <v>274.74599999999998</v>
      </c>
      <c r="E3078" s="407">
        <v>824.24099999999999</v>
      </c>
    </row>
    <row r="3079" spans="1:7" ht="73.5" customHeight="1" thickBot="1" x14ac:dyDescent="0.35">
      <c r="A3079" s="401" t="s">
        <v>263</v>
      </c>
      <c r="B3079" s="458" t="s">
        <v>999</v>
      </c>
      <c r="C3079" s="415" t="s">
        <v>817</v>
      </c>
      <c r="D3079" s="416"/>
      <c r="E3079" s="402"/>
    </row>
    <row r="3080" spans="1:7" ht="62.25" customHeight="1" thickBot="1" x14ac:dyDescent="0.35">
      <c r="A3080" s="375" t="s">
        <v>22</v>
      </c>
      <c r="B3080" s="986" t="s">
        <v>1000</v>
      </c>
      <c r="C3080" s="966"/>
      <c r="D3080" s="966"/>
      <c r="E3080" s="987"/>
    </row>
    <row r="3081" spans="1:7" ht="17.25" thickBot="1" x14ac:dyDescent="0.35">
      <c r="A3081" s="375" t="s">
        <v>24</v>
      </c>
      <c r="B3081" s="998" t="s">
        <v>715</v>
      </c>
      <c r="C3081" s="967"/>
      <c r="D3081" s="967"/>
      <c r="E3081" s="968"/>
    </row>
    <row r="3082" spans="1:7" x14ac:dyDescent="0.3">
      <c r="A3082" s="969"/>
      <c r="B3082" s="404">
        <v>2019</v>
      </c>
      <c r="C3082" s="404">
        <v>2020</v>
      </c>
      <c r="D3082" s="404">
        <v>2021</v>
      </c>
      <c r="E3082" s="404">
        <v>2022</v>
      </c>
    </row>
    <row r="3083" spans="1:7" ht="17.25" thickBot="1" x14ac:dyDescent="0.35">
      <c r="A3083" s="970"/>
      <c r="B3083" s="405" t="s">
        <v>9</v>
      </c>
      <c r="C3083" s="405" t="s">
        <v>10</v>
      </c>
      <c r="D3083" s="405" t="s">
        <v>10</v>
      </c>
      <c r="E3083" s="405" t="s">
        <v>10</v>
      </c>
    </row>
    <row r="3084" spans="1:7" ht="17.25" thickBot="1" x14ac:dyDescent="0.35">
      <c r="A3084" s="375" t="s">
        <v>26</v>
      </c>
      <c r="B3084" s="406">
        <v>0</v>
      </c>
      <c r="C3084" s="406">
        <v>3468</v>
      </c>
      <c r="D3084" s="406">
        <v>6315</v>
      </c>
      <c r="E3084" s="406">
        <v>7556</v>
      </c>
      <c r="F3084" s="410"/>
    </row>
    <row r="3085" spans="1:7" ht="17.25" thickBot="1" x14ac:dyDescent="0.35">
      <c r="A3085" s="375" t="s">
        <v>27</v>
      </c>
      <c r="B3085" s="412">
        <v>0</v>
      </c>
      <c r="C3085" s="412">
        <v>26929.821</v>
      </c>
      <c r="D3085" s="412">
        <v>49041.296000000002</v>
      </c>
      <c r="E3085" s="412">
        <v>58677.987000000001</v>
      </c>
    </row>
    <row r="3086" spans="1:7" ht="17.25" thickBot="1" x14ac:dyDescent="0.35">
      <c r="A3086" s="375" t="s">
        <v>28</v>
      </c>
      <c r="B3086" s="406" t="e">
        <v>#DIV/0!</v>
      </c>
      <c r="C3086" s="406">
        <v>7.7652309688581314</v>
      </c>
      <c r="D3086" s="406">
        <v>7.7658425969912912</v>
      </c>
      <c r="E3086" s="406">
        <v>7.7657473530968764</v>
      </c>
    </row>
    <row r="3087" spans="1:7" ht="17.25" thickBot="1" x14ac:dyDescent="0.35">
      <c r="A3087" s="375" t="s">
        <v>29</v>
      </c>
      <c r="B3087" s="408" t="s">
        <v>30</v>
      </c>
      <c r="C3087" s="409" t="e">
        <v>#DIV/0!</v>
      </c>
      <c r="D3087" s="409">
        <v>0.82093425605536341</v>
      </c>
      <c r="E3087" s="409">
        <v>0.19651623119556616</v>
      </c>
    </row>
    <row r="3088" spans="1:7" ht="17.25" thickBot="1" x14ac:dyDescent="0.35">
      <c r="A3088" s="375" t="s">
        <v>31</v>
      </c>
      <c r="B3088" s="408" t="s">
        <v>30</v>
      </c>
      <c r="C3088" s="409" t="e">
        <v>#DIV/0!</v>
      </c>
      <c r="D3088" s="409">
        <v>0.82107768187541996</v>
      </c>
      <c r="E3088" s="409">
        <v>0.19650155656571555</v>
      </c>
      <c r="G3088" s="364"/>
    </row>
    <row r="3089" spans="1:7" ht="17.25" thickBot="1" x14ac:dyDescent="0.35">
      <c r="A3089" s="375" t="s">
        <v>32</v>
      </c>
      <c r="B3089" s="408" t="s">
        <v>30</v>
      </c>
      <c r="C3089" s="409" t="e">
        <v>#DIV/0!</v>
      </c>
      <c r="D3089" s="409">
        <v>7.8764963413524569E-5</v>
      </c>
      <c r="E3089" s="409">
        <v>-1.2264463672195802E-5</v>
      </c>
      <c r="G3089" s="364"/>
    </row>
    <row r="3090" spans="1:7" ht="17.25" thickBot="1" x14ac:dyDescent="0.35">
      <c r="A3090" s="1016" t="s">
        <v>721</v>
      </c>
      <c r="B3090" s="1017"/>
      <c r="C3090" s="1017"/>
      <c r="D3090" s="1017"/>
      <c r="E3090" s="1018"/>
      <c r="G3090" s="364"/>
    </row>
    <row r="3091" spans="1:7" x14ac:dyDescent="0.3">
      <c r="A3091" s="969"/>
      <c r="B3091" s="404">
        <v>2019</v>
      </c>
      <c r="C3091" s="404">
        <v>2020</v>
      </c>
      <c r="D3091" s="404">
        <v>2021</v>
      </c>
      <c r="E3091" s="404">
        <v>2022</v>
      </c>
      <c r="G3091" s="364"/>
    </row>
    <row r="3092" spans="1:7" ht="17.25" thickBot="1" x14ac:dyDescent="0.35">
      <c r="A3092" s="970"/>
      <c r="B3092" s="405" t="s">
        <v>9</v>
      </c>
      <c r="C3092" s="405" t="s">
        <v>10</v>
      </c>
      <c r="D3092" s="405" t="s">
        <v>10</v>
      </c>
      <c r="E3092" s="405" t="s">
        <v>10</v>
      </c>
      <c r="G3092" s="364"/>
    </row>
    <row r="3093" spans="1:7" ht="17.25" thickBot="1" x14ac:dyDescent="0.35">
      <c r="A3093" s="411" t="s">
        <v>49</v>
      </c>
      <c r="B3093" s="412">
        <v>0</v>
      </c>
      <c r="C3093" s="412">
        <v>0</v>
      </c>
      <c r="D3093" s="412">
        <v>0</v>
      </c>
      <c r="E3093" s="412">
        <v>0</v>
      </c>
      <c r="G3093" s="364"/>
    </row>
    <row r="3094" spans="1:7" ht="17.25" thickBot="1" x14ac:dyDescent="0.35">
      <c r="A3094" s="413" t="s">
        <v>110</v>
      </c>
      <c r="B3094" s="412"/>
      <c r="C3094" s="412"/>
      <c r="D3094" s="412"/>
      <c r="E3094" s="412"/>
      <c r="G3094" s="364"/>
    </row>
    <row r="3095" spans="1:7" ht="17.25" thickBot="1" x14ac:dyDescent="0.35">
      <c r="A3095" s="413" t="s">
        <v>111</v>
      </c>
      <c r="B3095" s="412"/>
      <c r="C3095" s="412"/>
      <c r="D3095" s="412"/>
      <c r="E3095" s="412"/>
      <c r="G3095" s="364"/>
    </row>
    <row r="3096" spans="1:7" ht="17.25" thickBot="1" x14ac:dyDescent="0.35">
      <c r="A3096" s="413" t="s">
        <v>113</v>
      </c>
      <c r="B3096" s="412"/>
      <c r="C3096" s="412"/>
      <c r="D3096" s="412"/>
      <c r="E3096" s="412"/>
      <c r="G3096" s="364"/>
    </row>
    <row r="3097" spans="1:7" ht="17.25" thickBot="1" x14ac:dyDescent="0.35">
      <c r="A3097" s="413" t="s">
        <v>114</v>
      </c>
      <c r="B3097" s="412"/>
      <c r="C3097" s="412"/>
      <c r="D3097" s="412"/>
      <c r="E3097" s="412"/>
      <c r="G3097" s="364"/>
    </row>
    <row r="3098" spans="1:7" ht="17.25" thickBot="1" x14ac:dyDescent="0.35">
      <c r="A3098" s="411" t="s">
        <v>50</v>
      </c>
      <c r="B3098" s="407">
        <v>0</v>
      </c>
      <c r="C3098" s="407">
        <v>26929.821</v>
      </c>
      <c r="D3098" s="407">
        <v>49041.296000000002</v>
      </c>
      <c r="E3098" s="407">
        <v>58677.987000000001</v>
      </c>
      <c r="G3098" s="364"/>
    </row>
    <row r="3099" spans="1:7" ht="17.25" thickBot="1" x14ac:dyDescent="0.35">
      <c r="A3099" s="413" t="s">
        <v>110</v>
      </c>
      <c r="B3099" s="412">
        <v>0</v>
      </c>
      <c r="C3099" s="412">
        <v>26929.821</v>
      </c>
      <c r="D3099" s="412">
        <v>49041.296000000002</v>
      </c>
      <c r="E3099" s="412">
        <v>58677.987000000001</v>
      </c>
      <c r="G3099" s="364"/>
    </row>
    <row r="3100" spans="1:7" ht="17.25" thickBot="1" x14ac:dyDescent="0.35">
      <c r="A3100" s="413" t="s">
        <v>111</v>
      </c>
      <c r="B3100" s="407"/>
      <c r="C3100" s="412"/>
      <c r="D3100" s="412"/>
      <c r="E3100" s="412"/>
      <c r="G3100" s="364"/>
    </row>
    <row r="3101" spans="1:7" ht="17.25" thickBot="1" x14ac:dyDescent="0.35">
      <c r="A3101" s="413" t="s">
        <v>113</v>
      </c>
      <c r="B3101" s="407"/>
      <c r="C3101" s="412"/>
      <c r="D3101" s="412"/>
      <c r="E3101" s="412"/>
      <c r="G3101" s="364"/>
    </row>
    <row r="3102" spans="1:7" ht="17.25" thickBot="1" x14ac:dyDescent="0.35">
      <c r="A3102" s="413" t="s">
        <v>114</v>
      </c>
      <c r="B3102" s="407"/>
      <c r="C3102" s="412"/>
      <c r="D3102" s="412"/>
      <c r="E3102" s="412"/>
      <c r="G3102" s="364"/>
    </row>
    <row r="3103" spans="1:7" ht="17.25" thickBot="1" x14ac:dyDescent="0.35">
      <c r="A3103" s="414" t="s">
        <v>267</v>
      </c>
      <c r="B3103" s="407">
        <v>0</v>
      </c>
      <c r="C3103" s="407">
        <v>26929.821</v>
      </c>
      <c r="D3103" s="407">
        <v>49041.296000000002</v>
      </c>
      <c r="E3103" s="407">
        <v>58677.987000000001</v>
      </c>
      <c r="G3103" s="364"/>
    </row>
    <row r="3104" spans="1:7" ht="102" customHeight="1" thickBot="1" x14ac:dyDescent="0.35">
      <c r="A3104" s="401" t="s">
        <v>263</v>
      </c>
      <c r="B3104" s="458" t="s">
        <v>1001</v>
      </c>
      <c r="C3104" s="415" t="s">
        <v>817</v>
      </c>
      <c r="D3104" s="416"/>
      <c r="E3104" s="402"/>
      <c r="G3104" s="364"/>
    </row>
    <row r="3105" spans="1:7" ht="17.25" thickBot="1" x14ac:dyDescent="0.35">
      <c r="A3105" s="375" t="s">
        <v>22</v>
      </c>
      <c r="B3105" s="986" t="s">
        <v>724</v>
      </c>
      <c r="C3105" s="966"/>
      <c r="D3105" s="966"/>
      <c r="E3105" s="987"/>
      <c r="G3105" s="364"/>
    </row>
    <row r="3106" spans="1:7" ht="17.25" thickBot="1" x14ac:dyDescent="0.35">
      <c r="A3106" s="375" t="s">
        <v>24</v>
      </c>
      <c r="B3106" s="998" t="s">
        <v>711</v>
      </c>
      <c r="C3106" s="967"/>
      <c r="D3106" s="967"/>
      <c r="E3106" s="968"/>
      <c r="G3106" s="364"/>
    </row>
    <row r="3107" spans="1:7" x14ac:dyDescent="0.3">
      <c r="A3107" s="969"/>
      <c r="B3107" s="404">
        <v>2019</v>
      </c>
      <c r="C3107" s="404">
        <v>2020</v>
      </c>
      <c r="D3107" s="404">
        <v>2021</v>
      </c>
      <c r="E3107" s="404">
        <v>2022</v>
      </c>
      <c r="G3107" s="364"/>
    </row>
    <row r="3108" spans="1:7" ht="17.25" thickBot="1" x14ac:dyDescent="0.35">
      <c r="A3108" s="970"/>
      <c r="B3108" s="405" t="s">
        <v>9</v>
      </c>
      <c r="C3108" s="405" t="s">
        <v>10</v>
      </c>
      <c r="D3108" s="405" t="s">
        <v>10</v>
      </c>
      <c r="E3108" s="405" t="s">
        <v>10</v>
      </c>
      <c r="G3108" s="364"/>
    </row>
    <row r="3109" spans="1:7" ht="17.25" thickBot="1" x14ac:dyDescent="0.35">
      <c r="A3109" s="375" t="s">
        <v>26</v>
      </c>
      <c r="B3109" s="406">
        <v>0</v>
      </c>
      <c r="C3109" s="406">
        <v>1</v>
      </c>
      <c r="D3109" s="406">
        <v>1</v>
      </c>
      <c r="E3109" s="406">
        <v>0</v>
      </c>
      <c r="G3109" s="364"/>
    </row>
    <row r="3110" spans="1:7" ht="17.25" thickBot="1" x14ac:dyDescent="0.35">
      <c r="A3110" s="375" t="s">
        <v>27</v>
      </c>
      <c r="B3110" s="412">
        <v>0</v>
      </c>
      <c r="C3110" s="412">
        <v>488.738</v>
      </c>
      <c r="D3110" s="412">
        <v>700</v>
      </c>
      <c r="E3110" s="412">
        <v>1254.952</v>
      </c>
      <c r="G3110" s="364"/>
    </row>
    <row r="3111" spans="1:7" ht="17.25" thickBot="1" x14ac:dyDescent="0.35">
      <c r="A3111" s="375" t="s">
        <v>28</v>
      </c>
      <c r="B3111" s="406" t="e">
        <v>#DIV/0!</v>
      </c>
      <c r="C3111" s="406">
        <v>488.738</v>
      </c>
      <c r="D3111" s="406">
        <v>700</v>
      </c>
      <c r="E3111" s="406" t="e">
        <v>#DIV/0!</v>
      </c>
      <c r="G3111" s="364"/>
    </row>
    <row r="3112" spans="1:7" ht="17.25" thickBot="1" x14ac:dyDescent="0.35">
      <c r="A3112" s="375" t="s">
        <v>29</v>
      </c>
      <c r="B3112" s="408" t="s">
        <v>30</v>
      </c>
      <c r="C3112" s="409" t="e">
        <v>#DIV/0!</v>
      </c>
      <c r="D3112" s="409">
        <v>0</v>
      </c>
      <c r="E3112" s="409">
        <v>-1</v>
      </c>
      <c r="G3112" s="364"/>
    </row>
    <row r="3113" spans="1:7" ht="17.25" thickBot="1" x14ac:dyDescent="0.35">
      <c r="A3113" s="375" t="s">
        <v>31</v>
      </c>
      <c r="B3113" s="408" t="s">
        <v>30</v>
      </c>
      <c r="C3113" s="409" t="e">
        <v>#DIV/0!</v>
      </c>
      <c r="D3113" s="409">
        <v>0.43226022940716713</v>
      </c>
      <c r="E3113" s="409">
        <v>0.7927885714285714</v>
      </c>
      <c r="G3113" s="364"/>
    </row>
    <row r="3114" spans="1:7" ht="17.25" thickBot="1" x14ac:dyDescent="0.35">
      <c r="A3114" s="375" t="s">
        <v>32</v>
      </c>
      <c r="B3114" s="408" t="s">
        <v>30</v>
      </c>
      <c r="C3114" s="409" t="e">
        <v>#DIV/0!</v>
      </c>
      <c r="D3114" s="409">
        <v>0.43226022940716713</v>
      </c>
      <c r="E3114" s="409" t="e">
        <v>#DIV/0!</v>
      </c>
      <c r="G3114" s="364"/>
    </row>
    <row r="3115" spans="1:7" ht="17.25" thickBot="1" x14ac:dyDescent="0.35">
      <c r="A3115" s="1016" t="s">
        <v>721</v>
      </c>
      <c r="B3115" s="1017"/>
      <c r="C3115" s="1017"/>
      <c r="D3115" s="1017"/>
      <c r="E3115" s="1018"/>
      <c r="G3115" s="364"/>
    </row>
    <row r="3116" spans="1:7" x14ac:dyDescent="0.3">
      <c r="A3116" s="969"/>
      <c r="B3116" s="404">
        <v>2019</v>
      </c>
      <c r="C3116" s="404">
        <v>2020</v>
      </c>
      <c r="D3116" s="404">
        <v>2021</v>
      </c>
      <c r="E3116" s="404">
        <v>2022</v>
      </c>
      <c r="G3116" s="364"/>
    </row>
    <row r="3117" spans="1:7" ht="17.25" thickBot="1" x14ac:dyDescent="0.35">
      <c r="A3117" s="970"/>
      <c r="B3117" s="405" t="s">
        <v>9</v>
      </c>
      <c r="C3117" s="405" t="s">
        <v>10</v>
      </c>
      <c r="D3117" s="405" t="s">
        <v>10</v>
      </c>
      <c r="E3117" s="405" t="s">
        <v>10</v>
      </c>
      <c r="G3117" s="364"/>
    </row>
    <row r="3118" spans="1:7" ht="17.25" thickBot="1" x14ac:dyDescent="0.35">
      <c r="A3118" s="411" t="s">
        <v>49</v>
      </c>
      <c r="B3118" s="412">
        <v>0</v>
      </c>
      <c r="C3118" s="412">
        <v>0</v>
      </c>
      <c r="D3118" s="412">
        <v>0</v>
      </c>
      <c r="E3118" s="412">
        <v>0</v>
      </c>
      <c r="G3118" s="364"/>
    </row>
    <row r="3119" spans="1:7" ht="17.25" thickBot="1" x14ac:dyDescent="0.35">
      <c r="A3119" s="413" t="s">
        <v>110</v>
      </c>
      <c r="B3119" s="412"/>
      <c r="C3119" s="412"/>
      <c r="D3119" s="412"/>
      <c r="E3119" s="412"/>
      <c r="G3119" s="364"/>
    </row>
    <row r="3120" spans="1:7" ht="17.25" thickBot="1" x14ac:dyDescent="0.35">
      <c r="A3120" s="413" t="s">
        <v>111</v>
      </c>
      <c r="B3120" s="412"/>
      <c r="C3120" s="412"/>
      <c r="D3120" s="412"/>
      <c r="E3120" s="412"/>
    </row>
    <row r="3121" spans="1:7" ht="17.25" thickBot="1" x14ac:dyDescent="0.35">
      <c r="A3121" s="413" t="s">
        <v>113</v>
      </c>
      <c r="B3121" s="412"/>
      <c r="C3121" s="412"/>
      <c r="D3121" s="412"/>
      <c r="E3121" s="412"/>
    </row>
    <row r="3122" spans="1:7" ht="17.25" thickBot="1" x14ac:dyDescent="0.35">
      <c r="A3122" s="413" t="s">
        <v>114</v>
      </c>
      <c r="B3122" s="412"/>
      <c r="C3122" s="412"/>
      <c r="D3122" s="412"/>
      <c r="E3122" s="412"/>
    </row>
    <row r="3123" spans="1:7" ht="17.25" thickBot="1" x14ac:dyDescent="0.35">
      <c r="A3123" s="411" t="s">
        <v>50</v>
      </c>
      <c r="B3123" s="407">
        <v>0</v>
      </c>
      <c r="C3123" s="407">
        <v>488.738</v>
      </c>
      <c r="D3123" s="407">
        <v>700</v>
      </c>
      <c r="E3123" s="407">
        <v>1254.952</v>
      </c>
    </row>
    <row r="3124" spans="1:7" ht="17.25" thickBot="1" x14ac:dyDescent="0.35">
      <c r="A3124" s="413" t="s">
        <v>110</v>
      </c>
      <c r="B3124" s="412">
        <v>0</v>
      </c>
      <c r="C3124" s="412">
        <v>488.738</v>
      </c>
      <c r="D3124" s="412">
        <v>700</v>
      </c>
      <c r="E3124" s="412">
        <v>1254.952</v>
      </c>
    </row>
    <row r="3125" spans="1:7" ht="17.25" thickBot="1" x14ac:dyDescent="0.35">
      <c r="A3125" s="413" t="s">
        <v>111</v>
      </c>
      <c r="B3125" s="407"/>
      <c r="C3125" s="412"/>
      <c r="D3125" s="412"/>
      <c r="E3125" s="412"/>
    </row>
    <row r="3126" spans="1:7" ht="17.25" thickBot="1" x14ac:dyDescent="0.35">
      <c r="A3126" s="413" t="s">
        <v>113</v>
      </c>
      <c r="B3126" s="407"/>
      <c r="C3126" s="412"/>
      <c r="D3126" s="412"/>
      <c r="E3126" s="412"/>
    </row>
    <row r="3127" spans="1:7" ht="17.25" thickBot="1" x14ac:dyDescent="0.35">
      <c r="A3127" s="413" t="s">
        <v>114</v>
      </c>
      <c r="B3127" s="407"/>
      <c r="C3127" s="412"/>
      <c r="D3127" s="412"/>
      <c r="E3127" s="412"/>
    </row>
    <row r="3128" spans="1:7" ht="17.25" thickBot="1" x14ac:dyDescent="0.35">
      <c r="A3128" s="414" t="s">
        <v>267</v>
      </c>
      <c r="B3128" s="407">
        <v>0</v>
      </c>
      <c r="C3128" s="407">
        <v>488.738</v>
      </c>
      <c r="D3128" s="407">
        <v>700</v>
      </c>
      <c r="E3128" s="407">
        <v>1254.952</v>
      </c>
    </row>
    <row r="3129" spans="1:7" ht="67.5" customHeight="1" thickBot="1" x14ac:dyDescent="0.35">
      <c r="A3129" s="401" t="s">
        <v>268</v>
      </c>
      <c r="B3129" s="402" t="s">
        <v>1002</v>
      </c>
      <c r="C3129" s="415" t="s">
        <v>817</v>
      </c>
      <c r="D3129" s="416"/>
      <c r="E3129" s="402"/>
    </row>
    <row r="3130" spans="1:7" ht="105.75" customHeight="1" thickBot="1" x14ac:dyDescent="0.35">
      <c r="A3130" s="375" t="s">
        <v>22</v>
      </c>
      <c r="B3130" s="986" t="s">
        <v>1003</v>
      </c>
      <c r="C3130" s="966"/>
      <c r="D3130" s="966"/>
      <c r="E3130" s="987"/>
    </row>
    <row r="3131" spans="1:7" ht="17.25" thickBot="1" x14ac:dyDescent="0.35">
      <c r="A3131" s="375" t="s">
        <v>24</v>
      </c>
      <c r="B3131" s="998" t="s">
        <v>715</v>
      </c>
      <c r="C3131" s="967"/>
      <c r="D3131" s="967"/>
      <c r="E3131" s="968"/>
    </row>
    <row r="3132" spans="1:7" x14ac:dyDescent="0.3">
      <c r="A3132" s="969"/>
      <c r="B3132" s="404">
        <v>2019</v>
      </c>
      <c r="C3132" s="404">
        <v>2020</v>
      </c>
      <c r="D3132" s="404">
        <v>2021</v>
      </c>
      <c r="E3132" s="404">
        <v>2022</v>
      </c>
    </row>
    <row r="3133" spans="1:7" ht="17.25" thickBot="1" x14ac:dyDescent="0.35">
      <c r="A3133" s="970"/>
      <c r="B3133" s="405" t="s">
        <v>9</v>
      </c>
      <c r="C3133" s="405" t="s">
        <v>10</v>
      </c>
      <c r="D3133" s="405" t="s">
        <v>10</v>
      </c>
      <c r="E3133" s="405" t="s">
        <v>10</v>
      </c>
    </row>
    <row r="3134" spans="1:7" ht="17.25" thickBot="1" x14ac:dyDescent="0.35">
      <c r="A3134" s="375" t="s">
        <v>26</v>
      </c>
      <c r="B3134" s="406">
        <v>0</v>
      </c>
      <c r="C3134" s="406">
        <v>597</v>
      </c>
      <c r="D3134" s="406">
        <v>1195</v>
      </c>
      <c r="E3134" s="406">
        <v>1195</v>
      </c>
    </row>
    <row r="3135" spans="1:7" ht="17.25" thickBot="1" x14ac:dyDescent="0.35">
      <c r="A3135" s="375" t="s">
        <v>27</v>
      </c>
      <c r="B3135" s="412">
        <v>0</v>
      </c>
      <c r="C3135" s="412">
        <v>18697.2</v>
      </c>
      <c r="D3135" s="412">
        <v>37394.400000000001</v>
      </c>
      <c r="E3135" s="412">
        <v>37394.400000000001</v>
      </c>
    </row>
    <row r="3136" spans="1:7" ht="17.25" thickBot="1" x14ac:dyDescent="0.35">
      <c r="A3136" s="375" t="s">
        <v>28</v>
      </c>
      <c r="B3136" s="406" t="e">
        <v>#DIV/0!</v>
      </c>
      <c r="C3136" s="406">
        <v>31.318592964824123</v>
      </c>
      <c r="D3136" s="406">
        <v>31.292384937238495</v>
      </c>
      <c r="E3136" s="406">
        <v>31.292384937238495</v>
      </c>
      <c r="G3136" s="364"/>
    </row>
    <row r="3137" spans="1:7" ht="17.25" thickBot="1" x14ac:dyDescent="0.35">
      <c r="A3137" s="375" t="s">
        <v>29</v>
      </c>
      <c r="B3137" s="408" t="s">
        <v>30</v>
      </c>
      <c r="C3137" s="409" t="e">
        <v>#DIV/0!</v>
      </c>
      <c r="D3137" s="409">
        <v>1.0016750418760467</v>
      </c>
      <c r="E3137" s="409">
        <v>0</v>
      </c>
      <c r="F3137" s="410"/>
      <c r="G3137" s="364"/>
    </row>
    <row r="3138" spans="1:7" ht="17.25" thickBot="1" x14ac:dyDescent="0.35">
      <c r="A3138" s="375" t="s">
        <v>31</v>
      </c>
      <c r="B3138" s="408" t="s">
        <v>30</v>
      </c>
      <c r="C3138" s="409" t="e">
        <v>#DIV/0!</v>
      </c>
      <c r="D3138" s="409">
        <v>1</v>
      </c>
      <c r="E3138" s="409">
        <v>0</v>
      </c>
      <c r="G3138" s="364"/>
    </row>
    <row r="3139" spans="1:7" ht="17.25" thickBot="1" x14ac:dyDescent="0.35">
      <c r="A3139" s="375" t="s">
        <v>32</v>
      </c>
      <c r="B3139" s="408" t="s">
        <v>30</v>
      </c>
      <c r="C3139" s="409" t="e">
        <v>#DIV/0!</v>
      </c>
      <c r="D3139" s="409">
        <v>-8.3682008368202165E-4</v>
      </c>
      <c r="E3139" s="409">
        <v>0</v>
      </c>
      <c r="G3139" s="364"/>
    </row>
    <row r="3140" spans="1:7" ht="17.25" thickBot="1" x14ac:dyDescent="0.35">
      <c r="A3140" s="1016" t="s">
        <v>721</v>
      </c>
      <c r="B3140" s="1017"/>
      <c r="C3140" s="1017"/>
      <c r="D3140" s="1017"/>
      <c r="E3140" s="1018"/>
      <c r="G3140" s="364"/>
    </row>
    <row r="3141" spans="1:7" x14ac:dyDescent="0.3">
      <c r="A3141" s="969"/>
      <c r="B3141" s="404">
        <v>2019</v>
      </c>
      <c r="C3141" s="404">
        <v>2020</v>
      </c>
      <c r="D3141" s="404">
        <v>2021</v>
      </c>
      <c r="E3141" s="404">
        <v>2022</v>
      </c>
      <c r="G3141" s="364"/>
    </row>
    <row r="3142" spans="1:7" ht="17.25" thickBot="1" x14ac:dyDescent="0.35">
      <c r="A3142" s="970"/>
      <c r="B3142" s="405" t="s">
        <v>9</v>
      </c>
      <c r="C3142" s="405" t="s">
        <v>10</v>
      </c>
      <c r="D3142" s="405" t="s">
        <v>10</v>
      </c>
      <c r="E3142" s="405" t="s">
        <v>10</v>
      </c>
      <c r="G3142" s="364"/>
    </row>
    <row r="3143" spans="1:7" ht="17.25" thickBot="1" x14ac:dyDescent="0.35">
      <c r="A3143" s="411" t="s">
        <v>49</v>
      </c>
      <c r="B3143" s="412">
        <v>0</v>
      </c>
      <c r="C3143" s="412">
        <v>0</v>
      </c>
      <c r="D3143" s="412">
        <v>0</v>
      </c>
      <c r="E3143" s="412">
        <v>0</v>
      </c>
      <c r="G3143" s="364"/>
    </row>
    <row r="3144" spans="1:7" ht="17.25" thickBot="1" x14ac:dyDescent="0.35">
      <c r="A3144" s="413" t="s">
        <v>110</v>
      </c>
      <c r="B3144" s="412"/>
      <c r="C3144" s="412"/>
      <c r="D3144" s="412"/>
      <c r="E3144" s="412"/>
      <c r="G3144" s="364"/>
    </row>
    <row r="3145" spans="1:7" ht="17.25" thickBot="1" x14ac:dyDescent="0.35">
      <c r="A3145" s="413" t="s">
        <v>111</v>
      </c>
      <c r="B3145" s="412"/>
      <c r="C3145" s="412"/>
      <c r="D3145" s="412"/>
      <c r="E3145" s="412"/>
      <c r="G3145" s="364"/>
    </row>
    <row r="3146" spans="1:7" ht="17.25" thickBot="1" x14ac:dyDescent="0.35">
      <c r="A3146" s="413" t="s">
        <v>113</v>
      </c>
      <c r="B3146" s="412"/>
      <c r="C3146" s="412"/>
      <c r="D3146" s="412"/>
      <c r="E3146" s="412"/>
      <c r="G3146" s="364"/>
    </row>
    <row r="3147" spans="1:7" ht="17.25" thickBot="1" x14ac:dyDescent="0.35">
      <c r="A3147" s="413" t="s">
        <v>114</v>
      </c>
      <c r="B3147" s="412"/>
      <c r="C3147" s="412"/>
      <c r="D3147" s="412"/>
      <c r="E3147" s="412"/>
      <c r="G3147" s="364"/>
    </row>
    <row r="3148" spans="1:7" ht="17.25" thickBot="1" x14ac:dyDescent="0.35">
      <c r="A3148" s="411" t="s">
        <v>50</v>
      </c>
      <c r="B3148" s="407">
        <v>0</v>
      </c>
      <c r="C3148" s="407">
        <v>18697.2</v>
      </c>
      <c r="D3148" s="407">
        <v>37394.400000000001</v>
      </c>
      <c r="E3148" s="407">
        <v>37394.400000000001</v>
      </c>
      <c r="G3148" s="364"/>
    </row>
    <row r="3149" spans="1:7" ht="17.25" thickBot="1" x14ac:dyDescent="0.35">
      <c r="A3149" s="413" t="s">
        <v>110</v>
      </c>
      <c r="B3149" s="412">
        <v>0</v>
      </c>
      <c r="C3149" s="412">
        <v>18697.2</v>
      </c>
      <c r="D3149" s="412">
        <v>37394.400000000001</v>
      </c>
      <c r="E3149" s="412">
        <v>37394.400000000001</v>
      </c>
      <c r="G3149" s="364"/>
    </row>
    <row r="3150" spans="1:7" ht="17.25" thickBot="1" x14ac:dyDescent="0.35">
      <c r="A3150" s="413" t="s">
        <v>111</v>
      </c>
      <c r="B3150" s="407"/>
      <c r="C3150" s="412"/>
      <c r="D3150" s="412"/>
      <c r="E3150" s="412"/>
      <c r="G3150" s="364"/>
    </row>
    <row r="3151" spans="1:7" ht="17.25" thickBot="1" x14ac:dyDescent="0.35">
      <c r="A3151" s="413" t="s">
        <v>113</v>
      </c>
      <c r="B3151" s="407"/>
      <c r="C3151" s="412"/>
      <c r="D3151" s="412"/>
      <c r="E3151" s="412"/>
      <c r="G3151" s="364"/>
    </row>
    <row r="3152" spans="1:7" ht="17.25" thickBot="1" x14ac:dyDescent="0.35">
      <c r="A3152" s="413" t="s">
        <v>114</v>
      </c>
      <c r="B3152" s="407"/>
      <c r="C3152" s="412"/>
      <c r="D3152" s="412"/>
      <c r="E3152" s="412"/>
      <c r="G3152" s="364"/>
    </row>
    <row r="3153" spans="1:7" ht="17.25" thickBot="1" x14ac:dyDescent="0.35">
      <c r="A3153" s="414" t="s">
        <v>272</v>
      </c>
      <c r="B3153" s="407">
        <v>0</v>
      </c>
      <c r="C3153" s="407">
        <v>18697.2</v>
      </c>
      <c r="D3153" s="407">
        <v>37394.400000000001</v>
      </c>
      <c r="E3153" s="407">
        <v>37394.400000000001</v>
      </c>
      <c r="G3153" s="364"/>
    </row>
    <row r="3154" spans="1:7" ht="71.25" customHeight="1" thickBot="1" x14ac:dyDescent="0.35">
      <c r="A3154" s="401" t="s">
        <v>268</v>
      </c>
      <c r="B3154" s="402" t="s">
        <v>1004</v>
      </c>
      <c r="C3154" s="415" t="s">
        <v>817</v>
      </c>
      <c r="D3154" s="416"/>
      <c r="E3154" s="402"/>
      <c r="G3154" s="364"/>
    </row>
    <row r="3155" spans="1:7" ht="17.25" thickBot="1" x14ac:dyDescent="0.35">
      <c r="A3155" s="375" t="s">
        <v>22</v>
      </c>
      <c r="B3155" s="986" t="s">
        <v>724</v>
      </c>
      <c r="C3155" s="966"/>
      <c r="D3155" s="966"/>
      <c r="E3155" s="987"/>
      <c r="G3155" s="364"/>
    </row>
    <row r="3156" spans="1:7" ht="17.25" thickBot="1" x14ac:dyDescent="0.35">
      <c r="A3156" s="375" t="s">
        <v>24</v>
      </c>
      <c r="B3156" s="998" t="s">
        <v>711</v>
      </c>
      <c r="C3156" s="967"/>
      <c r="D3156" s="967"/>
      <c r="E3156" s="968"/>
      <c r="G3156" s="364"/>
    </row>
    <row r="3157" spans="1:7" x14ac:dyDescent="0.3">
      <c r="A3157" s="969"/>
      <c r="B3157" s="404">
        <v>2019</v>
      </c>
      <c r="C3157" s="404">
        <v>2020</v>
      </c>
      <c r="D3157" s="404">
        <v>2021</v>
      </c>
      <c r="E3157" s="404">
        <v>2022</v>
      </c>
      <c r="G3157" s="364"/>
    </row>
    <row r="3158" spans="1:7" ht="17.25" thickBot="1" x14ac:dyDescent="0.35">
      <c r="A3158" s="970"/>
      <c r="B3158" s="405" t="s">
        <v>9</v>
      </c>
      <c r="C3158" s="405" t="s">
        <v>10</v>
      </c>
      <c r="D3158" s="405" t="s">
        <v>10</v>
      </c>
      <c r="E3158" s="405" t="s">
        <v>10</v>
      </c>
      <c r="G3158" s="364"/>
    </row>
    <row r="3159" spans="1:7" ht="17.25" thickBot="1" x14ac:dyDescent="0.35">
      <c r="A3159" s="375" t="s">
        <v>26</v>
      </c>
      <c r="B3159" s="406">
        <v>0</v>
      </c>
      <c r="C3159" s="406">
        <v>1</v>
      </c>
      <c r="D3159" s="406">
        <v>1</v>
      </c>
      <c r="E3159" s="406">
        <v>1</v>
      </c>
      <c r="G3159" s="364"/>
    </row>
    <row r="3160" spans="1:7" ht="17.25" thickBot="1" x14ac:dyDescent="0.35">
      <c r="A3160" s="375" t="s">
        <v>27</v>
      </c>
      <c r="B3160" s="412">
        <v>0</v>
      </c>
      <c r="C3160" s="412">
        <v>380.44499999999999</v>
      </c>
      <c r="D3160" s="412">
        <v>760.88599999999997</v>
      </c>
      <c r="E3160" s="412">
        <v>760.89499999999998</v>
      </c>
      <c r="G3160" s="364"/>
    </row>
    <row r="3161" spans="1:7" ht="17.25" thickBot="1" x14ac:dyDescent="0.35">
      <c r="A3161" s="375" t="s">
        <v>28</v>
      </c>
      <c r="B3161" s="406" t="e">
        <v>#DIV/0!</v>
      </c>
      <c r="C3161" s="406">
        <v>380.44499999999999</v>
      </c>
      <c r="D3161" s="406">
        <v>760.88599999999997</v>
      </c>
      <c r="E3161" s="406">
        <v>760.89499999999998</v>
      </c>
      <c r="G3161" s="364"/>
    </row>
    <row r="3162" spans="1:7" ht="17.25" thickBot="1" x14ac:dyDescent="0.35">
      <c r="A3162" s="375" t="s">
        <v>29</v>
      </c>
      <c r="B3162" s="408" t="s">
        <v>30</v>
      </c>
      <c r="C3162" s="409" t="e">
        <v>#DIV/0!</v>
      </c>
      <c r="D3162" s="409">
        <v>0</v>
      </c>
      <c r="E3162" s="409">
        <v>0</v>
      </c>
      <c r="G3162" s="364"/>
    </row>
    <row r="3163" spans="1:7" ht="17.25" thickBot="1" x14ac:dyDescent="0.35">
      <c r="A3163" s="375" t="s">
        <v>31</v>
      </c>
      <c r="B3163" s="408" t="s">
        <v>30</v>
      </c>
      <c r="C3163" s="409" t="e">
        <v>#DIV/0!</v>
      </c>
      <c r="D3163" s="409">
        <v>0.99998948599666182</v>
      </c>
      <c r="E3163" s="409">
        <v>1.1828315936934786E-5</v>
      </c>
      <c r="G3163" s="364"/>
    </row>
    <row r="3164" spans="1:7" ht="17.25" thickBot="1" x14ac:dyDescent="0.35">
      <c r="A3164" s="375" t="s">
        <v>32</v>
      </c>
      <c r="B3164" s="408" t="s">
        <v>30</v>
      </c>
      <c r="C3164" s="409" t="e">
        <v>#DIV/0!</v>
      </c>
      <c r="D3164" s="409">
        <v>0.99998948599666182</v>
      </c>
      <c r="E3164" s="409">
        <v>1.1828315936934786E-5</v>
      </c>
      <c r="G3164" s="364"/>
    </row>
    <row r="3165" spans="1:7" ht="17.25" thickBot="1" x14ac:dyDescent="0.35">
      <c r="A3165" s="1016" t="s">
        <v>721</v>
      </c>
      <c r="B3165" s="1017"/>
      <c r="C3165" s="1017"/>
      <c r="D3165" s="1017"/>
      <c r="E3165" s="1018"/>
      <c r="G3165" s="364"/>
    </row>
    <row r="3166" spans="1:7" x14ac:dyDescent="0.3">
      <c r="A3166" s="969"/>
      <c r="B3166" s="404">
        <v>2019</v>
      </c>
      <c r="C3166" s="404">
        <v>2020</v>
      </c>
      <c r="D3166" s="404">
        <v>2021</v>
      </c>
      <c r="E3166" s="404">
        <v>2022</v>
      </c>
      <c r="G3166" s="364"/>
    </row>
    <row r="3167" spans="1:7" ht="17.25" thickBot="1" x14ac:dyDescent="0.35">
      <c r="A3167" s="970"/>
      <c r="B3167" s="405" t="s">
        <v>9</v>
      </c>
      <c r="C3167" s="405" t="s">
        <v>10</v>
      </c>
      <c r="D3167" s="405" t="s">
        <v>10</v>
      </c>
      <c r="E3167" s="405" t="s">
        <v>10</v>
      </c>
      <c r="G3167" s="364"/>
    </row>
    <row r="3168" spans="1:7" ht="17.25" thickBot="1" x14ac:dyDescent="0.35">
      <c r="A3168" s="411" t="s">
        <v>49</v>
      </c>
      <c r="B3168" s="412">
        <v>0</v>
      </c>
      <c r="C3168" s="412">
        <v>0</v>
      </c>
      <c r="D3168" s="412">
        <v>0</v>
      </c>
      <c r="E3168" s="412">
        <v>0</v>
      </c>
      <c r="G3168" s="364"/>
    </row>
    <row r="3169" spans="1:7" ht="17.25" thickBot="1" x14ac:dyDescent="0.35">
      <c r="A3169" s="413" t="s">
        <v>110</v>
      </c>
      <c r="B3169" s="412"/>
      <c r="C3169" s="412"/>
      <c r="D3169" s="412"/>
      <c r="E3169" s="412"/>
      <c r="G3169" s="364"/>
    </row>
    <row r="3170" spans="1:7" ht="17.25" thickBot="1" x14ac:dyDescent="0.35">
      <c r="A3170" s="413" t="s">
        <v>111</v>
      </c>
      <c r="B3170" s="412"/>
      <c r="C3170" s="412"/>
      <c r="D3170" s="412"/>
      <c r="E3170" s="412"/>
      <c r="G3170" s="364"/>
    </row>
    <row r="3171" spans="1:7" ht="17.25" thickBot="1" x14ac:dyDescent="0.35">
      <c r="A3171" s="413" t="s">
        <v>113</v>
      </c>
      <c r="B3171" s="412"/>
      <c r="C3171" s="412"/>
      <c r="D3171" s="412"/>
      <c r="E3171" s="412"/>
      <c r="G3171" s="364"/>
    </row>
    <row r="3172" spans="1:7" ht="17.25" thickBot="1" x14ac:dyDescent="0.35">
      <c r="A3172" s="413" t="s">
        <v>114</v>
      </c>
      <c r="B3172" s="412"/>
      <c r="C3172" s="412"/>
      <c r="D3172" s="412"/>
      <c r="E3172" s="412"/>
      <c r="G3172" s="364"/>
    </row>
    <row r="3173" spans="1:7" ht="17.25" thickBot="1" x14ac:dyDescent="0.35">
      <c r="A3173" s="411" t="s">
        <v>50</v>
      </c>
      <c r="B3173" s="407">
        <v>0</v>
      </c>
      <c r="C3173" s="407">
        <v>380.44499999999999</v>
      </c>
      <c r="D3173" s="407">
        <v>760.88599999999997</v>
      </c>
      <c r="E3173" s="407">
        <v>760.89499999999998</v>
      </c>
      <c r="G3173" s="364"/>
    </row>
    <row r="3174" spans="1:7" ht="17.25" thickBot="1" x14ac:dyDescent="0.35">
      <c r="A3174" s="413" t="s">
        <v>110</v>
      </c>
      <c r="B3174" s="412">
        <v>0</v>
      </c>
      <c r="C3174" s="412">
        <v>380.44499999999999</v>
      </c>
      <c r="D3174" s="412">
        <v>760.88599999999997</v>
      </c>
      <c r="E3174" s="412">
        <v>760.89499999999998</v>
      </c>
      <c r="G3174" s="364"/>
    </row>
    <row r="3175" spans="1:7" ht="17.25" thickBot="1" x14ac:dyDescent="0.35">
      <c r="A3175" s="413" t="s">
        <v>111</v>
      </c>
      <c r="B3175" s="407"/>
      <c r="C3175" s="412"/>
      <c r="D3175" s="412"/>
      <c r="E3175" s="412"/>
      <c r="G3175" s="364"/>
    </row>
    <row r="3176" spans="1:7" ht="17.25" thickBot="1" x14ac:dyDescent="0.35">
      <c r="A3176" s="413" t="s">
        <v>113</v>
      </c>
      <c r="B3176" s="407"/>
      <c r="C3176" s="412"/>
      <c r="D3176" s="412"/>
      <c r="E3176" s="412"/>
      <c r="G3176" s="364"/>
    </row>
    <row r="3177" spans="1:7" ht="17.25" thickBot="1" x14ac:dyDescent="0.35">
      <c r="A3177" s="413" t="s">
        <v>114</v>
      </c>
      <c r="B3177" s="407"/>
      <c r="C3177" s="412"/>
      <c r="D3177" s="412"/>
      <c r="E3177" s="412"/>
      <c r="G3177" s="364"/>
    </row>
    <row r="3178" spans="1:7" ht="17.25" thickBot="1" x14ac:dyDescent="0.35">
      <c r="A3178" s="414" t="s">
        <v>272</v>
      </c>
      <c r="B3178" s="407">
        <v>0</v>
      </c>
      <c r="C3178" s="407">
        <v>380.44499999999999</v>
      </c>
      <c r="D3178" s="407">
        <v>760.88599999999997</v>
      </c>
      <c r="E3178" s="407">
        <v>760.89499999999998</v>
      </c>
      <c r="G3178" s="364"/>
    </row>
    <row r="3179" spans="1:7" ht="93" customHeight="1" thickBot="1" x14ac:dyDescent="0.35">
      <c r="A3179" s="401" t="s">
        <v>274</v>
      </c>
      <c r="B3179" s="402" t="s">
        <v>1005</v>
      </c>
      <c r="C3179" s="415" t="s">
        <v>817</v>
      </c>
      <c r="D3179" s="416"/>
      <c r="E3179" s="402"/>
      <c r="G3179" s="364"/>
    </row>
    <row r="3180" spans="1:7" ht="369" customHeight="1" thickBot="1" x14ac:dyDescent="0.35">
      <c r="A3180" s="375" t="s">
        <v>22</v>
      </c>
      <c r="B3180" s="986" t="s">
        <v>1006</v>
      </c>
      <c r="C3180" s="966"/>
      <c r="D3180" s="966"/>
      <c r="E3180" s="987"/>
      <c r="G3180" s="364"/>
    </row>
    <row r="3181" spans="1:7" ht="17.25" thickBot="1" x14ac:dyDescent="0.35">
      <c r="A3181" s="375" t="s">
        <v>24</v>
      </c>
      <c r="B3181" s="998" t="s">
        <v>715</v>
      </c>
      <c r="C3181" s="967"/>
      <c r="D3181" s="967"/>
      <c r="E3181" s="968"/>
      <c r="G3181" s="364"/>
    </row>
    <row r="3182" spans="1:7" x14ac:dyDescent="0.3">
      <c r="A3182" s="969"/>
      <c r="B3182" s="404">
        <v>2019</v>
      </c>
      <c r="C3182" s="404">
        <v>2020</v>
      </c>
      <c r="D3182" s="404">
        <v>2021</v>
      </c>
      <c r="E3182" s="404">
        <v>2022</v>
      </c>
      <c r="G3182" s="364"/>
    </row>
    <row r="3183" spans="1:7" ht="17.25" thickBot="1" x14ac:dyDescent="0.35">
      <c r="A3183" s="970"/>
      <c r="B3183" s="405" t="s">
        <v>9</v>
      </c>
      <c r="C3183" s="405" t="s">
        <v>10</v>
      </c>
      <c r="D3183" s="405" t="s">
        <v>10</v>
      </c>
      <c r="E3183" s="405" t="s">
        <v>10</v>
      </c>
      <c r="G3183" s="364"/>
    </row>
    <row r="3184" spans="1:7" ht="17.25" thickBot="1" x14ac:dyDescent="0.35">
      <c r="A3184" s="375" t="s">
        <v>26</v>
      </c>
      <c r="B3184" s="406">
        <v>0</v>
      </c>
      <c r="C3184" s="406">
        <v>6210</v>
      </c>
      <c r="D3184" s="406">
        <v>6210</v>
      </c>
      <c r="E3184" s="406">
        <v>3373</v>
      </c>
      <c r="F3184" s="364" t="s">
        <v>978</v>
      </c>
      <c r="G3184" s="374">
        <v>276133</v>
      </c>
    </row>
    <row r="3185" spans="1:7" ht="17.25" thickBot="1" x14ac:dyDescent="0.35">
      <c r="A3185" s="375" t="s">
        <v>27</v>
      </c>
      <c r="B3185" s="412">
        <v>0</v>
      </c>
      <c r="C3185" s="412">
        <v>55226.741000000002</v>
      </c>
      <c r="D3185" s="412">
        <v>55226.741000000002</v>
      </c>
      <c r="E3185" s="412">
        <v>30000</v>
      </c>
      <c r="F3185" s="364" t="s">
        <v>788</v>
      </c>
      <c r="G3185" s="374">
        <v>31051</v>
      </c>
    </row>
    <row r="3186" spans="1:7" ht="17.25" thickBot="1" x14ac:dyDescent="0.35">
      <c r="A3186" s="375" t="s">
        <v>28</v>
      </c>
      <c r="B3186" s="406" t="e">
        <v>#DIV/0!</v>
      </c>
      <c r="C3186" s="406">
        <v>8.8931950080515296</v>
      </c>
      <c r="D3186" s="406">
        <v>8.8931950080515296</v>
      </c>
      <c r="E3186" s="406">
        <v>8.8941595019270672</v>
      </c>
    </row>
    <row r="3187" spans="1:7" ht="17.25" thickBot="1" x14ac:dyDescent="0.35">
      <c r="A3187" s="375" t="s">
        <v>29</v>
      </c>
      <c r="B3187" s="408" t="s">
        <v>30</v>
      </c>
      <c r="C3187" s="409" t="e">
        <v>#DIV/0!</v>
      </c>
      <c r="D3187" s="409">
        <v>0</v>
      </c>
      <c r="E3187" s="409">
        <v>-0.45684380032206118</v>
      </c>
    </row>
    <row r="3188" spans="1:7" ht="17.25" thickBot="1" x14ac:dyDescent="0.35">
      <c r="A3188" s="375" t="s">
        <v>31</v>
      </c>
      <c r="B3188" s="408" t="s">
        <v>30</v>
      </c>
      <c r="C3188" s="409" t="e">
        <v>#DIV/0!</v>
      </c>
      <c r="D3188" s="409">
        <v>0</v>
      </c>
      <c r="E3188" s="409">
        <v>-0.45678489339068551</v>
      </c>
    </row>
    <row r="3189" spans="1:7" ht="17.25" thickBot="1" x14ac:dyDescent="0.35">
      <c r="A3189" s="375" t="s">
        <v>32</v>
      </c>
      <c r="B3189" s="408" t="s">
        <v>30</v>
      </c>
      <c r="C3189" s="409" t="e">
        <v>#DIV/0!</v>
      </c>
      <c r="D3189" s="409">
        <v>0</v>
      </c>
      <c r="E3189" s="409">
        <v>1.0845302218887021E-4</v>
      </c>
    </row>
    <row r="3190" spans="1:7" ht="17.25" thickBot="1" x14ac:dyDescent="0.35">
      <c r="A3190" s="1016" t="s">
        <v>721</v>
      </c>
      <c r="B3190" s="1017"/>
      <c r="C3190" s="1017"/>
      <c r="D3190" s="1017"/>
      <c r="E3190" s="1018"/>
    </row>
    <row r="3191" spans="1:7" x14ac:dyDescent="0.3">
      <c r="A3191" s="969"/>
      <c r="B3191" s="404">
        <v>2019</v>
      </c>
      <c r="C3191" s="404">
        <v>2020</v>
      </c>
      <c r="D3191" s="404">
        <v>2021</v>
      </c>
      <c r="E3191" s="404">
        <v>2022</v>
      </c>
    </row>
    <row r="3192" spans="1:7" ht="17.25" thickBot="1" x14ac:dyDescent="0.35">
      <c r="A3192" s="970"/>
      <c r="B3192" s="405" t="s">
        <v>9</v>
      </c>
      <c r="C3192" s="405" t="s">
        <v>10</v>
      </c>
      <c r="D3192" s="405" t="s">
        <v>10</v>
      </c>
      <c r="E3192" s="405" t="s">
        <v>10</v>
      </c>
    </row>
    <row r="3193" spans="1:7" ht="17.25" thickBot="1" x14ac:dyDescent="0.35">
      <c r="A3193" s="411" t="s">
        <v>49</v>
      </c>
      <c r="B3193" s="412">
        <v>0</v>
      </c>
      <c r="C3193" s="412">
        <v>0</v>
      </c>
      <c r="D3193" s="412">
        <v>0</v>
      </c>
      <c r="E3193" s="412">
        <v>0</v>
      </c>
    </row>
    <row r="3194" spans="1:7" ht="17.25" thickBot="1" x14ac:dyDescent="0.35">
      <c r="A3194" s="413" t="s">
        <v>110</v>
      </c>
      <c r="B3194" s="412"/>
      <c r="C3194" s="412"/>
      <c r="D3194" s="412"/>
      <c r="E3194" s="412"/>
    </row>
    <row r="3195" spans="1:7" ht="17.25" thickBot="1" x14ac:dyDescent="0.35">
      <c r="A3195" s="413" t="s">
        <v>111</v>
      </c>
      <c r="B3195" s="412"/>
      <c r="C3195" s="412"/>
      <c r="D3195" s="412"/>
      <c r="E3195" s="412"/>
    </row>
    <row r="3196" spans="1:7" ht="17.25" thickBot="1" x14ac:dyDescent="0.35">
      <c r="A3196" s="413" t="s">
        <v>113</v>
      </c>
      <c r="B3196" s="412"/>
      <c r="C3196" s="412"/>
      <c r="D3196" s="412"/>
      <c r="E3196" s="412"/>
    </row>
    <row r="3197" spans="1:7" ht="17.25" thickBot="1" x14ac:dyDescent="0.35">
      <c r="A3197" s="413" t="s">
        <v>114</v>
      </c>
      <c r="B3197" s="412"/>
      <c r="C3197" s="412"/>
      <c r="D3197" s="412"/>
      <c r="E3197" s="412"/>
    </row>
    <row r="3198" spans="1:7" ht="17.25" thickBot="1" x14ac:dyDescent="0.35">
      <c r="A3198" s="411" t="s">
        <v>50</v>
      </c>
      <c r="B3198" s="407">
        <v>0</v>
      </c>
      <c r="C3198" s="407">
        <v>55226.741000000002</v>
      </c>
      <c r="D3198" s="407">
        <v>55226.741000000002</v>
      </c>
      <c r="E3198" s="407">
        <v>30000</v>
      </c>
    </row>
    <row r="3199" spans="1:7" ht="17.25" thickBot="1" x14ac:dyDescent="0.35">
      <c r="A3199" s="413" t="s">
        <v>110</v>
      </c>
      <c r="B3199" s="412">
        <v>0</v>
      </c>
      <c r="C3199" s="412">
        <v>55226.741000000002</v>
      </c>
      <c r="D3199" s="412">
        <v>55226.741000000002</v>
      </c>
      <c r="E3199" s="412">
        <v>30000</v>
      </c>
    </row>
    <row r="3200" spans="1:7" ht="17.25" thickBot="1" x14ac:dyDescent="0.35">
      <c r="A3200" s="413" t="s">
        <v>111</v>
      </c>
      <c r="B3200" s="407"/>
      <c r="C3200" s="412"/>
      <c r="D3200" s="412"/>
      <c r="E3200" s="412"/>
      <c r="G3200" s="364"/>
    </row>
    <row r="3201" spans="1:7" ht="17.25" thickBot="1" x14ac:dyDescent="0.35">
      <c r="A3201" s="413" t="s">
        <v>113</v>
      </c>
      <c r="B3201" s="407"/>
      <c r="C3201" s="412"/>
      <c r="D3201" s="412"/>
      <c r="E3201" s="412"/>
      <c r="G3201" s="364"/>
    </row>
    <row r="3202" spans="1:7" ht="17.25" thickBot="1" x14ac:dyDescent="0.35">
      <c r="A3202" s="413" t="s">
        <v>114</v>
      </c>
      <c r="B3202" s="407"/>
      <c r="C3202" s="412"/>
      <c r="D3202" s="412"/>
      <c r="E3202" s="412"/>
      <c r="G3202" s="364"/>
    </row>
    <row r="3203" spans="1:7" ht="17.25" thickBot="1" x14ac:dyDescent="0.35">
      <c r="A3203" s="414" t="s">
        <v>278</v>
      </c>
      <c r="B3203" s="407">
        <v>0</v>
      </c>
      <c r="C3203" s="407">
        <v>55226.741000000002</v>
      </c>
      <c r="D3203" s="407">
        <v>55226.741000000002</v>
      </c>
      <c r="E3203" s="407">
        <v>30000</v>
      </c>
      <c r="G3203" s="364"/>
    </row>
    <row r="3204" spans="1:7" ht="67.5" customHeight="1" thickBot="1" x14ac:dyDescent="0.35">
      <c r="A3204" s="401" t="s">
        <v>274</v>
      </c>
      <c r="B3204" s="402" t="s">
        <v>1004</v>
      </c>
      <c r="C3204" s="415" t="s">
        <v>817</v>
      </c>
      <c r="D3204" s="416"/>
      <c r="E3204" s="402"/>
      <c r="G3204" s="364"/>
    </row>
    <row r="3205" spans="1:7" ht="17.25" thickBot="1" x14ac:dyDescent="0.35">
      <c r="A3205" s="375" t="s">
        <v>22</v>
      </c>
      <c r="B3205" s="986" t="s">
        <v>724</v>
      </c>
      <c r="C3205" s="966"/>
      <c r="D3205" s="966"/>
      <c r="E3205" s="987"/>
      <c r="G3205" s="364"/>
    </row>
    <row r="3206" spans="1:7" ht="17.25" thickBot="1" x14ac:dyDescent="0.35">
      <c r="A3206" s="375" t="s">
        <v>24</v>
      </c>
      <c r="B3206" s="998" t="s">
        <v>711</v>
      </c>
      <c r="C3206" s="967"/>
      <c r="D3206" s="967"/>
      <c r="E3206" s="968"/>
      <c r="G3206" s="364"/>
    </row>
    <row r="3207" spans="1:7" x14ac:dyDescent="0.3">
      <c r="A3207" s="969"/>
      <c r="B3207" s="404">
        <v>2019</v>
      </c>
      <c r="C3207" s="404">
        <v>2020</v>
      </c>
      <c r="D3207" s="404">
        <v>2021</v>
      </c>
      <c r="E3207" s="404">
        <v>2022</v>
      </c>
      <c r="G3207" s="364"/>
    </row>
    <row r="3208" spans="1:7" ht="17.25" thickBot="1" x14ac:dyDescent="0.35">
      <c r="A3208" s="970"/>
      <c r="B3208" s="405" t="s">
        <v>9</v>
      </c>
      <c r="C3208" s="405" t="s">
        <v>10</v>
      </c>
      <c r="D3208" s="405" t="s">
        <v>10</v>
      </c>
      <c r="E3208" s="405" t="s">
        <v>10</v>
      </c>
      <c r="G3208" s="364"/>
    </row>
    <row r="3209" spans="1:7" ht="17.25" thickBot="1" x14ac:dyDescent="0.35">
      <c r="A3209" s="375" t="s">
        <v>26</v>
      </c>
      <c r="B3209" s="406">
        <v>0</v>
      </c>
      <c r="C3209" s="406">
        <v>1</v>
      </c>
      <c r="D3209" s="406">
        <v>1</v>
      </c>
      <c r="E3209" s="406">
        <v>1</v>
      </c>
      <c r="G3209" s="364"/>
    </row>
    <row r="3210" spans="1:7" ht="17.25" thickBot="1" x14ac:dyDescent="0.35">
      <c r="A3210" s="375" t="s">
        <v>27</v>
      </c>
      <c r="B3210" s="412">
        <v>0</v>
      </c>
      <c r="C3210" s="412">
        <v>763.28700000000003</v>
      </c>
      <c r="D3210" s="412">
        <v>763.28700000000003</v>
      </c>
      <c r="E3210" s="412">
        <v>600</v>
      </c>
      <c r="G3210" s="364"/>
    </row>
    <row r="3211" spans="1:7" ht="17.25" thickBot="1" x14ac:dyDescent="0.35">
      <c r="A3211" s="375" t="s">
        <v>28</v>
      </c>
      <c r="B3211" s="406" t="e">
        <v>#DIV/0!</v>
      </c>
      <c r="C3211" s="406">
        <v>763.28700000000003</v>
      </c>
      <c r="D3211" s="406">
        <v>763.28700000000003</v>
      </c>
      <c r="E3211" s="406">
        <v>600</v>
      </c>
      <c r="G3211" s="364"/>
    </row>
    <row r="3212" spans="1:7" ht="17.25" thickBot="1" x14ac:dyDescent="0.35">
      <c r="A3212" s="375" t="s">
        <v>29</v>
      </c>
      <c r="B3212" s="408" t="s">
        <v>30</v>
      </c>
      <c r="C3212" s="409" t="e">
        <v>#DIV/0!</v>
      </c>
      <c r="D3212" s="409">
        <v>0</v>
      </c>
      <c r="E3212" s="409">
        <v>0</v>
      </c>
      <c r="G3212" s="364"/>
    </row>
    <row r="3213" spans="1:7" ht="17.25" thickBot="1" x14ac:dyDescent="0.35">
      <c r="A3213" s="375" t="s">
        <v>31</v>
      </c>
      <c r="B3213" s="408" t="s">
        <v>30</v>
      </c>
      <c r="C3213" s="409" t="e">
        <v>#DIV/0!</v>
      </c>
      <c r="D3213" s="409">
        <v>0</v>
      </c>
      <c r="E3213" s="409">
        <v>-0.21392608546981673</v>
      </c>
      <c r="G3213" s="364"/>
    </row>
    <row r="3214" spans="1:7" ht="17.25" thickBot="1" x14ac:dyDescent="0.35">
      <c r="A3214" s="375" t="s">
        <v>32</v>
      </c>
      <c r="B3214" s="408" t="s">
        <v>30</v>
      </c>
      <c r="C3214" s="409" t="e">
        <v>#DIV/0!</v>
      </c>
      <c r="D3214" s="409">
        <v>0</v>
      </c>
      <c r="E3214" s="409">
        <v>-0.21392608546981673</v>
      </c>
      <c r="G3214" s="364"/>
    </row>
    <row r="3215" spans="1:7" ht="17.25" thickBot="1" x14ac:dyDescent="0.35">
      <c r="A3215" s="1016" t="s">
        <v>721</v>
      </c>
      <c r="B3215" s="1017"/>
      <c r="C3215" s="1017"/>
      <c r="D3215" s="1017"/>
      <c r="E3215" s="1018"/>
      <c r="G3215" s="364"/>
    </row>
    <row r="3216" spans="1:7" x14ac:dyDescent="0.3">
      <c r="A3216" s="969"/>
      <c r="B3216" s="404">
        <v>2019</v>
      </c>
      <c r="C3216" s="404">
        <v>2020</v>
      </c>
      <c r="D3216" s="404">
        <v>2021</v>
      </c>
      <c r="E3216" s="404">
        <v>2022</v>
      </c>
      <c r="G3216" s="364"/>
    </row>
    <row r="3217" spans="1:7" ht="17.25" thickBot="1" x14ac:dyDescent="0.35">
      <c r="A3217" s="970"/>
      <c r="B3217" s="405" t="s">
        <v>9</v>
      </c>
      <c r="C3217" s="405" t="s">
        <v>10</v>
      </c>
      <c r="D3217" s="405" t="s">
        <v>10</v>
      </c>
      <c r="E3217" s="405" t="s">
        <v>10</v>
      </c>
      <c r="G3217" s="364"/>
    </row>
    <row r="3218" spans="1:7" ht="17.25" thickBot="1" x14ac:dyDescent="0.35">
      <c r="A3218" s="411" t="s">
        <v>49</v>
      </c>
      <c r="B3218" s="412">
        <v>0</v>
      </c>
      <c r="C3218" s="412">
        <v>0</v>
      </c>
      <c r="D3218" s="412">
        <v>0</v>
      </c>
      <c r="E3218" s="412">
        <v>0</v>
      </c>
      <c r="G3218" s="364"/>
    </row>
    <row r="3219" spans="1:7" ht="17.25" thickBot="1" x14ac:dyDescent="0.35">
      <c r="A3219" s="413" t="s">
        <v>110</v>
      </c>
      <c r="B3219" s="412"/>
      <c r="C3219" s="412"/>
      <c r="D3219" s="412"/>
      <c r="E3219" s="412"/>
      <c r="G3219" s="364"/>
    </row>
    <row r="3220" spans="1:7" ht="17.25" thickBot="1" x14ac:dyDescent="0.35">
      <c r="A3220" s="413" t="s">
        <v>111</v>
      </c>
      <c r="B3220" s="412"/>
      <c r="C3220" s="412"/>
      <c r="D3220" s="412"/>
      <c r="E3220" s="412"/>
      <c r="G3220" s="364"/>
    </row>
    <row r="3221" spans="1:7" ht="17.25" thickBot="1" x14ac:dyDescent="0.35">
      <c r="A3221" s="413" t="s">
        <v>113</v>
      </c>
      <c r="B3221" s="412"/>
      <c r="C3221" s="412"/>
      <c r="D3221" s="412"/>
      <c r="E3221" s="412"/>
      <c r="G3221" s="364"/>
    </row>
    <row r="3222" spans="1:7" ht="17.25" thickBot="1" x14ac:dyDescent="0.35">
      <c r="A3222" s="413" t="s">
        <v>114</v>
      </c>
      <c r="B3222" s="412"/>
      <c r="C3222" s="412"/>
      <c r="D3222" s="412"/>
      <c r="E3222" s="412"/>
      <c r="G3222" s="364"/>
    </row>
    <row r="3223" spans="1:7" ht="17.25" thickBot="1" x14ac:dyDescent="0.35">
      <c r="A3223" s="411" t="s">
        <v>50</v>
      </c>
      <c r="B3223" s="407">
        <v>0</v>
      </c>
      <c r="C3223" s="407">
        <v>763.28700000000003</v>
      </c>
      <c r="D3223" s="407">
        <v>763.28700000000003</v>
      </c>
      <c r="E3223" s="407">
        <v>600</v>
      </c>
      <c r="G3223" s="364"/>
    </row>
    <row r="3224" spans="1:7" ht="17.25" thickBot="1" x14ac:dyDescent="0.35">
      <c r="A3224" s="413" t="s">
        <v>110</v>
      </c>
      <c r="B3224" s="412">
        <v>0</v>
      </c>
      <c r="C3224" s="412">
        <v>763.28700000000003</v>
      </c>
      <c r="D3224" s="412">
        <v>763.28700000000003</v>
      </c>
      <c r="E3224" s="412">
        <v>600</v>
      </c>
      <c r="G3224" s="364"/>
    </row>
    <row r="3225" spans="1:7" ht="17.25" thickBot="1" x14ac:dyDescent="0.35">
      <c r="A3225" s="413" t="s">
        <v>111</v>
      </c>
      <c r="B3225" s="407"/>
      <c r="C3225" s="412"/>
      <c r="D3225" s="412"/>
      <c r="E3225" s="412"/>
      <c r="G3225" s="364"/>
    </row>
    <row r="3226" spans="1:7" ht="17.25" thickBot="1" x14ac:dyDescent="0.35">
      <c r="A3226" s="413" t="s">
        <v>113</v>
      </c>
      <c r="B3226" s="407"/>
      <c r="C3226" s="412"/>
      <c r="D3226" s="412"/>
      <c r="E3226" s="412"/>
      <c r="G3226" s="364"/>
    </row>
    <row r="3227" spans="1:7" ht="17.25" thickBot="1" x14ac:dyDescent="0.35">
      <c r="A3227" s="413" t="s">
        <v>114</v>
      </c>
      <c r="B3227" s="407"/>
      <c r="C3227" s="412"/>
      <c r="D3227" s="412"/>
      <c r="E3227" s="412"/>
      <c r="G3227" s="364"/>
    </row>
    <row r="3228" spans="1:7" ht="17.25" thickBot="1" x14ac:dyDescent="0.35">
      <c r="A3228" s="414" t="s">
        <v>278</v>
      </c>
      <c r="B3228" s="407">
        <v>0</v>
      </c>
      <c r="C3228" s="407">
        <v>763.28700000000003</v>
      </c>
      <c r="D3228" s="407">
        <v>763.28700000000003</v>
      </c>
      <c r="E3228" s="407">
        <v>600</v>
      </c>
      <c r="G3228" s="364"/>
    </row>
    <row r="3229" spans="1:7" ht="78.75" customHeight="1" thickBot="1" x14ac:dyDescent="0.35">
      <c r="A3229" s="401" t="s">
        <v>279</v>
      </c>
      <c r="B3229" s="402" t="s">
        <v>1007</v>
      </c>
      <c r="C3229" s="415" t="s">
        <v>817</v>
      </c>
      <c r="D3229" s="416"/>
      <c r="E3229" s="402"/>
      <c r="G3229" s="364"/>
    </row>
    <row r="3230" spans="1:7" ht="64.5" customHeight="1" thickBot="1" x14ac:dyDescent="0.35">
      <c r="A3230" s="375" t="s">
        <v>22</v>
      </c>
      <c r="B3230" s="986" t="s">
        <v>1008</v>
      </c>
      <c r="C3230" s="966"/>
      <c r="D3230" s="966"/>
      <c r="E3230" s="987"/>
      <c r="G3230" s="364"/>
    </row>
    <row r="3231" spans="1:7" ht="17.25" thickBot="1" x14ac:dyDescent="0.35">
      <c r="A3231" s="375" t="s">
        <v>24</v>
      </c>
      <c r="B3231" s="998" t="s">
        <v>715</v>
      </c>
      <c r="C3231" s="967"/>
      <c r="D3231" s="967"/>
      <c r="E3231" s="968"/>
      <c r="G3231" s="364"/>
    </row>
    <row r="3232" spans="1:7" x14ac:dyDescent="0.3">
      <c r="A3232" s="969"/>
      <c r="B3232" s="404">
        <v>2019</v>
      </c>
      <c r="C3232" s="404">
        <v>2020</v>
      </c>
      <c r="D3232" s="404">
        <v>2021</v>
      </c>
      <c r="E3232" s="404">
        <v>2022</v>
      </c>
    </row>
    <row r="3233" spans="1:7" ht="17.25" thickBot="1" x14ac:dyDescent="0.35">
      <c r="A3233" s="970"/>
      <c r="B3233" s="405" t="s">
        <v>9</v>
      </c>
      <c r="C3233" s="405" t="s">
        <v>10</v>
      </c>
      <c r="D3233" s="405" t="s">
        <v>10</v>
      </c>
      <c r="E3233" s="405" t="s">
        <v>10</v>
      </c>
    </row>
    <row r="3234" spans="1:7" ht="17.25" thickBot="1" x14ac:dyDescent="0.35">
      <c r="A3234" s="375" t="s">
        <v>26</v>
      </c>
      <c r="B3234" s="406">
        <v>0</v>
      </c>
      <c r="C3234" s="406">
        <v>1128</v>
      </c>
      <c r="D3234" s="406">
        <v>1128</v>
      </c>
      <c r="E3234" s="406">
        <v>552</v>
      </c>
    </row>
    <row r="3235" spans="1:7" ht="17.25" thickBot="1" x14ac:dyDescent="0.35">
      <c r="A3235" s="375" t="s">
        <v>27</v>
      </c>
      <c r="B3235" s="412">
        <v>0</v>
      </c>
      <c r="C3235" s="412">
        <v>61334.03</v>
      </c>
      <c r="D3235" s="412">
        <v>61334.03</v>
      </c>
      <c r="E3235" s="412">
        <v>30000</v>
      </c>
    </row>
    <row r="3236" spans="1:7" ht="17.25" thickBot="1" x14ac:dyDescent="0.35">
      <c r="A3236" s="375" t="s">
        <v>28</v>
      </c>
      <c r="B3236" s="406" t="e">
        <v>#DIV/0!</v>
      </c>
      <c r="C3236" s="406">
        <v>54.374140070921982</v>
      </c>
      <c r="D3236" s="406">
        <v>54.374140070921982</v>
      </c>
      <c r="E3236" s="406">
        <v>54.347826086956523</v>
      </c>
    </row>
    <row r="3237" spans="1:7" ht="17.25" thickBot="1" x14ac:dyDescent="0.35">
      <c r="A3237" s="375" t="s">
        <v>29</v>
      </c>
      <c r="B3237" s="408" t="s">
        <v>30</v>
      </c>
      <c r="C3237" s="409" t="e">
        <v>#DIV/0!</v>
      </c>
      <c r="D3237" s="409">
        <v>0</v>
      </c>
      <c r="E3237" s="409">
        <v>-0.5106382978723405</v>
      </c>
    </row>
    <row r="3238" spans="1:7" ht="17.25" thickBot="1" x14ac:dyDescent="0.35">
      <c r="A3238" s="375" t="s">
        <v>31</v>
      </c>
      <c r="B3238" s="408" t="s">
        <v>30</v>
      </c>
      <c r="C3238" s="409" t="e">
        <v>#DIV/0!</v>
      </c>
      <c r="D3238" s="409">
        <v>0</v>
      </c>
      <c r="E3238" s="409">
        <v>-0.51087512103802735</v>
      </c>
    </row>
    <row r="3239" spans="1:7" ht="17.25" thickBot="1" x14ac:dyDescent="0.35">
      <c r="A3239" s="375" t="s">
        <v>32</v>
      </c>
      <c r="B3239" s="408" t="s">
        <v>30</v>
      </c>
      <c r="C3239" s="409" t="e">
        <v>#DIV/0!</v>
      </c>
      <c r="D3239" s="409">
        <v>0</v>
      </c>
      <c r="E3239" s="409">
        <v>-4.8394299075138481E-4</v>
      </c>
    </row>
    <row r="3240" spans="1:7" ht="17.25" thickBot="1" x14ac:dyDescent="0.35">
      <c r="A3240" s="1016" t="s">
        <v>721</v>
      </c>
      <c r="B3240" s="1017"/>
      <c r="C3240" s="1017"/>
      <c r="D3240" s="1017"/>
      <c r="E3240" s="1018"/>
    </row>
    <row r="3241" spans="1:7" x14ac:dyDescent="0.3">
      <c r="A3241" s="969"/>
      <c r="B3241" s="404">
        <v>2019</v>
      </c>
      <c r="C3241" s="404">
        <v>2020</v>
      </c>
      <c r="D3241" s="404">
        <v>2021</v>
      </c>
      <c r="E3241" s="404">
        <v>2022</v>
      </c>
    </row>
    <row r="3242" spans="1:7" ht="17.25" thickBot="1" x14ac:dyDescent="0.35">
      <c r="A3242" s="970"/>
      <c r="B3242" s="405" t="s">
        <v>9</v>
      </c>
      <c r="C3242" s="405" t="s">
        <v>10</v>
      </c>
      <c r="D3242" s="405" t="s">
        <v>10</v>
      </c>
      <c r="E3242" s="405" t="s">
        <v>10</v>
      </c>
    </row>
    <row r="3243" spans="1:7" ht="17.25" thickBot="1" x14ac:dyDescent="0.35">
      <c r="A3243" s="411" t="s">
        <v>49</v>
      </c>
      <c r="B3243" s="412">
        <v>0</v>
      </c>
      <c r="C3243" s="412">
        <v>0</v>
      </c>
      <c r="D3243" s="412">
        <v>0</v>
      </c>
      <c r="E3243" s="412">
        <v>0</v>
      </c>
    </row>
    <row r="3244" spans="1:7" ht="17.25" thickBot="1" x14ac:dyDescent="0.35">
      <c r="A3244" s="413" t="s">
        <v>110</v>
      </c>
      <c r="B3244" s="412"/>
      <c r="C3244" s="412"/>
      <c r="D3244" s="412"/>
      <c r="E3244" s="412"/>
    </row>
    <row r="3245" spans="1:7" ht="17.25" thickBot="1" x14ac:dyDescent="0.35">
      <c r="A3245" s="413" t="s">
        <v>111</v>
      </c>
      <c r="B3245" s="412"/>
      <c r="C3245" s="412"/>
      <c r="D3245" s="412"/>
      <c r="E3245" s="412"/>
    </row>
    <row r="3246" spans="1:7" ht="17.25" thickBot="1" x14ac:dyDescent="0.35">
      <c r="A3246" s="413" t="s">
        <v>113</v>
      </c>
      <c r="B3246" s="412"/>
      <c r="C3246" s="412"/>
      <c r="D3246" s="412"/>
      <c r="E3246" s="412"/>
    </row>
    <row r="3247" spans="1:7" ht="17.25" thickBot="1" x14ac:dyDescent="0.35">
      <c r="A3247" s="413" t="s">
        <v>114</v>
      </c>
      <c r="B3247" s="412"/>
      <c r="C3247" s="412"/>
      <c r="D3247" s="412"/>
      <c r="E3247" s="412"/>
    </row>
    <row r="3248" spans="1:7" ht="17.25" thickBot="1" x14ac:dyDescent="0.35">
      <c r="A3248" s="411" t="s">
        <v>50</v>
      </c>
      <c r="B3248" s="407">
        <v>0</v>
      </c>
      <c r="C3248" s="407">
        <v>61334.03</v>
      </c>
      <c r="D3248" s="407">
        <v>61334.03</v>
      </c>
      <c r="E3248" s="407">
        <v>30000</v>
      </c>
      <c r="G3248" s="364"/>
    </row>
    <row r="3249" spans="1:7" ht="17.25" thickBot="1" x14ac:dyDescent="0.35">
      <c r="A3249" s="413" t="s">
        <v>110</v>
      </c>
      <c r="B3249" s="412">
        <v>0</v>
      </c>
      <c r="C3249" s="412">
        <v>61334.03</v>
      </c>
      <c r="D3249" s="412">
        <v>61334.03</v>
      </c>
      <c r="E3249" s="412">
        <v>30000</v>
      </c>
      <c r="G3249" s="364"/>
    </row>
    <row r="3250" spans="1:7" ht="17.25" thickBot="1" x14ac:dyDescent="0.35">
      <c r="A3250" s="413" t="s">
        <v>111</v>
      </c>
      <c r="B3250" s="407"/>
      <c r="C3250" s="412"/>
      <c r="D3250" s="412"/>
      <c r="E3250" s="412"/>
      <c r="G3250" s="364"/>
    </row>
    <row r="3251" spans="1:7" ht="17.25" thickBot="1" x14ac:dyDescent="0.35">
      <c r="A3251" s="413" t="s">
        <v>113</v>
      </c>
      <c r="B3251" s="407"/>
      <c r="C3251" s="412"/>
      <c r="D3251" s="412"/>
      <c r="E3251" s="412"/>
      <c r="G3251" s="364"/>
    </row>
    <row r="3252" spans="1:7" ht="17.25" thickBot="1" x14ac:dyDescent="0.35">
      <c r="A3252" s="413" t="s">
        <v>114</v>
      </c>
      <c r="B3252" s="407"/>
      <c r="C3252" s="412"/>
      <c r="D3252" s="412"/>
      <c r="E3252" s="412"/>
      <c r="G3252" s="364"/>
    </row>
    <row r="3253" spans="1:7" ht="17.25" thickBot="1" x14ac:dyDescent="0.35">
      <c r="A3253" s="414" t="s">
        <v>282</v>
      </c>
      <c r="B3253" s="407">
        <v>0</v>
      </c>
      <c r="C3253" s="407">
        <v>61334.03</v>
      </c>
      <c r="D3253" s="407">
        <v>61334.03</v>
      </c>
      <c r="E3253" s="407">
        <v>30000</v>
      </c>
      <c r="G3253" s="364"/>
    </row>
    <row r="3254" spans="1:7" ht="84" customHeight="1" thickBot="1" x14ac:dyDescent="0.35">
      <c r="A3254" s="401" t="s">
        <v>279</v>
      </c>
      <c r="B3254" s="402" t="s">
        <v>1009</v>
      </c>
      <c r="C3254" s="415" t="s">
        <v>817</v>
      </c>
      <c r="D3254" s="416"/>
      <c r="E3254" s="402"/>
      <c r="G3254" s="364"/>
    </row>
    <row r="3255" spans="1:7" ht="17.25" thickBot="1" x14ac:dyDescent="0.35">
      <c r="A3255" s="375" t="s">
        <v>22</v>
      </c>
      <c r="B3255" s="986" t="s">
        <v>724</v>
      </c>
      <c r="C3255" s="966"/>
      <c r="D3255" s="966"/>
      <c r="E3255" s="987"/>
      <c r="G3255" s="364"/>
    </row>
    <row r="3256" spans="1:7" ht="17.25" thickBot="1" x14ac:dyDescent="0.35">
      <c r="A3256" s="375" t="s">
        <v>24</v>
      </c>
      <c r="B3256" s="998" t="s">
        <v>711</v>
      </c>
      <c r="C3256" s="967"/>
      <c r="D3256" s="967"/>
      <c r="E3256" s="968"/>
      <c r="G3256" s="364"/>
    </row>
    <row r="3257" spans="1:7" x14ac:dyDescent="0.3">
      <c r="A3257" s="969"/>
      <c r="B3257" s="404">
        <v>2019</v>
      </c>
      <c r="C3257" s="404">
        <v>2020</v>
      </c>
      <c r="D3257" s="404">
        <v>2021</v>
      </c>
      <c r="E3257" s="404">
        <v>2022</v>
      </c>
      <c r="G3257" s="364"/>
    </row>
    <row r="3258" spans="1:7" ht="17.25" thickBot="1" x14ac:dyDescent="0.35">
      <c r="A3258" s="970"/>
      <c r="B3258" s="405" t="s">
        <v>9</v>
      </c>
      <c r="C3258" s="405" t="s">
        <v>10</v>
      </c>
      <c r="D3258" s="405" t="s">
        <v>10</v>
      </c>
      <c r="E3258" s="405" t="s">
        <v>10</v>
      </c>
      <c r="G3258" s="364"/>
    </row>
    <row r="3259" spans="1:7" ht="17.25" thickBot="1" x14ac:dyDescent="0.35">
      <c r="A3259" s="375" t="s">
        <v>26</v>
      </c>
      <c r="B3259" s="406">
        <v>0</v>
      </c>
      <c r="C3259" s="406">
        <v>1</v>
      </c>
      <c r="D3259" s="406">
        <v>1</v>
      </c>
      <c r="E3259" s="406">
        <v>1</v>
      </c>
      <c r="G3259" s="364"/>
    </row>
    <row r="3260" spans="1:7" ht="17.25" thickBot="1" x14ac:dyDescent="0.35">
      <c r="A3260" s="375" t="s">
        <v>27</v>
      </c>
      <c r="B3260" s="412">
        <v>0</v>
      </c>
      <c r="C3260" s="412">
        <v>807.01599999999996</v>
      </c>
      <c r="D3260" s="412">
        <v>807.01599999999996</v>
      </c>
      <c r="E3260" s="412">
        <v>800</v>
      </c>
      <c r="G3260" s="364"/>
    </row>
    <row r="3261" spans="1:7" ht="17.25" thickBot="1" x14ac:dyDescent="0.35">
      <c r="A3261" s="375" t="s">
        <v>28</v>
      </c>
      <c r="B3261" s="406" t="e">
        <v>#DIV/0!</v>
      </c>
      <c r="C3261" s="406">
        <v>807.01599999999996</v>
      </c>
      <c r="D3261" s="406">
        <v>807.01599999999996</v>
      </c>
      <c r="E3261" s="406">
        <v>800</v>
      </c>
      <c r="G3261" s="364"/>
    </row>
    <row r="3262" spans="1:7" ht="17.25" thickBot="1" x14ac:dyDescent="0.35">
      <c r="A3262" s="375" t="s">
        <v>29</v>
      </c>
      <c r="B3262" s="408" t="s">
        <v>30</v>
      </c>
      <c r="C3262" s="409" t="e">
        <v>#DIV/0!</v>
      </c>
      <c r="D3262" s="409">
        <v>0</v>
      </c>
      <c r="E3262" s="409">
        <v>0</v>
      </c>
      <c r="G3262" s="364"/>
    </row>
    <row r="3263" spans="1:7" ht="17.25" thickBot="1" x14ac:dyDescent="0.35">
      <c r="A3263" s="375" t="s">
        <v>31</v>
      </c>
      <c r="B3263" s="408" t="s">
        <v>30</v>
      </c>
      <c r="C3263" s="409" t="e">
        <v>#DIV/0!</v>
      </c>
      <c r="D3263" s="409">
        <v>0</v>
      </c>
      <c r="E3263" s="409">
        <v>-8.6937557619675143E-3</v>
      </c>
      <c r="G3263" s="364"/>
    </row>
    <row r="3264" spans="1:7" ht="17.25" thickBot="1" x14ac:dyDescent="0.35">
      <c r="A3264" s="375" t="s">
        <v>32</v>
      </c>
      <c r="B3264" s="408" t="s">
        <v>30</v>
      </c>
      <c r="C3264" s="409" t="e">
        <v>#DIV/0!</v>
      </c>
      <c r="D3264" s="409">
        <v>0</v>
      </c>
      <c r="E3264" s="409">
        <v>-8.6937557619675143E-3</v>
      </c>
    </row>
    <row r="3265" spans="1:7" ht="17.25" thickBot="1" x14ac:dyDescent="0.35">
      <c r="A3265" s="1016" t="s">
        <v>721</v>
      </c>
      <c r="B3265" s="1017"/>
      <c r="C3265" s="1017"/>
      <c r="D3265" s="1017"/>
      <c r="E3265" s="1018"/>
    </row>
    <row r="3266" spans="1:7" x14ac:dyDescent="0.3">
      <c r="A3266" s="969"/>
      <c r="B3266" s="404">
        <v>2019</v>
      </c>
      <c r="C3266" s="404">
        <v>2020</v>
      </c>
      <c r="D3266" s="404">
        <v>2021</v>
      </c>
      <c r="E3266" s="404">
        <v>2022</v>
      </c>
    </row>
    <row r="3267" spans="1:7" ht="17.25" thickBot="1" x14ac:dyDescent="0.35">
      <c r="A3267" s="970"/>
      <c r="B3267" s="405" t="s">
        <v>9</v>
      </c>
      <c r="C3267" s="405" t="s">
        <v>10</v>
      </c>
      <c r="D3267" s="405" t="s">
        <v>10</v>
      </c>
      <c r="E3267" s="405" t="s">
        <v>10</v>
      </c>
    </row>
    <row r="3268" spans="1:7" ht="17.25" thickBot="1" x14ac:dyDescent="0.35">
      <c r="A3268" s="411" t="s">
        <v>49</v>
      </c>
      <c r="B3268" s="412">
        <v>0</v>
      </c>
      <c r="C3268" s="412">
        <v>0</v>
      </c>
      <c r="D3268" s="412">
        <v>0</v>
      </c>
      <c r="E3268" s="412">
        <v>0</v>
      </c>
    </row>
    <row r="3269" spans="1:7" ht="17.25" thickBot="1" x14ac:dyDescent="0.35">
      <c r="A3269" s="413" t="s">
        <v>110</v>
      </c>
      <c r="B3269" s="412"/>
      <c r="C3269" s="412"/>
      <c r="D3269" s="412"/>
      <c r="E3269" s="412"/>
    </row>
    <row r="3270" spans="1:7" ht="17.25" thickBot="1" x14ac:dyDescent="0.35">
      <c r="A3270" s="413" t="s">
        <v>111</v>
      </c>
      <c r="B3270" s="412"/>
      <c r="C3270" s="412"/>
      <c r="D3270" s="412"/>
      <c r="E3270" s="412"/>
    </row>
    <row r="3271" spans="1:7" ht="17.25" thickBot="1" x14ac:dyDescent="0.35">
      <c r="A3271" s="413" t="s">
        <v>113</v>
      </c>
      <c r="B3271" s="412"/>
      <c r="C3271" s="412"/>
      <c r="D3271" s="412"/>
      <c r="E3271" s="412"/>
    </row>
    <row r="3272" spans="1:7" ht="17.25" thickBot="1" x14ac:dyDescent="0.35">
      <c r="A3272" s="413" t="s">
        <v>114</v>
      </c>
      <c r="B3272" s="412"/>
      <c r="C3272" s="412"/>
      <c r="D3272" s="412"/>
      <c r="E3272" s="412"/>
    </row>
    <row r="3273" spans="1:7" ht="17.25" thickBot="1" x14ac:dyDescent="0.35">
      <c r="A3273" s="411" t="s">
        <v>50</v>
      </c>
      <c r="B3273" s="407">
        <v>0</v>
      </c>
      <c r="C3273" s="407">
        <v>807.01599999999996</v>
      </c>
      <c r="D3273" s="465">
        <v>807.01599999999996</v>
      </c>
      <c r="E3273" s="465">
        <v>800</v>
      </c>
      <c r="F3273" s="451"/>
      <c r="G3273" s="452"/>
    </row>
    <row r="3274" spans="1:7" ht="17.25" thickBot="1" x14ac:dyDescent="0.35">
      <c r="A3274" s="413" t="s">
        <v>110</v>
      </c>
      <c r="B3274" s="412">
        <v>0</v>
      </c>
      <c r="C3274" s="412">
        <v>807.01599999999996</v>
      </c>
      <c r="D3274" s="468">
        <v>807.01599999999996</v>
      </c>
      <c r="E3274" s="468">
        <v>800</v>
      </c>
      <c r="F3274" s="451"/>
      <c r="G3274" s="452"/>
    </row>
    <row r="3275" spans="1:7" ht="17.25" thickBot="1" x14ac:dyDescent="0.35">
      <c r="A3275" s="413" t="s">
        <v>111</v>
      </c>
      <c r="B3275" s="407"/>
      <c r="C3275" s="412"/>
      <c r="D3275" s="412"/>
      <c r="E3275" s="412"/>
    </row>
    <row r="3276" spans="1:7" ht="17.25" thickBot="1" x14ac:dyDescent="0.35">
      <c r="A3276" s="413" t="s">
        <v>113</v>
      </c>
      <c r="B3276" s="407"/>
      <c r="C3276" s="412"/>
      <c r="D3276" s="412"/>
      <c r="E3276" s="412"/>
    </row>
    <row r="3277" spans="1:7" ht="17.25" thickBot="1" x14ac:dyDescent="0.35">
      <c r="A3277" s="413" t="s">
        <v>114</v>
      </c>
      <c r="B3277" s="407"/>
      <c r="C3277" s="412"/>
      <c r="D3277" s="412"/>
      <c r="E3277" s="412"/>
    </row>
    <row r="3278" spans="1:7" ht="17.25" thickBot="1" x14ac:dyDescent="0.35">
      <c r="A3278" s="414" t="s">
        <v>282</v>
      </c>
      <c r="B3278" s="407">
        <v>0</v>
      </c>
      <c r="C3278" s="407">
        <v>807.01599999999996</v>
      </c>
      <c r="D3278" s="407">
        <v>807.01599999999996</v>
      </c>
      <c r="E3278" s="407">
        <v>800</v>
      </c>
    </row>
    <row r="3279" spans="1:7" ht="65.25" customHeight="1" thickBot="1" x14ac:dyDescent="0.35">
      <c r="A3279" s="401" t="s">
        <v>283</v>
      </c>
      <c r="B3279" s="402" t="s">
        <v>1010</v>
      </c>
      <c r="C3279" s="415" t="s">
        <v>817</v>
      </c>
      <c r="D3279" s="416"/>
      <c r="E3279" s="402"/>
    </row>
    <row r="3280" spans="1:7" ht="134.25" customHeight="1" thickBot="1" x14ac:dyDescent="0.35">
      <c r="A3280" s="375" t="s">
        <v>22</v>
      </c>
      <c r="B3280" s="986" t="s">
        <v>1011</v>
      </c>
      <c r="C3280" s="966"/>
      <c r="D3280" s="966"/>
      <c r="E3280" s="987"/>
    </row>
    <row r="3281" spans="1:7" ht="17.25" thickBot="1" x14ac:dyDescent="0.35">
      <c r="A3281" s="375" t="s">
        <v>24</v>
      </c>
      <c r="B3281" s="998" t="s">
        <v>715</v>
      </c>
      <c r="C3281" s="967"/>
      <c r="D3281" s="967"/>
      <c r="E3281" s="968"/>
    </row>
    <row r="3282" spans="1:7" x14ac:dyDescent="0.3">
      <c r="A3282" s="969"/>
      <c r="B3282" s="404">
        <v>2019</v>
      </c>
      <c r="C3282" s="404">
        <v>2020</v>
      </c>
      <c r="D3282" s="404">
        <v>2021</v>
      </c>
      <c r="E3282" s="404">
        <v>2022</v>
      </c>
    </row>
    <row r="3283" spans="1:7" ht="17.25" thickBot="1" x14ac:dyDescent="0.35">
      <c r="A3283" s="970"/>
      <c r="B3283" s="405" t="s">
        <v>9</v>
      </c>
      <c r="C3283" s="405" t="s">
        <v>10</v>
      </c>
      <c r="D3283" s="405" t="s">
        <v>10</v>
      </c>
      <c r="E3283" s="405" t="s">
        <v>10</v>
      </c>
    </row>
    <row r="3284" spans="1:7" ht="17.25" thickBot="1" x14ac:dyDescent="0.35">
      <c r="A3284" s="375" t="s">
        <v>26</v>
      </c>
      <c r="B3284" s="406">
        <v>0</v>
      </c>
      <c r="C3284" s="406">
        <v>5901</v>
      </c>
      <c r="D3284" s="406">
        <v>4259</v>
      </c>
      <c r="E3284" s="406">
        <v>3407</v>
      </c>
    </row>
    <row r="3285" spans="1:7" ht="17.25" thickBot="1" x14ac:dyDescent="0.35">
      <c r="A3285" s="375" t="s">
        <v>27</v>
      </c>
      <c r="B3285" s="412">
        <v>0</v>
      </c>
      <c r="C3285" s="412">
        <v>69283.506999999998</v>
      </c>
      <c r="D3285" s="412">
        <v>50000</v>
      </c>
      <c r="E3285" s="412">
        <v>40000</v>
      </c>
    </row>
    <row r="3286" spans="1:7" ht="17.25" thickBot="1" x14ac:dyDescent="0.35">
      <c r="A3286" s="375" t="s">
        <v>28</v>
      </c>
      <c r="B3286" s="406" t="e">
        <v>#DIV/0!</v>
      </c>
      <c r="C3286" s="406">
        <v>11.740977291984409</v>
      </c>
      <c r="D3286" s="406">
        <v>11.739845034045551</v>
      </c>
      <c r="E3286" s="406">
        <v>11.740534194305841</v>
      </c>
    </row>
    <row r="3287" spans="1:7" ht="17.25" thickBot="1" x14ac:dyDescent="0.35">
      <c r="A3287" s="375" t="s">
        <v>29</v>
      </c>
      <c r="B3287" s="408" t="s">
        <v>30</v>
      </c>
      <c r="C3287" s="409" t="e">
        <v>#DIV/0!</v>
      </c>
      <c r="D3287" s="409">
        <v>-0.2782579223860363</v>
      </c>
      <c r="E3287" s="409">
        <v>-0.20004695938013617</v>
      </c>
    </row>
    <row r="3288" spans="1:7" ht="17.25" thickBot="1" x14ac:dyDescent="0.35">
      <c r="A3288" s="375" t="s">
        <v>31</v>
      </c>
      <c r="B3288" s="408" t="s">
        <v>30</v>
      </c>
      <c r="C3288" s="409" t="e">
        <v>#DIV/0!</v>
      </c>
      <c r="D3288" s="409">
        <v>-0.2783275246156347</v>
      </c>
      <c r="E3288" s="409">
        <v>-0.19999999999999996</v>
      </c>
    </row>
    <row r="3289" spans="1:7" ht="17.25" thickBot="1" x14ac:dyDescent="0.35">
      <c r="A3289" s="375" t="s">
        <v>32</v>
      </c>
      <c r="B3289" s="408" t="s">
        <v>30</v>
      </c>
      <c r="C3289" s="409" t="e">
        <v>#DIV/0!</v>
      </c>
      <c r="D3289" s="409">
        <v>-9.6436430349844393E-5</v>
      </c>
      <c r="E3289" s="409">
        <v>5.8702670971522153E-5</v>
      </c>
    </row>
    <row r="3290" spans="1:7" ht="17.25" thickBot="1" x14ac:dyDescent="0.35">
      <c r="A3290" s="1016" t="s">
        <v>721</v>
      </c>
      <c r="B3290" s="1017"/>
      <c r="C3290" s="1017"/>
      <c r="D3290" s="1017"/>
      <c r="E3290" s="1018"/>
    </row>
    <row r="3291" spans="1:7" x14ac:dyDescent="0.3">
      <c r="A3291" s="969"/>
      <c r="B3291" s="404">
        <v>2019</v>
      </c>
      <c r="C3291" s="404">
        <v>2020</v>
      </c>
      <c r="D3291" s="404">
        <v>2021</v>
      </c>
      <c r="E3291" s="404">
        <v>2022</v>
      </c>
    </row>
    <row r="3292" spans="1:7" ht="17.25" thickBot="1" x14ac:dyDescent="0.35">
      <c r="A3292" s="970"/>
      <c r="B3292" s="405" t="s">
        <v>9</v>
      </c>
      <c r="C3292" s="405" t="s">
        <v>10</v>
      </c>
      <c r="D3292" s="405" t="s">
        <v>10</v>
      </c>
      <c r="E3292" s="405" t="s">
        <v>10</v>
      </c>
    </row>
    <row r="3293" spans="1:7" ht="17.25" thickBot="1" x14ac:dyDescent="0.35">
      <c r="A3293" s="411" t="s">
        <v>49</v>
      </c>
      <c r="B3293" s="412">
        <v>0</v>
      </c>
      <c r="C3293" s="412">
        <v>0</v>
      </c>
      <c r="D3293" s="412">
        <v>0</v>
      </c>
      <c r="E3293" s="412">
        <v>0</v>
      </c>
    </row>
    <row r="3294" spans="1:7" ht="17.25" thickBot="1" x14ac:dyDescent="0.35">
      <c r="A3294" s="413" t="s">
        <v>110</v>
      </c>
      <c r="B3294" s="412"/>
      <c r="C3294" s="412"/>
      <c r="D3294" s="412"/>
      <c r="E3294" s="412"/>
    </row>
    <row r="3295" spans="1:7" ht="17.25" thickBot="1" x14ac:dyDescent="0.35">
      <c r="A3295" s="413" t="s">
        <v>111</v>
      </c>
      <c r="B3295" s="412"/>
      <c r="C3295" s="412"/>
      <c r="D3295" s="412"/>
      <c r="E3295" s="412"/>
    </row>
    <row r="3296" spans="1:7" ht="17.25" thickBot="1" x14ac:dyDescent="0.35">
      <c r="A3296" s="413" t="s">
        <v>113</v>
      </c>
      <c r="B3296" s="412"/>
      <c r="C3296" s="412"/>
      <c r="D3296" s="412"/>
      <c r="E3296" s="412"/>
      <c r="G3296" s="364"/>
    </row>
    <row r="3297" spans="1:7" ht="17.25" thickBot="1" x14ac:dyDescent="0.35">
      <c r="A3297" s="413" t="s">
        <v>114</v>
      </c>
      <c r="B3297" s="412"/>
      <c r="C3297" s="412"/>
      <c r="D3297" s="412"/>
      <c r="E3297" s="412"/>
      <c r="G3297" s="364"/>
    </row>
    <row r="3298" spans="1:7" ht="17.25" thickBot="1" x14ac:dyDescent="0.35">
      <c r="A3298" s="411" t="s">
        <v>50</v>
      </c>
      <c r="B3298" s="407">
        <v>0</v>
      </c>
      <c r="C3298" s="407">
        <v>69283.506999999998</v>
      </c>
      <c r="D3298" s="407">
        <v>50000</v>
      </c>
      <c r="E3298" s="407">
        <v>40000</v>
      </c>
      <c r="G3298" s="364"/>
    </row>
    <row r="3299" spans="1:7" ht="17.25" thickBot="1" x14ac:dyDescent="0.35">
      <c r="A3299" s="413" t="s">
        <v>110</v>
      </c>
      <c r="B3299" s="412">
        <v>0</v>
      </c>
      <c r="C3299" s="412">
        <v>69283.506999999998</v>
      </c>
      <c r="D3299" s="412">
        <v>50000</v>
      </c>
      <c r="E3299" s="412">
        <v>40000</v>
      </c>
      <c r="G3299" s="364"/>
    </row>
    <row r="3300" spans="1:7" ht="17.25" thickBot="1" x14ac:dyDescent="0.35">
      <c r="A3300" s="413" t="s">
        <v>111</v>
      </c>
      <c r="B3300" s="407"/>
      <c r="C3300" s="412"/>
      <c r="D3300" s="412"/>
      <c r="E3300" s="412"/>
      <c r="G3300" s="364"/>
    </row>
    <row r="3301" spans="1:7" ht="17.25" thickBot="1" x14ac:dyDescent="0.35">
      <c r="A3301" s="413" t="s">
        <v>113</v>
      </c>
      <c r="B3301" s="407"/>
      <c r="C3301" s="412"/>
      <c r="D3301" s="412"/>
      <c r="E3301" s="412"/>
      <c r="G3301" s="364"/>
    </row>
    <row r="3302" spans="1:7" ht="17.25" thickBot="1" x14ac:dyDescent="0.35">
      <c r="A3302" s="413" t="s">
        <v>114</v>
      </c>
      <c r="B3302" s="407"/>
      <c r="C3302" s="412"/>
      <c r="D3302" s="412"/>
      <c r="E3302" s="412"/>
      <c r="G3302" s="364"/>
    </row>
    <row r="3303" spans="1:7" ht="17.25" thickBot="1" x14ac:dyDescent="0.35">
      <c r="A3303" s="414" t="s">
        <v>286</v>
      </c>
      <c r="B3303" s="407">
        <v>0</v>
      </c>
      <c r="C3303" s="407">
        <v>69283.506999999998</v>
      </c>
      <c r="D3303" s="407">
        <v>50000</v>
      </c>
      <c r="E3303" s="407">
        <v>40000</v>
      </c>
      <c r="G3303" s="364"/>
    </row>
    <row r="3304" spans="1:7" ht="82.5" customHeight="1" thickBot="1" x14ac:dyDescent="0.35">
      <c r="A3304" s="401" t="s">
        <v>283</v>
      </c>
      <c r="B3304" s="402" t="s">
        <v>1012</v>
      </c>
      <c r="C3304" s="415" t="s">
        <v>817</v>
      </c>
      <c r="D3304" s="416"/>
      <c r="E3304" s="402"/>
      <c r="G3304" s="364"/>
    </row>
    <row r="3305" spans="1:7" ht="17.25" thickBot="1" x14ac:dyDescent="0.35">
      <c r="A3305" s="375" t="s">
        <v>22</v>
      </c>
      <c r="B3305" s="986" t="s">
        <v>724</v>
      </c>
      <c r="C3305" s="966"/>
      <c r="D3305" s="966"/>
      <c r="E3305" s="987"/>
      <c r="G3305" s="364"/>
    </row>
    <row r="3306" spans="1:7" ht="17.25" thickBot="1" x14ac:dyDescent="0.35">
      <c r="A3306" s="375" t="s">
        <v>24</v>
      </c>
      <c r="B3306" s="998" t="s">
        <v>711</v>
      </c>
      <c r="C3306" s="967"/>
      <c r="D3306" s="967"/>
      <c r="E3306" s="968"/>
      <c r="G3306" s="364"/>
    </row>
    <row r="3307" spans="1:7" x14ac:dyDescent="0.3">
      <c r="A3307" s="969"/>
      <c r="B3307" s="404">
        <v>2019</v>
      </c>
      <c r="C3307" s="404">
        <v>2020</v>
      </c>
      <c r="D3307" s="404">
        <v>2021</v>
      </c>
      <c r="E3307" s="404">
        <v>2022</v>
      </c>
      <c r="G3307" s="364"/>
    </row>
    <row r="3308" spans="1:7" ht="17.25" thickBot="1" x14ac:dyDescent="0.35">
      <c r="A3308" s="970"/>
      <c r="B3308" s="405" t="s">
        <v>9</v>
      </c>
      <c r="C3308" s="405" t="s">
        <v>10</v>
      </c>
      <c r="D3308" s="405" t="s">
        <v>10</v>
      </c>
      <c r="E3308" s="405" t="s">
        <v>10</v>
      </c>
      <c r="G3308" s="364"/>
    </row>
    <row r="3309" spans="1:7" ht="17.25" thickBot="1" x14ac:dyDescent="0.35">
      <c r="A3309" s="375" t="s">
        <v>26</v>
      </c>
      <c r="B3309" s="406">
        <v>0</v>
      </c>
      <c r="C3309" s="406">
        <v>1</v>
      </c>
      <c r="D3309" s="406">
        <v>1</v>
      </c>
      <c r="E3309" s="406">
        <v>1</v>
      </c>
      <c r="G3309" s="364"/>
    </row>
    <row r="3310" spans="1:7" ht="17.25" thickBot="1" x14ac:dyDescent="0.35">
      <c r="A3310" s="375" t="s">
        <v>27</v>
      </c>
      <c r="B3310" s="412">
        <v>0</v>
      </c>
      <c r="C3310" s="412">
        <v>861.125</v>
      </c>
      <c r="D3310" s="412">
        <v>473.66899999999998</v>
      </c>
      <c r="E3310" s="412">
        <v>759.32299999999998</v>
      </c>
      <c r="G3310" s="364"/>
    </row>
    <row r="3311" spans="1:7" ht="17.25" thickBot="1" x14ac:dyDescent="0.35">
      <c r="A3311" s="375" t="s">
        <v>28</v>
      </c>
      <c r="B3311" s="406" t="e">
        <v>#DIV/0!</v>
      </c>
      <c r="C3311" s="406">
        <v>861.125</v>
      </c>
      <c r="D3311" s="406">
        <v>473.66899999999998</v>
      </c>
      <c r="E3311" s="406">
        <v>759.32299999999998</v>
      </c>
      <c r="G3311" s="364"/>
    </row>
    <row r="3312" spans="1:7" ht="17.25" thickBot="1" x14ac:dyDescent="0.35">
      <c r="A3312" s="375" t="s">
        <v>29</v>
      </c>
      <c r="B3312" s="408" t="s">
        <v>30</v>
      </c>
      <c r="C3312" s="409" t="e">
        <v>#DIV/0!</v>
      </c>
      <c r="D3312" s="409">
        <v>0</v>
      </c>
      <c r="E3312" s="409">
        <v>0</v>
      </c>
      <c r="G3312" s="364"/>
    </row>
    <row r="3313" spans="1:7" ht="17.25" thickBot="1" x14ac:dyDescent="0.35">
      <c r="A3313" s="375" t="s">
        <v>31</v>
      </c>
      <c r="B3313" s="408" t="s">
        <v>30</v>
      </c>
      <c r="C3313" s="409" t="e">
        <v>#DIV/0!</v>
      </c>
      <c r="D3313" s="409">
        <v>-0.44994164610248222</v>
      </c>
      <c r="E3313" s="409">
        <v>0.60306669847509542</v>
      </c>
      <c r="G3313" s="364"/>
    </row>
    <row r="3314" spans="1:7" ht="17.25" thickBot="1" x14ac:dyDescent="0.35">
      <c r="A3314" s="375" t="s">
        <v>32</v>
      </c>
      <c r="B3314" s="408" t="s">
        <v>30</v>
      </c>
      <c r="C3314" s="409" t="e">
        <v>#DIV/0!</v>
      </c>
      <c r="D3314" s="409">
        <v>-0.44994164610248222</v>
      </c>
      <c r="E3314" s="409">
        <v>0.60306669847509542</v>
      </c>
      <c r="G3314" s="364"/>
    </row>
    <row r="3315" spans="1:7" ht="17.25" thickBot="1" x14ac:dyDescent="0.35">
      <c r="A3315" s="1016" t="s">
        <v>721</v>
      </c>
      <c r="B3315" s="1017"/>
      <c r="C3315" s="1017"/>
      <c r="D3315" s="1017"/>
      <c r="E3315" s="1018"/>
      <c r="G3315" s="364"/>
    </row>
    <row r="3316" spans="1:7" x14ac:dyDescent="0.3">
      <c r="A3316" s="969"/>
      <c r="B3316" s="404">
        <v>2019</v>
      </c>
      <c r="C3316" s="404">
        <v>2020</v>
      </c>
      <c r="D3316" s="404">
        <v>2021</v>
      </c>
      <c r="E3316" s="404">
        <v>2022</v>
      </c>
      <c r="G3316" s="364"/>
    </row>
    <row r="3317" spans="1:7" ht="17.25" thickBot="1" x14ac:dyDescent="0.35">
      <c r="A3317" s="970"/>
      <c r="B3317" s="405" t="s">
        <v>9</v>
      </c>
      <c r="C3317" s="405" t="s">
        <v>10</v>
      </c>
      <c r="D3317" s="405" t="s">
        <v>10</v>
      </c>
      <c r="E3317" s="405" t="s">
        <v>10</v>
      </c>
      <c r="G3317" s="364"/>
    </row>
    <row r="3318" spans="1:7" ht="17.25" thickBot="1" x14ac:dyDescent="0.35">
      <c r="A3318" s="411" t="s">
        <v>49</v>
      </c>
      <c r="B3318" s="412">
        <v>0</v>
      </c>
      <c r="C3318" s="412">
        <v>0</v>
      </c>
      <c r="D3318" s="412">
        <v>0</v>
      </c>
      <c r="E3318" s="412">
        <v>0</v>
      </c>
      <c r="G3318" s="364"/>
    </row>
    <row r="3319" spans="1:7" ht="17.25" thickBot="1" x14ac:dyDescent="0.35">
      <c r="A3319" s="413" t="s">
        <v>110</v>
      </c>
      <c r="B3319" s="412"/>
      <c r="C3319" s="412"/>
      <c r="D3319" s="412"/>
      <c r="E3319" s="412"/>
      <c r="G3319" s="364"/>
    </row>
    <row r="3320" spans="1:7" ht="17.25" thickBot="1" x14ac:dyDescent="0.35">
      <c r="A3320" s="413" t="s">
        <v>111</v>
      </c>
      <c r="B3320" s="412"/>
      <c r="C3320" s="412"/>
      <c r="D3320" s="412"/>
      <c r="E3320" s="412"/>
      <c r="G3320" s="364"/>
    </row>
    <row r="3321" spans="1:7" ht="17.25" thickBot="1" x14ac:dyDescent="0.35">
      <c r="A3321" s="413" t="s">
        <v>113</v>
      </c>
      <c r="B3321" s="412"/>
      <c r="C3321" s="412"/>
      <c r="D3321" s="412"/>
      <c r="E3321" s="412"/>
      <c r="G3321" s="364"/>
    </row>
    <row r="3322" spans="1:7" ht="17.25" thickBot="1" x14ac:dyDescent="0.35">
      <c r="A3322" s="413" t="s">
        <v>114</v>
      </c>
      <c r="B3322" s="412"/>
      <c r="C3322" s="412"/>
      <c r="D3322" s="412"/>
      <c r="E3322" s="412"/>
      <c r="G3322" s="364"/>
    </row>
    <row r="3323" spans="1:7" ht="17.25" thickBot="1" x14ac:dyDescent="0.35">
      <c r="A3323" s="411" t="s">
        <v>50</v>
      </c>
      <c r="B3323" s="407">
        <v>0</v>
      </c>
      <c r="C3323" s="407">
        <v>861.125</v>
      </c>
      <c r="D3323" s="407">
        <v>473.66899999999998</v>
      </c>
      <c r="E3323" s="407">
        <v>759.32299999999998</v>
      </c>
      <c r="G3323" s="364"/>
    </row>
    <row r="3324" spans="1:7" ht="17.25" thickBot="1" x14ac:dyDescent="0.35">
      <c r="A3324" s="413" t="s">
        <v>110</v>
      </c>
      <c r="B3324" s="412">
        <v>0</v>
      </c>
      <c r="C3324" s="412">
        <v>861.125</v>
      </c>
      <c r="D3324" s="412">
        <v>473.66899999999998</v>
      </c>
      <c r="E3324" s="412">
        <v>759.32299999999998</v>
      </c>
      <c r="G3324" s="364"/>
    </row>
    <row r="3325" spans="1:7" ht="17.25" thickBot="1" x14ac:dyDescent="0.35">
      <c r="A3325" s="413" t="s">
        <v>111</v>
      </c>
      <c r="B3325" s="407"/>
      <c r="C3325" s="412"/>
      <c r="D3325" s="412"/>
      <c r="E3325" s="412"/>
      <c r="G3325" s="364"/>
    </row>
    <row r="3326" spans="1:7" ht="17.25" thickBot="1" x14ac:dyDescent="0.35">
      <c r="A3326" s="413" t="s">
        <v>113</v>
      </c>
      <c r="B3326" s="407"/>
      <c r="C3326" s="412"/>
      <c r="D3326" s="412"/>
      <c r="E3326" s="412"/>
      <c r="G3326" s="364"/>
    </row>
    <row r="3327" spans="1:7" ht="17.25" thickBot="1" x14ac:dyDescent="0.35">
      <c r="A3327" s="413" t="s">
        <v>114</v>
      </c>
      <c r="B3327" s="407"/>
      <c r="C3327" s="412"/>
      <c r="D3327" s="412"/>
      <c r="E3327" s="412"/>
      <c r="G3327" s="364"/>
    </row>
    <row r="3328" spans="1:7" ht="17.25" thickBot="1" x14ac:dyDescent="0.35">
      <c r="A3328" s="414" t="s">
        <v>286</v>
      </c>
      <c r="B3328" s="407">
        <v>0</v>
      </c>
      <c r="C3328" s="407">
        <v>861.125</v>
      </c>
      <c r="D3328" s="407">
        <v>473.66899999999998</v>
      </c>
      <c r="E3328" s="407">
        <v>759.32299999999998</v>
      </c>
    </row>
    <row r="3329" spans="1:7" ht="109.5" customHeight="1" thickBot="1" x14ac:dyDescent="0.35">
      <c r="A3329" s="401" t="s">
        <v>287</v>
      </c>
      <c r="B3329" s="402" t="s">
        <v>1013</v>
      </c>
      <c r="C3329" s="415" t="s">
        <v>817</v>
      </c>
      <c r="D3329" s="416"/>
      <c r="E3329" s="402"/>
    </row>
    <row r="3330" spans="1:7" ht="175.5" customHeight="1" thickBot="1" x14ac:dyDescent="0.35">
      <c r="A3330" s="375" t="s">
        <v>22</v>
      </c>
      <c r="B3330" s="986" t="s">
        <v>1014</v>
      </c>
      <c r="C3330" s="966"/>
      <c r="D3330" s="966"/>
      <c r="E3330" s="987"/>
    </row>
    <row r="3331" spans="1:7" ht="17.25" thickBot="1" x14ac:dyDescent="0.35">
      <c r="A3331" s="375" t="s">
        <v>24</v>
      </c>
      <c r="B3331" s="998" t="s">
        <v>715</v>
      </c>
      <c r="C3331" s="967"/>
      <c r="D3331" s="967"/>
      <c r="E3331" s="968"/>
    </row>
    <row r="3332" spans="1:7" x14ac:dyDescent="0.3">
      <c r="A3332" s="969"/>
      <c r="B3332" s="404">
        <v>2019</v>
      </c>
      <c r="C3332" s="404">
        <v>2020</v>
      </c>
      <c r="D3332" s="404">
        <v>2021</v>
      </c>
      <c r="E3332" s="404">
        <v>2022</v>
      </c>
    </row>
    <row r="3333" spans="1:7" ht="17.25" thickBot="1" x14ac:dyDescent="0.35">
      <c r="A3333" s="970"/>
      <c r="B3333" s="405" t="s">
        <v>9</v>
      </c>
      <c r="C3333" s="405" t="s">
        <v>10</v>
      </c>
      <c r="D3333" s="405" t="s">
        <v>10</v>
      </c>
      <c r="E3333" s="405" t="s">
        <v>10</v>
      </c>
    </row>
    <row r="3334" spans="1:7" ht="17.25" thickBot="1" x14ac:dyDescent="0.35">
      <c r="A3334" s="375" t="s">
        <v>26</v>
      </c>
      <c r="B3334" s="406">
        <v>0</v>
      </c>
      <c r="C3334" s="406">
        <v>1687</v>
      </c>
      <c r="D3334" s="406">
        <v>1557</v>
      </c>
      <c r="E3334" s="406">
        <v>1421</v>
      </c>
    </row>
    <row r="3335" spans="1:7" ht="17.25" thickBot="1" x14ac:dyDescent="0.35">
      <c r="A3335" s="375" t="s">
        <v>27</v>
      </c>
      <c r="B3335" s="412">
        <v>0</v>
      </c>
      <c r="C3335" s="412">
        <v>59369.809000000001</v>
      </c>
      <c r="D3335" s="412">
        <v>54806.743000000002</v>
      </c>
      <c r="E3335" s="412">
        <v>50000</v>
      </c>
    </row>
    <row r="3336" spans="1:7" ht="17.25" thickBot="1" x14ac:dyDescent="0.35">
      <c r="A3336" s="375" t="s">
        <v>28</v>
      </c>
      <c r="B3336" s="406" t="e">
        <v>#DIV/0!</v>
      </c>
      <c r="C3336" s="406">
        <v>35.192536455246</v>
      </c>
      <c r="D3336" s="406">
        <v>35.200220295439948</v>
      </c>
      <c r="E3336" s="406">
        <v>35.186488388458834</v>
      </c>
    </row>
    <row r="3337" spans="1:7" ht="17.25" thickBot="1" x14ac:dyDescent="0.35">
      <c r="A3337" s="375" t="s">
        <v>29</v>
      </c>
      <c r="B3337" s="408" t="s">
        <v>30</v>
      </c>
      <c r="C3337" s="409" t="e">
        <v>#DIV/0!</v>
      </c>
      <c r="D3337" s="409">
        <v>-7.7059869590989871E-2</v>
      </c>
      <c r="E3337" s="409">
        <v>-8.7347463070006404E-2</v>
      </c>
    </row>
    <row r="3338" spans="1:7" ht="17.25" thickBot="1" x14ac:dyDescent="0.35">
      <c r="A3338" s="375" t="s">
        <v>31</v>
      </c>
      <c r="B3338" s="408" t="s">
        <v>30</v>
      </c>
      <c r="C3338" s="409" t="e">
        <v>#DIV/0!</v>
      </c>
      <c r="D3338" s="409">
        <v>-7.6858357418667089E-2</v>
      </c>
      <c r="E3338" s="409">
        <v>-8.7703496629967681E-2</v>
      </c>
    </row>
    <row r="3339" spans="1:7" ht="17.25" thickBot="1" x14ac:dyDescent="0.35">
      <c r="A3339" s="375" t="s">
        <v>32</v>
      </c>
      <c r="B3339" s="408" t="s">
        <v>30</v>
      </c>
      <c r="C3339" s="409" t="e">
        <v>#DIV/0!</v>
      </c>
      <c r="D3339" s="409">
        <v>2.1833720918973398E-4</v>
      </c>
      <c r="E3339" s="409">
        <v>-3.9010855232890496E-4</v>
      </c>
    </row>
    <row r="3340" spans="1:7" ht="17.25" thickBot="1" x14ac:dyDescent="0.35">
      <c r="A3340" s="1016" t="s">
        <v>721</v>
      </c>
      <c r="B3340" s="1017"/>
      <c r="C3340" s="1017"/>
      <c r="D3340" s="1017"/>
      <c r="E3340" s="1018"/>
    </row>
    <row r="3341" spans="1:7" x14ac:dyDescent="0.3">
      <c r="A3341" s="969"/>
      <c r="B3341" s="404">
        <v>2019</v>
      </c>
      <c r="C3341" s="404">
        <v>2020</v>
      </c>
      <c r="D3341" s="404">
        <v>2021</v>
      </c>
      <c r="E3341" s="404">
        <v>2022</v>
      </c>
    </row>
    <row r="3342" spans="1:7" ht="17.25" thickBot="1" x14ac:dyDescent="0.35">
      <c r="A3342" s="970"/>
      <c r="B3342" s="405" t="s">
        <v>9</v>
      </c>
      <c r="C3342" s="405" t="s">
        <v>10</v>
      </c>
      <c r="D3342" s="405" t="s">
        <v>10</v>
      </c>
      <c r="E3342" s="405" t="s">
        <v>10</v>
      </c>
    </row>
    <row r="3343" spans="1:7" ht="17.25" thickBot="1" x14ac:dyDescent="0.35">
      <c r="A3343" s="411" t="s">
        <v>49</v>
      </c>
      <c r="B3343" s="412">
        <v>0</v>
      </c>
      <c r="C3343" s="412">
        <v>0</v>
      </c>
      <c r="D3343" s="412">
        <v>0</v>
      </c>
      <c r="E3343" s="412">
        <v>0</v>
      </c>
    </row>
    <row r="3344" spans="1:7" ht="17.25" thickBot="1" x14ac:dyDescent="0.35">
      <c r="A3344" s="413" t="s">
        <v>110</v>
      </c>
      <c r="B3344" s="412"/>
      <c r="C3344" s="412"/>
      <c r="D3344" s="412"/>
      <c r="E3344" s="412"/>
      <c r="G3344" s="364"/>
    </row>
    <row r="3345" spans="1:7" ht="17.25" thickBot="1" x14ac:dyDescent="0.35">
      <c r="A3345" s="413" t="s">
        <v>111</v>
      </c>
      <c r="B3345" s="412"/>
      <c r="C3345" s="412"/>
      <c r="D3345" s="412"/>
      <c r="E3345" s="412"/>
      <c r="G3345" s="364"/>
    </row>
    <row r="3346" spans="1:7" ht="17.25" thickBot="1" x14ac:dyDescent="0.35">
      <c r="A3346" s="413" t="s">
        <v>113</v>
      </c>
      <c r="B3346" s="412"/>
      <c r="C3346" s="412"/>
      <c r="D3346" s="412"/>
      <c r="E3346" s="412"/>
      <c r="G3346" s="364"/>
    </row>
    <row r="3347" spans="1:7" ht="17.25" thickBot="1" x14ac:dyDescent="0.35">
      <c r="A3347" s="413" t="s">
        <v>114</v>
      </c>
      <c r="B3347" s="412"/>
      <c r="C3347" s="412"/>
      <c r="D3347" s="412"/>
      <c r="E3347" s="412"/>
      <c r="G3347" s="364"/>
    </row>
    <row r="3348" spans="1:7" ht="17.25" thickBot="1" x14ac:dyDescent="0.35">
      <c r="A3348" s="411" t="s">
        <v>50</v>
      </c>
      <c r="B3348" s="407">
        <v>0</v>
      </c>
      <c r="C3348" s="407">
        <v>59369.809000000001</v>
      </c>
      <c r="D3348" s="407">
        <v>54806.743000000002</v>
      </c>
      <c r="E3348" s="407">
        <v>50000</v>
      </c>
      <c r="G3348" s="364"/>
    </row>
    <row r="3349" spans="1:7" ht="17.25" thickBot="1" x14ac:dyDescent="0.35">
      <c r="A3349" s="413" t="s">
        <v>110</v>
      </c>
      <c r="B3349" s="412">
        <v>0</v>
      </c>
      <c r="C3349" s="412">
        <v>59369.809000000001</v>
      </c>
      <c r="D3349" s="412">
        <v>54806.743000000002</v>
      </c>
      <c r="E3349" s="412">
        <v>50000</v>
      </c>
      <c r="G3349" s="364"/>
    </row>
    <row r="3350" spans="1:7" ht="17.25" thickBot="1" x14ac:dyDescent="0.35">
      <c r="A3350" s="413" t="s">
        <v>111</v>
      </c>
      <c r="B3350" s="407"/>
      <c r="C3350" s="412"/>
      <c r="D3350" s="412"/>
      <c r="E3350" s="412"/>
      <c r="G3350" s="364"/>
    </row>
    <row r="3351" spans="1:7" ht="17.25" thickBot="1" x14ac:dyDescent="0.35">
      <c r="A3351" s="413" t="s">
        <v>113</v>
      </c>
      <c r="B3351" s="407"/>
      <c r="C3351" s="412"/>
      <c r="D3351" s="412"/>
      <c r="E3351" s="412"/>
      <c r="G3351" s="364"/>
    </row>
    <row r="3352" spans="1:7" ht="17.25" thickBot="1" x14ac:dyDescent="0.35">
      <c r="A3352" s="413" t="s">
        <v>114</v>
      </c>
      <c r="B3352" s="407"/>
      <c r="C3352" s="412"/>
      <c r="D3352" s="412"/>
      <c r="E3352" s="412"/>
      <c r="G3352" s="364"/>
    </row>
    <row r="3353" spans="1:7" ht="17.25" thickBot="1" x14ac:dyDescent="0.35">
      <c r="A3353" s="414" t="s">
        <v>290</v>
      </c>
      <c r="B3353" s="407">
        <v>0</v>
      </c>
      <c r="C3353" s="407">
        <v>59369.809000000001</v>
      </c>
      <c r="D3353" s="407">
        <v>54806.743000000002</v>
      </c>
      <c r="E3353" s="407">
        <v>50000</v>
      </c>
      <c r="G3353" s="364"/>
    </row>
    <row r="3354" spans="1:7" ht="152.25" customHeight="1" thickBot="1" x14ac:dyDescent="0.35">
      <c r="A3354" s="401" t="s">
        <v>287</v>
      </c>
      <c r="B3354" s="402" t="s">
        <v>1015</v>
      </c>
      <c r="C3354" s="415" t="s">
        <v>817</v>
      </c>
      <c r="D3354" s="416"/>
      <c r="E3354" s="402"/>
      <c r="G3354" s="364"/>
    </row>
    <row r="3355" spans="1:7" ht="17.25" thickBot="1" x14ac:dyDescent="0.35">
      <c r="A3355" s="375" t="s">
        <v>22</v>
      </c>
      <c r="B3355" s="986" t="s">
        <v>724</v>
      </c>
      <c r="C3355" s="966"/>
      <c r="D3355" s="966"/>
      <c r="E3355" s="987"/>
      <c r="G3355" s="364"/>
    </row>
    <row r="3356" spans="1:7" ht="17.25" thickBot="1" x14ac:dyDescent="0.35">
      <c r="A3356" s="375" t="s">
        <v>24</v>
      </c>
      <c r="B3356" s="998" t="s">
        <v>711</v>
      </c>
      <c r="C3356" s="967"/>
      <c r="D3356" s="967"/>
      <c r="E3356" s="968"/>
      <c r="G3356" s="364"/>
    </row>
    <row r="3357" spans="1:7" x14ac:dyDescent="0.3">
      <c r="A3357" s="969"/>
      <c r="B3357" s="404">
        <v>2019</v>
      </c>
      <c r="C3357" s="404">
        <v>2020</v>
      </c>
      <c r="D3357" s="404">
        <v>2021</v>
      </c>
      <c r="E3357" s="404">
        <v>2022</v>
      </c>
      <c r="G3357" s="364"/>
    </row>
    <row r="3358" spans="1:7" ht="17.25" thickBot="1" x14ac:dyDescent="0.35">
      <c r="A3358" s="970"/>
      <c r="B3358" s="405" t="s">
        <v>9</v>
      </c>
      <c r="C3358" s="405" t="s">
        <v>10</v>
      </c>
      <c r="D3358" s="405" t="s">
        <v>10</v>
      </c>
      <c r="E3358" s="405" t="s">
        <v>10</v>
      </c>
      <c r="G3358" s="364"/>
    </row>
    <row r="3359" spans="1:7" ht="17.25" thickBot="1" x14ac:dyDescent="0.35">
      <c r="A3359" s="375" t="s">
        <v>26</v>
      </c>
      <c r="B3359" s="406">
        <v>0</v>
      </c>
      <c r="C3359" s="406">
        <v>1</v>
      </c>
      <c r="D3359" s="406">
        <v>1</v>
      </c>
      <c r="E3359" s="406">
        <v>1</v>
      </c>
      <c r="G3359" s="364"/>
    </row>
    <row r="3360" spans="1:7" ht="17.25" thickBot="1" x14ac:dyDescent="0.35">
      <c r="A3360" s="375" t="s">
        <v>27</v>
      </c>
      <c r="B3360" s="412">
        <v>0</v>
      </c>
      <c r="C3360" s="412">
        <v>792.67100000000005</v>
      </c>
      <c r="D3360" s="412">
        <v>792.67100000000005</v>
      </c>
      <c r="E3360" s="412">
        <v>1000</v>
      </c>
      <c r="G3360" s="364"/>
    </row>
    <row r="3361" spans="1:7" ht="17.25" thickBot="1" x14ac:dyDescent="0.35">
      <c r="A3361" s="375" t="s">
        <v>28</v>
      </c>
      <c r="B3361" s="406" t="e">
        <v>#DIV/0!</v>
      </c>
      <c r="C3361" s="406">
        <v>792.67100000000005</v>
      </c>
      <c r="D3361" s="406">
        <v>792.67100000000005</v>
      </c>
      <c r="E3361" s="406">
        <v>1000</v>
      </c>
      <c r="G3361" s="364"/>
    </row>
    <row r="3362" spans="1:7" ht="17.25" thickBot="1" x14ac:dyDescent="0.35">
      <c r="A3362" s="375" t="s">
        <v>29</v>
      </c>
      <c r="B3362" s="408" t="s">
        <v>30</v>
      </c>
      <c r="C3362" s="409" t="e">
        <v>#DIV/0!</v>
      </c>
      <c r="D3362" s="409">
        <v>0</v>
      </c>
      <c r="E3362" s="409">
        <v>0</v>
      </c>
      <c r="G3362" s="364"/>
    </row>
    <row r="3363" spans="1:7" ht="17.25" thickBot="1" x14ac:dyDescent="0.35">
      <c r="A3363" s="375" t="s">
        <v>31</v>
      </c>
      <c r="B3363" s="408" t="s">
        <v>30</v>
      </c>
      <c r="C3363" s="409" t="e">
        <v>#DIV/0!</v>
      </c>
      <c r="D3363" s="409">
        <v>0</v>
      </c>
      <c r="E3363" s="409">
        <v>0.26155744312583651</v>
      </c>
      <c r="G3363" s="364"/>
    </row>
    <row r="3364" spans="1:7" ht="17.25" thickBot="1" x14ac:dyDescent="0.35">
      <c r="A3364" s="375" t="s">
        <v>32</v>
      </c>
      <c r="B3364" s="408" t="s">
        <v>30</v>
      </c>
      <c r="C3364" s="409" t="e">
        <v>#DIV/0!</v>
      </c>
      <c r="D3364" s="409">
        <v>0</v>
      </c>
      <c r="E3364" s="409">
        <v>0.26155744312583651</v>
      </c>
      <c r="G3364" s="364"/>
    </row>
    <row r="3365" spans="1:7" ht="17.25" thickBot="1" x14ac:dyDescent="0.35">
      <c r="A3365" s="1016" t="s">
        <v>721</v>
      </c>
      <c r="B3365" s="1017"/>
      <c r="C3365" s="1017"/>
      <c r="D3365" s="1017"/>
      <c r="E3365" s="1018"/>
      <c r="G3365" s="364"/>
    </row>
    <row r="3366" spans="1:7" x14ac:dyDescent="0.3">
      <c r="A3366" s="969"/>
      <c r="B3366" s="404">
        <v>2019</v>
      </c>
      <c r="C3366" s="404">
        <v>2020</v>
      </c>
      <c r="D3366" s="404">
        <v>2021</v>
      </c>
      <c r="E3366" s="404">
        <v>2022</v>
      </c>
      <c r="G3366" s="364"/>
    </row>
    <row r="3367" spans="1:7" ht="17.25" thickBot="1" x14ac:dyDescent="0.35">
      <c r="A3367" s="970"/>
      <c r="B3367" s="405" t="s">
        <v>9</v>
      </c>
      <c r="C3367" s="405" t="s">
        <v>10</v>
      </c>
      <c r="D3367" s="405" t="s">
        <v>10</v>
      </c>
      <c r="E3367" s="405" t="s">
        <v>10</v>
      </c>
      <c r="G3367" s="364"/>
    </row>
    <row r="3368" spans="1:7" ht="17.25" thickBot="1" x14ac:dyDescent="0.35">
      <c r="A3368" s="411" t="s">
        <v>49</v>
      </c>
      <c r="B3368" s="412">
        <v>0</v>
      </c>
      <c r="C3368" s="412">
        <v>0</v>
      </c>
      <c r="D3368" s="412">
        <v>0</v>
      </c>
      <c r="E3368" s="412">
        <v>0</v>
      </c>
      <c r="G3368" s="364"/>
    </row>
    <row r="3369" spans="1:7" ht="17.25" thickBot="1" x14ac:dyDescent="0.35">
      <c r="A3369" s="413" t="s">
        <v>110</v>
      </c>
      <c r="B3369" s="412"/>
      <c r="C3369" s="412"/>
      <c r="D3369" s="412"/>
      <c r="E3369" s="412"/>
      <c r="G3369" s="364"/>
    </row>
    <row r="3370" spans="1:7" ht="17.25" thickBot="1" x14ac:dyDescent="0.35">
      <c r="A3370" s="413" t="s">
        <v>111</v>
      </c>
      <c r="B3370" s="412"/>
      <c r="C3370" s="412"/>
      <c r="D3370" s="412"/>
      <c r="E3370" s="412"/>
      <c r="G3370" s="364"/>
    </row>
    <row r="3371" spans="1:7" ht="17.25" thickBot="1" x14ac:dyDescent="0.35">
      <c r="A3371" s="413" t="s">
        <v>113</v>
      </c>
      <c r="B3371" s="412"/>
      <c r="C3371" s="412"/>
      <c r="D3371" s="412"/>
      <c r="E3371" s="412"/>
      <c r="G3371" s="364"/>
    </row>
    <row r="3372" spans="1:7" ht="17.25" thickBot="1" x14ac:dyDescent="0.35">
      <c r="A3372" s="413" t="s">
        <v>114</v>
      </c>
      <c r="B3372" s="412"/>
      <c r="C3372" s="412"/>
      <c r="D3372" s="412"/>
      <c r="E3372" s="412"/>
      <c r="G3372" s="364"/>
    </row>
    <row r="3373" spans="1:7" ht="17.25" thickBot="1" x14ac:dyDescent="0.35">
      <c r="A3373" s="411" t="s">
        <v>50</v>
      </c>
      <c r="B3373" s="407">
        <v>0</v>
      </c>
      <c r="C3373" s="407">
        <v>792.67100000000005</v>
      </c>
      <c r="D3373" s="407">
        <v>792.67100000000005</v>
      </c>
      <c r="E3373" s="407">
        <v>1000</v>
      </c>
      <c r="G3373" s="364"/>
    </row>
    <row r="3374" spans="1:7" ht="17.25" thickBot="1" x14ac:dyDescent="0.35">
      <c r="A3374" s="413" t="s">
        <v>110</v>
      </c>
      <c r="B3374" s="412">
        <v>0</v>
      </c>
      <c r="C3374" s="412">
        <v>792.67100000000005</v>
      </c>
      <c r="D3374" s="412">
        <v>792.67100000000005</v>
      </c>
      <c r="E3374" s="412">
        <v>1000</v>
      </c>
      <c r="G3374" s="364"/>
    </row>
    <row r="3375" spans="1:7" ht="17.25" thickBot="1" x14ac:dyDescent="0.35">
      <c r="A3375" s="413" t="s">
        <v>111</v>
      </c>
      <c r="B3375" s="407"/>
      <c r="C3375" s="412"/>
      <c r="D3375" s="412"/>
      <c r="E3375" s="412"/>
      <c r="G3375" s="364"/>
    </row>
    <row r="3376" spans="1:7" ht="17.25" thickBot="1" x14ac:dyDescent="0.35">
      <c r="A3376" s="413" t="s">
        <v>113</v>
      </c>
      <c r="B3376" s="407"/>
      <c r="C3376" s="412"/>
      <c r="D3376" s="412"/>
      <c r="E3376" s="412"/>
    </row>
    <row r="3377" spans="1:7" ht="17.25" thickBot="1" x14ac:dyDescent="0.35">
      <c r="A3377" s="413" t="s">
        <v>114</v>
      </c>
      <c r="B3377" s="407"/>
      <c r="C3377" s="412"/>
      <c r="D3377" s="412"/>
      <c r="E3377" s="412"/>
    </row>
    <row r="3378" spans="1:7" ht="17.25" thickBot="1" x14ac:dyDescent="0.35">
      <c r="A3378" s="414" t="s">
        <v>290</v>
      </c>
      <c r="B3378" s="407">
        <v>0</v>
      </c>
      <c r="C3378" s="407">
        <v>792.67100000000005</v>
      </c>
      <c r="D3378" s="407">
        <v>792.67100000000005</v>
      </c>
      <c r="E3378" s="407">
        <v>1000</v>
      </c>
    </row>
    <row r="3379" spans="1:7" ht="32.25" thickBot="1" x14ac:dyDescent="0.35">
      <c r="A3379" s="401" t="s">
        <v>20</v>
      </c>
      <c r="B3379" s="402" t="s">
        <v>1016</v>
      </c>
      <c r="C3379" s="415" t="s">
        <v>1017</v>
      </c>
      <c r="D3379" s="416"/>
      <c r="E3379" s="402"/>
      <c r="F3379" s="459"/>
      <c r="G3379" s="459"/>
    </row>
    <row r="3380" spans="1:7" ht="17.25" thickBot="1" x14ac:dyDescent="0.35">
      <c r="A3380" s="375" t="s">
        <v>22</v>
      </c>
      <c r="B3380" s="986" t="s">
        <v>912</v>
      </c>
      <c r="C3380" s="966"/>
      <c r="D3380" s="966"/>
      <c r="E3380" s="987"/>
    </row>
    <row r="3381" spans="1:7" ht="17.25" thickBot="1" x14ac:dyDescent="0.35">
      <c r="A3381" s="375" t="s">
        <v>24</v>
      </c>
      <c r="B3381" s="998" t="s">
        <v>1018</v>
      </c>
      <c r="C3381" s="967"/>
      <c r="D3381" s="967"/>
      <c r="E3381" s="968"/>
    </row>
    <row r="3382" spans="1:7" x14ac:dyDescent="0.3">
      <c r="A3382" s="969"/>
      <c r="B3382" s="404">
        <v>2019</v>
      </c>
      <c r="C3382" s="404">
        <v>2020</v>
      </c>
      <c r="D3382" s="404">
        <v>2021</v>
      </c>
      <c r="E3382" s="404">
        <v>2022</v>
      </c>
    </row>
    <row r="3383" spans="1:7" ht="17.25" thickBot="1" x14ac:dyDescent="0.35">
      <c r="A3383" s="970"/>
      <c r="B3383" s="405" t="s">
        <v>9</v>
      </c>
      <c r="C3383" s="405" t="s">
        <v>10</v>
      </c>
      <c r="D3383" s="405" t="s">
        <v>10</v>
      </c>
      <c r="E3383" s="405" t="s">
        <v>10</v>
      </c>
    </row>
    <row r="3384" spans="1:7" ht="17.25" thickBot="1" x14ac:dyDescent="0.35">
      <c r="A3384" s="375" t="s">
        <v>26</v>
      </c>
      <c r="B3384" s="406">
        <v>2722</v>
      </c>
      <c r="C3384" s="406">
        <v>50</v>
      </c>
      <c r="D3384" s="406">
        <v>0</v>
      </c>
      <c r="E3384" s="406">
        <v>0</v>
      </c>
    </row>
    <row r="3385" spans="1:7" ht="17.25" thickBot="1" x14ac:dyDescent="0.35">
      <c r="A3385" s="375" t="s">
        <v>27</v>
      </c>
      <c r="B3385" s="412">
        <v>44722.663</v>
      </c>
      <c r="C3385" s="412">
        <v>1000</v>
      </c>
      <c r="D3385" s="412">
        <v>0</v>
      </c>
      <c r="E3385" s="412">
        <v>0</v>
      </c>
    </row>
    <row r="3386" spans="1:7" ht="17.25" thickBot="1" x14ac:dyDescent="0.35">
      <c r="A3386" s="375" t="s">
        <v>28</v>
      </c>
      <c r="B3386" s="406">
        <v>16.430074577516532</v>
      </c>
      <c r="C3386" s="406">
        <v>20</v>
      </c>
      <c r="D3386" s="406" t="e">
        <v>#DIV/0!</v>
      </c>
      <c r="E3386" s="406" t="e">
        <v>#DIV/0!</v>
      </c>
    </row>
    <row r="3387" spans="1:7" ht="17.25" thickBot="1" x14ac:dyDescent="0.35">
      <c r="A3387" s="375" t="s">
        <v>29</v>
      </c>
      <c r="B3387" s="408" t="s">
        <v>30</v>
      </c>
      <c r="C3387" s="409">
        <v>-0.98163115356355624</v>
      </c>
      <c r="D3387" s="409">
        <v>-1</v>
      </c>
      <c r="E3387" s="409" t="e">
        <v>#DIV/0!</v>
      </c>
    </row>
    <row r="3388" spans="1:7" ht="17.25" thickBot="1" x14ac:dyDescent="0.35">
      <c r="A3388" s="375" t="s">
        <v>31</v>
      </c>
      <c r="B3388" s="408" t="s">
        <v>30</v>
      </c>
      <c r="C3388" s="409">
        <v>-0.9776399719310096</v>
      </c>
      <c r="D3388" s="409">
        <v>-1</v>
      </c>
      <c r="E3388" s="409" t="e">
        <v>#DIV/0!</v>
      </c>
    </row>
    <row r="3389" spans="1:7" ht="17.25" thickBot="1" x14ac:dyDescent="0.35">
      <c r="A3389" s="375" t="s">
        <v>32</v>
      </c>
      <c r="B3389" s="408" t="s">
        <v>30</v>
      </c>
      <c r="C3389" s="409">
        <v>0.21727992807583929</v>
      </c>
      <c r="D3389" s="409" t="e">
        <v>#DIV/0!</v>
      </c>
      <c r="E3389" s="409" t="e">
        <v>#DIV/0!</v>
      </c>
    </row>
    <row r="3390" spans="1:7" ht="17.25" thickBot="1" x14ac:dyDescent="0.35">
      <c r="A3390" s="1016" t="s">
        <v>721</v>
      </c>
      <c r="B3390" s="1017"/>
      <c r="C3390" s="1017"/>
      <c r="D3390" s="1017"/>
      <c r="E3390" s="1018"/>
    </row>
    <row r="3391" spans="1:7" x14ac:dyDescent="0.3">
      <c r="A3391" s="969"/>
      <c r="B3391" s="404">
        <v>2019</v>
      </c>
      <c r="C3391" s="404">
        <v>2020</v>
      </c>
      <c r="D3391" s="404">
        <v>2021</v>
      </c>
      <c r="E3391" s="404">
        <v>2022</v>
      </c>
    </row>
    <row r="3392" spans="1:7" ht="17.25" thickBot="1" x14ac:dyDescent="0.35">
      <c r="A3392" s="970"/>
      <c r="B3392" s="405" t="s">
        <v>9</v>
      </c>
      <c r="C3392" s="405" t="s">
        <v>10</v>
      </c>
      <c r="D3392" s="405" t="s">
        <v>10</v>
      </c>
      <c r="E3392" s="405" t="s">
        <v>10</v>
      </c>
      <c r="G3392" s="364"/>
    </row>
    <row r="3393" spans="1:7" ht="17.25" thickBot="1" x14ac:dyDescent="0.35">
      <c r="A3393" s="411" t="s">
        <v>49</v>
      </c>
      <c r="B3393" s="412">
        <v>0</v>
      </c>
      <c r="C3393" s="412">
        <v>0</v>
      </c>
      <c r="D3393" s="412">
        <v>0</v>
      </c>
      <c r="E3393" s="412">
        <v>0</v>
      </c>
      <c r="G3393" s="364"/>
    </row>
    <row r="3394" spans="1:7" ht="17.25" thickBot="1" x14ac:dyDescent="0.35">
      <c r="A3394" s="413" t="s">
        <v>110</v>
      </c>
      <c r="B3394" s="412"/>
      <c r="C3394" s="412"/>
      <c r="D3394" s="412"/>
      <c r="E3394" s="412"/>
      <c r="G3394" s="364"/>
    </row>
    <row r="3395" spans="1:7" ht="17.25" thickBot="1" x14ac:dyDescent="0.35">
      <c r="A3395" s="413" t="s">
        <v>111</v>
      </c>
      <c r="B3395" s="412"/>
      <c r="C3395" s="412"/>
      <c r="D3395" s="412"/>
      <c r="E3395" s="412"/>
      <c r="G3395" s="364"/>
    </row>
    <row r="3396" spans="1:7" ht="17.25" thickBot="1" x14ac:dyDescent="0.35">
      <c r="A3396" s="413" t="s">
        <v>113</v>
      </c>
      <c r="B3396" s="412"/>
      <c r="C3396" s="412"/>
      <c r="D3396" s="412"/>
      <c r="E3396" s="412"/>
      <c r="G3396" s="364"/>
    </row>
    <row r="3397" spans="1:7" ht="17.25" thickBot="1" x14ac:dyDescent="0.35">
      <c r="A3397" s="413" t="s">
        <v>114</v>
      </c>
      <c r="B3397" s="412"/>
      <c r="C3397" s="412"/>
      <c r="D3397" s="412"/>
      <c r="E3397" s="412"/>
      <c r="G3397" s="364"/>
    </row>
    <row r="3398" spans="1:7" ht="17.25" thickBot="1" x14ac:dyDescent="0.35">
      <c r="A3398" s="411" t="s">
        <v>50</v>
      </c>
      <c r="B3398" s="407">
        <v>44722.663</v>
      </c>
      <c r="C3398" s="407">
        <v>1000</v>
      </c>
      <c r="D3398" s="407">
        <v>0</v>
      </c>
      <c r="E3398" s="407">
        <v>0</v>
      </c>
      <c r="G3398" s="364"/>
    </row>
    <row r="3399" spans="1:7" ht="17.25" thickBot="1" x14ac:dyDescent="0.35">
      <c r="A3399" s="413" t="s">
        <v>110</v>
      </c>
      <c r="B3399" s="412">
        <v>44722.663</v>
      </c>
      <c r="C3399" s="412">
        <v>1000</v>
      </c>
      <c r="D3399" s="412">
        <v>0</v>
      </c>
      <c r="E3399" s="412">
        <v>0</v>
      </c>
      <c r="G3399" s="364"/>
    </row>
    <row r="3400" spans="1:7" ht="17.25" thickBot="1" x14ac:dyDescent="0.35">
      <c r="A3400" s="413" t="s">
        <v>111</v>
      </c>
      <c r="B3400" s="407"/>
      <c r="C3400" s="412"/>
      <c r="D3400" s="412"/>
      <c r="E3400" s="412"/>
      <c r="G3400" s="364"/>
    </row>
    <row r="3401" spans="1:7" ht="17.25" thickBot="1" x14ac:dyDescent="0.35">
      <c r="A3401" s="413" t="s">
        <v>113</v>
      </c>
      <c r="B3401" s="407"/>
      <c r="C3401" s="412"/>
      <c r="D3401" s="412"/>
      <c r="E3401" s="412"/>
      <c r="G3401" s="364"/>
    </row>
    <row r="3402" spans="1:7" ht="17.25" thickBot="1" x14ac:dyDescent="0.35">
      <c r="A3402" s="413" t="s">
        <v>114</v>
      </c>
      <c r="B3402" s="407"/>
      <c r="C3402" s="412"/>
      <c r="D3402" s="412"/>
      <c r="E3402" s="412"/>
      <c r="G3402" s="364"/>
    </row>
    <row r="3403" spans="1:7" ht="17.25" thickBot="1" x14ac:dyDescent="0.35">
      <c r="A3403" s="414" t="s">
        <v>40</v>
      </c>
      <c r="B3403" s="407">
        <v>44722.663</v>
      </c>
      <c r="C3403" s="407">
        <v>1000</v>
      </c>
      <c r="D3403" s="407">
        <v>0</v>
      </c>
      <c r="E3403" s="407">
        <v>0</v>
      </c>
      <c r="G3403" s="364"/>
    </row>
    <row r="3404" spans="1:7" ht="51" customHeight="1" thickBot="1" x14ac:dyDescent="0.35">
      <c r="A3404" s="401" t="s">
        <v>53</v>
      </c>
      <c r="B3404" s="402" t="s">
        <v>1019</v>
      </c>
      <c r="C3404" s="415" t="s">
        <v>1020</v>
      </c>
      <c r="D3404" s="416"/>
      <c r="E3404" s="402"/>
      <c r="G3404" s="364"/>
    </row>
    <row r="3405" spans="1:7" ht="184.5" customHeight="1" thickBot="1" x14ac:dyDescent="0.35">
      <c r="A3405" s="375" t="s">
        <v>22</v>
      </c>
      <c r="B3405" s="1034" t="s">
        <v>1021</v>
      </c>
      <c r="C3405" s="1035"/>
      <c r="D3405" s="1035"/>
      <c r="E3405" s="1036"/>
      <c r="G3405" s="364"/>
    </row>
    <row r="3406" spans="1:7" ht="17.25" thickBot="1" x14ac:dyDescent="0.35">
      <c r="A3406" s="375" t="s">
        <v>24</v>
      </c>
      <c r="B3406" s="998" t="s">
        <v>177</v>
      </c>
      <c r="C3406" s="967"/>
      <c r="D3406" s="967"/>
      <c r="E3406" s="968"/>
      <c r="G3406" s="364"/>
    </row>
    <row r="3407" spans="1:7" x14ac:dyDescent="0.3">
      <c r="A3407" s="969"/>
      <c r="B3407" s="404">
        <v>2019</v>
      </c>
      <c r="C3407" s="404">
        <v>2020</v>
      </c>
      <c r="D3407" s="404">
        <v>2021</v>
      </c>
      <c r="E3407" s="404">
        <v>2022</v>
      </c>
      <c r="G3407" s="364"/>
    </row>
    <row r="3408" spans="1:7" ht="17.25" thickBot="1" x14ac:dyDescent="0.35">
      <c r="A3408" s="970"/>
      <c r="B3408" s="405" t="s">
        <v>9</v>
      </c>
      <c r="C3408" s="405" t="s">
        <v>10</v>
      </c>
      <c r="D3408" s="405" t="s">
        <v>10</v>
      </c>
      <c r="E3408" s="405" t="s">
        <v>10</v>
      </c>
      <c r="G3408" s="364"/>
    </row>
    <row r="3409" spans="1:7" ht="17.25" thickBot="1" x14ac:dyDescent="0.35">
      <c r="A3409" s="375" t="s">
        <v>26</v>
      </c>
      <c r="B3409" s="406">
        <v>1</v>
      </c>
      <c r="C3409" s="406">
        <v>1</v>
      </c>
      <c r="D3409" s="406">
        <v>0</v>
      </c>
      <c r="E3409" s="406">
        <v>0</v>
      </c>
      <c r="G3409" s="364"/>
    </row>
    <row r="3410" spans="1:7" ht="17.25" thickBot="1" x14ac:dyDescent="0.35">
      <c r="A3410" s="375" t="s">
        <v>27</v>
      </c>
      <c r="B3410" s="412">
        <v>63208</v>
      </c>
      <c r="C3410" s="412">
        <v>6693.0969999999998</v>
      </c>
      <c r="D3410" s="412">
        <v>0</v>
      </c>
      <c r="E3410" s="412">
        <v>0</v>
      </c>
      <c r="G3410" s="364"/>
    </row>
    <row r="3411" spans="1:7" ht="17.25" thickBot="1" x14ac:dyDescent="0.35">
      <c r="A3411" s="375" t="s">
        <v>28</v>
      </c>
      <c r="B3411" s="406">
        <v>63208</v>
      </c>
      <c r="C3411" s="406">
        <v>6693.0969999999998</v>
      </c>
      <c r="D3411" s="406" t="e">
        <v>#DIV/0!</v>
      </c>
      <c r="E3411" s="406" t="e">
        <v>#DIV/0!</v>
      </c>
      <c r="G3411" s="364"/>
    </row>
    <row r="3412" spans="1:7" ht="17.25" thickBot="1" x14ac:dyDescent="0.35">
      <c r="A3412" s="375" t="s">
        <v>29</v>
      </c>
      <c r="B3412" s="408" t="s">
        <v>30</v>
      </c>
      <c r="C3412" s="409">
        <v>0</v>
      </c>
      <c r="D3412" s="409">
        <v>-1</v>
      </c>
      <c r="E3412" s="409" t="e">
        <v>#DIV/0!</v>
      </c>
      <c r="G3412" s="364"/>
    </row>
    <row r="3413" spans="1:7" ht="17.25" thickBot="1" x14ac:dyDescent="0.35">
      <c r="A3413" s="375" t="s">
        <v>31</v>
      </c>
      <c r="B3413" s="408" t="s">
        <v>30</v>
      </c>
      <c r="C3413" s="409">
        <v>-0.89410997025692951</v>
      </c>
      <c r="D3413" s="409">
        <v>-1</v>
      </c>
      <c r="E3413" s="409" t="e">
        <v>#DIV/0!</v>
      </c>
      <c r="G3413" s="364"/>
    </row>
    <row r="3414" spans="1:7" ht="17.25" thickBot="1" x14ac:dyDescent="0.35">
      <c r="A3414" s="375" t="s">
        <v>32</v>
      </c>
      <c r="B3414" s="408" t="s">
        <v>30</v>
      </c>
      <c r="C3414" s="409">
        <v>-0.89410997025692951</v>
      </c>
      <c r="D3414" s="409" t="e">
        <v>#DIV/0!</v>
      </c>
      <c r="E3414" s="409" t="e">
        <v>#DIV/0!</v>
      </c>
      <c r="G3414" s="364"/>
    </row>
    <row r="3415" spans="1:7" ht="17.25" thickBot="1" x14ac:dyDescent="0.35">
      <c r="A3415" s="1016" t="s">
        <v>721</v>
      </c>
      <c r="B3415" s="1017"/>
      <c r="C3415" s="1017"/>
      <c r="D3415" s="1017"/>
      <c r="E3415" s="1018"/>
      <c r="G3415" s="364"/>
    </row>
    <row r="3416" spans="1:7" x14ac:dyDescent="0.3">
      <c r="A3416" s="969"/>
      <c r="B3416" s="404">
        <v>2019</v>
      </c>
      <c r="C3416" s="404">
        <v>2020</v>
      </c>
      <c r="D3416" s="404">
        <v>2021</v>
      </c>
      <c r="E3416" s="404">
        <v>2022</v>
      </c>
      <c r="G3416" s="364"/>
    </row>
    <row r="3417" spans="1:7" ht="17.25" thickBot="1" x14ac:dyDescent="0.35">
      <c r="A3417" s="970"/>
      <c r="B3417" s="405" t="s">
        <v>9</v>
      </c>
      <c r="C3417" s="405" t="s">
        <v>10</v>
      </c>
      <c r="D3417" s="405" t="s">
        <v>10</v>
      </c>
      <c r="E3417" s="405" t="s">
        <v>10</v>
      </c>
      <c r="G3417" s="364"/>
    </row>
    <row r="3418" spans="1:7" ht="17.25" thickBot="1" x14ac:dyDescent="0.35">
      <c r="A3418" s="411" t="s">
        <v>49</v>
      </c>
      <c r="B3418" s="412">
        <v>0</v>
      </c>
      <c r="C3418" s="412">
        <v>0</v>
      </c>
      <c r="D3418" s="412">
        <v>0</v>
      </c>
      <c r="E3418" s="412">
        <v>0</v>
      </c>
      <c r="G3418" s="364"/>
    </row>
    <row r="3419" spans="1:7" ht="17.25" thickBot="1" x14ac:dyDescent="0.35">
      <c r="A3419" s="413" t="s">
        <v>110</v>
      </c>
      <c r="B3419" s="412"/>
      <c r="C3419" s="412"/>
      <c r="D3419" s="412"/>
      <c r="E3419" s="412"/>
      <c r="G3419" s="364"/>
    </row>
    <row r="3420" spans="1:7" ht="17.25" thickBot="1" x14ac:dyDescent="0.35">
      <c r="A3420" s="413" t="s">
        <v>111</v>
      </c>
      <c r="B3420" s="412"/>
      <c r="C3420" s="412"/>
      <c r="D3420" s="412"/>
      <c r="E3420" s="412"/>
      <c r="G3420" s="364"/>
    </row>
    <row r="3421" spans="1:7" ht="17.25" thickBot="1" x14ac:dyDescent="0.35">
      <c r="A3421" s="413" t="s">
        <v>113</v>
      </c>
      <c r="B3421" s="412"/>
      <c r="C3421" s="412"/>
      <c r="D3421" s="412"/>
      <c r="E3421" s="412"/>
      <c r="G3421" s="364"/>
    </row>
    <row r="3422" spans="1:7" ht="17.25" thickBot="1" x14ac:dyDescent="0.35">
      <c r="A3422" s="413" t="s">
        <v>114</v>
      </c>
      <c r="B3422" s="412"/>
      <c r="C3422" s="412"/>
      <c r="D3422" s="412"/>
      <c r="E3422" s="412"/>
      <c r="G3422" s="364"/>
    </row>
    <row r="3423" spans="1:7" ht="17.25" thickBot="1" x14ac:dyDescent="0.35">
      <c r="A3423" s="411" t="s">
        <v>50</v>
      </c>
      <c r="B3423" s="407">
        <v>63208</v>
      </c>
      <c r="C3423" s="407">
        <v>6693.0969999999998</v>
      </c>
      <c r="D3423" s="407">
        <v>0</v>
      </c>
      <c r="E3423" s="407">
        <v>0</v>
      </c>
      <c r="G3423" s="364"/>
    </row>
    <row r="3424" spans="1:7" ht="17.25" thickBot="1" x14ac:dyDescent="0.35">
      <c r="A3424" s="413" t="s">
        <v>110</v>
      </c>
      <c r="B3424" s="412">
        <v>63208</v>
      </c>
      <c r="C3424" s="412">
        <v>6693.0969999999998</v>
      </c>
      <c r="D3424" s="412">
        <v>0</v>
      </c>
      <c r="E3424" s="412">
        <v>0</v>
      </c>
      <c r="G3424" s="364"/>
    </row>
    <row r="3425" spans="1:7" ht="17.25" thickBot="1" x14ac:dyDescent="0.35">
      <c r="A3425" s="413" t="s">
        <v>111</v>
      </c>
      <c r="B3425" s="407"/>
      <c r="C3425" s="412"/>
      <c r="D3425" s="412"/>
      <c r="E3425" s="412"/>
      <c r="G3425" s="364"/>
    </row>
    <row r="3426" spans="1:7" ht="17.25" thickBot="1" x14ac:dyDescent="0.35">
      <c r="A3426" s="413" t="s">
        <v>113</v>
      </c>
      <c r="B3426" s="407"/>
      <c r="C3426" s="412"/>
      <c r="D3426" s="412"/>
      <c r="E3426" s="412"/>
      <c r="G3426" s="364"/>
    </row>
    <row r="3427" spans="1:7" ht="17.25" thickBot="1" x14ac:dyDescent="0.35">
      <c r="A3427" s="413" t="s">
        <v>114</v>
      </c>
      <c r="B3427" s="407"/>
      <c r="C3427" s="412"/>
      <c r="D3427" s="412"/>
      <c r="E3427" s="412"/>
      <c r="G3427" s="364"/>
    </row>
    <row r="3428" spans="1:7" ht="17.25" thickBot="1" x14ac:dyDescent="0.35">
      <c r="A3428" s="414" t="s">
        <v>56</v>
      </c>
      <c r="B3428" s="407">
        <v>63208</v>
      </c>
      <c r="C3428" s="407">
        <v>6693.0969999999998</v>
      </c>
      <c r="D3428" s="407">
        <v>0</v>
      </c>
      <c r="E3428" s="407">
        <v>0</v>
      </c>
      <c r="G3428" s="364"/>
    </row>
    <row r="3429" spans="1:7" ht="73.5" customHeight="1" thickBot="1" x14ac:dyDescent="0.35">
      <c r="A3429" s="401" t="s">
        <v>53</v>
      </c>
      <c r="B3429" s="402" t="s">
        <v>1022</v>
      </c>
      <c r="C3429" s="415" t="s">
        <v>1023</v>
      </c>
      <c r="D3429" s="416"/>
      <c r="E3429" s="402"/>
      <c r="G3429" s="364"/>
    </row>
    <row r="3430" spans="1:7" ht="17.25" thickBot="1" x14ac:dyDescent="0.35">
      <c r="A3430" s="375" t="s">
        <v>22</v>
      </c>
      <c r="B3430" s="986" t="s">
        <v>724</v>
      </c>
      <c r="C3430" s="966"/>
      <c r="D3430" s="966"/>
      <c r="E3430" s="987"/>
      <c r="G3430" s="364"/>
    </row>
    <row r="3431" spans="1:7" ht="17.25" thickBot="1" x14ac:dyDescent="0.35">
      <c r="A3431" s="375" t="s">
        <v>24</v>
      </c>
      <c r="B3431" s="998" t="s">
        <v>711</v>
      </c>
      <c r="C3431" s="967"/>
      <c r="D3431" s="967"/>
      <c r="E3431" s="968"/>
      <c r="G3431" s="364"/>
    </row>
    <row r="3432" spans="1:7" x14ac:dyDescent="0.3">
      <c r="A3432" s="969"/>
      <c r="B3432" s="404">
        <v>2019</v>
      </c>
      <c r="C3432" s="404">
        <v>2020</v>
      </c>
      <c r="D3432" s="404">
        <v>2021</v>
      </c>
      <c r="E3432" s="404">
        <v>2022</v>
      </c>
      <c r="G3432" s="364"/>
    </row>
    <row r="3433" spans="1:7" ht="17.25" thickBot="1" x14ac:dyDescent="0.35">
      <c r="A3433" s="970"/>
      <c r="B3433" s="405" t="s">
        <v>9</v>
      </c>
      <c r="C3433" s="405" t="s">
        <v>10</v>
      </c>
      <c r="D3433" s="405" t="s">
        <v>10</v>
      </c>
      <c r="E3433" s="405" t="s">
        <v>10</v>
      </c>
      <c r="G3433" s="364"/>
    </row>
    <row r="3434" spans="1:7" ht="17.25" thickBot="1" x14ac:dyDescent="0.35">
      <c r="A3434" s="375" t="s">
        <v>26</v>
      </c>
      <c r="B3434" s="406">
        <v>1</v>
      </c>
      <c r="C3434" s="406">
        <v>1</v>
      </c>
      <c r="D3434" s="406">
        <v>0</v>
      </c>
      <c r="E3434" s="406">
        <v>0</v>
      </c>
      <c r="G3434" s="364"/>
    </row>
    <row r="3435" spans="1:7" ht="17.25" thickBot="1" x14ac:dyDescent="0.35">
      <c r="A3435" s="375" t="s">
        <v>27</v>
      </c>
      <c r="B3435" s="412">
        <v>1128</v>
      </c>
      <c r="C3435" s="412">
        <v>1610</v>
      </c>
      <c r="D3435" s="412">
        <v>0</v>
      </c>
      <c r="E3435" s="412">
        <v>0</v>
      </c>
      <c r="G3435" s="364"/>
    </row>
    <row r="3436" spans="1:7" ht="17.25" thickBot="1" x14ac:dyDescent="0.35">
      <c r="A3436" s="375" t="s">
        <v>28</v>
      </c>
      <c r="B3436" s="406">
        <v>1128</v>
      </c>
      <c r="C3436" s="406">
        <v>1610</v>
      </c>
      <c r="D3436" s="406" t="e">
        <v>#DIV/0!</v>
      </c>
      <c r="E3436" s="406" t="e">
        <v>#DIV/0!</v>
      </c>
      <c r="G3436" s="364"/>
    </row>
    <row r="3437" spans="1:7" ht="17.25" thickBot="1" x14ac:dyDescent="0.35">
      <c r="A3437" s="375" t="s">
        <v>29</v>
      </c>
      <c r="B3437" s="408" t="s">
        <v>30</v>
      </c>
      <c r="C3437" s="409">
        <v>0</v>
      </c>
      <c r="D3437" s="409">
        <v>-1</v>
      </c>
      <c r="E3437" s="409" t="e">
        <v>#DIV/0!</v>
      </c>
      <c r="G3437" s="364"/>
    </row>
    <row r="3438" spans="1:7" ht="17.25" thickBot="1" x14ac:dyDescent="0.35">
      <c r="A3438" s="375" t="s">
        <v>31</v>
      </c>
      <c r="B3438" s="408" t="s">
        <v>30</v>
      </c>
      <c r="C3438" s="409">
        <v>0.42730496453900702</v>
      </c>
      <c r="D3438" s="409">
        <v>-1</v>
      </c>
      <c r="E3438" s="409" t="e">
        <v>#DIV/0!</v>
      </c>
      <c r="G3438" s="364"/>
    </row>
    <row r="3439" spans="1:7" ht="17.25" thickBot="1" x14ac:dyDescent="0.35">
      <c r="A3439" s="375" t="s">
        <v>32</v>
      </c>
      <c r="B3439" s="408" t="s">
        <v>30</v>
      </c>
      <c r="C3439" s="409">
        <v>0.42730496453900702</v>
      </c>
      <c r="D3439" s="409" t="e">
        <v>#DIV/0!</v>
      </c>
      <c r="E3439" s="409" t="e">
        <v>#DIV/0!</v>
      </c>
      <c r="G3439" s="364"/>
    </row>
    <row r="3440" spans="1:7" ht="17.25" thickBot="1" x14ac:dyDescent="0.35">
      <c r="A3440" s="1016" t="s">
        <v>721</v>
      </c>
      <c r="B3440" s="1017"/>
      <c r="C3440" s="1017"/>
      <c r="D3440" s="1017"/>
      <c r="E3440" s="1018"/>
      <c r="G3440" s="364"/>
    </row>
    <row r="3441" spans="1:7" x14ac:dyDescent="0.3">
      <c r="A3441" s="969"/>
      <c r="B3441" s="404">
        <v>2019</v>
      </c>
      <c r="C3441" s="404">
        <v>2020</v>
      </c>
      <c r="D3441" s="404">
        <v>2021</v>
      </c>
      <c r="E3441" s="404">
        <v>2022</v>
      </c>
      <c r="G3441" s="364"/>
    </row>
    <row r="3442" spans="1:7" ht="17.25" thickBot="1" x14ac:dyDescent="0.35">
      <c r="A3442" s="970"/>
      <c r="B3442" s="405" t="s">
        <v>9</v>
      </c>
      <c r="C3442" s="405" t="s">
        <v>10</v>
      </c>
      <c r="D3442" s="405" t="s">
        <v>10</v>
      </c>
      <c r="E3442" s="405" t="s">
        <v>10</v>
      </c>
      <c r="G3442" s="364"/>
    </row>
    <row r="3443" spans="1:7" ht="17.25" thickBot="1" x14ac:dyDescent="0.35">
      <c r="A3443" s="411" t="s">
        <v>49</v>
      </c>
      <c r="B3443" s="412">
        <v>0</v>
      </c>
      <c r="C3443" s="412">
        <v>0</v>
      </c>
      <c r="D3443" s="412">
        <v>0</v>
      </c>
      <c r="E3443" s="412">
        <v>0</v>
      </c>
      <c r="G3443" s="364"/>
    </row>
    <row r="3444" spans="1:7" ht="17.25" thickBot="1" x14ac:dyDescent="0.35">
      <c r="A3444" s="413" t="s">
        <v>110</v>
      </c>
      <c r="B3444" s="412"/>
      <c r="C3444" s="412"/>
      <c r="D3444" s="412"/>
      <c r="E3444" s="412"/>
      <c r="G3444" s="364"/>
    </row>
    <row r="3445" spans="1:7" ht="17.25" thickBot="1" x14ac:dyDescent="0.35">
      <c r="A3445" s="413" t="s">
        <v>111</v>
      </c>
      <c r="B3445" s="412"/>
      <c r="C3445" s="412"/>
      <c r="D3445" s="412"/>
      <c r="E3445" s="412"/>
      <c r="G3445" s="364"/>
    </row>
    <row r="3446" spans="1:7" ht="17.25" thickBot="1" x14ac:dyDescent="0.35">
      <c r="A3446" s="413" t="s">
        <v>113</v>
      </c>
      <c r="B3446" s="412"/>
      <c r="C3446" s="412"/>
      <c r="D3446" s="412"/>
      <c r="E3446" s="412"/>
      <c r="G3446" s="364"/>
    </row>
    <row r="3447" spans="1:7" ht="17.25" thickBot="1" x14ac:dyDescent="0.35">
      <c r="A3447" s="413" t="s">
        <v>114</v>
      </c>
      <c r="B3447" s="412"/>
      <c r="C3447" s="412"/>
      <c r="D3447" s="412"/>
      <c r="E3447" s="412"/>
      <c r="G3447" s="364"/>
    </row>
    <row r="3448" spans="1:7" ht="17.25" thickBot="1" x14ac:dyDescent="0.35">
      <c r="A3448" s="411" t="s">
        <v>50</v>
      </c>
      <c r="B3448" s="407">
        <v>1128</v>
      </c>
      <c r="C3448" s="407">
        <v>1610</v>
      </c>
      <c r="D3448" s="407">
        <v>0</v>
      </c>
      <c r="E3448" s="407">
        <v>0</v>
      </c>
      <c r="G3448" s="364"/>
    </row>
    <row r="3449" spans="1:7" ht="17.25" thickBot="1" x14ac:dyDescent="0.35">
      <c r="A3449" s="413" t="s">
        <v>110</v>
      </c>
      <c r="B3449" s="412">
        <v>1128</v>
      </c>
      <c r="C3449" s="412">
        <v>1610</v>
      </c>
      <c r="D3449" s="412">
        <v>0</v>
      </c>
      <c r="E3449" s="412">
        <v>0</v>
      </c>
      <c r="G3449" s="364"/>
    </row>
    <row r="3450" spans="1:7" ht="17.25" thickBot="1" x14ac:dyDescent="0.35">
      <c r="A3450" s="413" t="s">
        <v>111</v>
      </c>
      <c r="B3450" s="407"/>
      <c r="C3450" s="412"/>
      <c r="D3450" s="412"/>
      <c r="E3450" s="412"/>
      <c r="G3450" s="364"/>
    </row>
    <row r="3451" spans="1:7" ht="17.25" thickBot="1" x14ac:dyDescent="0.35">
      <c r="A3451" s="413" t="s">
        <v>113</v>
      </c>
      <c r="B3451" s="407"/>
      <c r="C3451" s="412"/>
      <c r="D3451" s="412"/>
      <c r="E3451" s="412"/>
      <c r="G3451" s="364"/>
    </row>
    <row r="3452" spans="1:7" ht="17.25" thickBot="1" x14ac:dyDescent="0.35">
      <c r="A3452" s="413" t="s">
        <v>114</v>
      </c>
      <c r="B3452" s="407"/>
      <c r="C3452" s="412"/>
      <c r="D3452" s="412"/>
      <c r="E3452" s="412"/>
      <c r="G3452" s="364"/>
    </row>
    <row r="3453" spans="1:7" ht="17.25" thickBot="1" x14ac:dyDescent="0.35">
      <c r="A3453" s="414" t="s">
        <v>56</v>
      </c>
      <c r="B3453" s="407">
        <v>1128</v>
      </c>
      <c r="C3453" s="407">
        <v>1610</v>
      </c>
      <c r="D3453" s="407">
        <v>0</v>
      </c>
      <c r="E3453" s="407">
        <v>0</v>
      </c>
      <c r="G3453" s="364"/>
    </row>
    <row r="3454" spans="1:7" ht="66" customHeight="1" thickBot="1" x14ac:dyDescent="0.35">
      <c r="A3454" s="401" t="s">
        <v>102</v>
      </c>
      <c r="B3454" s="402" t="s">
        <v>1024</v>
      </c>
      <c r="C3454" s="415" t="s">
        <v>1025</v>
      </c>
      <c r="D3454" s="416"/>
      <c r="E3454" s="402"/>
      <c r="G3454" s="364"/>
    </row>
    <row r="3455" spans="1:7" ht="17.25" thickBot="1" x14ac:dyDescent="0.35">
      <c r="A3455" s="375" t="s">
        <v>22</v>
      </c>
      <c r="B3455" s="986" t="s">
        <v>1026</v>
      </c>
      <c r="C3455" s="966"/>
      <c r="D3455" s="966"/>
      <c r="E3455" s="987"/>
      <c r="G3455" s="364"/>
    </row>
    <row r="3456" spans="1:7" ht="17.25" thickBot="1" x14ac:dyDescent="0.35">
      <c r="A3456" s="375" t="s">
        <v>24</v>
      </c>
      <c r="B3456" s="998" t="s">
        <v>177</v>
      </c>
      <c r="C3456" s="967"/>
      <c r="D3456" s="967"/>
      <c r="E3456" s="968"/>
      <c r="G3456" s="364"/>
    </row>
    <row r="3457" spans="1:7" x14ac:dyDescent="0.3">
      <c r="A3457" s="969"/>
      <c r="B3457" s="404">
        <v>2019</v>
      </c>
      <c r="C3457" s="404">
        <v>2020</v>
      </c>
      <c r="D3457" s="404">
        <v>2021</v>
      </c>
      <c r="E3457" s="404">
        <v>2022</v>
      </c>
      <c r="G3457" s="364"/>
    </row>
    <row r="3458" spans="1:7" ht="17.25" thickBot="1" x14ac:dyDescent="0.35">
      <c r="A3458" s="970"/>
      <c r="B3458" s="405" t="s">
        <v>9</v>
      </c>
      <c r="C3458" s="405" t="s">
        <v>10</v>
      </c>
      <c r="D3458" s="405" t="s">
        <v>10</v>
      </c>
      <c r="E3458" s="405" t="s">
        <v>10</v>
      </c>
      <c r="G3458" s="364"/>
    </row>
    <row r="3459" spans="1:7" ht="17.25" thickBot="1" x14ac:dyDescent="0.35">
      <c r="A3459" s="375" t="s">
        <v>26</v>
      </c>
      <c r="B3459" s="406">
        <v>1</v>
      </c>
      <c r="C3459" s="406">
        <v>1</v>
      </c>
      <c r="D3459" s="406">
        <v>0</v>
      </c>
      <c r="E3459" s="406">
        <v>0</v>
      </c>
      <c r="G3459" s="364"/>
    </row>
    <row r="3460" spans="1:7" ht="17.25" thickBot="1" x14ac:dyDescent="0.35">
      <c r="A3460" s="375" t="s">
        <v>27</v>
      </c>
      <c r="B3460" s="412">
        <v>355222.234</v>
      </c>
      <c r="C3460" s="412">
        <v>63671.419000000002</v>
      </c>
      <c r="D3460" s="412">
        <v>0</v>
      </c>
      <c r="E3460" s="412">
        <v>0</v>
      </c>
      <c r="G3460" s="364"/>
    </row>
    <row r="3461" spans="1:7" ht="17.25" thickBot="1" x14ac:dyDescent="0.35">
      <c r="A3461" s="375" t="s">
        <v>28</v>
      </c>
      <c r="B3461" s="406">
        <v>355222.234</v>
      </c>
      <c r="C3461" s="406">
        <v>63671.419000000002</v>
      </c>
      <c r="D3461" s="406" t="e">
        <v>#DIV/0!</v>
      </c>
      <c r="E3461" s="406" t="e">
        <v>#DIV/0!</v>
      </c>
      <c r="G3461" s="364"/>
    </row>
    <row r="3462" spans="1:7" ht="17.25" thickBot="1" x14ac:dyDescent="0.35">
      <c r="A3462" s="375" t="s">
        <v>29</v>
      </c>
      <c r="B3462" s="408" t="s">
        <v>30</v>
      </c>
      <c r="C3462" s="409">
        <v>0</v>
      </c>
      <c r="D3462" s="409">
        <v>-1</v>
      </c>
      <c r="E3462" s="409" t="e">
        <v>#DIV/0!</v>
      </c>
      <c r="G3462" s="364"/>
    </row>
    <row r="3463" spans="1:7" ht="17.25" thickBot="1" x14ac:dyDescent="0.35">
      <c r="A3463" s="375" t="s">
        <v>31</v>
      </c>
      <c r="B3463" s="408" t="s">
        <v>30</v>
      </c>
      <c r="C3463" s="409">
        <v>-0.82075609884261924</v>
      </c>
      <c r="D3463" s="409">
        <v>-1</v>
      </c>
      <c r="E3463" s="409" t="e">
        <v>#DIV/0!</v>
      </c>
      <c r="G3463" s="364"/>
    </row>
    <row r="3464" spans="1:7" ht="17.25" thickBot="1" x14ac:dyDescent="0.35">
      <c r="A3464" s="375" t="s">
        <v>32</v>
      </c>
      <c r="B3464" s="408" t="s">
        <v>30</v>
      </c>
      <c r="C3464" s="409">
        <v>-0.82075609884261924</v>
      </c>
      <c r="D3464" s="409" t="e">
        <v>#DIV/0!</v>
      </c>
      <c r="E3464" s="409" t="e">
        <v>#DIV/0!</v>
      </c>
      <c r="G3464" s="364"/>
    </row>
    <row r="3465" spans="1:7" ht="17.25" thickBot="1" x14ac:dyDescent="0.35">
      <c r="A3465" s="1016" t="s">
        <v>721</v>
      </c>
      <c r="B3465" s="1017"/>
      <c r="C3465" s="1017"/>
      <c r="D3465" s="1017"/>
      <c r="E3465" s="1018"/>
      <c r="G3465" s="364"/>
    </row>
    <row r="3466" spans="1:7" x14ac:dyDescent="0.3">
      <c r="A3466" s="969"/>
      <c r="B3466" s="404">
        <v>2019</v>
      </c>
      <c r="C3466" s="404">
        <v>2020</v>
      </c>
      <c r="D3466" s="404">
        <v>2021</v>
      </c>
      <c r="E3466" s="404">
        <v>2022</v>
      </c>
      <c r="G3466" s="364"/>
    </row>
    <row r="3467" spans="1:7" ht="17.25" thickBot="1" x14ac:dyDescent="0.35">
      <c r="A3467" s="970"/>
      <c r="B3467" s="405" t="s">
        <v>9</v>
      </c>
      <c r="C3467" s="405" t="s">
        <v>10</v>
      </c>
      <c r="D3467" s="405" t="s">
        <v>10</v>
      </c>
      <c r="E3467" s="405" t="s">
        <v>10</v>
      </c>
      <c r="G3467" s="364"/>
    </row>
    <row r="3468" spans="1:7" ht="17.25" thickBot="1" x14ac:dyDescent="0.35">
      <c r="A3468" s="411" t="s">
        <v>49</v>
      </c>
      <c r="B3468" s="412">
        <v>0</v>
      </c>
      <c r="C3468" s="412">
        <v>0</v>
      </c>
      <c r="D3468" s="412">
        <v>0</v>
      </c>
      <c r="E3468" s="412">
        <v>0</v>
      </c>
      <c r="G3468" s="364"/>
    </row>
    <row r="3469" spans="1:7" ht="17.25" thickBot="1" x14ac:dyDescent="0.35">
      <c r="A3469" s="413" t="s">
        <v>110</v>
      </c>
      <c r="B3469" s="412"/>
      <c r="C3469" s="412"/>
      <c r="D3469" s="412"/>
      <c r="E3469" s="412"/>
      <c r="G3469" s="364"/>
    </row>
    <row r="3470" spans="1:7" ht="17.25" thickBot="1" x14ac:dyDescent="0.35">
      <c r="A3470" s="413" t="s">
        <v>111</v>
      </c>
      <c r="B3470" s="412"/>
      <c r="C3470" s="412"/>
      <c r="D3470" s="412"/>
      <c r="E3470" s="412"/>
      <c r="G3470" s="364"/>
    </row>
    <row r="3471" spans="1:7" ht="17.25" thickBot="1" x14ac:dyDescent="0.35">
      <c r="A3471" s="413" t="s">
        <v>113</v>
      </c>
      <c r="B3471" s="412"/>
      <c r="C3471" s="412"/>
      <c r="D3471" s="412"/>
      <c r="E3471" s="412"/>
      <c r="G3471" s="364"/>
    </row>
    <row r="3472" spans="1:7" ht="17.25" thickBot="1" x14ac:dyDescent="0.35">
      <c r="A3472" s="413" t="s">
        <v>114</v>
      </c>
      <c r="B3472" s="412"/>
      <c r="C3472" s="412"/>
      <c r="D3472" s="412"/>
      <c r="E3472" s="412"/>
      <c r="G3472" s="364"/>
    </row>
    <row r="3473" spans="1:7" ht="17.25" thickBot="1" x14ac:dyDescent="0.35">
      <c r="A3473" s="411" t="s">
        <v>50</v>
      </c>
      <c r="B3473" s="406">
        <v>355222.234</v>
      </c>
      <c r="C3473" s="406">
        <v>63671.419000000002</v>
      </c>
      <c r="D3473" s="406">
        <v>0</v>
      </c>
      <c r="E3473" s="406">
        <v>0</v>
      </c>
      <c r="G3473" s="364"/>
    </row>
    <row r="3474" spans="1:7" ht="17.25" thickBot="1" x14ac:dyDescent="0.35">
      <c r="A3474" s="413" t="s">
        <v>110</v>
      </c>
      <c r="B3474" s="412">
        <v>355222.234</v>
      </c>
      <c r="C3474" s="412">
        <v>63671.419000000002</v>
      </c>
      <c r="D3474" s="412">
        <v>0</v>
      </c>
      <c r="E3474" s="412">
        <v>0</v>
      </c>
      <c r="G3474" s="364"/>
    </row>
    <row r="3475" spans="1:7" ht="17.25" thickBot="1" x14ac:dyDescent="0.35">
      <c r="A3475" s="413" t="s">
        <v>111</v>
      </c>
      <c r="B3475" s="407"/>
      <c r="C3475" s="412"/>
      <c r="D3475" s="412"/>
      <c r="E3475" s="412"/>
      <c r="G3475" s="364"/>
    </row>
    <row r="3476" spans="1:7" ht="17.25" thickBot="1" x14ac:dyDescent="0.35">
      <c r="A3476" s="413" t="s">
        <v>113</v>
      </c>
      <c r="B3476" s="407"/>
      <c r="C3476" s="412"/>
      <c r="D3476" s="412"/>
      <c r="E3476" s="412"/>
      <c r="G3476" s="364"/>
    </row>
    <row r="3477" spans="1:7" ht="17.25" thickBot="1" x14ac:dyDescent="0.35">
      <c r="A3477" s="413" t="s">
        <v>114</v>
      </c>
      <c r="B3477" s="407"/>
      <c r="C3477" s="412"/>
      <c r="D3477" s="412"/>
      <c r="E3477" s="412"/>
      <c r="G3477" s="364"/>
    </row>
    <row r="3478" spans="1:7" ht="17.25" thickBot="1" x14ac:dyDescent="0.35">
      <c r="A3478" s="414" t="s">
        <v>104</v>
      </c>
      <c r="B3478" s="407">
        <v>355222.234</v>
      </c>
      <c r="C3478" s="407">
        <v>63671.419000000002</v>
      </c>
      <c r="D3478" s="407">
        <v>0</v>
      </c>
      <c r="E3478" s="407">
        <v>0</v>
      </c>
      <c r="G3478" s="364"/>
    </row>
    <row r="3479" spans="1:7" ht="90.75" customHeight="1" thickBot="1" x14ac:dyDescent="0.35">
      <c r="A3479" s="401" t="s">
        <v>102</v>
      </c>
      <c r="B3479" s="402" t="s">
        <v>1027</v>
      </c>
      <c r="C3479" s="415" t="s">
        <v>1028</v>
      </c>
      <c r="D3479" s="416"/>
      <c r="E3479" s="402"/>
      <c r="G3479" s="364"/>
    </row>
    <row r="3480" spans="1:7" ht="17.25" thickBot="1" x14ac:dyDescent="0.35">
      <c r="A3480" s="375" t="s">
        <v>22</v>
      </c>
      <c r="B3480" s="986" t="s">
        <v>724</v>
      </c>
      <c r="C3480" s="966"/>
      <c r="D3480" s="966"/>
      <c r="E3480" s="987"/>
      <c r="G3480" s="364"/>
    </row>
    <row r="3481" spans="1:7" ht="17.25" thickBot="1" x14ac:dyDescent="0.35">
      <c r="A3481" s="375" t="s">
        <v>24</v>
      </c>
      <c r="B3481" s="998" t="s">
        <v>711</v>
      </c>
      <c r="C3481" s="967"/>
      <c r="D3481" s="967"/>
      <c r="E3481" s="968"/>
      <c r="G3481" s="364"/>
    </row>
    <row r="3482" spans="1:7" x14ac:dyDescent="0.3">
      <c r="A3482" s="969"/>
      <c r="B3482" s="404">
        <v>2019</v>
      </c>
      <c r="C3482" s="404">
        <v>2020</v>
      </c>
      <c r="D3482" s="404">
        <v>2021</v>
      </c>
      <c r="E3482" s="404">
        <v>2022</v>
      </c>
      <c r="G3482" s="364"/>
    </row>
    <row r="3483" spans="1:7" ht="17.25" thickBot="1" x14ac:dyDescent="0.35">
      <c r="A3483" s="970"/>
      <c r="B3483" s="405" t="s">
        <v>9</v>
      </c>
      <c r="C3483" s="405" t="s">
        <v>10</v>
      </c>
      <c r="D3483" s="405" t="s">
        <v>10</v>
      </c>
      <c r="E3483" s="405" t="s">
        <v>10</v>
      </c>
      <c r="G3483" s="364"/>
    </row>
    <row r="3484" spans="1:7" ht="17.25" thickBot="1" x14ac:dyDescent="0.35">
      <c r="A3484" s="375" t="s">
        <v>26</v>
      </c>
      <c r="B3484" s="406">
        <v>1</v>
      </c>
      <c r="C3484" s="406">
        <v>1</v>
      </c>
      <c r="D3484" s="406">
        <v>0</v>
      </c>
      <c r="E3484" s="406">
        <v>0</v>
      </c>
      <c r="G3484" s="364"/>
    </row>
    <row r="3485" spans="1:7" ht="17.25" thickBot="1" x14ac:dyDescent="0.35">
      <c r="A3485" s="375" t="s">
        <v>27</v>
      </c>
      <c r="B3485" s="412">
        <v>2858</v>
      </c>
      <c r="C3485" s="412">
        <v>378</v>
      </c>
      <c r="D3485" s="412">
        <v>0</v>
      </c>
      <c r="E3485" s="412">
        <v>0</v>
      </c>
      <c r="G3485" s="364"/>
    </row>
    <row r="3486" spans="1:7" ht="17.25" thickBot="1" x14ac:dyDescent="0.35">
      <c r="A3486" s="375" t="s">
        <v>28</v>
      </c>
      <c r="B3486" s="406">
        <v>2858</v>
      </c>
      <c r="C3486" s="406">
        <v>378</v>
      </c>
      <c r="D3486" s="406" t="e">
        <v>#DIV/0!</v>
      </c>
      <c r="E3486" s="406" t="e">
        <v>#DIV/0!</v>
      </c>
      <c r="G3486" s="364"/>
    </row>
    <row r="3487" spans="1:7" ht="17.25" thickBot="1" x14ac:dyDescent="0.35">
      <c r="A3487" s="375" t="s">
        <v>29</v>
      </c>
      <c r="B3487" s="408" t="s">
        <v>30</v>
      </c>
      <c r="C3487" s="409">
        <v>0</v>
      </c>
      <c r="D3487" s="409">
        <v>-1</v>
      </c>
      <c r="E3487" s="409" t="e">
        <v>#DIV/0!</v>
      </c>
      <c r="G3487" s="364"/>
    </row>
    <row r="3488" spans="1:7" ht="17.25" thickBot="1" x14ac:dyDescent="0.35">
      <c r="A3488" s="375" t="s">
        <v>31</v>
      </c>
      <c r="B3488" s="408" t="s">
        <v>30</v>
      </c>
      <c r="C3488" s="409">
        <v>-0.86773967809657104</v>
      </c>
      <c r="D3488" s="409">
        <v>-1</v>
      </c>
      <c r="E3488" s="409" t="e">
        <v>#DIV/0!</v>
      </c>
      <c r="G3488" s="364"/>
    </row>
    <row r="3489" spans="1:7" ht="17.25" thickBot="1" x14ac:dyDescent="0.35">
      <c r="A3489" s="375" t="s">
        <v>32</v>
      </c>
      <c r="B3489" s="408" t="s">
        <v>30</v>
      </c>
      <c r="C3489" s="409">
        <v>-0.86773967809657104</v>
      </c>
      <c r="D3489" s="409" t="e">
        <v>#DIV/0!</v>
      </c>
      <c r="E3489" s="409" t="e">
        <v>#DIV/0!</v>
      </c>
      <c r="G3489" s="364"/>
    </row>
    <row r="3490" spans="1:7" ht="17.25" thickBot="1" x14ac:dyDescent="0.35">
      <c r="A3490" s="1016" t="s">
        <v>721</v>
      </c>
      <c r="B3490" s="1017"/>
      <c r="C3490" s="1017"/>
      <c r="D3490" s="1017"/>
      <c r="E3490" s="1018"/>
      <c r="G3490" s="364"/>
    </row>
    <row r="3491" spans="1:7" x14ac:dyDescent="0.3">
      <c r="A3491" s="969"/>
      <c r="B3491" s="404">
        <v>2019</v>
      </c>
      <c r="C3491" s="404">
        <v>2020</v>
      </c>
      <c r="D3491" s="404">
        <v>2021</v>
      </c>
      <c r="E3491" s="404">
        <v>2022</v>
      </c>
      <c r="G3491" s="364"/>
    </row>
    <row r="3492" spans="1:7" ht="17.25" thickBot="1" x14ac:dyDescent="0.35">
      <c r="A3492" s="970"/>
      <c r="B3492" s="405" t="s">
        <v>9</v>
      </c>
      <c r="C3492" s="405" t="s">
        <v>10</v>
      </c>
      <c r="D3492" s="405" t="s">
        <v>10</v>
      </c>
      <c r="E3492" s="405" t="s">
        <v>10</v>
      </c>
      <c r="G3492" s="364"/>
    </row>
    <row r="3493" spans="1:7" ht="17.25" thickBot="1" x14ac:dyDescent="0.35">
      <c r="A3493" s="411" t="s">
        <v>49</v>
      </c>
      <c r="B3493" s="412">
        <v>0</v>
      </c>
      <c r="C3493" s="412">
        <v>0</v>
      </c>
      <c r="D3493" s="412">
        <v>0</v>
      </c>
      <c r="E3493" s="412">
        <v>0</v>
      </c>
      <c r="G3493" s="364"/>
    </row>
    <row r="3494" spans="1:7" ht="17.25" thickBot="1" x14ac:dyDescent="0.35">
      <c r="A3494" s="413" t="s">
        <v>110</v>
      </c>
      <c r="B3494" s="412"/>
      <c r="C3494" s="412"/>
      <c r="D3494" s="412"/>
      <c r="E3494" s="412"/>
      <c r="G3494" s="364"/>
    </row>
    <row r="3495" spans="1:7" ht="17.25" thickBot="1" x14ac:dyDescent="0.35">
      <c r="A3495" s="413" t="s">
        <v>111</v>
      </c>
      <c r="B3495" s="412"/>
      <c r="C3495" s="412"/>
      <c r="D3495" s="412"/>
      <c r="E3495" s="412"/>
      <c r="G3495" s="364"/>
    </row>
    <row r="3496" spans="1:7" ht="17.25" thickBot="1" x14ac:dyDescent="0.35">
      <c r="A3496" s="413" t="s">
        <v>113</v>
      </c>
      <c r="B3496" s="412"/>
      <c r="C3496" s="412"/>
      <c r="D3496" s="412"/>
      <c r="E3496" s="412"/>
      <c r="G3496" s="364"/>
    </row>
    <row r="3497" spans="1:7" ht="17.25" thickBot="1" x14ac:dyDescent="0.35">
      <c r="A3497" s="413" t="s">
        <v>114</v>
      </c>
      <c r="B3497" s="412"/>
      <c r="C3497" s="412"/>
      <c r="D3497" s="412"/>
      <c r="E3497" s="412"/>
      <c r="G3497" s="364"/>
    </row>
    <row r="3498" spans="1:7" ht="17.25" thickBot="1" x14ac:dyDescent="0.35">
      <c r="A3498" s="411" t="s">
        <v>50</v>
      </c>
      <c r="B3498" s="406">
        <v>2858</v>
      </c>
      <c r="C3498" s="406">
        <v>378</v>
      </c>
      <c r="D3498" s="406">
        <v>0</v>
      </c>
      <c r="E3498" s="406">
        <v>0</v>
      </c>
      <c r="G3498" s="364"/>
    </row>
    <row r="3499" spans="1:7" ht="17.25" thickBot="1" x14ac:dyDescent="0.35">
      <c r="A3499" s="413" t="s">
        <v>110</v>
      </c>
      <c r="B3499" s="412">
        <v>2858</v>
      </c>
      <c r="C3499" s="412">
        <v>378</v>
      </c>
      <c r="D3499" s="412">
        <v>0</v>
      </c>
      <c r="E3499" s="412">
        <v>0</v>
      </c>
      <c r="G3499" s="364"/>
    </row>
    <row r="3500" spans="1:7" ht="17.25" thickBot="1" x14ac:dyDescent="0.35">
      <c r="A3500" s="413" t="s">
        <v>111</v>
      </c>
      <c r="B3500" s="407"/>
      <c r="C3500" s="412"/>
      <c r="D3500" s="412"/>
      <c r="E3500" s="412"/>
      <c r="G3500" s="364"/>
    </row>
    <row r="3501" spans="1:7" ht="17.25" thickBot="1" x14ac:dyDescent="0.35">
      <c r="A3501" s="413" t="s">
        <v>113</v>
      </c>
      <c r="B3501" s="407"/>
      <c r="C3501" s="412"/>
      <c r="D3501" s="412"/>
      <c r="E3501" s="412"/>
      <c r="G3501" s="364"/>
    </row>
    <row r="3502" spans="1:7" ht="17.25" thickBot="1" x14ac:dyDescent="0.35">
      <c r="A3502" s="413" t="s">
        <v>114</v>
      </c>
      <c r="B3502" s="407"/>
      <c r="C3502" s="412"/>
      <c r="D3502" s="412"/>
      <c r="E3502" s="412"/>
      <c r="G3502" s="364"/>
    </row>
    <row r="3503" spans="1:7" ht="17.25" thickBot="1" x14ac:dyDescent="0.35">
      <c r="A3503" s="414" t="s">
        <v>104</v>
      </c>
      <c r="B3503" s="407">
        <v>2858</v>
      </c>
      <c r="C3503" s="407">
        <v>378</v>
      </c>
      <c r="D3503" s="407">
        <v>0</v>
      </c>
      <c r="E3503" s="407">
        <v>0</v>
      </c>
      <c r="G3503" s="364"/>
    </row>
    <row r="3504" spans="1:7" ht="79.5" customHeight="1" thickBot="1" x14ac:dyDescent="0.35">
      <c r="A3504" s="401" t="s">
        <v>105</v>
      </c>
      <c r="B3504" s="402" t="s">
        <v>1029</v>
      </c>
      <c r="C3504" s="415" t="s">
        <v>1030</v>
      </c>
      <c r="D3504" s="416"/>
      <c r="E3504" s="419"/>
      <c r="G3504" s="364"/>
    </row>
    <row r="3505" spans="1:7" ht="17.25" thickBot="1" x14ac:dyDescent="0.35">
      <c r="A3505" s="375" t="s">
        <v>22</v>
      </c>
      <c r="B3505" s="986" t="s">
        <v>1031</v>
      </c>
      <c r="C3505" s="966"/>
      <c r="D3505" s="966"/>
      <c r="E3505" s="987"/>
      <c r="G3505" s="364"/>
    </row>
    <row r="3506" spans="1:7" ht="17.25" thickBot="1" x14ac:dyDescent="0.35">
      <c r="A3506" s="375" t="s">
        <v>24</v>
      </c>
      <c r="B3506" s="998" t="s">
        <v>715</v>
      </c>
      <c r="C3506" s="967"/>
      <c r="D3506" s="967"/>
      <c r="E3506" s="968"/>
      <c r="G3506" s="364"/>
    </row>
    <row r="3507" spans="1:7" x14ac:dyDescent="0.3">
      <c r="A3507" s="969"/>
      <c r="B3507" s="404">
        <v>2019</v>
      </c>
      <c r="C3507" s="404">
        <v>2020</v>
      </c>
      <c r="D3507" s="404">
        <v>2021</v>
      </c>
      <c r="E3507" s="404">
        <v>2022</v>
      </c>
      <c r="G3507" s="364"/>
    </row>
    <row r="3508" spans="1:7" ht="17.25" thickBot="1" x14ac:dyDescent="0.35">
      <c r="A3508" s="970"/>
      <c r="B3508" s="405" t="s">
        <v>9</v>
      </c>
      <c r="C3508" s="405" t="s">
        <v>10</v>
      </c>
      <c r="D3508" s="405" t="s">
        <v>10</v>
      </c>
      <c r="E3508" s="405" t="s">
        <v>10</v>
      </c>
      <c r="G3508" s="364"/>
    </row>
    <row r="3509" spans="1:7" ht="17.25" thickBot="1" x14ac:dyDescent="0.35">
      <c r="A3509" s="375" t="s">
        <v>26</v>
      </c>
      <c r="B3509" s="406">
        <v>1350</v>
      </c>
      <c r="C3509" s="406">
        <v>702</v>
      </c>
      <c r="D3509" s="406">
        <v>1000</v>
      </c>
      <c r="E3509" s="406">
        <v>1802</v>
      </c>
      <c r="G3509" s="364"/>
    </row>
    <row r="3510" spans="1:7" ht="17.25" thickBot="1" x14ac:dyDescent="0.35">
      <c r="A3510" s="375" t="s">
        <v>27</v>
      </c>
      <c r="B3510" s="412">
        <v>19760.324000000001</v>
      </c>
      <c r="C3510" s="412">
        <v>10000</v>
      </c>
      <c r="D3510" s="412">
        <v>39041.296000000002</v>
      </c>
      <c r="E3510" s="412">
        <v>17097.204000000002</v>
      </c>
      <c r="G3510" s="364"/>
    </row>
    <row r="3511" spans="1:7" ht="17.25" thickBot="1" x14ac:dyDescent="0.35">
      <c r="A3511" s="375" t="s">
        <v>28</v>
      </c>
      <c r="B3511" s="406">
        <v>14.637277037037038</v>
      </c>
      <c r="C3511" s="406">
        <v>14.245014245014245</v>
      </c>
      <c r="D3511" s="406">
        <v>39.041296000000003</v>
      </c>
      <c r="E3511" s="406">
        <v>9.4879045504994455</v>
      </c>
      <c r="G3511" s="364"/>
    </row>
    <row r="3512" spans="1:7" ht="17.25" thickBot="1" x14ac:dyDescent="0.35">
      <c r="A3512" s="375" t="s">
        <v>29</v>
      </c>
      <c r="B3512" s="408" t="s">
        <v>30</v>
      </c>
      <c r="C3512" s="409">
        <v>-0.48</v>
      </c>
      <c r="D3512" s="409">
        <v>0.42450142450142447</v>
      </c>
      <c r="E3512" s="409">
        <v>0.80200000000000005</v>
      </c>
      <c r="G3512" s="364"/>
    </row>
    <row r="3513" spans="1:7" ht="17.25" thickBot="1" x14ac:dyDescent="0.35">
      <c r="A3513" s="375" t="s">
        <v>31</v>
      </c>
      <c r="B3513" s="408" t="s">
        <v>30</v>
      </c>
      <c r="C3513" s="409">
        <v>-0.49393542332605478</v>
      </c>
      <c r="D3513" s="409">
        <v>2.9041296000000001</v>
      </c>
      <c r="E3513" s="409">
        <v>-0.56207386148246719</v>
      </c>
      <c r="G3513" s="364"/>
    </row>
    <row r="3514" spans="1:7" ht="17.25" thickBot="1" x14ac:dyDescent="0.35">
      <c r="A3514" s="375" t="s">
        <v>32</v>
      </c>
      <c r="B3514" s="408" t="s">
        <v>30</v>
      </c>
      <c r="C3514" s="409">
        <v>-2.6798891011643899E-2</v>
      </c>
      <c r="D3514" s="409">
        <v>1.7406989792000003</v>
      </c>
      <c r="E3514" s="409">
        <v>-0.75697772557295628</v>
      </c>
      <c r="G3514" s="364"/>
    </row>
    <row r="3515" spans="1:7" ht="17.25" thickBot="1" x14ac:dyDescent="0.35">
      <c r="A3515" s="1016" t="s">
        <v>721</v>
      </c>
      <c r="B3515" s="1017"/>
      <c r="C3515" s="1017"/>
      <c r="D3515" s="1017"/>
      <c r="E3515" s="1018"/>
      <c r="G3515" s="364"/>
    </row>
    <row r="3516" spans="1:7" x14ac:dyDescent="0.3">
      <c r="A3516" s="969"/>
      <c r="B3516" s="404">
        <v>2019</v>
      </c>
      <c r="C3516" s="404">
        <v>2020</v>
      </c>
      <c r="D3516" s="404">
        <v>2021</v>
      </c>
      <c r="E3516" s="404">
        <v>2022</v>
      </c>
      <c r="G3516" s="364"/>
    </row>
    <row r="3517" spans="1:7" ht="17.25" thickBot="1" x14ac:dyDescent="0.35">
      <c r="A3517" s="970"/>
      <c r="B3517" s="405" t="s">
        <v>9</v>
      </c>
      <c r="C3517" s="405" t="s">
        <v>10</v>
      </c>
      <c r="D3517" s="405" t="s">
        <v>10</v>
      </c>
      <c r="E3517" s="405" t="s">
        <v>10</v>
      </c>
      <c r="G3517" s="364"/>
    </row>
    <row r="3518" spans="1:7" ht="17.25" thickBot="1" x14ac:dyDescent="0.35">
      <c r="A3518" s="411" t="s">
        <v>49</v>
      </c>
      <c r="B3518" s="412">
        <v>0</v>
      </c>
      <c r="C3518" s="412">
        <v>0</v>
      </c>
      <c r="D3518" s="412">
        <v>0</v>
      </c>
      <c r="E3518" s="412">
        <v>0</v>
      </c>
      <c r="G3518" s="364"/>
    </row>
    <row r="3519" spans="1:7" ht="17.25" thickBot="1" x14ac:dyDescent="0.35">
      <c r="A3519" s="413" t="s">
        <v>110</v>
      </c>
      <c r="B3519" s="412"/>
      <c r="C3519" s="412"/>
      <c r="D3519" s="412"/>
      <c r="E3519" s="412"/>
      <c r="G3519" s="364"/>
    </row>
    <row r="3520" spans="1:7" ht="17.25" thickBot="1" x14ac:dyDescent="0.35">
      <c r="A3520" s="413" t="s">
        <v>111</v>
      </c>
      <c r="B3520" s="412"/>
      <c r="C3520" s="412"/>
      <c r="D3520" s="412"/>
      <c r="E3520" s="412"/>
      <c r="G3520" s="364"/>
    </row>
    <row r="3521" spans="1:7" ht="17.25" thickBot="1" x14ac:dyDescent="0.35">
      <c r="A3521" s="413" t="s">
        <v>113</v>
      </c>
      <c r="B3521" s="412"/>
      <c r="C3521" s="412"/>
      <c r="D3521" s="412"/>
      <c r="E3521" s="412"/>
      <c r="G3521" s="364"/>
    </row>
    <row r="3522" spans="1:7" ht="17.25" thickBot="1" x14ac:dyDescent="0.35">
      <c r="A3522" s="413" t="s">
        <v>114</v>
      </c>
      <c r="B3522" s="412"/>
      <c r="C3522" s="412"/>
      <c r="D3522" s="412"/>
      <c r="E3522" s="412"/>
      <c r="G3522" s="364"/>
    </row>
    <row r="3523" spans="1:7" ht="17.25" thickBot="1" x14ac:dyDescent="0.35">
      <c r="A3523" s="411" t="s">
        <v>50</v>
      </c>
      <c r="B3523" s="406">
        <v>19760.324000000001</v>
      </c>
      <c r="C3523" s="406">
        <v>10000</v>
      </c>
      <c r="D3523" s="406">
        <v>39041.296000000002</v>
      </c>
      <c r="E3523" s="406">
        <v>17097.204000000002</v>
      </c>
      <c r="G3523" s="364"/>
    </row>
    <row r="3524" spans="1:7" ht="17.25" thickBot="1" x14ac:dyDescent="0.35">
      <c r="A3524" s="413" t="s">
        <v>110</v>
      </c>
      <c r="B3524" s="412">
        <v>19760.324000000001</v>
      </c>
      <c r="C3524" s="412">
        <v>10000</v>
      </c>
      <c r="D3524" s="412">
        <v>39041.296000000002</v>
      </c>
      <c r="E3524" s="412">
        <v>17097.204000000002</v>
      </c>
      <c r="G3524" s="364"/>
    </row>
    <row r="3525" spans="1:7" ht="17.25" thickBot="1" x14ac:dyDescent="0.35">
      <c r="A3525" s="413" t="s">
        <v>111</v>
      </c>
      <c r="B3525" s="407"/>
      <c r="C3525" s="412"/>
      <c r="D3525" s="412"/>
      <c r="E3525" s="412"/>
      <c r="G3525" s="364"/>
    </row>
    <row r="3526" spans="1:7" ht="17.25" thickBot="1" x14ac:dyDescent="0.35">
      <c r="A3526" s="413" t="s">
        <v>113</v>
      </c>
      <c r="B3526" s="407"/>
      <c r="C3526" s="412"/>
      <c r="D3526" s="412"/>
      <c r="E3526" s="412"/>
      <c r="G3526" s="364"/>
    </row>
    <row r="3527" spans="1:7" ht="17.25" thickBot="1" x14ac:dyDescent="0.35">
      <c r="A3527" s="413" t="s">
        <v>114</v>
      </c>
      <c r="B3527" s="407"/>
      <c r="C3527" s="412"/>
      <c r="D3527" s="412"/>
      <c r="E3527" s="412"/>
      <c r="G3527" s="364"/>
    </row>
    <row r="3528" spans="1:7" ht="17.25" thickBot="1" x14ac:dyDescent="0.35">
      <c r="A3528" s="414" t="s">
        <v>107</v>
      </c>
      <c r="B3528" s="407">
        <v>19760.324000000001</v>
      </c>
      <c r="C3528" s="407">
        <v>10000</v>
      </c>
      <c r="D3528" s="407">
        <v>39041.296000000002</v>
      </c>
      <c r="E3528" s="407">
        <v>17097.204000000002</v>
      </c>
      <c r="G3528" s="364"/>
    </row>
    <row r="3529" spans="1:7" ht="86.25" customHeight="1" thickBot="1" x14ac:dyDescent="0.35">
      <c r="A3529" s="401" t="s">
        <v>105</v>
      </c>
      <c r="B3529" s="402" t="s">
        <v>1032</v>
      </c>
      <c r="C3529" s="415" t="s">
        <v>1033</v>
      </c>
      <c r="D3529" s="416"/>
      <c r="E3529" s="419"/>
      <c r="G3529" s="364"/>
    </row>
    <row r="3530" spans="1:7" ht="17.25" thickBot="1" x14ac:dyDescent="0.35">
      <c r="A3530" s="375" t="s">
        <v>22</v>
      </c>
      <c r="B3530" s="986" t="s">
        <v>724</v>
      </c>
      <c r="C3530" s="966"/>
      <c r="D3530" s="966"/>
      <c r="E3530" s="987"/>
      <c r="G3530" s="364"/>
    </row>
    <row r="3531" spans="1:7" ht="17.25" thickBot="1" x14ac:dyDescent="0.35">
      <c r="A3531" s="375" t="s">
        <v>24</v>
      </c>
      <c r="B3531" s="998" t="s">
        <v>711</v>
      </c>
      <c r="C3531" s="967"/>
      <c r="D3531" s="967"/>
      <c r="E3531" s="968"/>
      <c r="G3531" s="364"/>
    </row>
    <row r="3532" spans="1:7" x14ac:dyDescent="0.3">
      <c r="A3532" s="969"/>
      <c r="B3532" s="404">
        <v>2019</v>
      </c>
      <c r="C3532" s="404">
        <v>2020</v>
      </c>
      <c r="D3532" s="404">
        <v>2021</v>
      </c>
      <c r="E3532" s="404">
        <v>2022</v>
      </c>
      <c r="G3532" s="364"/>
    </row>
    <row r="3533" spans="1:7" ht="17.25" thickBot="1" x14ac:dyDescent="0.35">
      <c r="A3533" s="970"/>
      <c r="B3533" s="405" t="s">
        <v>9</v>
      </c>
      <c r="C3533" s="405" t="s">
        <v>10</v>
      </c>
      <c r="D3533" s="405" t="s">
        <v>10</v>
      </c>
      <c r="E3533" s="405" t="s">
        <v>10</v>
      </c>
      <c r="G3533" s="364"/>
    </row>
    <row r="3534" spans="1:7" ht="17.25" thickBot="1" x14ac:dyDescent="0.35">
      <c r="A3534" s="375" t="s">
        <v>26</v>
      </c>
      <c r="B3534" s="406">
        <v>1</v>
      </c>
      <c r="C3534" s="406">
        <v>1</v>
      </c>
      <c r="D3534" s="406">
        <v>1</v>
      </c>
      <c r="E3534" s="406">
        <v>1</v>
      </c>
      <c r="G3534" s="364"/>
    </row>
    <row r="3535" spans="1:7" ht="17.25" thickBot="1" x14ac:dyDescent="0.35">
      <c r="A3535" s="375" t="s">
        <v>27</v>
      </c>
      <c r="B3535" s="412">
        <v>350</v>
      </c>
      <c r="C3535" s="412">
        <v>350</v>
      </c>
      <c r="D3535" s="412">
        <v>800</v>
      </c>
      <c r="E3535" s="412">
        <v>284.66500000000002</v>
      </c>
      <c r="G3535" s="364"/>
    </row>
    <row r="3536" spans="1:7" ht="17.25" thickBot="1" x14ac:dyDescent="0.35">
      <c r="A3536" s="375" t="s">
        <v>28</v>
      </c>
      <c r="B3536" s="406">
        <v>350</v>
      </c>
      <c r="C3536" s="406">
        <v>350</v>
      </c>
      <c r="D3536" s="406">
        <v>800</v>
      </c>
      <c r="E3536" s="406">
        <v>284.66500000000002</v>
      </c>
      <c r="G3536" s="364"/>
    </row>
    <row r="3537" spans="1:7" ht="17.25" thickBot="1" x14ac:dyDescent="0.35">
      <c r="A3537" s="375" t="s">
        <v>29</v>
      </c>
      <c r="B3537" s="408" t="s">
        <v>30</v>
      </c>
      <c r="C3537" s="409">
        <v>0</v>
      </c>
      <c r="D3537" s="409">
        <v>0</v>
      </c>
      <c r="E3537" s="409">
        <v>0</v>
      </c>
      <c r="G3537" s="364"/>
    </row>
    <row r="3538" spans="1:7" ht="17.25" thickBot="1" x14ac:dyDescent="0.35">
      <c r="A3538" s="375" t="s">
        <v>31</v>
      </c>
      <c r="B3538" s="408" t="s">
        <v>30</v>
      </c>
      <c r="C3538" s="409">
        <v>0</v>
      </c>
      <c r="D3538" s="409">
        <v>1.2857142857142856</v>
      </c>
      <c r="E3538" s="409">
        <v>-0.64416874999999996</v>
      </c>
      <c r="G3538" s="364"/>
    </row>
    <row r="3539" spans="1:7" ht="17.25" thickBot="1" x14ac:dyDescent="0.35">
      <c r="A3539" s="375" t="s">
        <v>32</v>
      </c>
      <c r="B3539" s="408" t="s">
        <v>30</v>
      </c>
      <c r="C3539" s="409">
        <v>0</v>
      </c>
      <c r="D3539" s="409">
        <v>1.2857142857142856</v>
      </c>
      <c r="E3539" s="409">
        <v>-0.64416874999999996</v>
      </c>
      <c r="G3539" s="364"/>
    </row>
    <row r="3540" spans="1:7" ht="17.25" thickBot="1" x14ac:dyDescent="0.35">
      <c r="A3540" s="1016" t="s">
        <v>721</v>
      </c>
      <c r="B3540" s="1017"/>
      <c r="C3540" s="1017"/>
      <c r="D3540" s="1017"/>
      <c r="E3540" s="1018"/>
      <c r="G3540" s="364"/>
    </row>
    <row r="3541" spans="1:7" x14ac:dyDescent="0.3">
      <c r="A3541" s="969"/>
      <c r="B3541" s="404">
        <v>2019</v>
      </c>
      <c r="C3541" s="404">
        <v>2020</v>
      </c>
      <c r="D3541" s="404">
        <v>2021</v>
      </c>
      <c r="E3541" s="404">
        <v>2022</v>
      </c>
      <c r="G3541" s="364"/>
    </row>
    <row r="3542" spans="1:7" ht="17.25" thickBot="1" x14ac:dyDescent="0.35">
      <c r="A3542" s="970"/>
      <c r="B3542" s="405" t="s">
        <v>9</v>
      </c>
      <c r="C3542" s="405" t="s">
        <v>10</v>
      </c>
      <c r="D3542" s="405" t="s">
        <v>10</v>
      </c>
      <c r="E3542" s="405" t="s">
        <v>10</v>
      </c>
      <c r="G3542" s="364"/>
    </row>
    <row r="3543" spans="1:7" ht="17.25" thickBot="1" x14ac:dyDescent="0.35">
      <c r="A3543" s="411" t="s">
        <v>49</v>
      </c>
      <c r="B3543" s="412">
        <v>0</v>
      </c>
      <c r="C3543" s="412">
        <v>0</v>
      </c>
      <c r="D3543" s="412">
        <v>0</v>
      </c>
      <c r="E3543" s="412">
        <v>0</v>
      </c>
      <c r="G3543" s="364"/>
    </row>
    <row r="3544" spans="1:7" ht="17.25" thickBot="1" x14ac:dyDescent="0.35">
      <c r="A3544" s="413" t="s">
        <v>110</v>
      </c>
      <c r="B3544" s="412"/>
      <c r="C3544" s="412"/>
      <c r="D3544" s="412"/>
      <c r="E3544" s="412"/>
      <c r="G3544" s="364"/>
    </row>
    <row r="3545" spans="1:7" ht="17.25" thickBot="1" x14ac:dyDescent="0.35">
      <c r="A3545" s="413" t="s">
        <v>111</v>
      </c>
      <c r="B3545" s="412"/>
      <c r="C3545" s="412"/>
      <c r="D3545" s="412"/>
      <c r="E3545" s="412"/>
      <c r="G3545" s="364"/>
    </row>
    <row r="3546" spans="1:7" ht="17.25" thickBot="1" x14ac:dyDescent="0.35">
      <c r="A3546" s="413" t="s">
        <v>113</v>
      </c>
      <c r="B3546" s="412"/>
      <c r="C3546" s="412"/>
      <c r="D3546" s="412"/>
      <c r="E3546" s="412"/>
      <c r="G3546" s="364"/>
    </row>
    <row r="3547" spans="1:7" ht="17.25" thickBot="1" x14ac:dyDescent="0.35">
      <c r="A3547" s="413" t="s">
        <v>114</v>
      </c>
      <c r="B3547" s="412"/>
      <c r="C3547" s="412"/>
      <c r="D3547" s="412"/>
      <c r="E3547" s="412"/>
      <c r="G3547" s="364"/>
    </row>
    <row r="3548" spans="1:7" ht="17.25" thickBot="1" x14ac:dyDescent="0.35">
      <c r="A3548" s="411" t="s">
        <v>50</v>
      </c>
      <c r="B3548" s="406">
        <v>350</v>
      </c>
      <c r="C3548" s="406">
        <v>350</v>
      </c>
      <c r="D3548" s="406">
        <v>800</v>
      </c>
      <c r="E3548" s="406">
        <v>284.66500000000002</v>
      </c>
      <c r="G3548" s="364"/>
    </row>
    <row r="3549" spans="1:7" ht="17.25" thickBot="1" x14ac:dyDescent="0.35">
      <c r="A3549" s="413" t="s">
        <v>110</v>
      </c>
      <c r="B3549" s="412">
        <v>350</v>
      </c>
      <c r="C3549" s="412">
        <v>350</v>
      </c>
      <c r="D3549" s="412">
        <v>800</v>
      </c>
      <c r="E3549" s="412">
        <v>284.66500000000002</v>
      </c>
      <c r="G3549" s="364"/>
    </row>
    <row r="3550" spans="1:7" ht="17.25" thickBot="1" x14ac:dyDescent="0.35">
      <c r="A3550" s="413" t="s">
        <v>111</v>
      </c>
      <c r="B3550" s="407"/>
      <c r="C3550" s="412"/>
      <c r="D3550" s="412"/>
      <c r="E3550" s="412"/>
      <c r="G3550" s="364"/>
    </row>
    <row r="3551" spans="1:7" ht="17.25" thickBot="1" x14ac:dyDescent="0.35">
      <c r="A3551" s="413" t="s">
        <v>113</v>
      </c>
      <c r="B3551" s="407"/>
      <c r="C3551" s="412"/>
      <c r="D3551" s="412"/>
      <c r="E3551" s="412"/>
      <c r="G3551" s="364"/>
    </row>
    <row r="3552" spans="1:7" ht="17.25" thickBot="1" x14ac:dyDescent="0.35">
      <c r="A3552" s="413" t="s">
        <v>114</v>
      </c>
      <c r="B3552" s="407"/>
      <c r="C3552" s="412"/>
      <c r="D3552" s="412"/>
      <c r="E3552" s="412"/>
    </row>
    <row r="3553" spans="1:7" ht="17.25" thickBot="1" x14ac:dyDescent="0.35">
      <c r="A3553" s="414" t="s">
        <v>107</v>
      </c>
      <c r="B3553" s="407">
        <v>350</v>
      </c>
      <c r="C3553" s="407">
        <v>350</v>
      </c>
      <c r="D3553" s="407">
        <v>800</v>
      </c>
      <c r="E3553" s="407">
        <v>284.66500000000002</v>
      </c>
    </row>
    <row r="3554" spans="1:7" ht="78.75" customHeight="1" thickBot="1" x14ac:dyDescent="0.35">
      <c r="A3554" s="401" t="s">
        <v>57</v>
      </c>
      <c r="B3554" s="402" t="s">
        <v>1034</v>
      </c>
      <c r="C3554" s="415" t="s">
        <v>1035</v>
      </c>
      <c r="D3554" s="416"/>
      <c r="E3554" s="419"/>
    </row>
    <row r="3555" spans="1:7" ht="226.5" customHeight="1" thickBot="1" x14ac:dyDescent="0.35">
      <c r="A3555" s="375" t="s">
        <v>22</v>
      </c>
      <c r="B3555" s="986" t="s">
        <v>1036</v>
      </c>
      <c r="C3555" s="966"/>
      <c r="D3555" s="966"/>
      <c r="E3555" s="987"/>
    </row>
    <row r="3556" spans="1:7" ht="17.25" thickBot="1" x14ac:dyDescent="0.35">
      <c r="A3556" s="375" t="s">
        <v>24</v>
      </c>
      <c r="B3556" s="998" t="s">
        <v>715</v>
      </c>
      <c r="C3556" s="967"/>
      <c r="D3556" s="967"/>
      <c r="E3556" s="968"/>
    </row>
    <row r="3557" spans="1:7" x14ac:dyDescent="0.3">
      <c r="A3557" s="969"/>
      <c r="B3557" s="404">
        <v>2019</v>
      </c>
      <c r="C3557" s="404">
        <v>2020</v>
      </c>
      <c r="D3557" s="404">
        <v>2021</v>
      </c>
      <c r="E3557" s="404">
        <v>2022</v>
      </c>
    </row>
    <row r="3558" spans="1:7" ht="17.25" thickBot="1" x14ac:dyDescent="0.35">
      <c r="A3558" s="970"/>
      <c r="B3558" s="405" t="s">
        <v>9</v>
      </c>
      <c r="C3558" s="405" t="s">
        <v>10</v>
      </c>
      <c r="D3558" s="405" t="s">
        <v>10</v>
      </c>
      <c r="E3558" s="405" t="s">
        <v>10</v>
      </c>
    </row>
    <row r="3559" spans="1:7" ht="17.25" thickBot="1" x14ac:dyDescent="0.35">
      <c r="A3559" s="375" t="s">
        <v>26</v>
      </c>
      <c r="B3559" s="406">
        <v>261</v>
      </c>
      <c r="C3559" s="406">
        <v>311</v>
      </c>
      <c r="D3559" s="406">
        <v>703</v>
      </c>
      <c r="E3559" s="406">
        <v>0</v>
      </c>
      <c r="F3559" s="364" t="s">
        <v>978</v>
      </c>
      <c r="G3559" s="374">
        <v>40992</v>
      </c>
    </row>
    <row r="3560" spans="1:7" ht="17.25" thickBot="1" x14ac:dyDescent="0.35">
      <c r="A3560" s="375" t="s">
        <v>27</v>
      </c>
      <c r="B3560" s="412">
        <v>8397.4850000000006</v>
      </c>
      <c r="C3560" s="412">
        <v>10000</v>
      </c>
      <c r="D3560" s="412">
        <v>22594.773000000001</v>
      </c>
      <c r="E3560" s="412">
        <v>0</v>
      </c>
      <c r="F3560" s="364" t="s">
        <v>788</v>
      </c>
      <c r="G3560" s="374">
        <v>1275</v>
      </c>
    </row>
    <row r="3561" spans="1:7" ht="17.25" thickBot="1" x14ac:dyDescent="0.35">
      <c r="A3561" s="375" t="s">
        <v>28</v>
      </c>
      <c r="B3561" s="406">
        <v>32.174272030651345</v>
      </c>
      <c r="C3561" s="406">
        <v>32.154340836012864</v>
      </c>
      <c r="D3561" s="406">
        <v>32.140502133712658</v>
      </c>
      <c r="E3561" s="406" t="e">
        <v>#DIV/0!</v>
      </c>
    </row>
    <row r="3562" spans="1:7" ht="17.25" thickBot="1" x14ac:dyDescent="0.35">
      <c r="A3562" s="375" t="s">
        <v>29</v>
      </c>
      <c r="B3562" s="408" t="s">
        <v>30</v>
      </c>
      <c r="C3562" s="409">
        <v>0.1915708812260537</v>
      </c>
      <c r="D3562" s="409">
        <v>1.260450160771704</v>
      </c>
      <c r="E3562" s="409">
        <v>-1</v>
      </c>
    </row>
    <row r="3563" spans="1:7" ht="17.25" thickBot="1" x14ac:dyDescent="0.35">
      <c r="A3563" s="375" t="s">
        <v>31</v>
      </c>
      <c r="B3563" s="408" t="s">
        <v>30</v>
      </c>
      <c r="C3563" s="409">
        <v>0.19083273146662361</v>
      </c>
      <c r="D3563" s="409">
        <v>1.2594772999999999</v>
      </c>
      <c r="E3563" s="409">
        <v>-1</v>
      </c>
    </row>
    <row r="3564" spans="1:7" ht="17.25" thickBot="1" x14ac:dyDescent="0.35">
      <c r="A3564" s="375" t="s">
        <v>32</v>
      </c>
      <c r="B3564" s="408" t="s">
        <v>30</v>
      </c>
      <c r="C3564" s="409">
        <v>-6.1947616466639932E-4</v>
      </c>
      <c r="D3564" s="409">
        <v>-4.3038364153635822E-4</v>
      </c>
      <c r="E3564" s="409" t="e">
        <v>#DIV/0!</v>
      </c>
    </row>
    <row r="3565" spans="1:7" ht="17.25" thickBot="1" x14ac:dyDescent="0.35">
      <c r="A3565" s="1016" t="s">
        <v>721</v>
      </c>
      <c r="B3565" s="1017"/>
      <c r="C3565" s="1017"/>
      <c r="D3565" s="1017"/>
      <c r="E3565" s="1018"/>
    </row>
    <row r="3566" spans="1:7" x14ac:dyDescent="0.3">
      <c r="A3566" s="969"/>
      <c r="B3566" s="404">
        <v>2019</v>
      </c>
      <c r="C3566" s="404">
        <v>2020</v>
      </c>
      <c r="D3566" s="404">
        <v>2021</v>
      </c>
      <c r="E3566" s="404">
        <v>2022</v>
      </c>
    </row>
    <row r="3567" spans="1:7" ht="17.25" thickBot="1" x14ac:dyDescent="0.35">
      <c r="A3567" s="970"/>
      <c r="B3567" s="405" t="s">
        <v>9</v>
      </c>
      <c r="C3567" s="405" t="s">
        <v>10</v>
      </c>
      <c r="D3567" s="405" t="s">
        <v>10</v>
      </c>
      <c r="E3567" s="405" t="s">
        <v>10</v>
      </c>
    </row>
    <row r="3568" spans="1:7" ht="17.25" thickBot="1" x14ac:dyDescent="0.35">
      <c r="A3568" s="411" t="s">
        <v>49</v>
      </c>
      <c r="B3568" s="412">
        <v>0</v>
      </c>
      <c r="C3568" s="412">
        <v>0</v>
      </c>
      <c r="D3568" s="412">
        <v>0</v>
      </c>
      <c r="E3568" s="412">
        <v>0</v>
      </c>
      <c r="G3568" s="364"/>
    </row>
    <row r="3569" spans="1:7" ht="17.25" thickBot="1" x14ac:dyDescent="0.35">
      <c r="A3569" s="413" t="s">
        <v>110</v>
      </c>
      <c r="B3569" s="412"/>
      <c r="C3569" s="412"/>
      <c r="D3569" s="412"/>
      <c r="E3569" s="412"/>
      <c r="G3569" s="364"/>
    </row>
    <row r="3570" spans="1:7" ht="17.25" thickBot="1" x14ac:dyDescent="0.35">
      <c r="A3570" s="413" t="s">
        <v>111</v>
      </c>
      <c r="B3570" s="412"/>
      <c r="C3570" s="412"/>
      <c r="D3570" s="412"/>
      <c r="E3570" s="412"/>
      <c r="G3570" s="364"/>
    </row>
    <row r="3571" spans="1:7" ht="17.25" thickBot="1" x14ac:dyDescent="0.35">
      <c r="A3571" s="413" t="s">
        <v>113</v>
      </c>
      <c r="B3571" s="412"/>
      <c r="C3571" s="412"/>
      <c r="D3571" s="412"/>
      <c r="E3571" s="412"/>
      <c r="G3571" s="364"/>
    </row>
    <row r="3572" spans="1:7" ht="17.25" thickBot="1" x14ac:dyDescent="0.35">
      <c r="A3572" s="413" t="s">
        <v>114</v>
      </c>
      <c r="B3572" s="412"/>
      <c r="C3572" s="412"/>
      <c r="D3572" s="412"/>
      <c r="E3572" s="412"/>
      <c r="G3572" s="364"/>
    </row>
    <row r="3573" spans="1:7" ht="17.25" thickBot="1" x14ac:dyDescent="0.35">
      <c r="A3573" s="411" t="s">
        <v>50</v>
      </c>
      <c r="B3573" s="406">
        <v>8397.4850000000006</v>
      </c>
      <c r="C3573" s="406">
        <v>10000</v>
      </c>
      <c r="D3573" s="406">
        <v>22594.773000000001</v>
      </c>
      <c r="E3573" s="406">
        <v>0</v>
      </c>
      <c r="G3573" s="364"/>
    </row>
    <row r="3574" spans="1:7" ht="17.25" thickBot="1" x14ac:dyDescent="0.35">
      <c r="A3574" s="413" t="s">
        <v>110</v>
      </c>
      <c r="B3574" s="412">
        <v>8397.4850000000006</v>
      </c>
      <c r="C3574" s="412">
        <v>10000</v>
      </c>
      <c r="D3574" s="412">
        <v>22594.773000000001</v>
      </c>
      <c r="E3574" s="412">
        <v>0</v>
      </c>
      <c r="G3574" s="364"/>
    </row>
    <row r="3575" spans="1:7" ht="17.25" thickBot="1" x14ac:dyDescent="0.35">
      <c r="A3575" s="413" t="s">
        <v>111</v>
      </c>
      <c r="B3575" s="407"/>
      <c r="C3575" s="412"/>
      <c r="D3575" s="412"/>
      <c r="E3575" s="412"/>
      <c r="G3575" s="364"/>
    </row>
    <row r="3576" spans="1:7" ht="17.25" thickBot="1" x14ac:dyDescent="0.35">
      <c r="A3576" s="413" t="s">
        <v>113</v>
      </c>
      <c r="B3576" s="407"/>
      <c r="C3576" s="412"/>
      <c r="D3576" s="412"/>
      <c r="E3576" s="412"/>
      <c r="G3576" s="364"/>
    </row>
    <row r="3577" spans="1:7" ht="17.25" thickBot="1" x14ac:dyDescent="0.35">
      <c r="A3577" s="413" t="s">
        <v>114</v>
      </c>
      <c r="B3577" s="407"/>
      <c r="C3577" s="412"/>
      <c r="D3577" s="412"/>
      <c r="E3577" s="412"/>
      <c r="G3577" s="364"/>
    </row>
    <row r="3578" spans="1:7" ht="17.25" thickBot="1" x14ac:dyDescent="0.35">
      <c r="A3578" s="414" t="s">
        <v>61</v>
      </c>
      <c r="B3578" s="407">
        <v>8397.4850000000006</v>
      </c>
      <c r="C3578" s="407">
        <v>10000</v>
      </c>
      <c r="D3578" s="407">
        <v>22594.773000000001</v>
      </c>
      <c r="E3578" s="407">
        <v>0</v>
      </c>
      <c r="G3578" s="364"/>
    </row>
    <row r="3579" spans="1:7" ht="73.5" customHeight="1" thickBot="1" x14ac:dyDescent="0.35">
      <c r="A3579" s="457" t="s">
        <v>57</v>
      </c>
      <c r="B3579" s="458" t="s">
        <v>1037</v>
      </c>
      <c r="C3579" s="459" t="s">
        <v>1038</v>
      </c>
      <c r="D3579" s="460"/>
      <c r="E3579" s="473"/>
      <c r="G3579" s="364"/>
    </row>
    <row r="3580" spans="1:7" ht="17.25" thickBot="1" x14ac:dyDescent="0.35">
      <c r="A3580" s="461" t="s">
        <v>22</v>
      </c>
      <c r="B3580" s="1031" t="s">
        <v>724</v>
      </c>
      <c r="C3580" s="1032"/>
      <c r="D3580" s="1032"/>
      <c r="E3580" s="1033"/>
      <c r="G3580" s="364"/>
    </row>
    <row r="3581" spans="1:7" ht="17.25" thickBot="1" x14ac:dyDescent="0.35">
      <c r="A3581" s="461" t="s">
        <v>24</v>
      </c>
      <c r="B3581" s="1023" t="s">
        <v>711</v>
      </c>
      <c r="C3581" s="1024"/>
      <c r="D3581" s="1024"/>
      <c r="E3581" s="1025"/>
      <c r="G3581" s="364"/>
    </row>
    <row r="3582" spans="1:7" x14ac:dyDescent="0.3">
      <c r="A3582" s="1026"/>
      <c r="B3582" s="462">
        <v>2019</v>
      </c>
      <c r="C3582" s="462">
        <v>2020</v>
      </c>
      <c r="D3582" s="462">
        <v>2021</v>
      </c>
      <c r="E3582" s="462">
        <v>2022</v>
      </c>
      <c r="G3582" s="364"/>
    </row>
    <row r="3583" spans="1:7" ht="17.25" thickBot="1" x14ac:dyDescent="0.35">
      <c r="A3583" s="1027"/>
      <c r="B3583" s="463" t="s">
        <v>9</v>
      </c>
      <c r="C3583" s="463" t="s">
        <v>10</v>
      </c>
      <c r="D3583" s="463" t="s">
        <v>10</v>
      </c>
      <c r="E3583" s="463" t="s">
        <v>10</v>
      </c>
      <c r="G3583" s="364"/>
    </row>
    <row r="3584" spans="1:7" ht="17.25" thickBot="1" x14ac:dyDescent="0.35">
      <c r="A3584" s="461" t="s">
        <v>26</v>
      </c>
      <c r="B3584" s="464">
        <v>1</v>
      </c>
      <c r="C3584" s="464">
        <v>1</v>
      </c>
      <c r="D3584" s="464">
        <v>1</v>
      </c>
      <c r="E3584" s="464">
        <v>0</v>
      </c>
      <c r="G3584" s="364"/>
    </row>
    <row r="3585" spans="1:7" ht="17.25" thickBot="1" x14ac:dyDescent="0.35">
      <c r="A3585" s="461" t="s">
        <v>27</v>
      </c>
      <c r="B3585" s="468">
        <v>193.99700000000001</v>
      </c>
      <c r="C3585" s="468">
        <v>40</v>
      </c>
      <c r="D3585" s="468">
        <v>18.003</v>
      </c>
      <c r="E3585" s="468">
        <v>0</v>
      </c>
      <c r="G3585" s="364"/>
    </row>
    <row r="3586" spans="1:7" ht="17.25" thickBot="1" x14ac:dyDescent="0.35">
      <c r="A3586" s="461" t="s">
        <v>28</v>
      </c>
      <c r="B3586" s="464">
        <v>193.99700000000001</v>
      </c>
      <c r="C3586" s="464">
        <v>40</v>
      </c>
      <c r="D3586" s="464">
        <v>18.003</v>
      </c>
      <c r="E3586" s="464" t="e">
        <v>#DIV/0!</v>
      </c>
      <c r="G3586" s="364"/>
    </row>
    <row r="3587" spans="1:7" ht="17.25" thickBot="1" x14ac:dyDescent="0.35">
      <c r="A3587" s="461" t="s">
        <v>29</v>
      </c>
      <c r="B3587" s="426" t="s">
        <v>30</v>
      </c>
      <c r="C3587" s="466">
        <v>0</v>
      </c>
      <c r="D3587" s="466">
        <v>0</v>
      </c>
      <c r="E3587" s="466">
        <v>-1</v>
      </c>
      <c r="G3587" s="364"/>
    </row>
    <row r="3588" spans="1:7" ht="17.25" thickBot="1" x14ac:dyDescent="0.35">
      <c r="A3588" s="461" t="s">
        <v>31</v>
      </c>
      <c r="B3588" s="426" t="s">
        <v>30</v>
      </c>
      <c r="C3588" s="466">
        <v>-0.79381124450378104</v>
      </c>
      <c r="D3588" s="466">
        <v>-0.549925</v>
      </c>
      <c r="E3588" s="466">
        <v>-1</v>
      </c>
      <c r="G3588" s="364"/>
    </row>
    <row r="3589" spans="1:7" ht="17.25" thickBot="1" x14ac:dyDescent="0.35">
      <c r="A3589" s="461" t="s">
        <v>32</v>
      </c>
      <c r="B3589" s="426" t="s">
        <v>30</v>
      </c>
      <c r="C3589" s="466">
        <v>-0.79381124450378104</v>
      </c>
      <c r="D3589" s="466">
        <v>-0.549925</v>
      </c>
      <c r="E3589" s="466" t="e">
        <v>#DIV/0!</v>
      </c>
      <c r="G3589" s="364"/>
    </row>
    <row r="3590" spans="1:7" ht="17.25" thickBot="1" x14ac:dyDescent="0.35">
      <c r="A3590" s="1028" t="s">
        <v>721</v>
      </c>
      <c r="B3590" s="1029"/>
      <c r="C3590" s="1029"/>
      <c r="D3590" s="1029"/>
      <c r="E3590" s="1030"/>
      <c r="G3590" s="364"/>
    </row>
    <row r="3591" spans="1:7" x14ac:dyDescent="0.3">
      <c r="A3591" s="1026"/>
      <c r="B3591" s="462">
        <v>2019</v>
      </c>
      <c r="C3591" s="462">
        <v>2020</v>
      </c>
      <c r="D3591" s="462">
        <v>2021</v>
      </c>
      <c r="E3591" s="462">
        <v>2022</v>
      </c>
      <c r="G3591" s="364"/>
    </row>
    <row r="3592" spans="1:7" ht="17.25" thickBot="1" x14ac:dyDescent="0.35">
      <c r="A3592" s="1027"/>
      <c r="B3592" s="463" t="s">
        <v>9</v>
      </c>
      <c r="C3592" s="463" t="s">
        <v>10</v>
      </c>
      <c r="D3592" s="463" t="s">
        <v>10</v>
      </c>
      <c r="E3592" s="463" t="s">
        <v>10</v>
      </c>
      <c r="G3592" s="364"/>
    </row>
    <row r="3593" spans="1:7" ht="17.25" thickBot="1" x14ac:dyDescent="0.35">
      <c r="A3593" s="467" t="s">
        <v>49</v>
      </c>
      <c r="B3593" s="468">
        <v>0</v>
      </c>
      <c r="C3593" s="468">
        <v>0</v>
      </c>
      <c r="D3593" s="468">
        <v>0</v>
      </c>
      <c r="E3593" s="468">
        <v>0</v>
      </c>
      <c r="G3593" s="364"/>
    </row>
    <row r="3594" spans="1:7" ht="17.25" thickBot="1" x14ac:dyDescent="0.35">
      <c r="A3594" s="469" t="s">
        <v>110</v>
      </c>
      <c r="B3594" s="468"/>
      <c r="C3594" s="468"/>
      <c r="D3594" s="468"/>
      <c r="E3594" s="468"/>
      <c r="G3594" s="364"/>
    </row>
    <row r="3595" spans="1:7" ht="17.25" thickBot="1" x14ac:dyDescent="0.35">
      <c r="A3595" s="469" t="s">
        <v>111</v>
      </c>
      <c r="B3595" s="468"/>
      <c r="C3595" s="468"/>
      <c r="D3595" s="468"/>
      <c r="E3595" s="468"/>
      <c r="G3595" s="364"/>
    </row>
    <row r="3596" spans="1:7" ht="17.25" thickBot="1" x14ac:dyDescent="0.35">
      <c r="A3596" s="469" t="s">
        <v>113</v>
      </c>
      <c r="B3596" s="468"/>
      <c r="C3596" s="468"/>
      <c r="D3596" s="468"/>
      <c r="E3596" s="468"/>
      <c r="G3596" s="364"/>
    </row>
    <row r="3597" spans="1:7" ht="17.25" thickBot="1" x14ac:dyDescent="0.35">
      <c r="A3597" s="469" t="s">
        <v>114</v>
      </c>
      <c r="B3597" s="468"/>
      <c r="C3597" s="468"/>
      <c r="D3597" s="468"/>
      <c r="E3597" s="468"/>
      <c r="G3597" s="364"/>
    </row>
    <row r="3598" spans="1:7" ht="17.25" thickBot="1" x14ac:dyDescent="0.35">
      <c r="A3598" s="467" t="s">
        <v>50</v>
      </c>
      <c r="B3598" s="464">
        <v>193.99700000000001</v>
      </c>
      <c r="C3598" s="464">
        <v>40</v>
      </c>
      <c r="D3598" s="464">
        <v>18.003</v>
      </c>
      <c r="E3598" s="464">
        <v>0</v>
      </c>
      <c r="G3598" s="364"/>
    </row>
    <row r="3599" spans="1:7" ht="17.25" thickBot="1" x14ac:dyDescent="0.35">
      <c r="A3599" s="469" t="s">
        <v>110</v>
      </c>
      <c r="B3599" s="468">
        <v>193.99700000000001</v>
      </c>
      <c r="C3599" s="468">
        <v>40</v>
      </c>
      <c r="D3599" s="468">
        <v>18.003</v>
      </c>
      <c r="E3599" s="468">
        <v>0</v>
      </c>
      <c r="G3599" s="364"/>
    </row>
    <row r="3600" spans="1:7" ht="17.25" thickBot="1" x14ac:dyDescent="0.35">
      <c r="A3600" s="469" t="s">
        <v>111</v>
      </c>
      <c r="B3600" s="465"/>
      <c r="C3600" s="468"/>
      <c r="D3600" s="468"/>
      <c r="E3600" s="468"/>
    </row>
    <row r="3601" spans="1:7" ht="17.25" thickBot="1" x14ac:dyDescent="0.35">
      <c r="A3601" s="469" t="s">
        <v>113</v>
      </c>
      <c r="B3601" s="465"/>
      <c r="C3601" s="468"/>
      <c r="D3601" s="468"/>
      <c r="E3601" s="468"/>
    </row>
    <row r="3602" spans="1:7" ht="17.25" thickBot="1" x14ac:dyDescent="0.35">
      <c r="A3602" s="469" t="s">
        <v>114</v>
      </c>
      <c r="B3602" s="465"/>
      <c r="C3602" s="468"/>
      <c r="D3602" s="468"/>
      <c r="E3602" s="468"/>
    </row>
    <row r="3603" spans="1:7" ht="17.25" thickBot="1" x14ac:dyDescent="0.35">
      <c r="A3603" s="470" t="s">
        <v>61</v>
      </c>
      <c r="B3603" s="465">
        <v>193.99700000000001</v>
      </c>
      <c r="C3603" s="465">
        <v>40</v>
      </c>
      <c r="D3603" s="465">
        <v>18.003</v>
      </c>
      <c r="E3603" s="465">
        <v>0</v>
      </c>
    </row>
    <row r="3604" spans="1:7" ht="67.5" customHeight="1" thickBot="1" x14ac:dyDescent="0.35">
      <c r="A3604" s="457" t="s">
        <v>63</v>
      </c>
      <c r="B3604" s="458" t="s">
        <v>1039</v>
      </c>
      <c r="C3604" s="459" t="s">
        <v>1040</v>
      </c>
      <c r="D3604" s="460"/>
      <c r="E3604" s="473"/>
    </row>
    <row r="3605" spans="1:7" ht="17.25" thickBot="1" x14ac:dyDescent="0.35">
      <c r="A3605" s="461" t="s">
        <v>22</v>
      </c>
      <c r="B3605" s="1031" t="s">
        <v>1041</v>
      </c>
      <c r="C3605" s="1032"/>
      <c r="D3605" s="1032"/>
      <c r="E3605" s="1033"/>
    </row>
    <row r="3606" spans="1:7" ht="17.25" thickBot="1" x14ac:dyDescent="0.35">
      <c r="A3606" s="461" t="s">
        <v>24</v>
      </c>
      <c r="B3606" s="1023"/>
      <c r="C3606" s="1024"/>
      <c r="D3606" s="1024"/>
      <c r="E3606" s="1025"/>
    </row>
    <row r="3607" spans="1:7" x14ac:dyDescent="0.3">
      <c r="A3607" s="1026"/>
      <c r="B3607" s="462">
        <v>2019</v>
      </c>
      <c r="C3607" s="462">
        <v>2020</v>
      </c>
      <c r="D3607" s="462">
        <v>2021</v>
      </c>
      <c r="E3607" s="462">
        <v>2022</v>
      </c>
    </row>
    <row r="3608" spans="1:7" ht="17.25" thickBot="1" x14ac:dyDescent="0.35">
      <c r="A3608" s="1027"/>
      <c r="B3608" s="463" t="s">
        <v>9</v>
      </c>
      <c r="C3608" s="463" t="s">
        <v>10</v>
      </c>
      <c r="D3608" s="463" t="s">
        <v>10</v>
      </c>
      <c r="E3608" s="463" t="s">
        <v>10</v>
      </c>
    </row>
    <row r="3609" spans="1:7" ht="17.25" thickBot="1" x14ac:dyDescent="0.35">
      <c r="A3609" s="461" t="s">
        <v>26</v>
      </c>
      <c r="B3609" s="464">
        <v>140</v>
      </c>
      <c r="C3609" s="464">
        <v>138</v>
      </c>
      <c r="D3609" s="464">
        <v>162</v>
      </c>
      <c r="E3609" s="464">
        <v>0</v>
      </c>
    </row>
    <row r="3610" spans="1:7" ht="17.25" thickBot="1" x14ac:dyDescent="0.35">
      <c r="A3610" s="461" t="s">
        <v>27</v>
      </c>
      <c r="B3610" s="468">
        <v>4970.13</v>
      </c>
      <c r="C3610" s="468">
        <v>4269.87</v>
      </c>
      <c r="D3610" s="468">
        <v>4970.13</v>
      </c>
      <c r="E3610" s="468">
        <v>0</v>
      </c>
    </row>
    <row r="3611" spans="1:7" ht="17.25" thickBot="1" x14ac:dyDescent="0.35">
      <c r="A3611" s="461" t="s">
        <v>28</v>
      </c>
      <c r="B3611" s="464">
        <v>35.500928571428574</v>
      </c>
      <c r="C3611" s="464">
        <v>30.941086956521737</v>
      </c>
      <c r="D3611" s="464">
        <v>30.679814814814815</v>
      </c>
      <c r="E3611" s="464" t="e">
        <v>#DIV/0!</v>
      </c>
    </row>
    <row r="3612" spans="1:7" ht="17.25" thickBot="1" x14ac:dyDescent="0.35">
      <c r="A3612" s="461" t="s">
        <v>29</v>
      </c>
      <c r="B3612" s="426" t="s">
        <v>30</v>
      </c>
      <c r="C3612" s="466">
        <v>-1.4285714285714235E-2</v>
      </c>
      <c r="D3612" s="466">
        <v>0.17391304347826098</v>
      </c>
      <c r="E3612" s="466">
        <v>-1</v>
      </c>
    </row>
    <row r="3613" spans="1:7" ht="17.25" thickBot="1" x14ac:dyDescent="0.35">
      <c r="A3613" s="461" t="s">
        <v>31</v>
      </c>
      <c r="B3613" s="426" t="s">
        <v>30</v>
      </c>
      <c r="C3613" s="466">
        <v>-0.14089369895757253</v>
      </c>
      <c r="D3613" s="466">
        <v>0.16400030914290142</v>
      </c>
      <c r="E3613" s="466">
        <v>-1</v>
      </c>
    </row>
    <row r="3614" spans="1:7" ht="17.25" thickBot="1" x14ac:dyDescent="0.35">
      <c r="A3614" s="461" t="s">
        <v>32</v>
      </c>
      <c r="B3614" s="426" t="s">
        <v>30</v>
      </c>
      <c r="C3614" s="466">
        <v>-0.12844288300043605</v>
      </c>
      <c r="D3614" s="466">
        <v>-8.444181100491388E-3</v>
      </c>
      <c r="E3614" s="466" t="e">
        <v>#DIV/0!</v>
      </c>
    </row>
    <row r="3615" spans="1:7" ht="17.25" thickBot="1" x14ac:dyDescent="0.35">
      <c r="A3615" s="1028" t="s">
        <v>721</v>
      </c>
      <c r="B3615" s="1029"/>
      <c r="C3615" s="1029"/>
      <c r="D3615" s="1029"/>
      <c r="E3615" s="1030"/>
    </row>
    <row r="3616" spans="1:7" x14ac:dyDescent="0.3">
      <c r="A3616" s="1026"/>
      <c r="B3616" s="462">
        <v>2019</v>
      </c>
      <c r="C3616" s="462">
        <v>2020</v>
      </c>
      <c r="D3616" s="462">
        <v>2021</v>
      </c>
      <c r="E3616" s="462">
        <v>2022</v>
      </c>
      <c r="G3616" s="364"/>
    </row>
    <row r="3617" spans="1:7" ht="17.25" thickBot="1" x14ac:dyDescent="0.35">
      <c r="A3617" s="1027"/>
      <c r="B3617" s="463" t="s">
        <v>9</v>
      </c>
      <c r="C3617" s="463" t="s">
        <v>10</v>
      </c>
      <c r="D3617" s="463" t="s">
        <v>10</v>
      </c>
      <c r="E3617" s="463" t="s">
        <v>10</v>
      </c>
      <c r="G3617" s="364"/>
    </row>
    <row r="3618" spans="1:7" ht="17.25" thickBot="1" x14ac:dyDescent="0.35">
      <c r="A3618" s="467" t="s">
        <v>49</v>
      </c>
      <c r="B3618" s="468">
        <v>0</v>
      </c>
      <c r="C3618" s="468">
        <v>0</v>
      </c>
      <c r="D3618" s="468">
        <v>0</v>
      </c>
      <c r="E3618" s="468">
        <v>0</v>
      </c>
      <c r="G3618" s="364"/>
    </row>
    <row r="3619" spans="1:7" ht="17.25" thickBot="1" x14ac:dyDescent="0.35">
      <c r="A3619" s="469" t="s">
        <v>110</v>
      </c>
      <c r="B3619" s="468"/>
      <c r="C3619" s="468"/>
      <c r="D3619" s="468"/>
      <c r="E3619" s="468"/>
      <c r="G3619" s="364"/>
    </row>
    <row r="3620" spans="1:7" ht="17.25" thickBot="1" x14ac:dyDescent="0.35">
      <c r="A3620" s="413" t="s">
        <v>111</v>
      </c>
      <c r="B3620" s="412"/>
      <c r="C3620" s="412"/>
      <c r="D3620" s="412"/>
      <c r="E3620" s="412"/>
      <c r="G3620" s="364"/>
    </row>
    <row r="3621" spans="1:7" ht="17.25" thickBot="1" x14ac:dyDescent="0.35">
      <c r="A3621" s="413" t="s">
        <v>113</v>
      </c>
      <c r="B3621" s="412"/>
      <c r="C3621" s="412"/>
      <c r="D3621" s="412"/>
      <c r="E3621" s="412"/>
      <c r="G3621" s="364"/>
    </row>
    <row r="3622" spans="1:7" ht="17.25" thickBot="1" x14ac:dyDescent="0.35">
      <c r="A3622" s="413" t="s">
        <v>114</v>
      </c>
      <c r="B3622" s="412"/>
      <c r="C3622" s="412"/>
      <c r="D3622" s="412"/>
      <c r="E3622" s="412"/>
      <c r="G3622" s="364"/>
    </row>
    <row r="3623" spans="1:7" ht="17.25" thickBot="1" x14ac:dyDescent="0.35">
      <c r="A3623" s="411" t="s">
        <v>50</v>
      </c>
      <c r="B3623" s="406">
        <v>4970.13</v>
      </c>
      <c r="C3623" s="406">
        <v>4269.87</v>
      </c>
      <c r="D3623" s="406">
        <v>4970.13</v>
      </c>
      <c r="E3623" s="406">
        <v>0</v>
      </c>
      <c r="G3623" s="364"/>
    </row>
    <row r="3624" spans="1:7" ht="17.25" thickBot="1" x14ac:dyDescent="0.35">
      <c r="A3624" s="413" t="s">
        <v>110</v>
      </c>
      <c r="B3624" s="412">
        <v>4970.13</v>
      </c>
      <c r="C3624" s="412">
        <v>4269.87</v>
      </c>
      <c r="D3624" s="412">
        <v>4970.13</v>
      </c>
      <c r="E3624" s="412">
        <v>0</v>
      </c>
      <c r="G3624" s="364"/>
    </row>
    <row r="3625" spans="1:7" ht="17.25" thickBot="1" x14ac:dyDescent="0.35">
      <c r="A3625" s="413" t="s">
        <v>111</v>
      </c>
      <c r="B3625" s="407"/>
      <c r="C3625" s="412"/>
      <c r="D3625" s="412"/>
      <c r="E3625" s="412"/>
      <c r="G3625" s="364"/>
    </row>
    <row r="3626" spans="1:7" ht="17.25" thickBot="1" x14ac:dyDescent="0.35">
      <c r="A3626" s="413" t="s">
        <v>113</v>
      </c>
      <c r="B3626" s="407"/>
      <c r="C3626" s="412"/>
      <c r="D3626" s="412"/>
      <c r="E3626" s="412"/>
      <c r="G3626" s="364"/>
    </row>
    <row r="3627" spans="1:7" ht="17.25" thickBot="1" x14ac:dyDescent="0.35">
      <c r="A3627" s="413" t="s">
        <v>114</v>
      </c>
      <c r="B3627" s="407"/>
      <c r="C3627" s="412"/>
      <c r="D3627" s="412"/>
      <c r="E3627" s="412"/>
      <c r="G3627" s="364"/>
    </row>
    <row r="3628" spans="1:7" ht="17.25" thickBot="1" x14ac:dyDescent="0.35">
      <c r="A3628" s="414" t="s">
        <v>66</v>
      </c>
      <c r="B3628" s="407">
        <v>4970.13</v>
      </c>
      <c r="C3628" s="407">
        <v>4269.87</v>
      </c>
      <c r="D3628" s="407">
        <v>4970.13</v>
      </c>
      <c r="E3628" s="407">
        <v>0</v>
      </c>
      <c r="G3628" s="364"/>
    </row>
    <row r="3629" spans="1:7" ht="75.75" customHeight="1" thickBot="1" x14ac:dyDescent="0.35">
      <c r="A3629" s="401" t="s">
        <v>63</v>
      </c>
      <c r="B3629" s="402" t="s">
        <v>1042</v>
      </c>
      <c r="C3629" s="415" t="s">
        <v>1043</v>
      </c>
      <c r="D3629" s="416"/>
      <c r="E3629" s="419"/>
      <c r="G3629" s="364"/>
    </row>
    <row r="3630" spans="1:7" ht="17.25" thickBot="1" x14ac:dyDescent="0.35">
      <c r="A3630" s="375" t="s">
        <v>22</v>
      </c>
      <c r="B3630" s="986" t="s">
        <v>724</v>
      </c>
      <c r="C3630" s="966"/>
      <c r="D3630" s="966"/>
      <c r="E3630" s="987"/>
      <c r="G3630" s="364"/>
    </row>
    <row r="3631" spans="1:7" ht="17.25" thickBot="1" x14ac:dyDescent="0.35">
      <c r="A3631" s="375" t="s">
        <v>24</v>
      </c>
      <c r="B3631" s="998" t="s">
        <v>711</v>
      </c>
      <c r="C3631" s="967"/>
      <c r="D3631" s="967"/>
      <c r="E3631" s="968"/>
      <c r="G3631" s="364"/>
    </row>
    <row r="3632" spans="1:7" x14ac:dyDescent="0.3">
      <c r="A3632" s="969"/>
      <c r="B3632" s="404">
        <v>2019</v>
      </c>
      <c r="C3632" s="404">
        <v>2020</v>
      </c>
      <c r="D3632" s="404">
        <v>2021</v>
      </c>
      <c r="E3632" s="404">
        <v>2022</v>
      </c>
      <c r="G3632" s="364"/>
    </row>
    <row r="3633" spans="1:7" ht="17.25" thickBot="1" x14ac:dyDescent="0.35">
      <c r="A3633" s="970"/>
      <c r="B3633" s="405" t="s">
        <v>9</v>
      </c>
      <c r="C3633" s="405" t="s">
        <v>10</v>
      </c>
      <c r="D3633" s="405" t="s">
        <v>10</v>
      </c>
      <c r="E3633" s="405" t="s">
        <v>10</v>
      </c>
      <c r="G3633" s="364"/>
    </row>
    <row r="3634" spans="1:7" ht="17.25" thickBot="1" x14ac:dyDescent="0.35">
      <c r="A3634" s="375" t="s">
        <v>26</v>
      </c>
      <c r="B3634" s="406">
        <v>1</v>
      </c>
      <c r="C3634" s="406">
        <v>1</v>
      </c>
      <c r="D3634" s="406">
        <v>1</v>
      </c>
      <c r="E3634" s="406">
        <v>0</v>
      </c>
      <c r="G3634" s="364"/>
    </row>
    <row r="3635" spans="1:7" ht="17.25" thickBot="1" x14ac:dyDescent="0.35">
      <c r="A3635" s="375" t="s">
        <v>27</v>
      </c>
      <c r="B3635" s="412">
        <v>120</v>
      </c>
      <c r="C3635" s="412">
        <v>101.76</v>
      </c>
      <c r="D3635" s="412">
        <v>120</v>
      </c>
      <c r="E3635" s="412">
        <v>0</v>
      </c>
      <c r="G3635" s="364"/>
    </row>
    <row r="3636" spans="1:7" ht="17.25" thickBot="1" x14ac:dyDescent="0.35">
      <c r="A3636" s="375" t="s">
        <v>28</v>
      </c>
      <c r="B3636" s="406">
        <v>120</v>
      </c>
      <c r="C3636" s="406">
        <v>101.76</v>
      </c>
      <c r="D3636" s="406">
        <v>120</v>
      </c>
      <c r="E3636" s="406" t="e">
        <v>#DIV/0!</v>
      </c>
      <c r="G3636" s="364"/>
    </row>
    <row r="3637" spans="1:7" ht="17.25" thickBot="1" x14ac:dyDescent="0.35">
      <c r="A3637" s="375" t="s">
        <v>29</v>
      </c>
      <c r="B3637" s="408" t="s">
        <v>30</v>
      </c>
      <c r="C3637" s="409">
        <v>0</v>
      </c>
      <c r="D3637" s="409">
        <v>0</v>
      </c>
      <c r="E3637" s="409">
        <v>-1</v>
      </c>
      <c r="G3637" s="364"/>
    </row>
    <row r="3638" spans="1:7" ht="17.25" thickBot="1" x14ac:dyDescent="0.35">
      <c r="A3638" s="375" t="s">
        <v>31</v>
      </c>
      <c r="B3638" s="408" t="s">
        <v>30</v>
      </c>
      <c r="C3638" s="409">
        <v>-0.15199999999999991</v>
      </c>
      <c r="D3638" s="409">
        <v>0.17924528301886777</v>
      </c>
      <c r="E3638" s="409">
        <v>-1</v>
      </c>
      <c r="G3638" s="364"/>
    </row>
    <row r="3639" spans="1:7" ht="17.25" thickBot="1" x14ac:dyDescent="0.35">
      <c r="A3639" s="375" t="s">
        <v>32</v>
      </c>
      <c r="B3639" s="408" t="s">
        <v>30</v>
      </c>
      <c r="C3639" s="409">
        <v>-0.15199999999999991</v>
      </c>
      <c r="D3639" s="409">
        <v>0.17924528301886777</v>
      </c>
      <c r="E3639" s="409" t="e">
        <v>#DIV/0!</v>
      </c>
      <c r="G3639" s="364"/>
    </row>
    <row r="3640" spans="1:7" ht="17.25" thickBot="1" x14ac:dyDescent="0.35">
      <c r="A3640" s="1016" t="s">
        <v>721</v>
      </c>
      <c r="B3640" s="1017"/>
      <c r="C3640" s="1017"/>
      <c r="D3640" s="1017"/>
      <c r="E3640" s="1018"/>
      <c r="G3640" s="364"/>
    </row>
    <row r="3641" spans="1:7" x14ac:dyDescent="0.3">
      <c r="A3641" s="969"/>
      <c r="B3641" s="404">
        <v>2019</v>
      </c>
      <c r="C3641" s="404">
        <v>2020</v>
      </c>
      <c r="D3641" s="404">
        <v>2021</v>
      </c>
      <c r="E3641" s="404">
        <v>2022</v>
      </c>
      <c r="G3641" s="364"/>
    </row>
    <row r="3642" spans="1:7" ht="17.25" thickBot="1" x14ac:dyDescent="0.35">
      <c r="A3642" s="970"/>
      <c r="B3642" s="405" t="s">
        <v>9</v>
      </c>
      <c r="C3642" s="405" t="s">
        <v>10</v>
      </c>
      <c r="D3642" s="405" t="s">
        <v>10</v>
      </c>
      <c r="E3642" s="405" t="s">
        <v>10</v>
      </c>
      <c r="G3642" s="364"/>
    </row>
    <row r="3643" spans="1:7" ht="17.25" thickBot="1" x14ac:dyDescent="0.35">
      <c r="A3643" s="411" t="s">
        <v>49</v>
      </c>
      <c r="B3643" s="412">
        <v>0</v>
      </c>
      <c r="C3643" s="412">
        <v>0</v>
      </c>
      <c r="D3643" s="412">
        <v>0</v>
      </c>
      <c r="E3643" s="412">
        <v>0</v>
      </c>
      <c r="G3643" s="364"/>
    </row>
    <row r="3644" spans="1:7" ht="17.25" thickBot="1" x14ac:dyDescent="0.35">
      <c r="A3644" s="413" t="s">
        <v>110</v>
      </c>
      <c r="B3644" s="412"/>
      <c r="C3644" s="412"/>
      <c r="D3644" s="412"/>
      <c r="E3644" s="412"/>
      <c r="G3644" s="364"/>
    </row>
    <row r="3645" spans="1:7" ht="17.25" thickBot="1" x14ac:dyDescent="0.35">
      <c r="A3645" s="413" t="s">
        <v>111</v>
      </c>
      <c r="B3645" s="412"/>
      <c r="C3645" s="412"/>
      <c r="D3645" s="412"/>
      <c r="E3645" s="412"/>
      <c r="G3645" s="364"/>
    </row>
    <row r="3646" spans="1:7" ht="17.25" thickBot="1" x14ac:dyDescent="0.35">
      <c r="A3646" s="413" t="s">
        <v>113</v>
      </c>
      <c r="B3646" s="412"/>
      <c r="C3646" s="412"/>
      <c r="D3646" s="412"/>
      <c r="E3646" s="412"/>
      <c r="G3646" s="364"/>
    </row>
    <row r="3647" spans="1:7" ht="17.25" thickBot="1" x14ac:dyDescent="0.35">
      <c r="A3647" s="413" t="s">
        <v>114</v>
      </c>
      <c r="B3647" s="412"/>
      <c r="C3647" s="412"/>
      <c r="D3647" s="412"/>
      <c r="E3647" s="412"/>
      <c r="G3647" s="364"/>
    </row>
    <row r="3648" spans="1:7" ht="17.25" thickBot="1" x14ac:dyDescent="0.35">
      <c r="A3648" s="411" t="s">
        <v>50</v>
      </c>
      <c r="B3648" s="406">
        <v>120</v>
      </c>
      <c r="C3648" s="406">
        <v>101.76</v>
      </c>
      <c r="D3648" s="406">
        <v>120</v>
      </c>
      <c r="E3648" s="406">
        <v>0</v>
      </c>
    </row>
    <row r="3649" spans="1:7" ht="17.25" thickBot="1" x14ac:dyDescent="0.35">
      <c r="A3649" s="413" t="s">
        <v>110</v>
      </c>
      <c r="B3649" s="412">
        <v>120</v>
      </c>
      <c r="C3649" s="412">
        <v>101.76</v>
      </c>
      <c r="D3649" s="412">
        <v>120</v>
      </c>
      <c r="E3649" s="412">
        <v>0</v>
      </c>
    </row>
    <row r="3650" spans="1:7" ht="17.25" thickBot="1" x14ac:dyDescent="0.35">
      <c r="A3650" s="413" t="s">
        <v>111</v>
      </c>
      <c r="B3650" s="407"/>
      <c r="C3650" s="412"/>
      <c r="D3650" s="412"/>
      <c r="E3650" s="412"/>
    </row>
    <row r="3651" spans="1:7" ht="17.25" thickBot="1" x14ac:dyDescent="0.35">
      <c r="A3651" s="413" t="s">
        <v>113</v>
      </c>
      <c r="B3651" s="407"/>
      <c r="C3651" s="412"/>
      <c r="D3651" s="412"/>
      <c r="E3651" s="412"/>
    </row>
    <row r="3652" spans="1:7" ht="17.25" thickBot="1" x14ac:dyDescent="0.35">
      <c r="A3652" s="413" t="s">
        <v>114</v>
      </c>
      <c r="B3652" s="407"/>
      <c r="C3652" s="412"/>
      <c r="D3652" s="412"/>
      <c r="E3652" s="412"/>
    </row>
    <row r="3653" spans="1:7" ht="17.25" thickBot="1" x14ac:dyDescent="0.35">
      <c r="A3653" s="414" t="s">
        <v>61</v>
      </c>
      <c r="B3653" s="407">
        <v>120</v>
      </c>
      <c r="C3653" s="407">
        <v>101.76</v>
      </c>
      <c r="D3653" s="407">
        <v>120</v>
      </c>
      <c r="E3653" s="407">
        <v>0</v>
      </c>
    </row>
    <row r="3654" spans="1:7" ht="85.5" customHeight="1" thickBot="1" x14ac:dyDescent="0.35">
      <c r="A3654" s="401" t="s">
        <v>179</v>
      </c>
      <c r="B3654" s="402" t="s">
        <v>1044</v>
      </c>
      <c r="C3654" s="415" t="s">
        <v>817</v>
      </c>
      <c r="D3654" s="416"/>
      <c r="E3654" s="419"/>
    </row>
    <row r="3655" spans="1:7" ht="17.25" thickBot="1" x14ac:dyDescent="0.35">
      <c r="A3655" s="375" t="s">
        <v>22</v>
      </c>
      <c r="B3655" s="986" t="s">
        <v>1045</v>
      </c>
      <c r="C3655" s="966"/>
      <c r="D3655" s="966"/>
      <c r="E3655" s="987"/>
    </row>
    <row r="3656" spans="1:7" ht="17.25" thickBot="1" x14ac:dyDescent="0.35">
      <c r="A3656" s="375" t="s">
        <v>24</v>
      </c>
      <c r="B3656" s="998" t="s">
        <v>715</v>
      </c>
      <c r="C3656" s="967"/>
      <c r="D3656" s="967"/>
      <c r="E3656" s="968"/>
    </row>
    <row r="3657" spans="1:7" x14ac:dyDescent="0.3">
      <c r="A3657" s="969"/>
      <c r="B3657" s="404">
        <v>2019</v>
      </c>
      <c r="C3657" s="404">
        <v>2020</v>
      </c>
      <c r="D3657" s="404">
        <v>2021</v>
      </c>
      <c r="E3657" s="404">
        <v>2022</v>
      </c>
    </row>
    <row r="3658" spans="1:7" ht="17.25" thickBot="1" x14ac:dyDescent="0.35">
      <c r="A3658" s="970"/>
      <c r="B3658" s="405" t="s">
        <v>9</v>
      </c>
      <c r="C3658" s="405" t="s">
        <v>10</v>
      </c>
      <c r="D3658" s="405" t="s">
        <v>10</v>
      </c>
      <c r="E3658" s="405" t="s">
        <v>10</v>
      </c>
    </row>
    <row r="3659" spans="1:7" ht="17.25" thickBot="1" x14ac:dyDescent="0.35">
      <c r="A3659" s="375" t="s">
        <v>26</v>
      </c>
      <c r="B3659" s="406">
        <v>0</v>
      </c>
      <c r="C3659" s="406">
        <v>2006</v>
      </c>
      <c r="D3659" s="406">
        <v>5348</v>
      </c>
      <c r="E3659" s="406">
        <v>2676</v>
      </c>
    </row>
    <row r="3660" spans="1:7" ht="17.25" thickBot="1" x14ac:dyDescent="0.35">
      <c r="A3660" s="375" t="s">
        <v>27</v>
      </c>
      <c r="B3660" s="412">
        <v>0</v>
      </c>
      <c r="C3660" s="412">
        <v>30003.981</v>
      </c>
      <c r="D3660" s="412">
        <v>80000</v>
      </c>
      <c r="E3660" s="412">
        <v>40015.923000000003</v>
      </c>
    </row>
    <row r="3661" spans="1:7" ht="17.25" thickBot="1" x14ac:dyDescent="0.35">
      <c r="A3661" s="375" t="s">
        <v>28</v>
      </c>
      <c r="B3661" s="406" t="e">
        <v>#DIV/0!</v>
      </c>
      <c r="C3661" s="406">
        <v>14.957119142572283</v>
      </c>
      <c r="D3661" s="406">
        <v>14.958863126402393</v>
      </c>
      <c r="E3661" s="406">
        <v>14.953633408071751</v>
      </c>
    </row>
    <row r="3662" spans="1:7" ht="17.25" thickBot="1" x14ac:dyDescent="0.35">
      <c r="A3662" s="375" t="s">
        <v>29</v>
      </c>
      <c r="B3662" s="408" t="s">
        <v>30</v>
      </c>
      <c r="C3662" s="409" t="e">
        <v>#DIV/0!</v>
      </c>
      <c r="D3662" s="409">
        <v>1.6660019940179462</v>
      </c>
      <c r="E3662" s="409">
        <v>-0.4996260284218399</v>
      </c>
    </row>
    <row r="3663" spans="1:7" ht="17.25" thickBot="1" x14ac:dyDescent="0.35">
      <c r="A3663" s="375" t="s">
        <v>31</v>
      </c>
      <c r="B3663" s="408" t="s">
        <v>30</v>
      </c>
      <c r="C3663" s="409" t="e">
        <v>#DIV/0!</v>
      </c>
      <c r="D3663" s="409">
        <v>1.6663128469518762</v>
      </c>
      <c r="E3663" s="409">
        <v>-0.49980096249999995</v>
      </c>
    </row>
    <row r="3664" spans="1:7" ht="17.25" thickBot="1" x14ac:dyDescent="0.35">
      <c r="A3664" s="375" t="s">
        <v>32</v>
      </c>
      <c r="B3664" s="408" t="s">
        <v>30</v>
      </c>
      <c r="C3664" s="409" t="e">
        <v>#DIV/0!</v>
      </c>
      <c r="D3664" s="409">
        <v>1.1659891276427636E-4</v>
      </c>
      <c r="E3664" s="409">
        <v>-3.4960667040351279E-4</v>
      </c>
      <c r="G3664" s="364"/>
    </row>
    <row r="3665" spans="1:7" ht="17.25" thickBot="1" x14ac:dyDescent="0.35">
      <c r="A3665" s="1016" t="s">
        <v>721</v>
      </c>
      <c r="B3665" s="1017"/>
      <c r="C3665" s="1017"/>
      <c r="D3665" s="1017"/>
      <c r="E3665" s="1018"/>
      <c r="G3665" s="364"/>
    </row>
    <row r="3666" spans="1:7" x14ac:dyDescent="0.3">
      <c r="A3666" s="969"/>
      <c r="B3666" s="404">
        <v>2019</v>
      </c>
      <c r="C3666" s="404">
        <v>2020</v>
      </c>
      <c r="D3666" s="404">
        <v>2021</v>
      </c>
      <c r="E3666" s="404">
        <v>2022</v>
      </c>
      <c r="G3666" s="364"/>
    </row>
    <row r="3667" spans="1:7" ht="17.25" thickBot="1" x14ac:dyDescent="0.35">
      <c r="A3667" s="970"/>
      <c r="B3667" s="405" t="s">
        <v>9</v>
      </c>
      <c r="C3667" s="405" t="s">
        <v>10</v>
      </c>
      <c r="D3667" s="405" t="s">
        <v>10</v>
      </c>
      <c r="E3667" s="405" t="s">
        <v>10</v>
      </c>
      <c r="G3667" s="364"/>
    </row>
    <row r="3668" spans="1:7" ht="17.25" thickBot="1" x14ac:dyDescent="0.35">
      <c r="A3668" s="411" t="s">
        <v>49</v>
      </c>
      <c r="B3668" s="412">
        <v>0</v>
      </c>
      <c r="C3668" s="412">
        <v>0</v>
      </c>
      <c r="D3668" s="412">
        <v>0</v>
      </c>
      <c r="E3668" s="412">
        <v>0</v>
      </c>
      <c r="G3668" s="364"/>
    </row>
    <row r="3669" spans="1:7" ht="17.25" thickBot="1" x14ac:dyDescent="0.35">
      <c r="A3669" s="413" t="s">
        <v>110</v>
      </c>
      <c r="B3669" s="412"/>
      <c r="C3669" s="412"/>
      <c r="D3669" s="412"/>
      <c r="E3669" s="412"/>
      <c r="G3669" s="364"/>
    </row>
    <row r="3670" spans="1:7" ht="17.25" thickBot="1" x14ac:dyDescent="0.35">
      <c r="A3670" s="413" t="s">
        <v>111</v>
      </c>
      <c r="B3670" s="412"/>
      <c r="C3670" s="412"/>
      <c r="D3670" s="412"/>
      <c r="E3670" s="412"/>
      <c r="G3670" s="364"/>
    </row>
    <row r="3671" spans="1:7" ht="17.25" thickBot="1" x14ac:dyDescent="0.35">
      <c r="A3671" s="413" t="s">
        <v>113</v>
      </c>
      <c r="B3671" s="412"/>
      <c r="C3671" s="412"/>
      <c r="D3671" s="412"/>
      <c r="E3671" s="412"/>
      <c r="G3671" s="364"/>
    </row>
    <row r="3672" spans="1:7" ht="17.25" thickBot="1" x14ac:dyDescent="0.35">
      <c r="A3672" s="413" t="s">
        <v>114</v>
      </c>
      <c r="B3672" s="412"/>
      <c r="C3672" s="412"/>
      <c r="D3672" s="412"/>
      <c r="E3672" s="412"/>
      <c r="G3672" s="364"/>
    </row>
    <row r="3673" spans="1:7" ht="17.25" thickBot="1" x14ac:dyDescent="0.35">
      <c r="A3673" s="411" t="s">
        <v>50</v>
      </c>
      <c r="B3673" s="406">
        <v>0</v>
      </c>
      <c r="C3673" s="406">
        <v>30003.981</v>
      </c>
      <c r="D3673" s="406">
        <v>80000</v>
      </c>
      <c r="E3673" s="406">
        <v>40015.923000000003</v>
      </c>
      <c r="G3673" s="364"/>
    </row>
    <row r="3674" spans="1:7" ht="17.25" thickBot="1" x14ac:dyDescent="0.35">
      <c r="A3674" s="413" t="s">
        <v>110</v>
      </c>
      <c r="B3674" s="412">
        <v>0</v>
      </c>
      <c r="C3674" s="412">
        <v>30003.981</v>
      </c>
      <c r="D3674" s="412">
        <v>80000</v>
      </c>
      <c r="E3674" s="412">
        <v>40015.923000000003</v>
      </c>
      <c r="G3674" s="364"/>
    </row>
    <row r="3675" spans="1:7" ht="17.25" thickBot="1" x14ac:dyDescent="0.35">
      <c r="A3675" s="413" t="s">
        <v>111</v>
      </c>
      <c r="B3675" s="407"/>
      <c r="C3675" s="412"/>
      <c r="D3675" s="412"/>
      <c r="E3675" s="412"/>
      <c r="G3675" s="364"/>
    </row>
    <row r="3676" spans="1:7" ht="17.25" thickBot="1" x14ac:dyDescent="0.35">
      <c r="A3676" s="413" t="s">
        <v>113</v>
      </c>
      <c r="B3676" s="407"/>
      <c r="C3676" s="412"/>
      <c r="D3676" s="412"/>
      <c r="E3676" s="412"/>
      <c r="G3676" s="364"/>
    </row>
    <row r="3677" spans="1:7" ht="17.25" thickBot="1" x14ac:dyDescent="0.35">
      <c r="A3677" s="413" t="s">
        <v>114</v>
      </c>
      <c r="B3677" s="407"/>
      <c r="C3677" s="412"/>
      <c r="D3677" s="412"/>
      <c r="E3677" s="412"/>
      <c r="G3677" s="364"/>
    </row>
    <row r="3678" spans="1:7" ht="17.25" thickBot="1" x14ac:dyDescent="0.35">
      <c r="A3678" s="414" t="s">
        <v>183</v>
      </c>
      <c r="B3678" s="407">
        <v>0</v>
      </c>
      <c r="C3678" s="407">
        <v>30003.981</v>
      </c>
      <c r="D3678" s="407">
        <v>80000</v>
      </c>
      <c r="E3678" s="407">
        <v>40015.923000000003</v>
      </c>
      <c r="G3678" s="364"/>
    </row>
    <row r="3679" spans="1:7" ht="97.5" customHeight="1" thickBot="1" x14ac:dyDescent="0.35">
      <c r="A3679" s="401" t="s">
        <v>179</v>
      </c>
      <c r="B3679" s="402" t="s">
        <v>1046</v>
      </c>
      <c r="C3679" s="415" t="s">
        <v>817</v>
      </c>
      <c r="D3679" s="416"/>
      <c r="E3679" s="419"/>
      <c r="G3679" s="364"/>
    </row>
    <row r="3680" spans="1:7" ht="17.25" thickBot="1" x14ac:dyDescent="0.35">
      <c r="A3680" s="375" t="s">
        <v>22</v>
      </c>
      <c r="B3680" s="986" t="s">
        <v>724</v>
      </c>
      <c r="C3680" s="966"/>
      <c r="D3680" s="966"/>
      <c r="E3680" s="987"/>
      <c r="G3680" s="364"/>
    </row>
    <row r="3681" spans="1:7" ht="17.25" thickBot="1" x14ac:dyDescent="0.35">
      <c r="A3681" s="375" t="s">
        <v>24</v>
      </c>
      <c r="B3681" s="998" t="s">
        <v>711</v>
      </c>
      <c r="C3681" s="967"/>
      <c r="D3681" s="967"/>
      <c r="E3681" s="968"/>
      <c r="G3681" s="364"/>
    </row>
    <row r="3682" spans="1:7" x14ac:dyDescent="0.3">
      <c r="A3682" s="969"/>
      <c r="B3682" s="404">
        <v>2019</v>
      </c>
      <c r="C3682" s="404">
        <v>2020</v>
      </c>
      <c r="D3682" s="404">
        <v>2021</v>
      </c>
      <c r="E3682" s="404">
        <v>2022</v>
      </c>
      <c r="G3682" s="364"/>
    </row>
    <row r="3683" spans="1:7" ht="17.25" thickBot="1" x14ac:dyDescent="0.35">
      <c r="A3683" s="970"/>
      <c r="B3683" s="405" t="s">
        <v>9</v>
      </c>
      <c r="C3683" s="405" t="s">
        <v>10</v>
      </c>
      <c r="D3683" s="405" t="s">
        <v>10</v>
      </c>
      <c r="E3683" s="405" t="s">
        <v>10</v>
      </c>
      <c r="G3683" s="364"/>
    </row>
    <row r="3684" spans="1:7" ht="17.25" thickBot="1" x14ac:dyDescent="0.35">
      <c r="A3684" s="375" t="s">
        <v>26</v>
      </c>
      <c r="B3684" s="406">
        <v>0</v>
      </c>
      <c r="C3684" s="406">
        <v>1</v>
      </c>
      <c r="D3684" s="406">
        <v>1</v>
      </c>
      <c r="E3684" s="406">
        <v>1</v>
      </c>
      <c r="G3684" s="364"/>
    </row>
    <row r="3685" spans="1:7" ht="17.25" thickBot="1" x14ac:dyDescent="0.35">
      <c r="A3685" s="375" t="s">
        <v>27</v>
      </c>
      <c r="B3685" s="412">
        <v>0</v>
      </c>
      <c r="C3685" s="412">
        <v>504.06700000000001</v>
      </c>
      <c r="D3685" s="412">
        <v>1000</v>
      </c>
      <c r="E3685" s="412">
        <v>1016.2670000000001</v>
      </c>
      <c r="G3685" s="364"/>
    </row>
    <row r="3686" spans="1:7" ht="17.25" thickBot="1" x14ac:dyDescent="0.35">
      <c r="A3686" s="375" t="s">
        <v>28</v>
      </c>
      <c r="B3686" s="406" t="e">
        <v>#DIV/0!</v>
      </c>
      <c r="C3686" s="406">
        <v>504.06700000000001</v>
      </c>
      <c r="D3686" s="406">
        <v>1000</v>
      </c>
      <c r="E3686" s="406">
        <v>1016.2670000000001</v>
      </c>
      <c r="G3686" s="364"/>
    </row>
    <row r="3687" spans="1:7" ht="17.25" thickBot="1" x14ac:dyDescent="0.35">
      <c r="A3687" s="375" t="s">
        <v>29</v>
      </c>
      <c r="B3687" s="408" t="s">
        <v>30</v>
      </c>
      <c r="C3687" s="409" t="e">
        <v>#DIV/0!</v>
      </c>
      <c r="D3687" s="409">
        <v>0</v>
      </c>
      <c r="E3687" s="409">
        <v>0</v>
      </c>
      <c r="G3687" s="364"/>
    </row>
    <row r="3688" spans="1:7" ht="17.25" thickBot="1" x14ac:dyDescent="0.35">
      <c r="A3688" s="375" t="s">
        <v>31</v>
      </c>
      <c r="B3688" s="408" t="s">
        <v>30</v>
      </c>
      <c r="C3688" s="409" t="e">
        <v>#DIV/0!</v>
      </c>
      <c r="D3688" s="409">
        <v>0.98386325627347149</v>
      </c>
      <c r="E3688" s="409">
        <v>1.6267000000000031E-2</v>
      </c>
      <c r="G3688" s="364"/>
    </row>
    <row r="3689" spans="1:7" ht="17.25" thickBot="1" x14ac:dyDescent="0.35">
      <c r="A3689" s="375" t="s">
        <v>32</v>
      </c>
      <c r="B3689" s="408" t="s">
        <v>30</v>
      </c>
      <c r="C3689" s="409" t="e">
        <v>#DIV/0!</v>
      </c>
      <c r="D3689" s="409">
        <v>0.98386325627347149</v>
      </c>
      <c r="E3689" s="409">
        <v>1.6267000000000031E-2</v>
      </c>
      <c r="G3689" s="364"/>
    </row>
    <row r="3690" spans="1:7" ht="17.25" thickBot="1" x14ac:dyDescent="0.35">
      <c r="A3690" s="1016" t="s">
        <v>721</v>
      </c>
      <c r="B3690" s="1017"/>
      <c r="C3690" s="1017"/>
      <c r="D3690" s="1017"/>
      <c r="E3690" s="1018"/>
      <c r="G3690" s="364"/>
    </row>
    <row r="3691" spans="1:7" x14ac:dyDescent="0.3">
      <c r="A3691" s="969"/>
      <c r="B3691" s="404">
        <v>2019</v>
      </c>
      <c r="C3691" s="404">
        <v>2020</v>
      </c>
      <c r="D3691" s="404">
        <v>2021</v>
      </c>
      <c r="E3691" s="404">
        <v>2022</v>
      </c>
      <c r="G3691" s="364"/>
    </row>
    <row r="3692" spans="1:7" ht="17.25" thickBot="1" x14ac:dyDescent="0.35">
      <c r="A3692" s="970"/>
      <c r="B3692" s="405" t="s">
        <v>9</v>
      </c>
      <c r="C3692" s="405" t="s">
        <v>10</v>
      </c>
      <c r="D3692" s="405" t="s">
        <v>10</v>
      </c>
      <c r="E3692" s="405" t="s">
        <v>10</v>
      </c>
      <c r="G3692" s="364"/>
    </row>
    <row r="3693" spans="1:7" ht="17.25" thickBot="1" x14ac:dyDescent="0.35">
      <c r="A3693" s="411" t="s">
        <v>49</v>
      </c>
      <c r="B3693" s="412">
        <v>0</v>
      </c>
      <c r="C3693" s="412">
        <v>0</v>
      </c>
      <c r="D3693" s="412">
        <v>0</v>
      </c>
      <c r="E3693" s="412">
        <v>0</v>
      </c>
      <c r="G3693" s="364"/>
    </row>
    <row r="3694" spans="1:7" ht="17.25" thickBot="1" x14ac:dyDescent="0.35">
      <c r="A3694" s="413" t="s">
        <v>110</v>
      </c>
      <c r="B3694" s="412"/>
      <c r="C3694" s="412"/>
      <c r="D3694" s="412"/>
      <c r="E3694" s="412"/>
      <c r="G3694" s="364"/>
    </row>
    <row r="3695" spans="1:7" ht="17.25" thickBot="1" x14ac:dyDescent="0.35">
      <c r="A3695" s="413" t="s">
        <v>111</v>
      </c>
      <c r="B3695" s="412"/>
      <c r="C3695" s="412"/>
      <c r="D3695" s="412"/>
      <c r="E3695" s="412"/>
      <c r="G3695" s="364"/>
    </row>
    <row r="3696" spans="1:7" ht="17.25" thickBot="1" x14ac:dyDescent="0.35">
      <c r="A3696" s="413" t="s">
        <v>113</v>
      </c>
      <c r="B3696" s="412"/>
      <c r="C3696" s="412"/>
      <c r="D3696" s="412"/>
      <c r="E3696" s="412"/>
    </row>
    <row r="3697" spans="1:7" ht="17.25" thickBot="1" x14ac:dyDescent="0.35">
      <c r="A3697" s="413" t="s">
        <v>114</v>
      </c>
      <c r="B3697" s="412"/>
      <c r="C3697" s="412"/>
      <c r="D3697" s="412"/>
      <c r="E3697" s="412"/>
    </row>
    <row r="3698" spans="1:7" ht="17.25" thickBot="1" x14ac:dyDescent="0.35">
      <c r="A3698" s="411" t="s">
        <v>50</v>
      </c>
      <c r="B3698" s="406">
        <v>0</v>
      </c>
      <c r="C3698" s="406">
        <v>504.06700000000001</v>
      </c>
      <c r="D3698" s="406">
        <v>1000</v>
      </c>
      <c r="E3698" s="406">
        <v>1016.2670000000001</v>
      </c>
    </row>
    <row r="3699" spans="1:7" ht="17.25" thickBot="1" x14ac:dyDescent="0.35">
      <c r="A3699" s="413" t="s">
        <v>110</v>
      </c>
      <c r="B3699" s="412">
        <v>0</v>
      </c>
      <c r="C3699" s="412">
        <v>504.06700000000001</v>
      </c>
      <c r="D3699" s="412">
        <v>1000</v>
      </c>
      <c r="E3699" s="412">
        <v>1016.2670000000001</v>
      </c>
    </row>
    <row r="3700" spans="1:7" ht="17.25" thickBot="1" x14ac:dyDescent="0.35">
      <c r="A3700" s="413" t="s">
        <v>111</v>
      </c>
      <c r="B3700" s="407"/>
      <c r="C3700" s="412"/>
      <c r="D3700" s="412"/>
      <c r="E3700" s="412"/>
    </row>
    <row r="3701" spans="1:7" ht="17.25" thickBot="1" x14ac:dyDescent="0.35">
      <c r="A3701" s="413" t="s">
        <v>113</v>
      </c>
      <c r="B3701" s="407"/>
      <c r="C3701" s="412"/>
      <c r="D3701" s="412"/>
      <c r="E3701" s="412"/>
    </row>
    <row r="3702" spans="1:7" ht="17.25" thickBot="1" x14ac:dyDescent="0.35">
      <c r="A3702" s="413" t="s">
        <v>114</v>
      </c>
      <c r="B3702" s="407"/>
      <c r="C3702" s="412"/>
      <c r="D3702" s="412"/>
      <c r="E3702" s="412"/>
    </row>
    <row r="3703" spans="1:7" ht="17.25" thickBot="1" x14ac:dyDescent="0.35">
      <c r="A3703" s="414" t="s">
        <v>183</v>
      </c>
      <c r="B3703" s="407">
        <v>0</v>
      </c>
      <c r="C3703" s="407">
        <v>504.06700000000001</v>
      </c>
      <c r="D3703" s="407">
        <v>1000</v>
      </c>
      <c r="E3703" s="407">
        <v>1016.2670000000001</v>
      </c>
    </row>
    <row r="3704" spans="1:7" ht="75" customHeight="1" thickBot="1" x14ac:dyDescent="0.35">
      <c r="A3704" s="401" t="s">
        <v>184</v>
      </c>
      <c r="B3704" s="402" t="s">
        <v>1047</v>
      </c>
      <c r="C3704" s="415" t="s">
        <v>817</v>
      </c>
      <c r="D3704" s="416"/>
      <c r="E3704" s="419"/>
    </row>
    <row r="3705" spans="1:7" ht="249" customHeight="1" thickBot="1" x14ac:dyDescent="0.35">
      <c r="A3705" s="375" t="s">
        <v>22</v>
      </c>
      <c r="B3705" s="986" t="s">
        <v>1048</v>
      </c>
      <c r="C3705" s="966"/>
      <c r="D3705" s="966"/>
      <c r="E3705" s="987"/>
    </row>
    <row r="3706" spans="1:7" ht="17.25" thickBot="1" x14ac:dyDescent="0.35">
      <c r="A3706" s="375" t="s">
        <v>24</v>
      </c>
      <c r="B3706" s="998" t="s">
        <v>715</v>
      </c>
      <c r="C3706" s="967"/>
      <c r="D3706" s="967"/>
      <c r="E3706" s="968"/>
    </row>
    <row r="3707" spans="1:7" x14ac:dyDescent="0.3">
      <c r="A3707" s="969"/>
      <c r="B3707" s="404">
        <v>2019</v>
      </c>
      <c r="C3707" s="404">
        <v>2020</v>
      </c>
      <c r="D3707" s="404">
        <v>2021</v>
      </c>
      <c r="E3707" s="404">
        <v>2022</v>
      </c>
    </row>
    <row r="3708" spans="1:7" ht="17.25" thickBot="1" x14ac:dyDescent="0.35">
      <c r="A3708" s="970"/>
      <c r="B3708" s="405" t="s">
        <v>9</v>
      </c>
      <c r="C3708" s="405" t="s">
        <v>10</v>
      </c>
      <c r="D3708" s="405" t="s">
        <v>10</v>
      </c>
      <c r="E3708" s="405" t="s">
        <v>10</v>
      </c>
    </row>
    <row r="3709" spans="1:7" ht="17.25" thickBot="1" x14ac:dyDescent="0.35">
      <c r="A3709" s="375" t="s">
        <v>26</v>
      </c>
      <c r="B3709" s="406">
        <v>0</v>
      </c>
      <c r="C3709" s="406">
        <v>1275</v>
      </c>
      <c r="D3709" s="406">
        <v>2219</v>
      </c>
      <c r="E3709" s="406">
        <v>2881</v>
      </c>
    </row>
    <row r="3710" spans="1:7" ht="17.25" thickBot="1" x14ac:dyDescent="0.35">
      <c r="A3710" s="375" t="s">
        <v>27</v>
      </c>
      <c r="B3710" s="412">
        <v>0</v>
      </c>
      <c r="C3710" s="412">
        <v>17236.877</v>
      </c>
      <c r="D3710" s="412">
        <v>30000</v>
      </c>
      <c r="E3710" s="412">
        <v>38947.506000000001</v>
      </c>
    </row>
    <row r="3711" spans="1:7" ht="17.25" thickBot="1" x14ac:dyDescent="0.35">
      <c r="A3711" s="375" t="s">
        <v>28</v>
      </c>
      <c r="B3711" s="406" t="e">
        <v>#DIV/0!</v>
      </c>
      <c r="C3711" s="406">
        <v>13.519119215686274</v>
      </c>
      <c r="D3711" s="406">
        <v>13.519603424966201</v>
      </c>
      <c r="E3711" s="406">
        <v>13.518745574453316</v>
      </c>
    </row>
    <row r="3712" spans="1:7" ht="17.25" thickBot="1" x14ac:dyDescent="0.35">
      <c r="A3712" s="375" t="s">
        <v>29</v>
      </c>
      <c r="B3712" s="408" t="s">
        <v>30</v>
      </c>
      <c r="C3712" s="409" t="e">
        <v>#DIV/0!</v>
      </c>
      <c r="D3712" s="409">
        <v>0.74039215686274518</v>
      </c>
      <c r="E3712" s="409">
        <v>0.29833258224425419</v>
      </c>
      <c r="G3712" s="364"/>
    </row>
    <row r="3713" spans="1:7" ht="17.25" thickBot="1" x14ac:dyDescent="0.35">
      <c r="A3713" s="375" t="s">
        <v>31</v>
      </c>
      <c r="B3713" s="408" t="s">
        <v>30</v>
      </c>
      <c r="C3713" s="409" t="e">
        <v>#DIV/0!</v>
      </c>
      <c r="D3713" s="409">
        <v>0.74045449184327294</v>
      </c>
      <c r="E3713" s="409">
        <v>0.29825020000000002</v>
      </c>
      <c r="G3713" s="364"/>
    </row>
    <row r="3714" spans="1:7" ht="17.25" thickBot="1" x14ac:dyDescent="0.35">
      <c r="A3714" s="375" t="s">
        <v>32</v>
      </c>
      <c r="B3714" s="408" t="s">
        <v>30</v>
      </c>
      <c r="C3714" s="409" t="e">
        <v>#DIV/0!</v>
      </c>
      <c r="D3714" s="409">
        <v>3.5816629190277283E-5</v>
      </c>
      <c r="E3714" s="409">
        <v>-6.3452342936365369E-5</v>
      </c>
      <c r="G3714" s="364"/>
    </row>
    <row r="3715" spans="1:7" ht="17.25" thickBot="1" x14ac:dyDescent="0.35">
      <c r="A3715" s="1016" t="s">
        <v>721</v>
      </c>
      <c r="B3715" s="1017"/>
      <c r="C3715" s="1017"/>
      <c r="D3715" s="1017"/>
      <c r="E3715" s="1018"/>
      <c r="G3715" s="364"/>
    </row>
    <row r="3716" spans="1:7" x14ac:dyDescent="0.3">
      <c r="A3716" s="969"/>
      <c r="B3716" s="404">
        <v>2019</v>
      </c>
      <c r="C3716" s="404">
        <v>2020</v>
      </c>
      <c r="D3716" s="404">
        <v>2021</v>
      </c>
      <c r="E3716" s="404">
        <v>2022</v>
      </c>
      <c r="G3716" s="364"/>
    </row>
    <row r="3717" spans="1:7" ht="17.25" thickBot="1" x14ac:dyDescent="0.35">
      <c r="A3717" s="970"/>
      <c r="B3717" s="405" t="s">
        <v>9</v>
      </c>
      <c r="C3717" s="405" t="s">
        <v>10</v>
      </c>
      <c r="D3717" s="405" t="s">
        <v>10</v>
      </c>
      <c r="E3717" s="405" t="s">
        <v>10</v>
      </c>
      <c r="G3717" s="364"/>
    </row>
    <row r="3718" spans="1:7" ht="17.25" thickBot="1" x14ac:dyDescent="0.35">
      <c r="A3718" s="411" t="s">
        <v>49</v>
      </c>
      <c r="B3718" s="412">
        <v>0</v>
      </c>
      <c r="C3718" s="412">
        <v>0</v>
      </c>
      <c r="D3718" s="412">
        <v>0</v>
      </c>
      <c r="E3718" s="412">
        <v>0</v>
      </c>
      <c r="G3718" s="364"/>
    </row>
    <row r="3719" spans="1:7" ht="17.25" thickBot="1" x14ac:dyDescent="0.35">
      <c r="A3719" s="413" t="s">
        <v>110</v>
      </c>
      <c r="B3719" s="412"/>
      <c r="C3719" s="412"/>
      <c r="D3719" s="412"/>
      <c r="E3719" s="412"/>
      <c r="G3719" s="364"/>
    </row>
    <row r="3720" spans="1:7" ht="17.25" thickBot="1" x14ac:dyDescent="0.35">
      <c r="A3720" s="413" t="s">
        <v>111</v>
      </c>
      <c r="B3720" s="412"/>
      <c r="C3720" s="412"/>
      <c r="D3720" s="412"/>
      <c r="E3720" s="412"/>
      <c r="G3720" s="364"/>
    </row>
    <row r="3721" spans="1:7" ht="17.25" thickBot="1" x14ac:dyDescent="0.35">
      <c r="A3721" s="413" t="s">
        <v>113</v>
      </c>
      <c r="B3721" s="412"/>
      <c r="C3721" s="412"/>
      <c r="D3721" s="412"/>
      <c r="E3721" s="412"/>
      <c r="G3721" s="364"/>
    </row>
    <row r="3722" spans="1:7" ht="17.25" thickBot="1" x14ac:dyDescent="0.35">
      <c r="A3722" s="413" t="s">
        <v>114</v>
      </c>
      <c r="B3722" s="412"/>
      <c r="C3722" s="412"/>
      <c r="D3722" s="412"/>
      <c r="E3722" s="412"/>
      <c r="G3722" s="364"/>
    </row>
    <row r="3723" spans="1:7" ht="17.25" thickBot="1" x14ac:dyDescent="0.35">
      <c r="A3723" s="411" t="s">
        <v>50</v>
      </c>
      <c r="B3723" s="406">
        <v>0</v>
      </c>
      <c r="C3723" s="406">
        <v>17236.877</v>
      </c>
      <c r="D3723" s="406">
        <v>30000</v>
      </c>
      <c r="E3723" s="406">
        <v>38947.506000000001</v>
      </c>
      <c r="G3723" s="364"/>
    </row>
    <row r="3724" spans="1:7" ht="17.25" thickBot="1" x14ac:dyDescent="0.35">
      <c r="A3724" s="413" t="s">
        <v>110</v>
      </c>
      <c r="B3724" s="412">
        <v>0</v>
      </c>
      <c r="C3724" s="412">
        <v>17236.877</v>
      </c>
      <c r="D3724" s="412">
        <v>30000</v>
      </c>
      <c r="E3724" s="412">
        <v>38947.506000000001</v>
      </c>
      <c r="G3724" s="364"/>
    </row>
    <row r="3725" spans="1:7" ht="17.25" thickBot="1" x14ac:dyDescent="0.35">
      <c r="A3725" s="413" t="s">
        <v>111</v>
      </c>
      <c r="B3725" s="407"/>
      <c r="C3725" s="412"/>
      <c r="D3725" s="412"/>
      <c r="E3725" s="412"/>
      <c r="G3725" s="364"/>
    </row>
    <row r="3726" spans="1:7" ht="17.25" thickBot="1" x14ac:dyDescent="0.35">
      <c r="A3726" s="413" t="s">
        <v>113</v>
      </c>
      <c r="B3726" s="407"/>
      <c r="C3726" s="412"/>
      <c r="D3726" s="412"/>
      <c r="E3726" s="412"/>
      <c r="G3726" s="364"/>
    </row>
    <row r="3727" spans="1:7" ht="17.25" thickBot="1" x14ac:dyDescent="0.35">
      <c r="A3727" s="413" t="s">
        <v>114</v>
      </c>
      <c r="B3727" s="407"/>
      <c r="C3727" s="412"/>
      <c r="D3727" s="412"/>
      <c r="E3727" s="412"/>
      <c r="G3727" s="364"/>
    </row>
    <row r="3728" spans="1:7" ht="17.25" thickBot="1" x14ac:dyDescent="0.35">
      <c r="A3728" s="414" t="s">
        <v>349</v>
      </c>
      <c r="B3728" s="407">
        <v>0</v>
      </c>
      <c r="C3728" s="407">
        <v>17236.877</v>
      </c>
      <c r="D3728" s="407">
        <v>30000</v>
      </c>
      <c r="E3728" s="407">
        <v>38947.506000000001</v>
      </c>
      <c r="G3728" s="364"/>
    </row>
    <row r="3729" spans="1:7" ht="85.5" customHeight="1" thickBot="1" x14ac:dyDescent="0.35">
      <c r="A3729" s="401" t="s">
        <v>184</v>
      </c>
      <c r="B3729" s="402" t="s">
        <v>1049</v>
      </c>
      <c r="C3729" s="415" t="s">
        <v>817</v>
      </c>
      <c r="D3729" s="416"/>
      <c r="E3729" s="419"/>
      <c r="G3729" s="364"/>
    </row>
    <row r="3730" spans="1:7" ht="17.25" thickBot="1" x14ac:dyDescent="0.35">
      <c r="A3730" s="375" t="s">
        <v>22</v>
      </c>
      <c r="B3730" s="986" t="s">
        <v>724</v>
      </c>
      <c r="C3730" s="966"/>
      <c r="D3730" s="966"/>
      <c r="E3730" s="987"/>
      <c r="G3730" s="364"/>
    </row>
    <row r="3731" spans="1:7" ht="17.25" thickBot="1" x14ac:dyDescent="0.35">
      <c r="A3731" s="375" t="s">
        <v>24</v>
      </c>
      <c r="B3731" s="998" t="s">
        <v>711</v>
      </c>
      <c r="C3731" s="967"/>
      <c r="D3731" s="967"/>
      <c r="E3731" s="968"/>
      <c r="G3731" s="364"/>
    </row>
    <row r="3732" spans="1:7" x14ac:dyDescent="0.3">
      <c r="A3732" s="969"/>
      <c r="B3732" s="404">
        <v>2019</v>
      </c>
      <c r="C3732" s="404">
        <v>2020</v>
      </c>
      <c r="D3732" s="404">
        <v>2021</v>
      </c>
      <c r="E3732" s="404">
        <v>2022</v>
      </c>
      <c r="G3732" s="364"/>
    </row>
    <row r="3733" spans="1:7" ht="17.25" thickBot="1" x14ac:dyDescent="0.35">
      <c r="A3733" s="970"/>
      <c r="B3733" s="405" t="s">
        <v>9</v>
      </c>
      <c r="C3733" s="405" t="s">
        <v>10</v>
      </c>
      <c r="D3733" s="405" t="s">
        <v>10</v>
      </c>
      <c r="E3733" s="405" t="s">
        <v>10</v>
      </c>
      <c r="G3733" s="364"/>
    </row>
    <row r="3734" spans="1:7" ht="17.25" thickBot="1" x14ac:dyDescent="0.35">
      <c r="A3734" s="375" t="s">
        <v>26</v>
      </c>
      <c r="B3734" s="406">
        <v>0</v>
      </c>
      <c r="C3734" s="406">
        <v>1</v>
      </c>
      <c r="D3734" s="406">
        <v>1</v>
      </c>
      <c r="E3734" s="406">
        <v>1</v>
      </c>
      <c r="G3734" s="364"/>
    </row>
    <row r="3735" spans="1:7" ht="17.25" thickBot="1" x14ac:dyDescent="0.35">
      <c r="A3735" s="375" t="s">
        <v>27</v>
      </c>
      <c r="B3735" s="412">
        <v>0</v>
      </c>
      <c r="C3735" s="412">
        <v>359.11900000000003</v>
      </c>
      <c r="D3735" s="412">
        <v>600</v>
      </c>
      <c r="E3735" s="412">
        <v>836.47799999999995</v>
      </c>
      <c r="G3735" s="364"/>
    </row>
    <row r="3736" spans="1:7" ht="17.25" thickBot="1" x14ac:dyDescent="0.35">
      <c r="A3736" s="375" t="s">
        <v>28</v>
      </c>
      <c r="B3736" s="406" t="e">
        <v>#DIV/0!</v>
      </c>
      <c r="C3736" s="406">
        <v>359.11900000000003</v>
      </c>
      <c r="D3736" s="406">
        <v>600</v>
      </c>
      <c r="E3736" s="406">
        <v>836.47799999999995</v>
      </c>
      <c r="G3736" s="364"/>
    </row>
    <row r="3737" spans="1:7" ht="17.25" thickBot="1" x14ac:dyDescent="0.35">
      <c r="A3737" s="375" t="s">
        <v>29</v>
      </c>
      <c r="B3737" s="408" t="s">
        <v>30</v>
      </c>
      <c r="C3737" s="409" t="e">
        <v>#DIV/0!</v>
      </c>
      <c r="D3737" s="409">
        <v>0</v>
      </c>
      <c r="E3737" s="409">
        <v>0</v>
      </c>
      <c r="G3737" s="364"/>
    </row>
    <row r="3738" spans="1:7" ht="17.25" thickBot="1" x14ac:dyDescent="0.35">
      <c r="A3738" s="375" t="s">
        <v>31</v>
      </c>
      <c r="B3738" s="408" t="s">
        <v>30</v>
      </c>
      <c r="C3738" s="409" t="e">
        <v>#DIV/0!</v>
      </c>
      <c r="D3738" s="409">
        <v>0.67075537635157145</v>
      </c>
      <c r="E3738" s="409">
        <v>0.39412999999999987</v>
      </c>
      <c r="G3738" s="364"/>
    </row>
    <row r="3739" spans="1:7" ht="17.25" thickBot="1" x14ac:dyDescent="0.35">
      <c r="A3739" s="375" t="s">
        <v>32</v>
      </c>
      <c r="B3739" s="408" t="s">
        <v>30</v>
      </c>
      <c r="C3739" s="409" t="e">
        <v>#DIV/0!</v>
      </c>
      <c r="D3739" s="409">
        <v>0.67075537635157145</v>
      </c>
      <c r="E3739" s="409">
        <v>0.39412999999999987</v>
      </c>
      <c r="G3739" s="364"/>
    </row>
    <row r="3740" spans="1:7" ht="17.25" thickBot="1" x14ac:dyDescent="0.35">
      <c r="A3740" s="1016" t="s">
        <v>721</v>
      </c>
      <c r="B3740" s="1017"/>
      <c r="C3740" s="1017"/>
      <c r="D3740" s="1017"/>
      <c r="E3740" s="1018"/>
      <c r="G3740" s="364"/>
    </row>
    <row r="3741" spans="1:7" x14ac:dyDescent="0.3">
      <c r="A3741" s="969"/>
      <c r="B3741" s="404">
        <v>2019</v>
      </c>
      <c r="C3741" s="404">
        <v>2020</v>
      </c>
      <c r="D3741" s="404">
        <v>2021</v>
      </c>
      <c r="E3741" s="404">
        <v>2022</v>
      </c>
      <c r="G3741" s="364"/>
    </row>
    <row r="3742" spans="1:7" ht="17.25" thickBot="1" x14ac:dyDescent="0.35">
      <c r="A3742" s="970"/>
      <c r="B3742" s="405" t="s">
        <v>9</v>
      </c>
      <c r="C3742" s="405" t="s">
        <v>10</v>
      </c>
      <c r="D3742" s="405" t="s">
        <v>10</v>
      </c>
      <c r="E3742" s="405" t="s">
        <v>10</v>
      </c>
      <c r="G3742" s="364"/>
    </row>
    <row r="3743" spans="1:7" ht="17.25" thickBot="1" x14ac:dyDescent="0.35">
      <c r="A3743" s="411" t="s">
        <v>49</v>
      </c>
      <c r="B3743" s="412">
        <v>0</v>
      </c>
      <c r="C3743" s="412">
        <v>0</v>
      </c>
      <c r="D3743" s="412">
        <v>0</v>
      </c>
      <c r="E3743" s="412">
        <v>0</v>
      </c>
      <c r="G3743" s="364"/>
    </row>
    <row r="3744" spans="1:7" ht="17.25" thickBot="1" x14ac:dyDescent="0.35">
      <c r="A3744" s="413" t="s">
        <v>110</v>
      </c>
      <c r="B3744" s="412"/>
      <c r="C3744" s="412"/>
      <c r="D3744" s="412"/>
      <c r="E3744" s="412"/>
      <c r="G3744" s="364"/>
    </row>
    <row r="3745" spans="1:7" ht="17.25" thickBot="1" x14ac:dyDescent="0.35">
      <c r="A3745" s="413" t="s">
        <v>111</v>
      </c>
      <c r="B3745" s="412"/>
      <c r="C3745" s="412"/>
      <c r="D3745" s="412"/>
      <c r="E3745" s="412"/>
      <c r="G3745" s="364"/>
    </row>
    <row r="3746" spans="1:7" ht="17.25" thickBot="1" x14ac:dyDescent="0.35">
      <c r="A3746" s="413" t="s">
        <v>113</v>
      </c>
      <c r="B3746" s="412"/>
      <c r="C3746" s="412"/>
      <c r="D3746" s="412"/>
      <c r="E3746" s="412"/>
      <c r="G3746" s="364"/>
    </row>
    <row r="3747" spans="1:7" ht="17.25" thickBot="1" x14ac:dyDescent="0.35">
      <c r="A3747" s="413" t="s">
        <v>114</v>
      </c>
      <c r="B3747" s="412"/>
      <c r="C3747" s="412"/>
      <c r="D3747" s="412"/>
      <c r="E3747" s="412"/>
      <c r="G3747" s="364"/>
    </row>
    <row r="3748" spans="1:7" ht="17.25" thickBot="1" x14ac:dyDescent="0.35">
      <c r="A3748" s="411" t="s">
        <v>50</v>
      </c>
      <c r="B3748" s="406">
        <v>0</v>
      </c>
      <c r="C3748" s="406">
        <v>359.11900000000003</v>
      </c>
      <c r="D3748" s="406">
        <v>600</v>
      </c>
      <c r="E3748" s="406">
        <v>836.47799999999995</v>
      </c>
      <c r="G3748" s="364"/>
    </row>
    <row r="3749" spans="1:7" ht="17.25" thickBot="1" x14ac:dyDescent="0.35">
      <c r="A3749" s="413" t="s">
        <v>110</v>
      </c>
      <c r="B3749" s="412">
        <v>0</v>
      </c>
      <c r="C3749" s="412">
        <v>359.11900000000003</v>
      </c>
      <c r="D3749" s="412">
        <v>600</v>
      </c>
      <c r="E3749" s="412">
        <v>836.47799999999995</v>
      </c>
      <c r="G3749" s="364"/>
    </row>
    <row r="3750" spans="1:7" ht="17.25" thickBot="1" x14ac:dyDescent="0.35">
      <c r="A3750" s="413" t="s">
        <v>111</v>
      </c>
      <c r="B3750" s="407"/>
      <c r="C3750" s="412"/>
      <c r="D3750" s="412"/>
      <c r="E3750" s="412"/>
      <c r="G3750" s="364"/>
    </row>
    <row r="3751" spans="1:7" ht="17.25" thickBot="1" x14ac:dyDescent="0.35">
      <c r="A3751" s="413" t="s">
        <v>113</v>
      </c>
      <c r="B3751" s="407"/>
      <c r="C3751" s="412"/>
      <c r="D3751" s="412"/>
      <c r="E3751" s="412"/>
      <c r="G3751" s="364"/>
    </row>
    <row r="3752" spans="1:7" ht="17.25" thickBot="1" x14ac:dyDescent="0.35">
      <c r="A3752" s="413" t="s">
        <v>114</v>
      </c>
      <c r="B3752" s="407"/>
      <c r="C3752" s="412"/>
      <c r="D3752" s="412"/>
      <c r="E3752" s="412"/>
      <c r="G3752" s="364"/>
    </row>
    <row r="3753" spans="1:7" ht="17.25" thickBot="1" x14ac:dyDescent="0.35">
      <c r="A3753" s="414" t="s">
        <v>349</v>
      </c>
      <c r="B3753" s="407">
        <v>0</v>
      </c>
      <c r="C3753" s="407">
        <v>359.11900000000003</v>
      </c>
      <c r="D3753" s="407">
        <v>600</v>
      </c>
      <c r="E3753" s="407">
        <v>836.47799999999995</v>
      </c>
      <c r="G3753" s="364"/>
    </row>
    <row r="3754" spans="1:7" ht="61.5" customHeight="1" thickBot="1" x14ac:dyDescent="0.35">
      <c r="A3754" s="401" t="s">
        <v>192</v>
      </c>
      <c r="B3754" s="402" t="s">
        <v>1050</v>
      </c>
      <c r="C3754" s="415" t="s">
        <v>817</v>
      </c>
      <c r="D3754" s="416"/>
      <c r="E3754" s="419"/>
      <c r="G3754" s="364"/>
    </row>
    <row r="3755" spans="1:7" ht="17.25" thickBot="1" x14ac:dyDescent="0.35">
      <c r="A3755" s="375" t="s">
        <v>22</v>
      </c>
      <c r="B3755" s="986"/>
      <c r="C3755" s="966"/>
      <c r="D3755" s="966"/>
      <c r="E3755" s="987"/>
      <c r="G3755" s="364"/>
    </row>
    <row r="3756" spans="1:7" ht="17.25" thickBot="1" x14ac:dyDescent="0.35">
      <c r="A3756" s="375" t="s">
        <v>24</v>
      </c>
      <c r="B3756" s="998"/>
      <c r="C3756" s="967"/>
      <c r="D3756" s="967"/>
      <c r="E3756" s="968"/>
      <c r="G3756" s="364"/>
    </row>
    <row r="3757" spans="1:7" x14ac:dyDescent="0.3">
      <c r="A3757" s="969"/>
      <c r="B3757" s="404">
        <v>2019</v>
      </c>
      <c r="C3757" s="404">
        <v>2020</v>
      </c>
      <c r="D3757" s="404">
        <v>2021</v>
      </c>
      <c r="E3757" s="404">
        <v>2022</v>
      </c>
      <c r="G3757" s="364"/>
    </row>
    <row r="3758" spans="1:7" ht="17.25" thickBot="1" x14ac:dyDescent="0.35">
      <c r="A3758" s="970"/>
      <c r="B3758" s="405" t="s">
        <v>9</v>
      </c>
      <c r="C3758" s="405" t="s">
        <v>10</v>
      </c>
      <c r="D3758" s="405" t="s">
        <v>10</v>
      </c>
      <c r="E3758" s="405" t="s">
        <v>10</v>
      </c>
      <c r="G3758" s="364"/>
    </row>
    <row r="3759" spans="1:7" ht="17.25" thickBot="1" x14ac:dyDescent="0.35">
      <c r="A3759" s="375" t="s">
        <v>26</v>
      </c>
      <c r="B3759" s="406">
        <v>0</v>
      </c>
      <c r="C3759" s="406">
        <v>0</v>
      </c>
      <c r="D3759" s="406">
        <v>0</v>
      </c>
      <c r="E3759" s="406">
        <v>0</v>
      </c>
      <c r="G3759" s="364"/>
    </row>
    <row r="3760" spans="1:7" ht="17.25" thickBot="1" x14ac:dyDescent="0.35">
      <c r="A3760" s="375" t="s">
        <v>27</v>
      </c>
      <c r="B3760" s="412">
        <v>0</v>
      </c>
      <c r="C3760" s="412">
        <v>14774</v>
      </c>
      <c r="D3760" s="412">
        <v>26405.083999999999</v>
      </c>
      <c r="E3760" s="412">
        <v>32690.916000000001</v>
      </c>
      <c r="G3760" s="364"/>
    </row>
    <row r="3761" spans="1:7" ht="17.25" thickBot="1" x14ac:dyDescent="0.35">
      <c r="A3761" s="375" t="s">
        <v>28</v>
      </c>
      <c r="B3761" s="406" t="e">
        <v>#DIV/0!</v>
      </c>
      <c r="C3761" s="406" t="e">
        <v>#DIV/0!</v>
      </c>
      <c r="D3761" s="406" t="e">
        <v>#DIV/0!</v>
      </c>
      <c r="E3761" s="406" t="e">
        <v>#DIV/0!</v>
      </c>
      <c r="G3761" s="364"/>
    </row>
    <row r="3762" spans="1:7" ht="17.25" thickBot="1" x14ac:dyDescent="0.35">
      <c r="A3762" s="375" t="s">
        <v>29</v>
      </c>
      <c r="B3762" s="408" t="s">
        <v>30</v>
      </c>
      <c r="C3762" s="409" t="e">
        <v>#DIV/0!</v>
      </c>
      <c r="D3762" s="409" t="e">
        <v>#DIV/0!</v>
      </c>
      <c r="E3762" s="409" t="e">
        <v>#DIV/0!</v>
      </c>
      <c r="G3762" s="364"/>
    </row>
    <row r="3763" spans="1:7" ht="17.25" thickBot="1" x14ac:dyDescent="0.35">
      <c r="A3763" s="375" t="s">
        <v>31</v>
      </c>
      <c r="B3763" s="408" t="s">
        <v>30</v>
      </c>
      <c r="C3763" s="409" t="e">
        <v>#DIV/0!</v>
      </c>
      <c r="D3763" s="409">
        <v>0.78726709083525104</v>
      </c>
      <c r="E3763" s="409">
        <v>0.23805385356850217</v>
      </c>
      <c r="G3763" s="364"/>
    </row>
    <row r="3764" spans="1:7" ht="17.25" thickBot="1" x14ac:dyDescent="0.35">
      <c r="A3764" s="375" t="s">
        <v>32</v>
      </c>
      <c r="B3764" s="408" t="s">
        <v>30</v>
      </c>
      <c r="C3764" s="409" t="e">
        <v>#DIV/0!</v>
      </c>
      <c r="D3764" s="409" t="e">
        <v>#DIV/0!</v>
      </c>
      <c r="E3764" s="409" t="e">
        <v>#DIV/0!</v>
      </c>
      <c r="G3764" s="364"/>
    </row>
    <row r="3765" spans="1:7" ht="17.25" thickBot="1" x14ac:dyDescent="0.35">
      <c r="A3765" s="1016" t="s">
        <v>721</v>
      </c>
      <c r="B3765" s="1017"/>
      <c r="C3765" s="1017"/>
      <c r="D3765" s="1017"/>
      <c r="E3765" s="1018"/>
      <c r="G3765" s="364"/>
    </row>
    <row r="3766" spans="1:7" x14ac:dyDescent="0.3">
      <c r="A3766" s="969"/>
      <c r="B3766" s="404">
        <v>2019</v>
      </c>
      <c r="C3766" s="404">
        <v>2020</v>
      </c>
      <c r="D3766" s="404">
        <v>2021</v>
      </c>
      <c r="E3766" s="404">
        <v>2022</v>
      </c>
      <c r="G3766" s="364"/>
    </row>
    <row r="3767" spans="1:7" ht="17.25" thickBot="1" x14ac:dyDescent="0.35">
      <c r="A3767" s="970"/>
      <c r="B3767" s="405" t="s">
        <v>9</v>
      </c>
      <c r="C3767" s="405" t="s">
        <v>10</v>
      </c>
      <c r="D3767" s="405" t="s">
        <v>10</v>
      </c>
      <c r="E3767" s="405" t="s">
        <v>10</v>
      </c>
      <c r="G3767" s="364"/>
    </row>
    <row r="3768" spans="1:7" ht="17.25" thickBot="1" x14ac:dyDescent="0.35">
      <c r="A3768" s="411" t="s">
        <v>49</v>
      </c>
      <c r="B3768" s="412">
        <v>0</v>
      </c>
      <c r="C3768" s="412">
        <v>0</v>
      </c>
      <c r="D3768" s="412">
        <v>0</v>
      </c>
      <c r="E3768" s="412">
        <v>0</v>
      </c>
      <c r="G3768" s="364"/>
    </row>
    <row r="3769" spans="1:7" ht="17.25" thickBot="1" x14ac:dyDescent="0.35">
      <c r="A3769" s="413" t="s">
        <v>110</v>
      </c>
      <c r="B3769" s="412"/>
      <c r="C3769" s="412"/>
      <c r="D3769" s="412"/>
      <c r="E3769" s="412"/>
      <c r="G3769" s="364"/>
    </row>
    <row r="3770" spans="1:7" ht="17.25" thickBot="1" x14ac:dyDescent="0.35">
      <c r="A3770" s="413" t="s">
        <v>111</v>
      </c>
      <c r="B3770" s="412"/>
      <c r="C3770" s="412"/>
      <c r="D3770" s="412"/>
      <c r="E3770" s="412"/>
      <c r="G3770" s="364"/>
    </row>
    <row r="3771" spans="1:7" ht="17.25" thickBot="1" x14ac:dyDescent="0.35">
      <c r="A3771" s="413" t="s">
        <v>113</v>
      </c>
      <c r="B3771" s="412"/>
      <c r="C3771" s="412"/>
      <c r="D3771" s="412"/>
      <c r="E3771" s="412"/>
      <c r="G3771" s="364"/>
    </row>
    <row r="3772" spans="1:7" ht="17.25" thickBot="1" x14ac:dyDescent="0.35">
      <c r="A3772" s="413" t="s">
        <v>114</v>
      </c>
      <c r="B3772" s="412"/>
      <c r="C3772" s="412"/>
      <c r="D3772" s="412"/>
      <c r="E3772" s="412"/>
      <c r="G3772" s="364"/>
    </row>
    <row r="3773" spans="1:7" ht="17.25" thickBot="1" x14ac:dyDescent="0.35">
      <c r="A3773" s="411" t="s">
        <v>50</v>
      </c>
      <c r="B3773" s="406">
        <v>0</v>
      </c>
      <c r="C3773" s="406">
        <v>14774</v>
      </c>
      <c r="D3773" s="406">
        <v>26405.083999999999</v>
      </c>
      <c r="E3773" s="406">
        <v>32690.916000000001</v>
      </c>
      <c r="G3773" s="364"/>
    </row>
    <row r="3774" spans="1:7" ht="17.25" thickBot="1" x14ac:dyDescent="0.35">
      <c r="A3774" s="413" t="s">
        <v>110</v>
      </c>
      <c r="B3774" s="412">
        <v>0</v>
      </c>
      <c r="C3774" s="412">
        <v>14774</v>
      </c>
      <c r="D3774" s="412">
        <v>26405.083999999999</v>
      </c>
      <c r="E3774" s="412">
        <v>32690.916000000001</v>
      </c>
      <c r="G3774" s="364"/>
    </row>
    <row r="3775" spans="1:7" ht="17.25" thickBot="1" x14ac:dyDescent="0.35">
      <c r="A3775" s="413" t="s">
        <v>111</v>
      </c>
      <c r="B3775" s="407"/>
      <c r="C3775" s="412"/>
      <c r="D3775" s="412"/>
      <c r="E3775" s="412"/>
      <c r="G3775" s="364"/>
    </row>
    <row r="3776" spans="1:7" ht="17.25" thickBot="1" x14ac:dyDescent="0.35">
      <c r="A3776" s="413" t="s">
        <v>113</v>
      </c>
      <c r="B3776" s="407"/>
      <c r="C3776" s="412"/>
      <c r="D3776" s="412"/>
      <c r="E3776" s="412"/>
      <c r="G3776" s="364"/>
    </row>
    <row r="3777" spans="1:7" ht="17.25" thickBot="1" x14ac:dyDescent="0.35">
      <c r="A3777" s="413" t="s">
        <v>114</v>
      </c>
      <c r="B3777" s="407"/>
      <c r="C3777" s="412"/>
      <c r="D3777" s="412"/>
      <c r="E3777" s="412"/>
      <c r="G3777" s="364"/>
    </row>
    <row r="3778" spans="1:7" ht="17.25" thickBot="1" x14ac:dyDescent="0.35">
      <c r="A3778" s="414" t="s">
        <v>196</v>
      </c>
      <c r="B3778" s="407">
        <v>0</v>
      </c>
      <c r="C3778" s="407">
        <v>14774</v>
      </c>
      <c r="D3778" s="407">
        <v>26405.083999999999</v>
      </c>
      <c r="E3778" s="407">
        <v>32690.916000000001</v>
      </c>
      <c r="G3778" s="364"/>
    </row>
    <row r="3779" spans="1:7" ht="65.25" customHeight="1" thickBot="1" x14ac:dyDescent="0.35">
      <c r="A3779" s="401" t="s">
        <v>192</v>
      </c>
      <c r="B3779" s="402" t="s">
        <v>1051</v>
      </c>
      <c r="C3779" s="415" t="s">
        <v>817</v>
      </c>
      <c r="D3779" s="416"/>
      <c r="E3779" s="419"/>
      <c r="G3779" s="364"/>
    </row>
    <row r="3780" spans="1:7" ht="17.25" thickBot="1" x14ac:dyDescent="0.35">
      <c r="A3780" s="375" t="s">
        <v>22</v>
      </c>
      <c r="B3780" s="986" t="s">
        <v>724</v>
      </c>
      <c r="C3780" s="966"/>
      <c r="D3780" s="966"/>
      <c r="E3780" s="987"/>
      <c r="G3780" s="364"/>
    </row>
    <row r="3781" spans="1:7" ht="17.25" thickBot="1" x14ac:dyDescent="0.35">
      <c r="A3781" s="375" t="s">
        <v>24</v>
      </c>
      <c r="B3781" s="998" t="s">
        <v>711</v>
      </c>
      <c r="C3781" s="967"/>
      <c r="D3781" s="967"/>
      <c r="E3781" s="968"/>
      <c r="G3781" s="364"/>
    </row>
    <row r="3782" spans="1:7" x14ac:dyDescent="0.3">
      <c r="A3782" s="969"/>
      <c r="B3782" s="404">
        <v>2019</v>
      </c>
      <c r="C3782" s="404">
        <v>2020</v>
      </c>
      <c r="D3782" s="404">
        <v>2021</v>
      </c>
      <c r="E3782" s="404">
        <v>2022</v>
      </c>
      <c r="G3782" s="364"/>
    </row>
    <row r="3783" spans="1:7" ht="17.25" thickBot="1" x14ac:dyDescent="0.35">
      <c r="A3783" s="970"/>
      <c r="B3783" s="405" t="s">
        <v>9</v>
      </c>
      <c r="C3783" s="405" t="s">
        <v>10</v>
      </c>
      <c r="D3783" s="405" t="s">
        <v>10</v>
      </c>
      <c r="E3783" s="405" t="s">
        <v>10</v>
      </c>
      <c r="G3783" s="364"/>
    </row>
    <row r="3784" spans="1:7" ht="17.25" thickBot="1" x14ac:dyDescent="0.35">
      <c r="A3784" s="375" t="s">
        <v>26</v>
      </c>
      <c r="B3784" s="406">
        <v>0</v>
      </c>
      <c r="C3784" s="406">
        <v>1</v>
      </c>
      <c r="D3784" s="406">
        <v>1</v>
      </c>
      <c r="E3784" s="406">
        <v>1</v>
      </c>
      <c r="G3784" s="364"/>
    </row>
    <row r="3785" spans="1:7" ht="17.25" thickBot="1" x14ac:dyDescent="0.35">
      <c r="A3785" s="375" t="s">
        <v>27</v>
      </c>
      <c r="B3785" s="412">
        <v>0</v>
      </c>
      <c r="C3785" s="412">
        <v>321.68200000000002</v>
      </c>
      <c r="D3785" s="412">
        <v>643.36400000000003</v>
      </c>
      <c r="E3785" s="412">
        <v>643.36400000000003</v>
      </c>
      <c r="G3785" s="364"/>
    </row>
    <row r="3786" spans="1:7" ht="17.25" thickBot="1" x14ac:dyDescent="0.35">
      <c r="A3786" s="375" t="s">
        <v>28</v>
      </c>
      <c r="B3786" s="406" t="e">
        <v>#DIV/0!</v>
      </c>
      <c r="C3786" s="406">
        <v>321.68200000000002</v>
      </c>
      <c r="D3786" s="406">
        <v>643.36400000000003</v>
      </c>
      <c r="E3786" s="406">
        <v>643.36400000000003</v>
      </c>
      <c r="G3786" s="364"/>
    </row>
    <row r="3787" spans="1:7" ht="17.25" thickBot="1" x14ac:dyDescent="0.35">
      <c r="A3787" s="375" t="s">
        <v>29</v>
      </c>
      <c r="B3787" s="408" t="s">
        <v>30</v>
      </c>
      <c r="C3787" s="409" t="e">
        <v>#DIV/0!</v>
      </c>
      <c r="D3787" s="409">
        <v>0</v>
      </c>
      <c r="E3787" s="409">
        <v>0</v>
      </c>
      <c r="G3787" s="364"/>
    </row>
    <row r="3788" spans="1:7" ht="17.25" thickBot="1" x14ac:dyDescent="0.35">
      <c r="A3788" s="375" t="s">
        <v>31</v>
      </c>
      <c r="B3788" s="408" t="s">
        <v>30</v>
      </c>
      <c r="C3788" s="409" t="e">
        <v>#DIV/0!</v>
      </c>
      <c r="D3788" s="409">
        <v>1</v>
      </c>
      <c r="E3788" s="409">
        <v>0</v>
      </c>
      <c r="G3788" s="364"/>
    </row>
    <row r="3789" spans="1:7" ht="17.25" thickBot="1" x14ac:dyDescent="0.35">
      <c r="A3789" s="375" t="s">
        <v>32</v>
      </c>
      <c r="B3789" s="408" t="s">
        <v>30</v>
      </c>
      <c r="C3789" s="409" t="e">
        <v>#DIV/0!</v>
      </c>
      <c r="D3789" s="409">
        <v>1</v>
      </c>
      <c r="E3789" s="409">
        <v>0</v>
      </c>
      <c r="G3789" s="364"/>
    </row>
    <row r="3790" spans="1:7" ht="17.25" thickBot="1" x14ac:dyDescent="0.35">
      <c r="A3790" s="1016" t="s">
        <v>721</v>
      </c>
      <c r="B3790" s="1017"/>
      <c r="C3790" s="1017"/>
      <c r="D3790" s="1017"/>
      <c r="E3790" s="1018"/>
      <c r="G3790" s="364"/>
    </row>
    <row r="3791" spans="1:7" x14ac:dyDescent="0.3">
      <c r="A3791" s="969"/>
      <c r="B3791" s="404">
        <v>2019</v>
      </c>
      <c r="C3791" s="404">
        <v>2020</v>
      </c>
      <c r="D3791" s="404">
        <v>2021</v>
      </c>
      <c r="E3791" s="404">
        <v>2022</v>
      </c>
      <c r="G3791" s="364"/>
    </row>
    <row r="3792" spans="1:7" ht="17.25" thickBot="1" x14ac:dyDescent="0.35">
      <c r="A3792" s="970"/>
      <c r="B3792" s="405" t="s">
        <v>9</v>
      </c>
      <c r="C3792" s="405" t="s">
        <v>10</v>
      </c>
      <c r="D3792" s="405" t="s">
        <v>10</v>
      </c>
      <c r="E3792" s="405" t="s">
        <v>10</v>
      </c>
      <c r="G3792" s="364"/>
    </row>
    <row r="3793" spans="1:7" ht="17.25" thickBot="1" x14ac:dyDescent="0.35">
      <c r="A3793" s="411" t="s">
        <v>49</v>
      </c>
      <c r="B3793" s="412">
        <v>0</v>
      </c>
      <c r="C3793" s="412">
        <v>0</v>
      </c>
      <c r="D3793" s="412">
        <v>0</v>
      </c>
      <c r="E3793" s="412">
        <v>0</v>
      </c>
      <c r="G3793" s="364"/>
    </row>
    <row r="3794" spans="1:7" ht="17.25" thickBot="1" x14ac:dyDescent="0.35">
      <c r="A3794" s="413" t="s">
        <v>110</v>
      </c>
      <c r="B3794" s="412"/>
      <c r="C3794" s="412"/>
      <c r="D3794" s="412"/>
      <c r="E3794" s="412"/>
      <c r="G3794" s="364"/>
    </row>
    <row r="3795" spans="1:7" ht="17.25" thickBot="1" x14ac:dyDescent="0.35">
      <c r="A3795" s="413" t="s">
        <v>111</v>
      </c>
      <c r="B3795" s="412"/>
      <c r="C3795" s="412"/>
      <c r="D3795" s="412"/>
      <c r="E3795" s="412"/>
      <c r="G3795" s="364"/>
    </row>
    <row r="3796" spans="1:7" ht="17.25" thickBot="1" x14ac:dyDescent="0.35">
      <c r="A3796" s="413" t="s">
        <v>113</v>
      </c>
      <c r="B3796" s="412"/>
      <c r="C3796" s="412"/>
      <c r="D3796" s="412"/>
      <c r="E3796" s="412"/>
      <c r="G3796" s="364"/>
    </row>
    <row r="3797" spans="1:7" ht="17.25" thickBot="1" x14ac:dyDescent="0.35">
      <c r="A3797" s="413" t="s">
        <v>114</v>
      </c>
      <c r="B3797" s="412"/>
      <c r="C3797" s="412"/>
      <c r="D3797" s="412"/>
      <c r="E3797" s="412"/>
      <c r="G3797" s="364"/>
    </row>
    <row r="3798" spans="1:7" ht="17.25" thickBot="1" x14ac:dyDescent="0.35">
      <c r="A3798" s="411" t="s">
        <v>50</v>
      </c>
      <c r="B3798" s="406">
        <v>0</v>
      </c>
      <c r="C3798" s="406">
        <v>321.68200000000002</v>
      </c>
      <c r="D3798" s="406">
        <v>643.36400000000003</v>
      </c>
      <c r="E3798" s="406">
        <v>643.36400000000003</v>
      </c>
      <c r="G3798" s="364"/>
    </row>
    <row r="3799" spans="1:7" ht="17.25" thickBot="1" x14ac:dyDescent="0.35">
      <c r="A3799" s="413" t="s">
        <v>110</v>
      </c>
      <c r="B3799" s="412">
        <v>0</v>
      </c>
      <c r="C3799" s="412">
        <v>321.68200000000002</v>
      </c>
      <c r="D3799" s="412">
        <v>643.36400000000003</v>
      </c>
      <c r="E3799" s="412">
        <v>643.36400000000003</v>
      </c>
      <c r="G3799" s="364"/>
    </row>
    <row r="3800" spans="1:7" ht="17.25" thickBot="1" x14ac:dyDescent="0.35">
      <c r="A3800" s="413" t="s">
        <v>111</v>
      </c>
      <c r="B3800" s="407"/>
      <c r="C3800" s="412"/>
      <c r="D3800" s="412"/>
      <c r="E3800" s="412"/>
      <c r="G3800" s="364"/>
    </row>
    <row r="3801" spans="1:7" ht="17.25" thickBot="1" x14ac:dyDescent="0.35">
      <c r="A3801" s="413" t="s">
        <v>113</v>
      </c>
      <c r="B3801" s="407"/>
      <c r="C3801" s="412"/>
      <c r="D3801" s="412"/>
      <c r="E3801" s="412"/>
      <c r="G3801" s="364"/>
    </row>
    <row r="3802" spans="1:7" ht="17.25" thickBot="1" x14ac:dyDescent="0.35">
      <c r="A3802" s="413" t="s">
        <v>114</v>
      </c>
      <c r="B3802" s="407"/>
      <c r="C3802" s="412"/>
      <c r="D3802" s="412"/>
      <c r="E3802" s="412"/>
      <c r="G3802" s="364"/>
    </row>
    <row r="3803" spans="1:7" ht="17.25" thickBot="1" x14ac:dyDescent="0.35">
      <c r="A3803" s="414" t="s">
        <v>196</v>
      </c>
      <c r="B3803" s="407">
        <v>0</v>
      </c>
      <c r="C3803" s="407">
        <v>321.68200000000002</v>
      </c>
      <c r="D3803" s="407">
        <v>643.36400000000003</v>
      </c>
      <c r="E3803" s="407">
        <v>643.36400000000003</v>
      </c>
      <c r="G3803" s="364"/>
    </row>
    <row r="3804" spans="1:7" ht="67.5" customHeight="1" thickBot="1" x14ac:dyDescent="0.35">
      <c r="A3804" s="401" t="s">
        <v>197</v>
      </c>
      <c r="B3804" s="402" t="s">
        <v>1052</v>
      </c>
      <c r="C3804" s="415" t="s">
        <v>817</v>
      </c>
      <c r="D3804" s="416"/>
      <c r="E3804" s="419"/>
      <c r="G3804" s="364"/>
    </row>
    <row r="3805" spans="1:7" ht="17.25" thickBot="1" x14ac:dyDescent="0.35">
      <c r="A3805" s="375" t="s">
        <v>22</v>
      </c>
      <c r="B3805" s="986" t="s">
        <v>1052</v>
      </c>
      <c r="C3805" s="966"/>
      <c r="D3805" s="966"/>
      <c r="E3805" s="987"/>
      <c r="G3805" s="364"/>
    </row>
    <row r="3806" spans="1:7" ht="17.25" thickBot="1" x14ac:dyDescent="0.35">
      <c r="A3806" s="375" t="s">
        <v>24</v>
      </c>
      <c r="B3806" s="998" t="s">
        <v>177</v>
      </c>
      <c r="C3806" s="967"/>
      <c r="D3806" s="967"/>
      <c r="E3806" s="968"/>
      <c r="G3806" s="364"/>
    </row>
    <row r="3807" spans="1:7" x14ac:dyDescent="0.3">
      <c r="A3807" s="969"/>
      <c r="B3807" s="404">
        <v>2019</v>
      </c>
      <c r="C3807" s="404">
        <v>2020</v>
      </c>
      <c r="D3807" s="404">
        <v>2021</v>
      </c>
      <c r="E3807" s="404">
        <v>2022</v>
      </c>
      <c r="G3807" s="364"/>
    </row>
    <row r="3808" spans="1:7" ht="17.25" thickBot="1" x14ac:dyDescent="0.35">
      <c r="A3808" s="970"/>
      <c r="B3808" s="405" t="s">
        <v>9</v>
      </c>
      <c r="C3808" s="405" t="s">
        <v>10</v>
      </c>
      <c r="D3808" s="405" t="s">
        <v>10</v>
      </c>
      <c r="E3808" s="405" t="s">
        <v>10</v>
      </c>
      <c r="G3808" s="364"/>
    </row>
    <row r="3809" spans="1:7" ht="17.25" thickBot="1" x14ac:dyDescent="0.35">
      <c r="A3809" s="375" t="s">
        <v>26</v>
      </c>
      <c r="B3809" s="406">
        <v>0</v>
      </c>
      <c r="C3809" s="406">
        <v>1</v>
      </c>
      <c r="D3809" s="406">
        <v>1</v>
      </c>
      <c r="E3809" s="406">
        <v>1</v>
      </c>
      <c r="G3809" s="364"/>
    </row>
    <row r="3810" spans="1:7" ht="17.25" thickBot="1" x14ac:dyDescent="0.35">
      <c r="A3810" s="375" t="s">
        <v>27</v>
      </c>
      <c r="B3810" s="412">
        <v>0</v>
      </c>
      <c r="C3810" s="412">
        <v>81693.111999999994</v>
      </c>
      <c r="D3810" s="412">
        <v>81693.111999999994</v>
      </c>
      <c r="E3810" s="412">
        <v>30000</v>
      </c>
      <c r="G3810" s="364"/>
    </row>
    <row r="3811" spans="1:7" ht="17.25" thickBot="1" x14ac:dyDescent="0.35">
      <c r="A3811" s="375" t="s">
        <v>28</v>
      </c>
      <c r="B3811" s="406" t="e">
        <v>#DIV/0!</v>
      </c>
      <c r="C3811" s="406">
        <v>81693.111999999994</v>
      </c>
      <c r="D3811" s="406">
        <v>81693.111999999994</v>
      </c>
      <c r="E3811" s="406">
        <v>30000</v>
      </c>
      <c r="G3811" s="364"/>
    </row>
    <row r="3812" spans="1:7" ht="17.25" thickBot="1" x14ac:dyDescent="0.35">
      <c r="A3812" s="375" t="s">
        <v>29</v>
      </c>
      <c r="B3812" s="408" t="s">
        <v>30</v>
      </c>
      <c r="C3812" s="409" t="e">
        <v>#DIV/0!</v>
      </c>
      <c r="D3812" s="409">
        <v>0</v>
      </c>
      <c r="E3812" s="409">
        <v>0</v>
      </c>
      <c r="G3812" s="364"/>
    </row>
    <row r="3813" spans="1:7" ht="17.25" thickBot="1" x14ac:dyDescent="0.35">
      <c r="A3813" s="375" t="s">
        <v>31</v>
      </c>
      <c r="B3813" s="408" t="s">
        <v>30</v>
      </c>
      <c r="C3813" s="409" t="e">
        <v>#DIV/0!</v>
      </c>
      <c r="D3813" s="409">
        <v>0</v>
      </c>
      <c r="E3813" s="409">
        <v>-0.63277197715273714</v>
      </c>
      <c r="G3813" s="364"/>
    </row>
    <row r="3814" spans="1:7" ht="17.25" thickBot="1" x14ac:dyDescent="0.35">
      <c r="A3814" s="375" t="s">
        <v>32</v>
      </c>
      <c r="B3814" s="408" t="s">
        <v>30</v>
      </c>
      <c r="C3814" s="409" t="e">
        <v>#DIV/0!</v>
      </c>
      <c r="D3814" s="409">
        <v>0</v>
      </c>
      <c r="E3814" s="409">
        <v>-0.63277197715273714</v>
      </c>
      <c r="G3814" s="364"/>
    </row>
    <row r="3815" spans="1:7" ht="17.25" thickBot="1" x14ac:dyDescent="0.35">
      <c r="A3815" s="1016" t="s">
        <v>721</v>
      </c>
      <c r="B3815" s="1017"/>
      <c r="C3815" s="1017"/>
      <c r="D3815" s="1017"/>
      <c r="E3815" s="1018"/>
      <c r="G3815" s="364"/>
    </row>
    <row r="3816" spans="1:7" x14ac:dyDescent="0.3">
      <c r="A3816" s="969"/>
      <c r="B3816" s="404">
        <v>2019</v>
      </c>
      <c r="C3816" s="404">
        <v>2020</v>
      </c>
      <c r="D3816" s="404">
        <v>2021</v>
      </c>
      <c r="E3816" s="404">
        <v>2022</v>
      </c>
      <c r="G3816" s="364"/>
    </row>
    <row r="3817" spans="1:7" ht="17.25" thickBot="1" x14ac:dyDescent="0.35">
      <c r="A3817" s="970"/>
      <c r="B3817" s="405" t="s">
        <v>9</v>
      </c>
      <c r="C3817" s="405" t="s">
        <v>10</v>
      </c>
      <c r="D3817" s="405" t="s">
        <v>10</v>
      </c>
      <c r="E3817" s="405" t="s">
        <v>10</v>
      </c>
      <c r="G3817" s="364"/>
    </row>
    <row r="3818" spans="1:7" ht="17.25" thickBot="1" x14ac:dyDescent="0.35">
      <c r="A3818" s="411" t="s">
        <v>49</v>
      </c>
      <c r="B3818" s="412">
        <v>0</v>
      </c>
      <c r="C3818" s="412">
        <v>0</v>
      </c>
      <c r="D3818" s="412">
        <v>0</v>
      </c>
      <c r="E3818" s="412">
        <v>0</v>
      </c>
      <c r="G3818" s="364"/>
    </row>
    <row r="3819" spans="1:7" ht="17.25" thickBot="1" x14ac:dyDescent="0.35">
      <c r="A3819" s="413" t="s">
        <v>110</v>
      </c>
      <c r="B3819" s="412"/>
      <c r="C3819" s="412"/>
      <c r="D3819" s="412"/>
      <c r="E3819" s="412"/>
      <c r="G3819" s="364"/>
    </row>
    <row r="3820" spans="1:7" ht="17.25" thickBot="1" x14ac:dyDescent="0.35">
      <c r="A3820" s="413" t="s">
        <v>111</v>
      </c>
      <c r="B3820" s="412"/>
      <c r="C3820" s="412"/>
      <c r="D3820" s="412"/>
      <c r="E3820" s="412"/>
      <c r="G3820" s="364"/>
    </row>
    <row r="3821" spans="1:7" ht="17.25" thickBot="1" x14ac:dyDescent="0.35">
      <c r="A3821" s="413" t="s">
        <v>113</v>
      </c>
      <c r="B3821" s="412"/>
      <c r="C3821" s="412"/>
      <c r="D3821" s="412"/>
      <c r="E3821" s="412"/>
      <c r="G3821" s="364"/>
    </row>
    <row r="3822" spans="1:7" ht="17.25" thickBot="1" x14ac:dyDescent="0.35">
      <c r="A3822" s="413" t="s">
        <v>114</v>
      </c>
      <c r="B3822" s="412"/>
      <c r="C3822" s="412"/>
      <c r="D3822" s="412"/>
      <c r="E3822" s="412"/>
      <c r="G3822" s="364"/>
    </row>
    <row r="3823" spans="1:7" ht="17.25" thickBot="1" x14ac:dyDescent="0.35">
      <c r="A3823" s="411" t="s">
        <v>50</v>
      </c>
      <c r="B3823" s="406">
        <v>0</v>
      </c>
      <c r="C3823" s="406">
        <v>81693.111999999994</v>
      </c>
      <c r="D3823" s="406">
        <v>81693.111999999994</v>
      </c>
      <c r="E3823" s="406">
        <v>30000</v>
      </c>
      <c r="G3823" s="364"/>
    </row>
    <row r="3824" spans="1:7" ht="17.25" thickBot="1" x14ac:dyDescent="0.35">
      <c r="A3824" s="413" t="s">
        <v>110</v>
      </c>
      <c r="B3824" s="412">
        <v>0</v>
      </c>
      <c r="C3824" s="412">
        <v>81693.111999999994</v>
      </c>
      <c r="D3824" s="412">
        <v>81693.111999999994</v>
      </c>
      <c r="E3824" s="412">
        <v>30000</v>
      </c>
      <c r="G3824" s="364"/>
    </row>
    <row r="3825" spans="1:7" ht="17.25" thickBot="1" x14ac:dyDescent="0.35">
      <c r="A3825" s="413" t="s">
        <v>111</v>
      </c>
      <c r="B3825" s="407"/>
      <c r="C3825" s="412"/>
      <c r="D3825" s="412"/>
      <c r="E3825" s="412"/>
      <c r="G3825" s="364"/>
    </row>
    <row r="3826" spans="1:7" ht="17.25" thickBot="1" x14ac:dyDescent="0.35">
      <c r="A3826" s="413" t="s">
        <v>113</v>
      </c>
      <c r="B3826" s="407"/>
      <c r="C3826" s="412"/>
      <c r="D3826" s="412"/>
      <c r="E3826" s="412"/>
      <c r="G3826" s="364"/>
    </row>
    <row r="3827" spans="1:7" ht="17.25" thickBot="1" x14ac:dyDescent="0.35">
      <c r="A3827" s="413" t="s">
        <v>114</v>
      </c>
      <c r="B3827" s="407"/>
      <c r="C3827" s="412"/>
      <c r="D3827" s="412"/>
      <c r="E3827" s="412"/>
      <c r="G3827" s="364"/>
    </row>
    <row r="3828" spans="1:7" ht="17.25" thickBot="1" x14ac:dyDescent="0.35">
      <c r="A3828" s="414" t="s">
        <v>201</v>
      </c>
      <c r="B3828" s="407">
        <v>0</v>
      </c>
      <c r="C3828" s="407">
        <v>81693.111999999994</v>
      </c>
      <c r="D3828" s="407">
        <v>81693.111999999994</v>
      </c>
      <c r="E3828" s="407">
        <v>30000</v>
      </c>
      <c r="G3828" s="364"/>
    </row>
    <row r="3829" spans="1:7" ht="82.5" customHeight="1" thickBot="1" x14ac:dyDescent="0.35">
      <c r="A3829" s="401" t="s">
        <v>197</v>
      </c>
      <c r="B3829" s="402" t="s">
        <v>1053</v>
      </c>
      <c r="C3829" s="415" t="s">
        <v>817</v>
      </c>
      <c r="D3829" s="416"/>
      <c r="E3829" s="419"/>
      <c r="G3829" s="364"/>
    </row>
    <row r="3830" spans="1:7" ht="17.25" thickBot="1" x14ac:dyDescent="0.35">
      <c r="A3830" s="375" t="s">
        <v>22</v>
      </c>
      <c r="B3830" s="986" t="s">
        <v>724</v>
      </c>
      <c r="C3830" s="966"/>
      <c r="D3830" s="966"/>
      <c r="E3830" s="987"/>
      <c r="G3830" s="364"/>
    </row>
    <row r="3831" spans="1:7" ht="17.25" thickBot="1" x14ac:dyDescent="0.35">
      <c r="A3831" s="375" t="s">
        <v>24</v>
      </c>
      <c r="B3831" s="998" t="s">
        <v>711</v>
      </c>
      <c r="C3831" s="967"/>
      <c r="D3831" s="967"/>
      <c r="E3831" s="968"/>
      <c r="G3831" s="364"/>
    </row>
    <row r="3832" spans="1:7" x14ac:dyDescent="0.3">
      <c r="A3832" s="969"/>
      <c r="B3832" s="404">
        <v>2019</v>
      </c>
      <c r="C3832" s="404">
        <v>2020</v>
      </c>
      <c r="D3832" s="404">
        <v>2021</v>
      </c>
      <c r="E3832" s="404">
        <v>2022</v>
      </c>
      <c r="G3832" s="364"/>
    </row>
    <row r="3833" spans="1:7" ht="17.25" thickBot="1" x14ac:dyDescent="0.35">
      <c r="A3833" s="970"/>
      <c r="B3833" s="405" t="s">
        <v>9</v>
      </c>
      <c r="C3833" s="405" t="s">
        <v>10</v>
      </c>
      <c r="D3833" s="405" t="s">
        <v>10</v>
      </c>
      <c r="E3833" s="405" t="s">
        <v>10</v>
      </c>
      <c r="G3833" s="364"/>
    </row>
    <row r="3834" spans="1:7" ht="17.25" thickBot="1" x14ac:dyDescent="0.35">
      <c r="A3834" s="375" t="s">
        <v>26</v>
      </c>
      <c r="B3834" s="406">
        <v>0</v>
      </c>
      <c r="C3834" s="406">
        <v>1</v>
      </c>
      <c r="D3834" s="406">
        <v>1</v>
      </c>
      <c r="E3834" s="406">
        <v>1</v>
      </c>
      <c r="G3834" s="364"/>
    </row>
    <row r="3835" spans="1:7" ht="17.25" thickBot="1" x14ac:dyDescent="0.35">
      <c r="A3835" s="375" t="s">
        <v>27</v>
      </c>
      <c r="B3835" s="412">
        <v>0</v>
      </c>
      <c r="C3835" s="412">
        <v>1067.2840000000001</v>
      </c>
      <c r="D3835" s="412">
        <v>1067.2840000000001</v>
      </c>
      <c r="E3835" s="412">
        <v>500</v>
      </c>
      <c r="G3835" s="364"/>
    </row>
    <row r="3836" spans="1:7" ht="17.25" thickBot="1" x14ac:dyDescent="0.35">
      <c r="A3836" s="375" t="s">
        <v>28</v>
      </c>
      <c r="B3836" s="406" t="e">
        <v>#DIV/0!</v>
      </c>
      <c r="C3836" s="406">
        <v>1067.2840000000001</v>
      </c>
      <c r="D3836" s="406">
        <v>1067.2840000000001</v>
      </c>
      <c r="E3836" s="406">
        <v>500</v>
      </c>
      <c r="G3836" s="364"/>
    </row>
    <row r="3837" spans="1:7" ht="17.25" thickBot="1" x14ac:dyDescent="0.35">
      <c r="A3837" s="375" t="s">
        <v>29</v>
      </c>
      <c r="B3837" s="408" t="s">
        <v>30</v>
      </c>
      <c r="C3837" s="409" t="e">
        <v>#DIV/0!</v>
      </c>
      <c r="D3837" s="409">
        <v>0</v>
      </c>
      <c r="E3837" s="409">
        <v>0</v>
      </c>
      <c r="G3837" s="364"/>
    </row>
    <row r="3838" spans="1:7" ht="17.25" thickBot="1" x14ac:dyDescent="0.35">
      <c r="A3838" s="375" t="s">
        <v>31</v>
      </c>
      <c r="B3838" s="408" t="s">
        <v>30</v>
      </c>
      <c r="C3838" s="409" t="e">
        <v>#DIV/0!</v>
      </c>
      <c r="D3838" s="409">
        <v>0</v>
      </c>
      <c r="E3838" s="409">
        <v>-0.53152113214477126</v>
      </c>
      <c r="G3838" s="364"/>
    </row>
    <row r="3839" spans="1:7" ht="17.25" thickBot="1" x14ac:dyDescent="0.35">
      <c r="A3839" s="375" t="s">
        <v>32</v>
      </c>
      <c r="B3839" s="408" t="s">
        <v>30</v>
      </c>
      <c r="C3839" s="409" t="e">
        <v>#DIV/0!</v>
      </c>
      <c r="D3839" s="409">
        <v>0</v>
      </c>
      <c r="E3839" s="409">
        <v>-0.53152113214477126</v>
      </c>
      <c r="G3839" s="364"/>
    </row>
    <row r="3840" spans="1:7" ht="17.25" thickBot="1" x14ac:dyDescent="0.35">
      <c r="A3840" s="1016" t="s">
        <v>721</v>
      </c>
      <c r="B3840" s="1017"/>
      <c r="C3840" s="1017"/>
      <c r="D3840" s="1017"/>
      <c r="E3840" s="1018"/>
    </row>
    <row r="3841" spans="1:7" x14ac:dyDescent="0.3">
      <c r="A3841" s="969"/>
      <c r="B3841" s="404">
        <v>2019</v>
      </c>
      <c r="C3841" s="404">
        <v>2020</v>
      </c>
      <c r="D3841" s="404">
        <v>2021</v>
      </c>
      <c r="E3841" s="404">
        <v>2022</v>
      </c>
    </row>
    <row r="3842" spans="1:7" ht="17.25" thickBot="1" x14ac:dyDescent="0.35">
      <c r="A3842" s="970"/>
      <c r="B3842" s="405" t="s">
        <v>9</v>
      </c>
      <c r="C3842" s="405" t="s">
        <v>10</v>
      </c>
      <c r="D3842" s="405" t="s">
        <v>10</v>
      </c>
      <c r="E3842" s="405" t="s">
        <v>10</v>
      </c>
    </row>
    <row r="3843" spans="1:7" ht="17.25" thickBot="1" x14ac:dyDescent="0.35">
      <c r="A3843" s="411" t="s">
        <v>49</v>
      </c>
      <c r="B3843" s="412">
        <v>0</v>
      </c>
      <c r="C3843" s="412">
        <v>0</v>
      </c>
      <c r="D3843" s="412">
        <v>0</v>
      </c>
      <c r="E3843" s="412">
        <v>0</v>
      </c>
    </row>
    <row r="3844" spans="1:7" ht="17.25" thickBot="1" x14ac:dyDescent="0.35">
      <c r="A3844" s="413" t="s">
        <v>110</v>
      </c>
      <c r="B3844" s="412"/>
      <c r="C3844" s="412"/>
      <c r="D3844" s="412"/>
      <c r="E3844" s="412"/>
    </row>
    <row r="3845" spans="1:7" ht="17.25" thickBot="1" x14ac:dyDescent="0.35">
      <c r="A3845" s="413" t="s">
        <v>111</v>
      </c>
      <c r="B3845" s="412"/>
      <c r="C3845" s="412"/>
      <c r="D3845" s="412"/>
      <c r="E3845" s="412"/>
    </row>
    <row r="3846" spans="1:7" ht="17.25" thickBot="1" x14ac:dyDescent="0.35">
      <c r="A3846" s="413" t="s">
        <v>113</v>
      </c>
      <c r="B3846" s="412"/>
      <c r="C3846" s="412"/>
      <c r="D3846" s="412"/>
      <c r="E3846" s="412"/>
    </row>
    <row r="3847" spans="1:7" ht="17.25" thickBot="1" x14ac:dyDescent="0.35">
      <c r="A3847" s="413" t="s">
        <v>114</v>
      </c>
      <c r="B3847" s="412"/>
      <c r="C3847" s="412"/>
      <c r="D3847" s="412"/>
      <c r="E3847" s="412"/>
    </row>
    <row r="3848" spans="1:7" ht="17.25" thickBot="1" x14ac:dyDescent="0.35">
      <c r="A3848" s="411" t="s">
        <v>50</v>
      </c>
      <c r="B3848" s="406">
        <v>0</v>
      </c>
      <c r="C3848" s="406">
        <v>1067.2840000000001</v>
      </c>
      <c r="D3848" s="406">
        <v>1067.2840000000001</v>
      </c>
      <c r="E3848" s="406">
        <v>500</v>
      </c>
    </row>
    <row r="3849" spans="1:7" ht="17.25" thickBot="1" x14ac:dyDescent="0.35">
      <c r="A3849" s="413" t="s">
        <v>110</v>
      </c>
      <c r="B3849" s="412">
        <v>0</v>
      </c>
      <c r="C3849" s="412">
        <v>1067.2840000000001</v>
      </c>
      <c r="D3849" s="412">
        <v>1067.2840000000001</v>
      </c>
      <c r="E3849" s="412">
        <v>500</v>
      </c>
    </row>
    <row r="3850" spans="1:7" ht="17.25" thickBot="1" x14ac:dyDescent="0.35">
      <c r="A3850" s="413" t="s">
        <v>111</v>
      </c>
      <c r="B3850" s="407"/>
      <c r="C3850" s="412"/>
      <c r="D3850" s="412"/>
      <c r="E3850" s="412"/>
    </row>
    <row r="3851" spans="1:7" ht="17.25" thickBot="1" x14ac:dyDescent="0.35">
      <c r="A3851" s="413" t="s">
        <v>113</v>
      </c>
      <c r="B3851" s="407"/>
      <c r="C3851" s="412"/>
      <c r="D3851" s="412"/>
      <c r="E3851" s="412"/>
      <c r="F3851" s="410"/>
    </row>
    <row r="3852" spans="1:7" ht="17.25" thickBot="1" x14ac:dyDescent="0.35">
      <c r="A3852" s="413" t="s">
        <v>114</v>
      </c>
      <c r="B3852" s="407"/>
      <c r="C3852" s="412"/>
      <c r="D3852" s="412"/>
      <c r="E3852" s="412"/>
    </row>
    <row r="3853" spans="1:7" ht="17.25" thickBot="1" x14ac:dyDescent="0.35">
      <c r="A3853" s="414" t="s">
        <v>201</v>
      </c>
      <c r="B3853" s="407">
        <v>0</v>
      </c>
      <c r="C3853" s="407">
        <v>1067.2840000000001</v>
      </c>
      <c r="D3853" s="407">
        <v>1067.2840000000001</v>
      </c>
      <c r="E3853" s="407">
        <v>500</v>
      </c>
    </row>
    <row r="3854" spans="1:7" ht="32.25" thickBot="1" x14ac:dyDescent="0.35">
      <c r="A3854" s="401" t="s">
        <v>20</v>
      </c>
      <c r="B3854" s="402" t="s">
        <v>1054</v>
      </c>
      <c r="C3854" s="415" t="s">
        <v>1055</v>
      </c>
      <c r="D3854" s="416"/>
      <c r="E3854" s="402"/>
      <c r="F3854" s="459"/>
      <c r="G3854" s="459"/>
    </row>
    <row r="3855" spans="1:7" ht="17.25" thickBot="1" x14ac:dyDescent="0.35">
      <c r="A3855" s="375" t="s">
        <v>22</v>
      </c>
      <c r="B3855" s="986" t="s">
        <v>1056</v>
      </c>
      <c r="C3855" s="966"/>
      <c r="D3855" s="966"/>
      <c r="E3855" s="987"/>
    </row>
    <row r="3856" spans="1:7" ht="17.25" thickBot="1" x14ac:dyDescent="0.35">
      <c r="A3856" s="375" t="s">
        <v>24</v>
      </c>
      <c r="B3856" s="998" t="s">
        <v>715</v>
      </c>
      <c r="C3856" s="967"/>
      <c r="D3856" s="967"/>
      <c r="E3856" s="968"/>
      <c r="G3856" s="364"/>
    </row>
    <row r="3857" spans="1:7" x14ac:dyDescent="0.3">
      <c r="A3857" s="969"/>
      <c r="B3857" s="404">
        <v>2019</v>
      </c>
      <c r="C3857" s="404">
        <v>2020</v>
      </c>
      <c r="D3857" s="404">
        <v>2021</v>
      </c>
      <c r="E3857" s="404">
        <v>2022</v>
      </c>
      <c r="G3857" s="364"/>
    </row>
    <row r="3858" spans="1:7" ht="17.25" thickBot="1" x14ac:dyDescent="0.35">
      <c r="A3858" s="970"/>
      <c r="B3858" s="405" t="s">
        <v>9</v>
      </c>
      <c r="C3858" s="405" t="s">
        <v>10</v>
      </c>
      <c r="D3858" s="405" t="s">
        <v>10</v>
      </c>
      <c r="E3858" s="405" t="s">
        <v>10</v>
      </c>
      <c r="G3858" s="364"/>
    </row>
    <row r="3859" spans="1:7" ht="17.25" thickBot="1" x14ac:dyDescent="0.35">
      <c r="A3859" s="375" t="s">
        <v>26</v>
      </c>
      <c r="B3859" s="423">
        <v>18000</v>
      </c>
      <c r="C3859" s="406">
        <v>13100</v>
      </c>
      <c r="D3859" s="406">
        <v>16000</v>
      </c>
      <c r="E3859" s="406">
        <v>29100</v>
      </c>
      <c r="G3859" s="364"/>
    </row>
    <row r="3860" spans="1:7" ht="17.25" thickBot="1" x14ac:dyDescent="0.35">
      <c r="A3860" s="375" t="s">
        <v>27</v>
      </c>
      <c r="B3860" s="412">
        <v>97768.406000000003</v>
      </c>
      <c r="C3860" s="412">
        <v>30000</v>
      </c>
      <c r="D3860" s="412">
        <v>80000</v>
      </c>
      <c r="E3860" s="412">
        <v>50000</v>
      </c>
      <c r="G3860" s="364"/>
    </row>
    <row r="3861" spans="1:7" ht="17.25" thickBot="1" x14ac:dyDescent="0.35">
      <c r="A3861" s="375" t="s">
        <v>28</v>
      </c>
      <c r="B3861" s="406">
        <v>5.4315781111111114</v>
      </c>
      <c r="C3861" s="406">
        <v>2.2900763358778624</v>
      </c>
      <c r="D3861" s="406">
        <v>5</v>
      </c>
      <c r="E3861" s="406">
        <v>1.7182130584192439</v>
      </c>
      <c r="G3861" s="364"/>
    </row>
    <row r="3862" spans="1:7" ht="17.25" thickBot="1" x14ac:dyDescent="0.35">
      <c r="A3862" s="375" t="s">
        <v>29</v>
      </c>
      <c r="B3862" s="408" t="s">
        <v>30</v>
      </c>
      <c r="C3862" s="409">
        <v>-0.27222222222222225</v>
      </c>
      <c r="D3862" s="409">
        <v>0.22137404580152675</v>
      </c>
      <c r="E3862" s="409">
        <v>0.81875000000000009</v>
      </c>
      <c r="G3862" s="364"/>
    </row>
    <row r="3863" spans="1:7" ht="17.25" thickBot="1" x14ac:dyDescent="0.35">
      <c r="A3863" s="375" t="s">
        <v>31</v>
      </c>
      <c r="B3863" s="408" t="s">
        <v>30</v>
      </c>
      <c r="C3863" s="409">
        <v>-0.69315240753746155</v>
      </c>
      <c r="D3863" s="409">
        <v>1.6666666666666665</v>
      </c>
      <c r="E3863" s="409">
        <v>-0.375</v>
      </c>
      <c r="G3863" s="364"/>
    </row>
    <row r="3864" spans="1:7" ht="17.25" thickBot="1" x14ac:dyDescent="0.35">
      <c r="A3864" s="375" t="s">
        <v>32</v>
      </c>
      <c r="B3864" s="408" t="s">
        <v>30</v>
      </c>
      <c r="C3864" s="409">
        <v>-0.57837735386826783</v>
      </c>
      <c r="D3864" s="409">
        <v>1.1833333333333336</v>
      </c>
      <c r="E3864" s="409">
        <v>-0.6563573883161512</v>
      </c>
      <c r="G3864" s="364"/>
    </row>
    <row r="3865" spans="1:7" ht="17.25" thickBot="1" x14ac:dyDescent="0.35">
      <c r="A3865" s="1016" t="s">
        <v>721</v>
      </c>
      <c r="B3865" s="1017"/>
      <c r="C3865" s="1017"/>
      <c r="D3865" s="1017"/>
      <c r="E3865" s="1018"/>
      <c r="G3865" s="364"/>
    </row>
    <row r="3866" spans="1:7" x14ac:dyDescent="0.3">
      <c r="A3866" s="969"/>
      <c r="B3866" s="404">
        <v>2019</v>
      </c>
      <c r="C3866" s="404">
        <v>2020</v>
      </c>
      <c r="D3866" s="404">
        <v>2021</v>
      </c>
      <c r="E3866" s="404">
        <v>2022</v>
      </c>
      <c r="G3866" s="364"/>
    </row>
    <row r="3867" spans="1:7" ht="17.25" thickBot="1" x14ac:dyDescent="0.35">
      <c r="A3867" s="970"/>
      <c r="B3867" s="405" t="s">
        <v>9</v>
      </c>
      <c r="C3867" s="405" t="s">
        <v>10</v>
      </c>
      <c r="D3867" s="405" t="s">
        <v>10</v>
      </c>
      <c r="E3867" s="405" t="s">
        <v>10</v>
      </c>
      <c r="G3867" s="364"/>
    </row>
    <row r="3868" spans="1:7" ht="17.25" thickBot="1" x14ac:dyDescent="0.35">
      <c r="A3868" s="411" t="s">
        <v>49</v>
      </c>
      <c r="B3868" s="412">
        <v>0</v>
      </c>
      <c r="C3868" s="412">
        <v>0</v>
      </c>
      <c r="D3868" s="412">
        <v>0</v>
      </c>
      <c r="E3868" s="412">
        <v>0</v>
      </c>
      <c r="G3868" s="364"/>
    </row>
    <row r="3869" spans="1:7" ht="17.25" thickBot="1" x14ac:dyDescent="0.35">
      <c r="A3869" s="413" t="s">
        <v>110</v>
      </c>
      <c r="B3869" s="412"/>
      <c r="C3869" s="412"/>
      <c r="D3869" s="412"/>
      <c r="E3869" s="412"/>
      <c r="G3869" s="364"/>
    </row>
    <row r="3870" spans="1:7" ht="17.25" thickBot="1" x14ac:dyDescent="0.35">
      <c r="A3870" s="413" t="s">
        <v>111</v>
      </c>
      <c r="B3870" s="412"/>
      <c r="C3870" s="412"/>
      <c r="D3870" s="412"/>
      <c r="E3870" s="412"/>
      <c r="G3870" s="364"/>
    </row>
    <row r="3871" spans="1:7" ht="17.25" thickBot="1" x14ac:dyDescent="0.35">
      <c r="A3871" s="413" t="s">
        <v>113</v>
      </c>
      <c r="B3871" s="412"/>
      <c r="C3871" s="412"/>
      <c r="D3871" s="412"/>
      <c r="E3871" s="412"/>
      <c r="G3871" s="364"/>
    </row>
    <row r="3872" spans="1:7" ht="17.25" thickBot="1" x14ac:dyDescent="0.35">
      <c r="A3872" s="413" t="s">
        <v>114</v>
      </c>
      <c r="B3872" s="412"/>
      <c r="C3872" s="412"/>
      <c r="D3872" s="412"/>
      <c r="E3872" s="412"/>
      <c r="G3872" s="364"/>
    </row>
    <row r="3873" spans="1:7" ht="17.25" thickBot="1" x14ac:dyDescent="0.35">
      <c r="A3873" s="411" t="s">
        <v>50</v>
      </c>
      <c r="B3873" s="406">
        <v>97768.406000000003</v>
      </c>
      <c r="C3873" s="406">
        <v>30000</v>
      </c>
      <c r="D3873" s="406">
        <v>80000</v>
      </c>
      <c r="E3873" s="406">
        <v>50000</v>
      </c>
      <c r="G3873" s="364"/>
    </row>
    <row r="3874" spans="1:7" ht="17.25" thickBot="1" x14ac:dyDescent="0.35">
      <c r="A3874" s="413" t="s">
        <v>110</v>
      </c>
      <c r="B3874" s="412">
        <v>97768.406000000003</v>
      </c>
      <c r="C3874" s="412">
        <v>30000</v>
      </c>
      <c r="D3874" s="412">
        <v>80000</v>
      </c>
      <c r="E3874" s="412">
        <v>50000</v>
      </c>
      <c r="G3874" s="364"/>
    </row>
    <row r="3875" spans="1:7" ht="17.25" thickBot="1" x14ac:dyDescent="0.35">
      <c r="A3875" s="413" t="s">
        <v>111</v>
      </c>
      <c r="B3875" s="407"/>
      <c r="C3875" s="412"/>
      <c r="D3875" s="412"/>
      <c r="E3875" s="412"/>
      <c r="G3875" s="364"/>
    </row>
    <row r="3876" spans="1:7" ht="17.25" thickBot="1" x14ac:dyDescent="0.35">
      <c r="A3876" s="413" t="s">
        <v>113</v>
      </c>
      <c r="B3876" s="407"/>
      <c r="C3876" s="412"/>
      <c r="D3876" s="412"/>
      <c r="E3876" s="412"/>
      <c r="G3876" s="364"/>
    </row>
    <row r="3877" spans="1:7" ht="17.25" thickBot="1" x14ac:dyDescent="0.35">
      <c r="A3877" s="413" t="s">
        <v>114</v>
      </c>
      <c r="B3877" s="407"/>
      <c r="C3877" s="412"/>
      <c r="D3877" s="412"/>
      <c r="E3877" s="412"/>
      <c r="G3877" s="364"/>
    </row>
    <row r="3878" spans="1:7" ht="17.25" thickBot="1" x14ac:dyDescent="0.35">
      <c r="A3878" s="414" t="s">
        <v>40</v>
      </c>
      <c r="B3878" s="407">
        <v>97768.406000000003</v>
      </c>
      <c r="C3878" s="407">
        <v>30000</v>
      </c>
      <c r="D3878" s="407">
        <v>80000</v>
      </c>
      <c r="E3878" s="407">
        <v>50000</v>
      </c>
      <c r="G3878" s="364"/>
    </row>
    <row r="3879" spans="1:7" ht="81" customHeight="1" thickBot="1" x14ac:dyDescent="0.35">
      <c r="A3879" s="401" t="s">
        <v>20</v>
      </c>
      <c r="B3879" s="402" t="s">
        <v>1057</v>
      </c>
      <c r="C3879" s="415" t="s">
        <v>1058</v>
      </c>
      <c r="D3879" s="416"/>
      <c r="E3879" s="402"/>
      <c r="G3879" s="364"/>
    </row>
    <row r="3880" spans="1:7" ht="17.25" thickBot="1" x14ac:dyDescent="0.35">
      <c r="A3880" s="375" t="s">
        <v>22</v>
      </c>
      <c r="B3880" s="986" t="s">
        <v>724</v>
      </c>
      <c r="C3880" s="966"/>
      <c r="D3880" s="966"/>
      <c r="E3880" s="987"/>
      <c r="G3880" s="364"/>
    </row>
    <row r="3881" spans="1:7" ht="17.25" thickBot="1" x14ac:dyDescent="0.35">
      <c r="A3881" s="375" t="s">
        <v>24</v>
      </c>
      <c r="B3881" s="998" t="s">
        <v>711</v>
      </c>
      <c r="C3881" s="967"/>
      <c r="D3881" s="967"/>
      <c r="E3881" s="968"/>
      <c r="G3881" s="364"/>
    </row>
    <row r="3882" spans="1:7" x14ac:dyDescent="0.3">
      <c r="A3882" s="969"/>
      <c r="B3882" s="404">
        <v>2019</v>
      </c>
      <c r="C3882" s="404">
        <v>2020</v>
      </c>
      <c r="D3882" s="404">
        <v>2021</v>
      </c>
      <c r="E3882" s="404">
        <v>2022</v>
      </c>
      <c r="G3882" s="364"/>
    </row>
    <row r="3883" spans="1:7" ht="17.25" thickBot="1" x14ac:dyDescent="0.35">
      <c r="A3883" s="970"/>
      <c r="B3883" s="405" t="s">
        <v>9</v>
      </c>
      <c r="C3883" s="405" t="s">
        <v>10</v>
      </c>
      <c r="D3883" s="405" t="s">
        <v>10</v>
      </c>
      <c r="E3883" s="405" t="s">
        <v>10</v>
      </c>
      <c r="G3883" s="364"/>
    </row>
    <row r="3884" spans="1:7" ht="17.25" thickBot="1" x14ac:dyDescent="0.35">
      <c r="A3884" s="375" t="s">
        <v>26</v>
      </c>
      <c r="B3884" s="406">
        <v>1</v>
      </c>
      <c r="C3884" s="406">
        <v>1</v>
      </c>
      <c r="D3884" s="406">
        <v>1</v>
      </c>
      <c r="E3884" s="406">
        <v>1</v>
      </c>
      <c r="G3884" s="364"/>
    </row>
    <row r="3885" spans="1:7" ht="17.25" thickBot="1" x14ac:dyDescent="0.35">
      <c r="A3885" s="375" t="s">
        <v>27</v>
      </c>
      <c r="B3885" s="412">
        <v>350</v>
      </c>
      <c r="C3885" s="412">
        <v>312.66000000000003</v>
      </c>
      <c r="D3885" s="412">
        <v>900</v>
      </c>
      <c r="E3885" s="412">
        <v>1000</v>
      </c>
      <c r="G3885" s="364"/>
    </row>
    <row r="3886" spans="1:7" ht="17.25" thickBot="1" x14ac:dyDescent="0.35">
      <c r="A3886" s="375" t="s">
        <v>28</v>
      </c>
      <c r="B3886" s="406">
        <v>350</v>
      </c>
      <c r="C3886" s="406">
        <v>312.66000000000003</v>
      </c>
      <c r="D3886" s="406">
        <v>900</v>
      </c>
      <c r="E3886" s="406">
        <v>1000</v>
      </c>
      <c r="G3886" s="364"/>
    </row>
    <row r="3887" spans="1:7" ht="17.25" thickBot="1" x14ac:dyDescent="0.35">
      <c r="A3887" s="375" t="s">
        <v>29</v>
      </c>
      <c r="B3887" s="408" t="s">
        <v>30</v>
      </c>
      <c r="C3887" s="409">
        <v>0</v>
      </c>
      <c r="D3887" s="409">
        <v>0</v>
      </c>
      <c r="E3887" s="409">
        <v>0</v>
      </c>
      <c r="G3887" s="364"/>
    </row>
    <row r="3888" spans="1:7" ht="17.25" thickBot="1" x14ac:dyDescent="0.35">
      <c r="A3888" s="375" t="s">
        <v>31</v>
      </c>
      <c r="B3888" s="408" t="s">
        <v>30</v>
      </c>
      <c r="C3888" s="409">
        <v>-0.10668571428571416</v>
      </c>
      <c r="D3888" s="409">
        <v>1.8785261945883707</v>
      </c>
      <c r="E3888" s="409">
        <v>0.11111111111111116</v>
      </c>
    </row>
    <row r="3889" spans="1:8" ht="17.25" thickBot="1" x14ac:dyDescent="0.35">
      <c r="A3889" s="375" t="s">
        <v>32</v>
      </c>
      <c r="B3889" s="408" t="s">
        <v>30</v>
      </c>
      <c r="C3889" s="409">
        <v>-0.10668571428571416</v>
      </c>
      <c r="D3889" s="409">
        <v>1.8785261945883707</v>
      </c>
      <c r="E3889" s="409">
        <v>0.11111111111111116</v>
      </c>
    </row>
    <row r="3890" spans="1:8" ht="17.25" thickBot="1" x14ac:dyDescent="0.35">
      <c r="A3890" s="1016" t="s">
        <v>721</v>
      </c>
      <c r="B3890" s="1017"/>
      <c r="C3890" s="1017"/>
      <c r="D3890" s="1017"/>
      <c r="E3890" s="1018"/>
    </row>
    <row r="3891" spans="1:8" x14ac:dyDescent="0.3">
      <c r="A3891" s="969"/>
      <c r="B3891" s="404">
        <v>2019</v>
      </c>
      <c r="C3891" s="404">
        <v>2020</v>
      </c>
      <c r="D3891" s="404">
        <v>2021</v>
      </c>
      <c r="E3891" s="404">
        <v>2022</v>
      </c>
    </row>
    <row r="3892" spans="1:8" ht="17.25" thickBot="1" x14ac:dyDescent="0.35">
      <c r="A3892" s="970"/>
      <c r="B3892" s="405" t="s">
        <v>9</v>
      </c>
      <c r="C3892" s="405" t="s">
        <v>10</v>
      </c>
      <c r="D3892" s="405" t="s">
        <v>10</v>
      </c>
      <c r="E3892" s="405" t="s">
        <v>10</v>
      </c>
    </row>
    <row r="3893" spans="1:8" ht="17.25" thickBot="1" x14ac:dyDescent="0.35">
      <c r="A3893" s="411" t="s">
        <v>49</v>
      </c>
      <c r="B3893" s="412">
        <v>0</v>
      </c>
      <c r="C3893" s="412">
        <v>0</v>
      </c>
      <c r="D3893" s="412">
        <v>0</v>
      </c>
      <c r="E3893" s="412">
        <v>0</v>
      </c>
    </row>
    <row r="3894" spans="1:8" ht="17.25" thickBot="1" x14ac:dyDescent="0.35">
      <c r="A3894" s="413" t="s">
        <v>110</v>
      </c>
      <c r="B3894" s="412"/>
      <c r="C3894" s="412"/>
      <c r="D3894" s="412"/>
      <c r="E3894" s="412"/>
    </row>
    <row r="3895" spans="1:8" ht="17.25" thickBot="1" x14ac:dyDescent="0.35">
      <c r="A3895" s="413" t="s">
        <v>111</v>
      </c>
      <c r="B3895" s="412"/>
      <c r="C3895" s="412"/>
      <c r="D3895" s="412"/>
      <c r="E3895" s="412"/>
    </row>
    <row r="3896" spans="1:8" ht="17.25" thickBot="1" x14ac:dyDescent="0.35">
      <c r="A3896" s="413" t="s">
        <v>113</v>
      </c>
      <c r="B3896" s="412"/>
      <c r="C3896" s="412"/>
      <c r="D3896" s="412"/>
      <c r="E3896" s="412"/>
    </row>
    <row r="3897" spans="1:8" ht="17.25" thickBot="1" x14ac:dyDescent="0.35">
      <c r="A3897" s="413" t="s">
        <v>114</v>
      </c>
      <c r="B3897" s="412"/>
      <c r="C3897" s="412"/>
      <c r="D3897" s="412"/>
      <c r="E3897" s="412"/>
    </row>
    <row r="3898" spans="1:8" ht="17.25" thickBot="1" x14ac:dyDescent="0.35">
      <c r="A3898" s="411" t="s">
        <v>50</v>
      </c>
      <c r="B3898" s="406">
        <v>350</v>
      </c>
      <c r="C3898" s="406">
        <v>312.66000000000003</v>
      </c>
      <c r="D3898" s="406">
        <v>900</v>
      </c>
      <c r="E3898" s="406">
        <v>1000</v>
      </c>
    </row>
    <row r="3899" spans="1:8" ht="17.25" thickBot="1" x14ac:dyDescent="0.35">
      <c r="A3899" s="413" t="s">
        <v>110</v>
      </c>
      <c r="B3899" s="412">
        <v>350</v>
      </c>
      <c r="C3899" s="412">
        <v>312.66000000000003</v>
      </c>
      <c r="D3899" s="412">
        <v>900</v>
      </c>
      <c r="E3899" s="412">
        <v>1000</v>
      </c>
      <c r="H3899" s="364" t="s">
        <v>79</v>
      </c>
    </row>
    <row r="3900" spans="1:8" ht="17.25" thickBot="1" x14ac:dyDescent="0.35">
      <c r="A3900" s="413" t="s">
        <v>111</v>
      </c>
      <c r="B3900" s="407"/>
      <c r="C3900" s="412"/>
      <c r="D3900" s="412"/>
      <c r="E3900" s="412"/>
    </row>
    <row r="3901" spans="1:8" ht="17.25" thickBot="1" x14ac:dyDescent="0.35">
      <c r="A3901" s="413" t="s">
        <v>113</v>
      </c>
      <c r="B3901" s="407"/>
      <c r="C3901" s="412"/>
      <c r="D3901" s="412"/>
      <c r="E3901" s="412"/>
    </row>
    <row r="3902" spans="1:8" ht="17.25" thickBot="1" x14ac:dyDescent="0.35">
      <c r="A3902" s="413" t="s">
        <v>114</v>
      </c>
      <c r="B3902" s="407"/>
      <c r="C3902" s="412"/>
      <c r="D3902" s="412"/>
      <c r="E3902" s="412"/>
    </row>
    <row r="3903" spans="1:8" ht="17.25" thickBot="1" x14ac:dyDescent="0.35">
      <c r="A3903" s="414" t="s">
        <v>40</v>
      </c>
      <c r="B3903" s="407">
        <v>350</v>
      </c>
      <c r="C3903" s="407">
        <v>312.66000000000003</v>
      </c>
      <c r="D3903" s="407">
        <v>900</v>
      </c>
      <c r="E3903" s="407">
        <v>1000</v>
      </c>
    </row>
    <row r="3904" spans="1:8" ht="57" customHeight="1" thickBot="1" x14ac:dyDescent="0.35">
      <c r="A3904" s="401" t="s">
        <v>53</v>
      </c>
      <c r="B3904" s="402" t="s">
        <v>1059</v>
      </c>
      <c r="C3904" s="415" t="s">
        <v>1060</v>
      </c>
      <c r="D3904" s="416"/>
      <c r="E3904" s="402"/>
      <c r="G3904" s="364"/>
    </row>
    <row r="3905" spans="1:7" ht="17.25" thickBot="1" x14ac:dyDescent="0.35">
      <c r="A3905" s="375" t="s">
        <v>22</v>
      </c>
      <c r="B3905" s="986" t="s">
        <v>1056</v>
      </c>
      <c r="C3905" s="966"/>
      <c r="D3905" s="966"/>
      <c r="E3905" s="987"/>
      <c r="G3905" s="364"/>
    </row>
    <row r="3906" spans="1:7" ht="17.25" thickBot="1" x14ac:dyDescent="0.35">
      <c r="A3906" s="375" t="s">
        <v>24</v>
      </c>
      <c r="B3906" s="998" t="s">
        <v>715</v>
      </c>
      <c r="C3906" s="967"/>
      <c r="D3906" s="967"/>
      <c r="E3906" s="968"/>
      <c r="G3906" s="364"/>
    </row>
    <row r="3907" spans="1:7" x14ac:dyDescent="0.3">
      <c r="A3907" s="969"/>
      <c r="B3907" s="404">
        <v>2019</v>
      </c>
      <c r="C3907" s="404">
        <v>2020</v>
      </c>
      <c r="D3907" s="404">
        <v>2021</v>
      </c>
      <c r="E3907" s="404">
        <v>2022</v>
      </c>
      <c r="G3907" s="364"/>
    </row>
    <row r="3908" spans="1:7" ht="17.25" thickBot="1" x14ac:dyDescent="0.35">
      <c r="A3908" s="970"/>
      <c r="B3908" s="405" t="s">
        <v>9</v>
      </c>
      <c r="C3908" s="405" t="s">
        <v>10</v>
      </c>
      <c r="D3908" s="405" t="s">
        <v>10</v>
      </c>
      <c r="E3908" s="405" t="s">
        <v>10</v>
      </c>
      <c r="G3908" s="364"/>
    </row>
    <row r="3909" spans="1:7" ht="17.25" thickBot="1" x14ac:dyDescent="0.35">
      <c r="A3909" s="375" t="s">
        <v>26</v>
      </c>
      <c r="B3909" s="406">
        <v>20</v>
      </c>
      <c r="C3909" s="406">
        <v>40</v>
      </c>
      <c r="D3909" s="406">
        <v>20</v>
      </c>
      <c r="E3909" s="406">
        <v>0</v>
      </c>
      <c r="G3909" s="364"/>
    </row>
    <row r="3910" spans="1:7" ht="17.25" thickBot="1" x14ac:dyDescent="0.35">
      <c r="A3910" s="375" t="s">
        <v>27</v>
      </c>
      <c r="B3910" s="412">
        <v>778.56899999999996</v>
      </c>
      <c r="C3910" s="412">
        <v>3114.2779999999998</v>
      </c>
      <c r="D3910" s="412">
        <v>778.56899999999996</v>
      </c>
      <c r="E3910" s="412">
        <v>0</v>
      </c>
      <c r="G3910" s="364"/>
    </row>
    <row r="3911" spans="1:7" ht="17.25" thickBot="1" x14ac:dyDescent="0.35">
      <c r="A3911" s="375" t="s">
        <v>28</v>
      </c>
      <c r="B3911" s="406">
        <v>38.928449999999998</v>
      </c>
      <c r="C3911" s="406">
        <v>77.856949999999998</v>
      </c>
      <c r="D3911" s="406">
        <v>38.928449999999998</v>
      </c>
      <c r="E3911" s="406" t="e">
        <v>#DIV/0!</v>
      </c>
      <c r="G3911" s="364"/>
    </row>
    <row r="3912" spans="1:7" ht="17.25" thickBot="1" x14ac:dyDescent="0.35">
      <c r="A3912" s="375" t="s">
        <v>29</v>
      </c>
      <c r="B3912" s="408" t="s">
        <v>30</v>
      </c>
      <c r="C3912" s="409">
        <v>1</v>
      </c>
      <c r="D3912" s="409">
        <v>-0.5</v>
      </c>
      <c r="E3912" s="409">
        <v>-1</v>
      </c>
      <c r="G3912" s="364"/>
    </row>
    <row r="3913" spans="1:7" ht="17.25" thickBot="1" x14ac:dyDescent="0.35">
      <c r="A3913" s="375" t="s">
        <v>31</v>
      </c>
      <c r="B3913" s="408" t="s">
        <v>30</v>
      </c>
      <c r="C3913" s="409">
        <v>3.0000025688153524</v>
      </c>
      <c r="D3913" s="409">
        <v>-0.75000016055085639</v>
      </c>
      <c r="E3913" s="409">
        <v>-1</v>
      </c>
      <c r="G3913" s="364"/>
    </row>
    <row r="3914" spans="1:7" ht="17.25" thickBot="1" x14ac:dyDescent="0.35">
      <c r="A3914" s="375" t="s">
        <v>32</v>
      </c>
      <c r="B3914" s="408" t="s">
        <v>30</v>
      </c>
      <c r="C3914" s="409">
        <v>1.0000012844076762</v>
      </c>
      <c r="D3914" s="409">
        <v>-0.50000032110171277</v>
      </c>
      <c r="E3914" s="409" t="e">
        <v>#DIV/0!</v>
      </c>
      <c r="G3914" s="364"/>
    </row>
    <row r="3915" spans="1:7" ht="17.25" thickBot="1" x14ac:dyDescent="0.35">
      <c r="A3915" s="1016" t="s">
        <v>721</v>
      </c>
      <c r="B3915" s="1017"/>
      <c r="C3915" s="1017"/>
      <c r="D3915" s="1017"/>
      <c r="E3915" s="1018"/>
      <c r="G3915" s="364"/>
    </row>
    <row r="3916" spans="1:7" x14ac:dyDescent="0.3">
      <c r="A3916" s="969"/>
      <c r="B3916" s="404">
        <v>2019</v>
      </c>
      <c r="C3916" s="404">
        <v>2020</v>
      </c>
      <c r="D3916" s="404">
        <v>2021</v>
      </c>
      <c r="E3916" s="404">
        <v>2022</v>
      </c>
      <c r="G3916" s="364"/>
    </row>
    <row r="3917" spans="1:7" ht="17.25" thickBot="1" x14ac:dyDescent="0.35">
      <c r="A3917" s="970"/>
      <c r="B3917" s="405" t="s">
        <v>9</v>
      </c>
      <c r="C3917" s="405" t="s">
        <v>10</v>
      </c>
      <c r="D3917" s="405" t="s">
        <v>10</v>
      </c>
      <c r="E3917" s="405" t="s">
        <v>10</v>
      </c>
      <c r="G3917" s="364"/>
    </row>
    <row r="3918" spans="1:7" ht="17.25" thickBot="1" x14ac:dyDescent="0.35">
      <c r="A3918" s="411" t="s">
        <v>49</v>
      </c>
      <c r="B3918" s="412">
        <v>0</v>
      </c>
      <c r="C3918" s="412">
        <v>0</v>
      </c>
      <c r="D3918" s="412">
        <v>0</v>
      </c>
      <c r="E3918" s="412">
        <v>0</v>
      </c>
      <c r="G3918" s="364"/>
    </row>
    <row r="3919" spans="1:7" ht="17.25" thickBot="1" x14ac:dyDescent="0.35">
      <c r="A3919" s="413" t="s">
        <v>110</v>
      </c>
      <c r="B3919" s="412"/>
      <c r="C3919" s="412"/>
      <c r="D3919" s="412"/>
      <c r="E3919" s="412"/>
      <c r="G3919" s="364"/>
    </row>
    <row r="3920" spans="1:7" ht="17.25" thickBot="1" x14ac:dyDescent="0.35">
      <c r="A3920" s="413" t="s">
        <v>111</v>
      </c>
      <c r="B3920" s="412"/>
      <c r="C3920" s="412"/>
      <c r="D3920" s="412"/>
      <c r="E3920" s="412"/>
      <c r="G3920" s="364"/>
    </row>
    <row r="3921" spans="1:7" ht="17.25" thickBot="1" x14ac:dyDescent="0.35">
      <c r="A3921" s="413" t="s">
        <v>113</v>
      </c>
      <c r="B3921" s="412"/>
      <c r="C3921" s="412"/>
      <c r="D3921" s="412"/>
      <c r="E3921" s="412"/>
      <c r="G3921" s="364"/>
    </row>
    <row r="3922" spans="1:7" ht="17.25" thickBot="1" x14ac:dyDescent="0.35">
      <c r="A3922" s="413" t="s">
        <v>114</v>
      </c>
      <c r="B3922" s="412"/>
      <c r="C3922" s="412"/>
      <c r="D3922" s="412"/>
      <c r="E3922" s="412"/>
      <c r="G3922" s="364"/>
    </row>
    <row r="3923" spans="1:7" ht="17.25" thickBot="1" x14ac:dyDescent="0.35">
      <c r="A3923" s="411" t="s">
        <v>50</v>
      </c>
      <c r="B3923" s="406">
        <v>778.56899999999996</v>
      </c>
      <c r="C3923" s="406">
        <v>3114.2779999999998</v>
      </c>
      <c r="D3923" s="406">
        <v>778.56899999999996</v>
      </c>
      <c r="E3923" s="406">
        <v>0</v>
      </c>
      <c r="G3923" s="364"/>
    </row>
    <row r="3924" spans="1:7" ht="17.25" thickBot="1" x14ac:dyDescent="0.35">
      <c r="A3924" s="413" t="s">
        <v>110</v>
      </c>
      <c r="B3924" s="412">
        <v>778.56899999999996</v>
      </c>
      <c r="C3924" s="412">
        <v>3114.2779999999998</v>
      </c>
      <c r="D3924" s="412">
        <v>778.56899999999996</v>
      </c>
      <c r="E3924" s="412">
        <v>0</v>
      </c>
      <c r="G3924" s="364"/>
    </row>
    <row r="3925" spans="1:7" ht="17.25" thickBot="1" x14ac:dyDescent="0.35">
      <c r="A3925" s="413" t="s">
        <v>111</v>
      </c>
      <c r="B3925" s="407"/>
      <c r="C3925" s="412"/>
      <c r="D3925" s="412"/>
      <c r="E3925" s="412"/>
      <c r="G3925" s="364"/>
    </row>
    <row r="3926" spans="1:7" ht="17.25" thickBot="1" x14ac:dyDescent="0.35">
      <c r="A3926" s="413" t="s">
        <v>113</v>
      </c>
      <c r="B3926" s="407"/>
      <c r="C3926" s="412"/>
      <c r="D3926" s="412"/>
      <c r="E3926" s="412"/>
      <c r="G3926" s="364"/>
    </row>
    <row r="3927" spans="1:7" ht="17.25" thickBot="1" x14ac:dyDescent="0.35">
      <c r="A3927" s="413" t="s">
        <v>114</v>
      </c>
      <c r="B3927" s="407"/>
      <c r="C3927" s="412"/>
      <c r="D3927" s="412"/>
      <c r="E3927" s="412"/>
      <c r="G3927" s="364"/>
    </row>
    <row r="3928" spans="1:7" ht="17.25" thickBot="1" x14ac:dyDescent="0.35">
      <c r="A3928" s="470" t="s">
        <v>56</v>
      </c>
      <c r="B3928" s="465">
        <v>778.56899999999996</v>
      </c>
      <c r="C3928" s="465">
        <v>3114.2779999999998</v>
      </c>
      <c r="D3928" s="465">
        <v>778.56899999999996</v>
      </c>
      <c r="E3928" s="465">
        <v>0</v>
      </c>
      <c r="F3928" s="451"/>
      <c r="G3928" s="364"/>
    </row>
    <row r="3929" spans="1:7" ht="89.25" customHeight="1" thickBot="1" x14ac:dyDescent="0.35">
      <c r="A3929" s="457" t="s">
        <v>53</v>
      </c>
      <c r="B3929" s="458" t="s">
        <v>1061</v>
      </c>
      <c r="C3929" s="459" t="s">
        <v>1062</v>
      </c>
      <c r="D3929" s="460"/>
      <c r="E3929" s="458"/>
      <c r="F3929" s="451"/>
      <c r="G3929" s="364"/>
    </row>
    <row r="3930" spans="1:7" ht="17.25" thickBot="1" x14ac:dyDescent="0.35">
      <c r="A3930" s="461" t="s">
        <v>22</v>
      </c>
      <c r="B3930" s="1031" t="s">
        <v>724</v>
      </c>
      <c r="C3930" s="1032"/>
      <c r="D3930" s="1032"/>
      <c r="E3930" s="1033"/>
      <c r="F3930" s="451"/>
      <c r="G3930" s="364"/>
    </row>
    <row r="3931" spans="1:7" ht="17.25" thickBot="1" x14ac:dyDescent="0.35">
      <c r="A3931" s="461" t="s">
        <v>24</v>
      </c>
      <c r="B3931" s="1023" t="s">
        <v>711</v>
      </c>
      <c r="C3931" s="1024"/>
      <c r="D3931" s="1024"/>
      <c r="E3931" s="1025"/>
      <c r="F3931" s="451"/>
      <c r="G3931" s="364"/>
    </row>
    <row r="3932" spans="1:7" x14ac:dyDescent="0.3">
      <c r="A3932" s="1026"/>
      <c r="B3932" s="462">
        <v>2019</v>
      </c>
      <c r="C3932" s="462">
        <v>2020</v>
      </c>
      <c r="D3932" s="462">
        <v>2021</v>
      </c>
      <c r="E3932" s="462">
        <v>2022</v>
      </c>
      <c r="F3932" s="451"/>
      <c r="G3932" s="364"/>
    </row>
    <row r="3933" spans="1:7" ht="17.25" thickBot="1" x14ac:dyDescent="0.35">
      <c r="A3933" s="1027"/>
      <c r="B3933" s="463" t="s">
        <v>9</v>
      </c>
      <c r="C3933" s="463" t="s">
        <v>10</v>
      </c>
      <c r="D3933" s="463" t="s">
        <v>10</v>
      </c>
      <c r="E3933" s="463" t="s">
        <v>10</v>
      </c>
      <c r="F3933" s="451"/>
      <c r="G3933" s="364"/>
    </row>
    <row r="3934" spans="1:7" ht="17.25" thickBot="1" x14ac:dyDescent="0.35">
      <c r="A3934" s="461" t="s">
        <v>26</v>
      </c>
      <c r="B3934" s="464">
        <v>1</v>
      </c>
      <c r="C3934" s="464">
        <v>1</v>
      </c>
      <c r="D3934" s="464">
        <v>1</v>
      </c>
      <c r="E3934" s="464">
        <v>0</v>
      </c>
      <c r="F3934" s="451"/>
      <c r="G3934" s="364"/>
    </row>
    <row r="3935" spans="1:7" ht="17.25" thickBot="1" x14ac:dyDescent="0.35">
      <c r="A3935" s="461" t="s">
        <v>27</v>
      </c>
      <c r="B3935" s="468">
        <v>18.619</v>
      </c>
      <c r="C3935" s="468">
        <v>74.474999999999994</v>
      </c>
      <c r="D3935" s="468">
        <v>18.619</v>
      </c>
      <c r="E3935" s="468">
        <v>0</v>
      </c>
      <c r="F3935" s="451"/>
      <c r="G3935" s="364"/>
    </row>
    <row r="3936" spans="1:7" ht="17.25" thickBot="1" x14ac:dyDescent="0.35">
      <c r="A3936" s="461" t="s">
        <v>28</v>
      </c>
      <c r="B3936" s="464">
        <v>18.619</v>
      </c>
      <c r="C3936" s="464">
        <v>74.474999999999994</v>
      </c>
      <c r="D3936" s="464">
        <v>18.619</v>
      </c>
      <c r="E3936" s="464" t="e">
        <v>#DIV/0!</v>
      </c>
      <c r="F3936" s="451"/>
      <c r="G3936" s="364"/>
    </row>
    <row r="3937" spans="1:7" ht="17.25" thickBot="1" x14ac:dyDescent="0.35">
      <c r="A3937" s="461" t="s">
        <v>29</v>
      </c>
      <c r="B3937" s="426" t="s">
        <v>30</v>
      </c>
      <c r="C3937" s="466">
        <v>0</v>
      </c>
      <c r="D3937" s="466">
        <v>0</v>
      </c>
      <c r="E3937" s="466">
        <v>-1</v>
      </c>
      <c r="F3937" s="451"/>
      <c r="G3937" s="364"/>
    </row>
    <row r="3938" spans="1:7" ht="17.25" thickBot="1" x14ac:dyDescent="0.35">
      <c r="A3938" s="461" t="s">
        <v>31</v>
      </c>
      <c r="B3938" s="426" t="s">
        <v>30</v>
      </c>
      <c r="C3938" s="466">
        <v>2.9999462914227402</v>
      </c>
      <c r="D3938" s="466">
        <v>-0.74999664316884851</v>
      </c>
      <c r="E3938" s="466">
        <v>-1</v>
      </c>
      <c r="F3938" s="451"/>
      <c r="G3938" s="364"/>
    </row>
    <row r="3939" spans="1:7" ht="17.25" thickBot="1" x14ac:dyDescent="0.35">
      <c r="A3939" s="461" t="s">
        <v>32</v>
      </c>
      <c r="B3939" s="426" t="s">
        <v>30</v>
      </c>
      <c r="C3939" s="466">
        <v>2.9999462914227402</v>
      </c>
      <c r="D3939" s="466">
        <v>-0.74999664316884851</v>
      </c>
      <c r="E3939" s="466" t="e">
        <v>#DIV/0!</v>
      </c>
      <c r="F3939" s="451"/>
      <c r="G3939" s="364"/>
    </row>
    <row r="3940" spans="1:7" ht="17.25" thickBot="1" x14ac:dyDescent="0.35">
      <c r="A3940" s="1028" t="s">
        <v>721</v>
      </c>
      <c r="B3940" s="1029"/>
      <c r="C3940" s="1029"/>
      <c r="D3940" s="1029"/>
      <c r="E3940" s="1030"/>
      <c r="F3940" s="451"/>
      <c r="G3940" s="364"/>
    </row>
    <row r="3941" spans="1:7" x14ac:dyDescent="0.3">
      <c r="A3941" s="1026"/>
      <c r="B3941" s="462">
        <v>2019</v>
      </c>
      <c r="C3941" s="462">
        <v>2020</v>
      </c>
      <c r="D3941" s="462">
        <v>2021</v>
      </c>
      <c r="E3941" s="462">
        <v>2022</v>
      </c>
      <c r="F3941" s="451"/>
      <c r="G3941" s="364"/>
    </row>
    <row r="3942" spans="1:7" ht="17.25" thickBot="1" x14ac:dyDescent="0.35">
      <c r="A3942" s="1027"/>
      <c r="B3942" s="463" t="s">
        <v>9</v>
      </c>
      <c r="C3942" s="463" t="s">
        <v>10</v>
      </c>
      <c r="D3942" s="463" t="s">
        <v>10</v>
      </c>
      <c r="E3942" s="463" t="s">
        <v>10</v>
      </c>
      <c r="F3942" s="451"/>
      <c r="G3942" s="364"/>
    </row>
    <row r="3943" spans="1:7" ht="17.25" thickBot="1" x14ac:dyDescent="0.35">
      <c r="A3943" s="467" t="s">
        <v>49</v>
      </c>
      <c r="B3943" s="468">
        <v>0</v>
      </c>
      <c r="C3943" s="468">
        <v>0</v>
      </c>
      <c r="D3943" s="468">
        <v>0</v>
      </c>
      <c r="E3943" s="468">
        <v>0</v>
      </c>
      <c r="F3943" s="451"/>
      <c r="G3943" s="364"/>
    </row>
    <row r="3944" spans="1:7" ht="17.25" thickBot="1" x14ac:dyDescent="0.35">
      <c r="A3944" s="469" t="s">
        <v>110</v>
      </c>
      <c r="B3944" s="468"/>
      <c r="C3944" s="468"/>
      <c r="D3944" s="468"/>
      <c r="E3944" s="468"/>
      <c r="F3944" s="451"/>
      <c r="G3944" s="364"/>
    </row>
    <row r="3945" spans="1:7" ht="17.25" thickBot="1" x14ac:dyDescent="0.35">
      <c r="A3945" s="469" t="s">
        <v>111</v>
      </c>
      <c r="B3945" s="468"/>
      <c r="C3945" s="468"/>
      <c r="D3945" s="468"/>
      <c r="E3945" s="468"/>
      <c r="F3945" s="451"/>
      <c r="G3945" s="364"/>
    </row>
    <row r="3946" spans="1:7" ht="17.25" thickBot="1" x14ac:dyDescent="0.35">
      <c r="A3946" s="469" t="s">
        <v>113</v>
      </c>
      <c r="B3946" s="468"/>
      <c r="C3946" s="468"/>
      <c r="D3946" s="468"/>
      <c r="E3946" s="468"/>
      <c r="F3946" s="451"/>
      <c r="G3946" s="364"/>
    </row>
    <row r="3947" spans="1:7" ht="17.25" thickBot="1" x14ac:dyDescent="0.35">
      <c r="A3947" s="469" t="s">
        <v>114</v>
      </c>
      <c r="B3947" s="468"/>
      <c r="C3947" s="468"/>
      <c r="D3947" s="468"/>
      <c r="E3947" s="468"/>
      <c r="F3947" s="451"/>
      <c r="G3947" s="364"/>
    </row>
    <row r="3948" spans="1:7" ht="17.25" thickBot="1" x14ac:dyDescent="0.35">
      <c r="A3948" s="467" t="s">
        <v>50</v>
      </c>
      <c r="B3948" s="464">
        <v>18.619</v>
      </c>
      <c r="C3948" s="464">
        <v>74.474999999999994</v>
      </c>
      <c r="D3948" s="464">
        <v>18.619</v>
      </c>
      <c r="E3948" s="464">
        <v>0</v>
      </c>
      <c r="F3948" s="451"/>
      <c r="G3948" s="364"/>
    </row>
    <row r="3949" spans="1:7" ht="17.25" thickBot="1" x14ac:dyDescent="0.35">
      <c r="A3949" s="469" t="s">
        <v>110</v>
      </c>
      <c r="B3949" s="468">
        <v>18.619</v>
      </c>
      <c r="C3949" s="468">
        <v>74.474999999999994</v>
      </c>
      <c r="D3949" s="468">
        <v>18.619</v>
      </c>
      <c r="E3949" s="468">
        <v>0</v>
      </c>
      <c r="F3949" s="451"/>
      <c r="G3949" s="364"/>
    </row>
    <row r="3950" spans="1:7" ht="17.25" thickBot="1" x14ac:dyDescent="0.35">
      <c r="A3950" s="469" t="s">
        <v>111</v>
      </c>
      <c r="B3950" s="465"/>
      <c r="C3950" s="468"/>
      <c r="D3950" s="468"/>
      <c r="E3950" s="468"/>
      <c r="F3950" s="451"/>
      <c r="G3950" s="364"/>
    </row>
    <row r="3951" spans="1:7" ht="17.25" thickBot="1" x14ac:dyDescent="0.35">
      <c r="A3951" s="469" t="s">
        <v>113</v>
      </c>
      <c r="B3951" s="465"/>
      <c r="C3951" s="468"/>
      <c r="D3951" s="468"/>
      <c r="E3951" s="468"/>
      <c r="F3951" s="451"/>
      <c r="G3951" s="364"/>
    </row>
    <row r="3952" spans="1:7" ht="17.25" thickBot="1" x14ac:dyDescent="0.35">
      <c r="A3952" s="469" t="s">
        <v>114</v>
      </c>
      <c r="B3952" s="465"/>
      <c r="C3952" s="468"/>
      <c r="D3952" s="468"/>
      <c r="E3952" s="468"/>
      <c r="F3952" s="451"/>
      <c r="G3952" s="364"/>
    </row>
    <row r="3953" spans="1:7" ht="17.25" thickBot="1" x14ac:dyDescent="0.35">
      <c r="A3953" s="470" t="s">
        <v>56</v>
      </c>
      <c r="B3953" s="465">
        <v>18.619</v>
      </c>
      <c r="C3953" s="465">
        <v>74.474999999999994</v>
      </c>
      <c r="D3953" s="465">
        <v>18.619</v>
      </c>
      <c r="E3953" s="465">
        <v>0</v>
      </c>
      <c r="F3953" s="451"/>
      <c r="G3953" s="364"/>
    </row>
    <row r="3954" spans="1:7" ht="63.75" customHeight="1" thickBot="1" x14ac:dyDescent="0.35">
      <c r="A3954" s="457" t="s">
        <v>53</v>
      </c>
      <c r="B3954" s="458" t="s">
        <v>1063</v>
      </c>
      <c r="C3954" s="459" t="s">
        <v>1064</v>
      </c>
      <c r="D3954" s="460"/>
      <c r="E3954" s="458"/>
      <c r="F3954" s="451"/>
      <c r="G3954" s="364"/>
    </row>
    <row r="3955" spans="1:7" ht="17.25" thickBot="1" x14ac:dyDescent="0.35">
      <c r="A3955" s="461" t="s">
        <v>22</v>
      </c>
      <c r="B3955" s="1031" t="s">
        <v>1065</v>
      </c>
      <c r="C3955" s="1032"/>
      <c r="D3955" s="1032"/>
      <c r="E3955" s="1033"/>
      <c r="F3955" s="451"/>
      <c r="G3955" s="364"/>
    </row>
    <row r="3956" spans="1:7" ht="17.25" thickBot="1" x14ac:dyDescent="0.35">
      <c r="A3956" s="461" t="s">
        <v>24</v>
      </c>
      <c r="B3956" s="1023" t="s">
        <v>711</v>
      </c>
      <c r="C3956" s="1024"/>
      <c r="D3956" s="1024"/>
      <c r="E3956" s="1025"/>
      <c r="F3956" s="451"/>
      <c r="G3956" s="364"/>
    </row>
    <row r="3957" spans="1:7" x14ac:dyDescent="0.3">
      <c r="A3957" s="1026"/>
      <c r="B3957" s="462">
        <v>2019</v>
      </c>
      <c r="C3957" s="462">
        <v>2020</v>
      </c>
      <c r="D3957" s="462">
        <v>2021</v>
      </c>
      <c r="E3957" s="462">
        <v>2022</v>
      </c>
      <c r="F3957" s="451"/>
      <c r="G3957" s="364"/>
    </row>
    <row r="3958" spans="1:7" ht="17.25" thickBot="1" x14ac:dyDescent="0.35">
      <c r="A3958" s="1027"/>
      <c r="B3958" s="463" t="s">
        <v>9</v>
      </c>
      <c r="C3958" s="463" t="s">
        <v>10</v>
      </c>
      <c r="D3958" s="463" t="s">
        <v>10</v>
      </c>
      <c r="E3958" s="463" t="s">
        <v>10</v>
      </c>
      <c r="F3958" s="451"/>
      <c r="G3958" s="364"/>
    </row>
    <row r="3959" spans="1:7" ht="17.25" thickBot="1" x14ac:dyDescent="0.35">
      <c r="A3959" s="461" t="s">
        <v>26</v>
      </c>
      <c r="B3959" s="464">
        <v>1</v>
      </c>
      <c r="C3959" s="464">
        <v>0</v>
      </c>
      <c r="D3959" s="464">
        <v>0</v>
      </c>
      <c r="E3959" s="464">
        <v>0</v>
      </c>
      <c r="F3959" s="451"/>
      <c r="G3959" s="364"/>
    </row>
    <row r="3960" spans="1:7" ht="17.25" thickBot="1" x14ac:dyDescent="0.35">
      <c r="A3960" s="461" t="s">
        <v>27</v>
      </c>
      <c r="B3960" s="468">
        <v>1607.546</v>
      </c>
      <c r="C3960" s="468">
        <v>0</v>
      </c>
      <c r="D3960" s="468">
        <v>0</v>
      </c>
      <c r="E3960" s="468">
        <v>0</v>
      </c>
      <c r="F3960" s="451"/>
      <c r="G3960" s="364"/>
    </row>
    <row r="3961" spans="1:7" ht="17.25" thickBot="1" x14ac:dyDescent="0.35">
      <c r="A3961" s="461" t="s">
        <v>28</v>
      </c>
      <c r="B3961" s="464">
        <v>1607.546</v>
      </c>
      <c r="C3961" s="464" t="e">
        <v>#DIV/0!</v>
      </c>
      <c r="D3961" s="464" t="e">
        <v>#DIV/0!</v>
      </c>
      <c r="E3961" s="464" t="e">
        <v>#DIV/0!</v>
      </c>
      <c r="F3961" s="451"/>
      <c r="G3961" s="364"/>
    </row>
    <row r="3962" spans="1:7" ht="17.25" thickBot="1" x14ac:dyDescent="0.35">
      <c r="A3962" s="461" t="s">
        <v>29</v>
      </c>
      <c r="B3962" s="426" t="s">
        <v>30</v>
      </c>
      <c r="C3962" s="466">
        <v>-1</v>
      </c>
      <c r="D3962" s="466" t="e">
        <v>#DIV/0!</v>
      </c>
      <c r="E3962" s="466" t="e">
        <v>#DIV/0!</v>
      </c>
      <c r="F3962" s="451"/>
      <c r="G3962" s="364"/>
    </row>
    <row r="3963" spans="1:7" ht="17.25" thickBot="1" x14ac:dyDescent="0.35">
      <c r="A3963" s="461" t="s">
        <v>31</v>
      </c>
      <c r="B3963" s="426" t="s">
        <v>30</v>
      </c>
      <c r="C3963" s="466">
        <v>-1</v>
      </c>
      <c r="D3963" s="466" t="e">
        <v>#DIV/0!</v>
      </c>
      <c r="E3963" s="466" t="e">
        <v>#DIV/0!</v>
      </c>
      <c r="F3963" s="451"/>
      <c r="G3963" s="364"/>
    </row>
    <row r="3964" spans="1:7" ht="17.25" thickBot="1" x14ac:dyDescent="0.35">
      <c r="A3964" s="461" t="s">
        <v>32</v>
      </c>
      <c r="B3964" s="426" t="s">
        <v>30</v>
      </c>
      <c r="C3964" s="466" t="e">
        <v>#DIV/0!</v>
      </c>
      <c r="D3964" s="466" t="e">
        <v>#DIV/0!</v>
      </c>
      <c r="E3964" s="466" t="e">
        <v>#DIV/0!</v>
      </c>
      <c r="F3964" s="451"/>
      <c r="G3964" s="364"/>
    </row>
    <row r="3965" spans="1:7" ht="17.25" thickBot="1" x14ac:dyDescent="0.35">
      <c r="A3965" s="1028" t="s">
        <v>721</v>
      </c>
      <c r="B3965" s="1029"/>
      <c r="C3965" s="1029"/>
      <c r="D3965" s="1029"/>
      <c r="E3965" s="1030"/>
      <c r="F3965" s="451"/>
      <c r="G3965" s="364"/>
    </row>
    <row r="3966" spans="1:7" x14ac:dyDescent="0.3">
      <c r="A3966" s="1026"/>
      <c r="B3966" s="462">
        <v>2019</v>
      </c>
      <c r="C3966" s="462">
        <v>2020</v>
      </c>
      <c r="D3966" s="462">
        <v>2021</v>
      </c>
      <c r="E3966" s="462">
        <v>2022</v>
      </c>
      <c r="F3966" s="451"/>
      <c r="G3966" s="364"/>
    </row>
    <row r="3967" spans="1:7" ht="17.25" thickBot="1" x14ac:dyDescent="0.35">
      <c r="A3967" s="1027"/>
      <c r="B3967" s="463" t="s">
        <v>9</v>
      </c>
      <c r="C3967" s="463" t="s">
        <v>10</v>
      </c>
      <c r="D3967" s="463" t="s">
        <v>10</v>
      </c>
      <c r="E3967" s="463" t="s">
        <v>10</v>
      </c>
      <c r="F3967" s="451"/>
      <c r="G3967" s="364"/>
    </row>
    <row r="3968" spans="1:7" ht="17.25" thickBot="1" x14ac:dyDescent="0.35">
      <c r="A3968" s="467" t="s">
        <v>49</v>
      </c>
      <c r="B3968" s="468">
        <v>0</v>
      </c>
      <c r="C3968" s="468">
        <v>0</v>
      </c>
      <c r="D3968" s="468">
        <v>0</v>
      </c>
      <c r="E3968" s="468">
        <v>0</v>
      </c>
      <c r="F3968" s="451"/>
      <c r="G3968" s="364"/>
    </row>
    <row r="3969" spans="1:7" ht="17.25" thickBot="1" x14ac:dyDescent="0.35">
      <c r="A3969" s="469" t="s">
        <v>110</v>
      </c>
      <c r="B3969" s="468"/>
      <c r="C3969" s="468"/>
      <c r="D3969" s="468"/>
      <c r="E3969" s="468"/>
      <c r="F3969" s="451"/>
      <c r="G3969" s="364"/>
    </row>
    <row r="3970" spans="1:7" ht="17.25" thickBot="1" x14ac:dyDescent="0.35">
      <c r="A3970" s="469" t="s">
        <v>111</v>
      </c>
      <c r="B3970" s="468"/>
      <c r="C3970" s="468"/>
      <c r="D3970" s="468"/>
      <c r="E3970" s="468"/>
      <c r="F3970" s="451"/>
      <c r="G3970" s="364"/>
    </row>
    <row r="3971" spans="1:7" ht="17.25" thickBot="1" x14ac:dyDescent="0.35">
      <c r="A3971" s="469" t="s">
        <v>113</v>
      </c>
      <c r="B3971" s="468"/>
      <c r="C3971" s="468"/>
      <c r="D3971" s="468"/>
      <c r="E3971" s="468"/>
      <c r="F3971" s="451"/>
      <c r="G3971" s="364"/>
    </row>
    <row r="3972" spans="1:7" ht="17.25" thickBot="1" x14ac:dyDescent="0.35">
      <c r="A3972" s="469" t="s">
        <v>114</v>
      </c>
      <c r="B3972" s="468"/>
      <c r="C3972" s="468"/>
      <c r="D3972" s="468"/>
      <c r="E3972" s="468"/>
      <c r="F3972" s="451"/>
      <c r="G3972" s="364"/>
    </row>
    <row r="3973" spans="1:7" ht="17.25" thickBot="1" x14ac:dyDescent="0.35">
      <c r="A3973" s="467" t="s">
        <v>50</v>
      </c>
      <c r="B3973" s="464">
        <v>1607.546</v>
      </c>
      <c r="C3973" s="464">
        <v>0</v>
      </c>
      <c r="D3973" s="464">
        <v>0</v>
      </c>
      <c r="E3973" s="464">
        <v>0</v>
      </c>
      <c r="F3973" s="451"/>
      <c r="G3973" s="364"/>
    </row>
    <row r="3974" spans="1:7" ht="17.25" thickBot="1" x14ac:dyDescent="0.35">
      <c r="A3974" s="469" t="s">
        <v>110</v>
      </c>
      <c r="B3974" s="468"/>
      <c r="C3974" s="468"/>
      <c r="D3974" s="468"/>
      <c r="E3974" s="468"/>
      <c r="F3974" s="451"/>
      <c r="G3974" s="364"/>
    </row>
    <row r="3975" spans="1:7" ht="17.25" thickBot="1" x14ac:dyDescent="0.35">
      <c r="A3975" s="469" t="s">
        <v>111</v>
      </c>
      <c r="B3975" s="465"/>
      <c r="C3975" s="468"/>
      <c r="D3975" s="468"/>
      <c r="E3975" s="468"/>
      <c r="F3975" s="451"/>
      <c r="G3975" s="364"/>
    </row>
    <row r="3976" spans="1:7" ht="17.25" thickBot="1" x14ac:dyDescent="0.35">
      <c r="A3976" s="474" t="s">
        <v>113</v>
      </c>
      <c r="B3976" s="465">
        <v>1607.546</v>
      </c>
      <c r="C3976" s="468">
        <v>0</v>
      </c>
      <c r="D3976" s="468">
        <v>0</v>
      </c>
      <c r="E3976" s="468">
        <v>0</v>
      </c>
      <c r="F3976" s="451"/>
      <c r="G3976" s="364"/>
    </row>
    <row r="3977" spans="1:7" ht="17.25" thickBot="1" x14ac:dyDescent="0.35">
      <c r="A3977" s="469" t="s">
        <v>114</v>
      </c>
      <c r="B3977" s="465"/>
      <c r="C3977" s="468"/>
      <c r="D3977" s="468"/>
      <c r="E3977" s="468"/>
      <c r="F3977" s="451"/>
      <c r="G3977" s="364"/>
    </row>
    <row r="3978" spans="1:7" ht="17.25" thickBot="1" x14ac:dyDescent="0.35">
      <c r="A3978" s="470" t="s">
        <v>56</v>
      </c>
      <c r="B3978" s="465">
        <v>1607.546</v>
      </c>
      <c r="C3978" s="465">
        <v>0</v>
      </c>
      <c r="D3978" s="465">
        <v>0</v>
      </c>
      <c r="E3978" s="465">
        <v>0</v>
      </c>
      <c r="F3978" s="451"/>
      <c r="G3978" s="364"/>
    </row>
    <row r="3979" spans="1:7" ht="39.75" customHeight="1" thickBot="1" x14ac:dyDescent="0.35">
      <c r="A3979" s="457" t="s">
        <v>197</v>
      </c>
      <c r="B3979" s="458" t="s">
        <v>1066</v>
      </c>
      <c r="C3979" s="459" t="s">
        <v>1067</v>
      </c>
      <c r="D3979" s="460"/>
      <c r="E3979" s="473"/>
      <c r="F3979" s="451"/>
      <c r="G3979" s="364"/>
    </row>
    <row r="3980" spans="1:7" ht="17.25" thickBot="1" x14ac:dyDescent="0.35">
      <c r="A3980" s="461" t="s">
        <v>22</v>
      </c>
      <c r="B3980" s="1031" t="s">
        <v>1066</v>
      </c>
      <c r="C3980" s="1032"/>
      <c r="D3980" s="1032"/>
      <c r="E3980" s="1033"/>
      <c r="F3980" s="451"/>
      <c r="G3980" s="364"/>
    </row>
    <row r="3981" spans="1:7" ht="17.25" thickBot="1" x14ac:dyDescent="0.35">
      <c r="A3981" s="461" t="s">
        <v>24</v>
      </c>
      <c r="B3981" s="1023" t="s">
        <v>1068</v>
      </c>
      <c r="C3981" s="1024"/>
      <c r="D3981" s="1024"/>
      <c r="E3981" s="1025"/>
      <c r="F3981" s="451"/>
      <c r="G3981" s="364"/>
    </row>
    <row r="3982" spans="1:7" x14ac:dyDescent="0.3">
      <c r="A3982" s="1026"/>
      <c r="B3982" s="462">
        <v>2019</v>
      </c>
      <c r="C3982" s="462">
        <v>2020</v>
      </c>
      <c r="D3982" s="462">
        <v>2021</v>
      </c>
      <c r="E3982" s="462">
        <v>2022</v>
      </c>
      <c r="F3982" s="451"/>
      <c r="G3982" s="364"/>
    </row>
    <row r="3983" spans="1:7" ht="17.25" thickBot="1" x14ac:dyDescent="0.35">
      <c r="A3983" s="1027"/>
      <c r="B3983" s="463" t="s">
        <v>9</v>
      </c>
      <c r="C3983" s="463" t="s">
        <v>10</v>
      </c>
      <c r="D3983" s="463" t="s">
        <v>10</v>
      </c>
      <c r="E3983" s="463" t="s">
        <v>10</v>
      </c>
      <c r="F3983" s="451"/>
      <c r="G3983" s="364"/>
    </row>
    <row r="3984" spans="1:7" ht="17.25" thickBot="1" x14ac:dyDescent="0.35">
      <c r="A3984" s="461" t="s">
        <v>26</v>
      </c>
      <c r="B3984" s="475">
        <v>2</v>
      </c>
      <c r="C3984" s="475">
        <v>5</v>
      </c>
      <c r="D3984" s="475">
        <v>5</v>
      </c>
      <c r="E3984" s="475">
        <v>5</v>
      </c>
      <c r="F3984" s="451"/>
      <c r="G3984" s="364"/>
    </row>
    <row r="3985" spans="1:7" ht="17.25" thickBot="1" x14ac:dyDescent="0.35">
      <c r="A3985" s="461" t="s">
        <v>27</v>
      </c>
      <c r="B3985" s="468">
        <v>400</v>
      </c>
      <c r="C3985" s="468">
        <v>400</v>
      </c>
      <c r="D3985" s="468">
        <v>400</v>
      </c>
      <c r="E3985" s="468">
        <v>400</v>
      </c>
      <c r="F3985" s="451"/>
      <c r="G3985" s="364"/>
    </row>
    <row r="3986" spans="1:7" ht="17.25" thickBot="1" x14ac:dyDescent="0.35">
      <c r="A3986" s="461" t="s">
        <v>28</v>
      </c>
      <c r="B3986" s="464">
        <v>200</v>
      </c>
      <c r="C3986" s="464">
        <v>80</v>
      </c>
      <c r="D3986" s="464">
        <v>80</v>
      </c>
      <c r="E3986" s="464">
        <v>80</v>
      </c>
      <c r="F3986" s="451"/>
      <c r="G3986" s="364"/>
    </row>
    <row r="3987" spans="1:7" ht="17.25" thickBot="1" x14ac:dyDescent="0.35">
      <c r="A3987" s="461" t="s">
        <v>29</v>
      </c>
      <c r="B3987" s="426" t="s">
        <v>30</v>
      </c>
      <c r="C3987" s="466">
        <v>1.5</v>
      </c>
      <c r="D3987" s="466">
        <v>0</v>
      </c>
      <c r="E3987" s="466">
        <v>0</v>
      </c>
      <c r="F3987" s="451"/>
      <c r="G3987" s="364"/>
    </row>
    <row r="3988" spans="1:7" ht="17.25" thickBot="1" x14ac:dyDescent="0.35">
      <c r="A3988" s="461" t="s">
        <v>31</v>
      </c>
      <c r="B3988" s="426" t="s">
        <v>30</v>
      </c>
      <c r="C3988" s="466">
        <v>0</v>
      </c>
      <c r="D3988" s="466">
        <v>0</v>
      </c>
      <c r="E3988" s="466">
        <v>0</v>
      </c>
      <c r="F3988" s="451"/>
      <c r="G3988" s="364"/>
    </row>
    <row r="3989" spans="1:7" ht="17.25" thickBot="1" x14ac:dyDescent="0.35">
      <c r="A3989" s="461" t="s">
        <v>32</v>
      </c>
      <c r="B3989" s="426" t="s">
        <v>30</v>
      </c>
      <c r="C3989" s="466">
        <v>-0.6</v>
      </c>
      <c r="D3989" s="466">
        <v>0</v>
      </c>
      <c r="E3989" s="466">
        <v>0</v>
      </c>
      <c r="F3989" s="451"/>
      <c r="G3989" s="364"/>
    </row>
    <row r="3990" spans="1:7" ht="17.25" thickBot="1" x14ac:dyDescent="0.35">
      <c r="A3990" s="1028" t="s">
        <v>1069</v>
      </c>
      <c r="B3990" s="1029"/>
      <c r="C3990" s="1029"/>
      <c r="D3990" s="1029"/>
      <c r="E3990" s="1030"/>
      <c r="F3990" s="451"/>
      <c r="G3990" s="364"/>
    </row>
    <row r="3991" spans="1:7" x14ac:dyDescent="0.3">
      <c r="A3991" s="1026"/>
      <c r="B3991" s="462">
        <v>2019</v>
      </c>
      <c r="C3991" s="462">
        <v>2020</v>
      </c>
      <c r="D3991" s="462">
        <v>2021</v>
      </c>
      <c r="E3991" s="462">
        <v>2022</v>
      </c>
      <c r="F3991" s="451"/>
      <c r="G3991" s="364"/>
    </row>
    <row r="3992" spans="1:7" ht="17.25" thickBot="1" x14ac:dyDescent="0.35">
      <c r="A3992" s="1027"/>
      <c r="B3992" s="463" t="s">
        <v>9</v>
      </c>
      <c r="C3992" s="463" t="s">
        <v>10</v>
      </c>
      <c r="D3992" s="463" t="s">
        <v>10</v>
      </c>
      <c r="E3992" s="463" t="s">
        <v>10</v>
      </c>
      <c r="F3992" s="451"/>
      <c r="G3992" s="364"/>
    </row>
    <row r="3993" spans="1:7" ht="17.25" thickBot="1" x14ac:dyDescent="0.35">
      <c r="A3993" s="467" t="s">
        <v>49</v>
      </c>
      <c r="B3993" s="468">
        <v>0</v>
      </c>
      <c r="C3993" s="468">
        <v>0</v>
      </c>
      <c r="D3993" s="468">
        <v>0</v>
      </c>
      <c r="E3993" s="468">
        <v>0</v>
      </c>
      <c r="F3993" s="451"/>
      <c r="G3993" s="364"/>
    </row>
    <row r="3994" spans="1:7" ht="17.25" thickBot="1" x14ac:dyDescent="0.35">
      <c r="A3994" s="469" t="s">
        <v>110</v>
      </c>
      <c r="B3994" s="468"/>
      <c r="C3994" s="468"/>
      <c r="D3994" s="468"/>
      <c r="E3994" s="468"/>
      <c r="F3994" s="451"/>
      <c r="G3994" s="364"/>
    </row>
    <row r="3995" spans="1:7" ht="17.25" thickBot="1" x14ac:dyDescent="0.35">
      <c r="A3995" s="469" t="s">
        <v>111</v>
      </c>
      <c r="B3995" s="468"/>
      <c r="C3995" s="468"/>
      <c r="D3995" s="468"/>
      <c r="E3995" s="468"/>
      <c r="F3995" s="451"/>
      <c r="G3995" s="364"/>
    </row>
    <row r="3996" spans="1:7" ht="17.25" thickBot="1" x14ac:dyDescent="0.35">
      <c r="A3996" s="469" t="s">
        <v>113</v>
      </c>
      <c r="B3996" s="468"/>
      <c r="C3996" s="468"/>
      <c r="D3996" s="468"/>
      <c r="E3996" s="468"/>
      <c r="F3996" s="451"/>
      <c r="G3996" s="364"/>
    </row>
    <row r="3997" spans="1:7" ht="17.25" thickBot="1" x14ac:dyDescent="0.35">
      <c r="A3997" s="469" t="s">
        <v>114</v>
      </c>
      <c r="B3997" s="468"/>
      <c r="C3997" s="468"/>
      <c r="D3997" s="468"/>
      <c r="E3997" s="468"/>
      <c r="F3997" s="451"/>
      <c r="G3997" s="364"/>
    </row>
    <row r="3998" spans="1:7" ht="17.25" thickBot="1" x14ac:dyDescent="0.35">
      <c r="A3998" s="467" t="s">
        <v>50</v>
      </c>
      <c r="B3998" s="465">
        <v>400</v>
      </c>
      <c r="C3998" s="465">
        <v>400</v>
      </c>
      <c r="D3998" s="465">
        <v>400</v>
      </c>
      <c r="E3998" s="465">
        <v>400</v>
      </c>
      <c r="F3998" s="451"/>
      <c r="G3998" s="364"/>
    </row>
    <row r="3999" spans="1:7" ht="17.25" thickBot="1" x14ac:dyDescent="0.35">
      <c r="A3999" s="469" t="s">
        <v>110</v>
      </c>
      <c r="B3999" s="468">
        <v>400</v>
      </c>
      <c r="C3999" s="468">
        <v>400</v>
      </c>
      <c r="D3999" s="468">
        <v>400</v>
      </c>
      <c r="E3999" s="468">
        <v>400</v>
      </c>
      <c r="F3999" s="451"/>
      <c r="G3999" s="364"/>
    </row>
    <row r="4000" spans="1:7" ht="17.25" thickBot="1" x14ac:dyDescent="0.35">
      <c r="A4000" s="469" t="s">
        <v>111</v>
      </c>
      <c r="B4000" s="465"/>
      <c r="C4000" s="465"/>
      <c r="D4000" s="465"/>
      <c r="E4000" s="465"/>
      <c r="F4000" s="451"/>
      <c r="G4000" s="364"/>
    </row>
    <row r="4001" spans="1:7" ht="17.25" thickBot="1" x14ac:dyDescent="0.35">
      <c r="A4001" s="469" t="s">
        <v>113</v>
      </c>
      <c r="B4001" s="465"/>
      <c r="C4001" s="465"/>
      <c r="D4001" s="465"/>
      <c r="E4001" s="465"/>
      <c r="F4001" s="451"/>
      <c r="G4001" s="364"/>
    </row>
    <row r="4002" spans="1:7" ht="17.25" thickBot="1" x14ac:dyDescent="0.35">
      <c r="A4002" s="469" t="s">
        <v>114</v>
      </c>
      <c r="B4002" s="465"/>
      <c r="C4002" s="465"/>
      <c r="D4002" s="465"/>
      <c r="E4002" s="465"/>
      <c r="F4002" s="451"/>
      <c r="G4002" s="364"/>
    </row>
    <row r="4003" spans="1:7" ht="17.25" thickBot="1" x14ac:dyDescent="0.35">
      <c r="A4003" s="476" t="s">
        <v>201</v>
      </c>
      <c r="B4003" s="465">
        <v>400</v>
      </c>
      <c r="C4003" s="465">
        <v>400</v>
      </c>
      <c r="D4003" s="465">
        <v>400</v>
      </c>
      <c r="E4003" s="465">
        <v>400</v>
      </c>
      <c r="F4003" s="451"/>
      <c r="G4003" s="364"/>
    </row>
    <row r="4004" spans="1:7" ht="36" customHeight="1" thickBot="1" x14ac:dyDescent="0.35">
      <c r="A4004" s="457" t="s">
        <v>197</v>
      </c>
      <c r="B4004" s="458" t="s">
        <v>1070</v>
      </c>
      <c r="C4004" s="459" t="s">
        <v>1071</v>
      </c>
      <c r="D4004" s="460"/>
      <c r="E4004" s="473"/>
      <c r="F4004" s="451"/>
      <c r="G4004" s="364"/>
    </row>
    <row r="4005" spans="1:7" ht="17.25" thickBot="1" x14ac:dyDescent="0.35">
      <c r="A4005" s="461" t="s">
        <v>22</v>
      </c>
      <c r="B4005" s="1031" t="s">
        <v>1072</v>
      </c>
      <c r="C4005" s="1032"/>
      <c r="D4005" s="1032"/>
      <c r="E4005" s="1033"/>
      <c r="F4005" s="451"/>
      <c r="G4005" s="364"/>
    </row>
    <row r="4006" spans="1:7" ht="17.25" thickBot="1" x14ac:dyDescent="0.35">
      <c r="A4006" s="461" t="s">
        <v>24</v>
      </c>
      <c r="B4006" s="1023" t="s">
        <v>1073</v>
      </c>
      <c r="C4006" s="1024"/>
      <c r="D4006" s="1024"/>
      <c r="E4006" s="1025"/>
      <c r="F4006" s="451"/>
      <c r="G4006" s="364"/>
    </row>
    <row r="4007" spans="1:7" x14ac:dyDescent="0.3">
      <c r="A4007" s="1026"/>
      <c r="B4007" s="462">
        <v>2019</v>
      </c>
      <c r="C4007" s="462">
        <v>2020</v>
      </c>
      <c r="D4007" s="462">
        <v>2021</v>
      </c>
      <c r="E4007" s="462">
        <v>2022</v>
      </c>
      <c r="F4007" s="451"/>
      <c r="G4007" s="364"/>
    </row>
    <row r="4008" spans="1:7" ht="17.25" thickBot="1" x14ac:dyDescent="0.35">
      <c r="A4008" s="1027"/>
      <c r="B4008" s="463" t="s">
        <v>9</v>
      </c>
      <c r="C4008" s="463" t="s">
        <v>10</v>
      </c>
      <c r="D4008" s="463" t="s">
        <v>10</v>
      </c>
      <c r="E4008" s="463" t="s">
        <v>10</v>
      </c>
      <c r="F4008" s="451"/>
      <c r="G4008" s="364"/>
    </row>
    <row r="4009" spans="1:7" ht="17.25" thickBot="1" x14ac:dyDescent="0.35">
      <c r="A4009" s="461" t="s">
        <v>26</v>
      </c>
      <c r="B4009" s="475">
        <v>2</v>
      </c>
      <c r="C4009" s="475">
        <v>5</v>
      </c>
      <c r="D4009" s="475">
        <v>5</v>
      </c>
      <c r="E4009" s="475">
        <v>5</v>
      </c>
      <c r="F4009" s="451"/>
      <c r="G4009" s="364"/>
    </row>
    <row r="4010" spans="1:7" ht="17.25" thickBot="1" x14ac:dyDescent="0.35">
      <c r="A4010" s="461" t="s">
        <v>27</v>
      </c>
      <c r="B4010" s="468">
        <v>3000</v>
      </c>
      <c r="C4010" s="468">
        <v>3000</v>
      </c>
      <c r="D4010" s="468">
        <v>3000</v>
      </c>
      <c r="E4010" s="468">
        <v>3000</v>
      </c>
      <c r="F4010" s="451"/>
      <c r="G4010" s="364"/>
    </row>
    <row r="4011" spans="1:7" ht="17.25" thickBot="1" x14ac:dyDescent="0.35">
      <c r="A4011" s="461" t="s">
        <v>28</v>
      </c>
      <c r="B4011" s="464">
        <v>1500</v>
      </c>
      <c r="C4011" s="464">
        <v>600</v>
      </c>
      <c r="D4011" s="464">
        <v>600</v>
      </c>
      <c r="E4011" s="464">
        <v>600</v>
      </c>
      <c r="F4011" s="451"/>
      <c r="G4011" s="364"/>
    </row>
    <row r="4012" spans="1:7" ht="17.25" thickBot="1" x14ac:dyDescent="0.35">
      <c r="A4012" s="461" t="s">
        <v>29</v>
      </c>
      <c r="B4012" s="426" t="s">
        <v>30</v>
      </c>
      <c r="C4012" s="466">
        <v>1.5</v>
      </c>
      <c r="D4012" s="466">
        <v>0</v>
      </c>
      <c r="E4012" s="466">
        <v>0</v>
      </c>
      <c r="F4012" s="451"/>
      <c r="G4012" s="364"/>
    </row>
    <row r="4013" spans="1:7" ht="17.25" thickBot="1" x14ac:dyDescent="0.35">
      <c r="A4013" s="375" t="s">
        <v>31</v>
      </c>
      <c r="B4013" s="408" t="s">
        <v>30</v>
      </c>
      <c r="C4013" s="409">
        <v>0</v>
      </c>
      <c r="D4013" s="409">
        <v>0</v>
      </c>
      <c r="E4013" s="409">
        <v>0</v>
      </c>
      <c r="G4013" s="364"/>
    </row>
    <row r="4014" spans="1:7" ht="17.25" thickBot="1" x14ac:dyDescent="0.35">
      <c r="A4014" s="375" t="s">
        <v>32</v>
      </c>
      <c r="B4014" s="408" t="s">
        <v>30</v>
      </c>
      <c r="C4014" s="409">
        <v>-0.6</v>
      </c>
      <c r="D4014" s="409">
        <v>0</v>
      </c>
      <c r="E4014" s="409">
        <v>0</v>
      </c>
      <c r="G4014" s="364"/>
    </row>
    <row r="4015" spans="1:7" ht="17.25" thickBot="1" x14ac:dyDescent="0.35">
      <c r="A4015" s="1016" t="s">
        <v>1069</v>
      </c>
      <c r="B4015" s="1017"/>
      <c r="C4015" s="1017"/>
      <c r="D4015" s="1017"/>
      <c r="E4015" s="1018"/>
      <c r="G4015" s="364"/>
    </row>
    <row r="4016" spans="1:7" x14ac:dyDescent="0.3">
      <c r="A4016" s="969"/>
      <c r="B4016" s="404">
        <v>2019</v>
      </c>
      <c r="C4016" s="404">
        <v>2020</v>
      </c>
      <c r="D4016" s="404">
        <v>2021</v>
      </c>
      <c r="E4016" s="404">
        <v>2022</v>
      </c>
      <c r="G4016" s="364"/>
    </row>
    <row r="4017" spans="1:7" ht="17.25" thickBot="1" x14ac:dyDescent="0.35">
      <c r="A4017" s="970"/>
      <c r="B4017" s="405" t="s">
        <v>9</v>
      </c>
      <c r="C4017" s="405" t="s">
        <v>10</v>
      </c>
      <c r="D4017" s="405" t="s">
        <v>10</v>
      </c>
      <c r="E4017" s="405" t="s">
        <v>10</v>
      </c>
      <c r="G4017" s="364"/>
    </row>
    <row r="4018" spans="1:7" ht="17.25" thickBot="1" x14ac:dyDescent="0.35">
      <c r="A4018" s="411" t="s">
        <v>49</v>
      </c>
      <c r="B4018" s="412">
        <v>0</v>
      </c>
      <c r="C4018" s="412">
        <v>0</v>
      </c>
      <c r="D4018" s="412">
        <v>0</v>
      </c>
      <c r="E4018" s="412">
        <v>0</v>
      </c>
      <c r="G4018" s="364"/>
    </row>
    <row r="4019" spans="1:7" ht="17.25" thickBot="1" x14ac:dyDescent="0.35">
      <c r="A4019" s="413" t="s">
        <v>110</v>
      </c>
      <c r="B4019" s="412"/>
      <c r="C4019" s="412"/>
      <c r="D4019" s="412"/>
      <c r="E4019" s="412"/>
      <c r="G4019" s="364"/>
    </row>
    <row r="4020" spans="1:7" ht="17.25" thickBot="1" x14ac:dyDescent="0.35">
      <c r="A4020" s="413" t="s">
        <v>111</v>
      </c>
      <c r="B4020" s="412"/>
      <c r="C4020" s="412"/>
      <c r="D4020" s="412"/>
      <c r="E4020" s="412"/>
      <c r="G4020" s="364"/>
    </row>
    <row r="4021" spans="1:7" ht="17.25" thickBot="1" x14ac:dyDescent="0.35">
      <c r="A4021" s="413" t="s">
        <v>113</v>
      </c>
      <c r="B4021" s="412"/>
      <c r="C4021" s="412"/>
      <c r="D4021" s="412"/>
      <c r="E4021" s="412"/>
      <c r="G4021" s="364"/>
    </row>
    <row r="4022" spans="1:7" ht="17.25" thickBot="1" x14ac:dyDescent="0.35">
      <c r="A4022" s="413" t="s">
        <v>114</v>
      </c>
      <c r="B4022" s="412"/>
      <c r="C4022" s="412"/>
      <c r="D4022" s="412"/>
      <c r="E4022" s="412"/>
      <c r="G4022" s="364"/>
    </row>
    <row r="4023" spans="1:7" ht="17.25" thickBot="1" x14ac:dyDescent="0.35">
      <c r="A4023" s="411" t="s">
        <v>50</v>
      </c>
      <c r="B4023" s="407">
        <v>3000</v>
      </c>
      <c r="C4023" s="407">
        <v>3000</v>
      </c>
      <c r="D4023" s="407">
        <v>3000</v>
      </c>
      <c r="E4023" s="407">
        <v>3000</v>
      </c>
      <c r="G4023" s="364"/>
    </row>
    <row r="4024" spans="1:7" ht="17.25" thickBot="1" x14ac:dyDescent="0.35">
      <c r="A4024" s="413" t="s">
        <v>110</v>
      </c>
      <c r="B4024" s="412">
        <v>3000</v>
      </c>
      <c r="C4024" s="412">
        <v>3000</v>
      </c>
      <c r="D4024" s="412">
        <v>3000</v>
      </c>
      <c r="E4024" s="412">
        <v>3000</v>
      </c>
      <c r="G4024" s="364"/>
    </row>
    <row r="4025" spans="1:7" ht="17.25" thickBot="1" x14ac:dyDescent="0.35">
      <c r="A4025" s="413" t="s">
        <v>111</v>
      </c>
      <c r="B4025" s="407"/>
      <c r="C4025" s="407"/>
      <c r="D4025" s="407"/>
      <c r="E4025" s="407"/>
      <c r="G4025" s="364"/>
    </row>
    <row r="4026" spans="1:7" ht="17.25" thickBot="1" x14ac:dyDescent="0.35">
      <c r="A4026" s="413" t="s">
        <v>113</v>
      </c>
      <c r="B4026" s="407"/>
      <c r="C4026" s="407"/>
      <c r="D4026" s="407"/>
      <c r="E4026" s="407"/>
      <c r="G4026" s="364"/>
    </row>
    <row r="4027" spans="1:7" ht="17.25" thickBot="1" x14ac:dyDescent="0.35">
      <c r="A4027" s="413" t="s">
        <v>114</v>
      </c>
      <c r="B4027" s="407"/>
      <c r="C4027" s="407"/>
      <c r="D4027" s="407"/>
      <c r="E4027" s="407"/>
      <c r="G4027" s="364"/>
    </row>
    <row r="4028" spans="1:7" ht="17.25" thickBot="1" x14ac:dyDescent="0.35">
      <c r="A4028" s="425" t="s">
        <v>201</v>
      </c>
      <c r="B4028" s="407">
        <v>3000</v>
      </c>
      <c r="C4028" s="407">
        <v>3000</v>
      </c>
      <c r="D4028" s="407">
        <v>3000</v>
      </c>
      <c r="E4028" s="407">
        <v>3000</v>
      </c>
      <c r="G4028" s="364"/>
    </row>
    <row r="4029" spans="1:7" ht="35.25" customHeight="1" thickBot="1" x14ac:dyDescent="0.35">
      <c r="A4029" s="401" t="s">
        <v>202</v>
      </c>
      <c r="B4029" s="402" t="s">
        <v>1074</v>
      </c>
      <c r="C4029" s="415" t="s">
        <v>1075</v>
      </c>
      <c r="D4029" s="416"/>
      <c r="E4029" s="419"/>
      <c r="G4029" s="364"/>
    </row>
    <row r="4030" spans="1:7" ht="17.25" thickBot="1" x14ac:dyDescent="0.35">
      <c r="A4030" s="375" t="s">
        <v>22</v>
      </c>
      <c r="B4030" s="986" t="s">
        <v>1074</v>
      </c>
      <c r="C4030" s="966"/>
      <c r="D4030" s="966"/>
      <c r="E4030" s="987"/>
      <c r="G4030" s="364"/>
    </row>
    <row r="4031" spans="1:7" ht="17.25" thickBot="1" x14ac:dyDescent="0.35">
      <c r="A4031" s="375" t="s">
        <v>24</v>
      </c>
      <c r="B4031" s="998" t="s">
        <v>177</v>
      </c>
      <c r="C4031" s="967"/>
      <c r="D4031" s="967"/>
      <c r="E4031" s="968"/>
      <c r="G4031" s="364"/>
    </row>
    <row r="4032" spans="1:7" x14ac:dyDescent="0.3">
      <c r="A4032" s="969"/>
      <c r="B4032" s="404">
        <v>2019</v>
      </c>
      <c r="C4032" s="404">
        <v>2020</v>
      </c>
      <c r="D4032" s="404">
        <v>2021</v>
      </c>
      <c r="E4032" s="404">
        <v>2022</v>
      </c>
      <c r="G4032" s="364"/>
    </row>
    <row r="4033" spans="1:7" ht="17.25" thickBot="1" x14ac:dyDescent="0.35">
      <c r="A4033" s="970"/>
      <c r="B4033" s="405" t="s">
        <v>9</v>
      </c>
      <c r="C4033" s="405" t="s">
        <v>10</v>
      </c>
      <c r="D4033" s="405" t="s">
        <v>10</v>
      </c>
      <c r="E4033" s="405" t="s">
        <v>10</v>
      </c>
      <c r="G4033" s="364"/>
    </row>
    <row r="4034" spans="1:7" ht="17.25" thickBot="1" x14ac:dyDescent="0.35">
      <c r="A4034" s="375" t="s">
        <v>26</v>
      </c>
      <c r="B4034" s="426">
        <v>5</v>
      </c>
      <c r="C4034" s="426">
        <v>5</v>
      </c>
      <c r="D4034" s="426">
        <v>5</v>
      </c>
      <c r="E4034" s="426">
        <v>5</v>
      </c>
      <c r="G4034" s="364"/>
    </row>
    <row r="4035" spans="1:7" ht="17.25" thickBot="1" x14ac:dyDescent="0.35">
      <c r="A4035" s="375" t="s">
        <v>27</v>
      </c>
      <c r="B4035" s="406">
        <v>10000</v>
      </c>
      <c r="C4035" s="406">
        <v>10000</v>
      </c>
      <c r="D4035" s="406">
        <v>10000</v>
      </c>
      <c r="E4035" s="406">
        <v>10000</v>
      </c>
      <c r="G4035" s="364"/>
    </row>
    <row r="4036" spans="1:7" ht="17.25" thickBot="1" x14ac:dyDescent="0.35">
      <c r="A4036" s="375" t="s">
        <v>28</v>
      </c>
      <c r="B4036" s="406">
        <v>2000</v>
      </c>
      <c r="C4036" s="406">
        <v>2000</v>
      </c>
      <c r="D4036" s="406">
        <v>2000</v>
      </c>
      <c r="E4036" s="406">
        <v>2000</v>
      </c>
      <c r="G4036" s="364"/>
    </row>
    <row r="4037" spans="1:7" ht="17.25" thickBot="1" x14ac:dyDescent="0.35">
      <c r="A4037" s="375" t="s">
        <v>29</v>
      </c>
      <c r="B4037" s="408" t="s">
        <v>30</v>
      </c>
      <c r="C4037" s="409">
        <v>0</v>
      </c>
      <c r="D4037" s="409">
        <v>0</v>
      </c>
      <c r="E4037" s="409">
        <v>0</v>
      </c>
      <c r="G4037" s="364"/>
    </row>
    <row r="4038" spans="1:7" ht="17.25" thickBot="1" x14ac:dyDescent="0.35">
      <c r="A4038" s="375" t="s">
        <v>31</v>
      </c>
      <c r="B4038" s="408" t="s">
        <v>30</v>
      </c>
      <c r="C4038" s="409">
        <v>0</v>
      </c>
      <c r="D4038" s="409">
        <v>0</v>
      </c>
      <c r="E4038" s="409">
        <v>0</v>
      </c>
      <c r="G4038" s="364"/>
    </row>
    <row r="4039" spans="1:7" ht="17.25" thickBot="1" x14ac:dyDescent="0.35">
      <c r="A4039" s="375" t="s">
        <v>32</v>
      </c>
      <c r="B4039" s="408" t="s">
        <v>30</v>
      </c>
      <c r="C4039" s="409">
        <v>0</v>
      </c>
      <c r="D4039" s="409">
        <v>0</v>
      </c>
      <c r="E4039" s="409">
        <v>0</v>
      </c>
      <c r="G4039" s="364"/>
    </row>
    <row r="4040" spans="1:7" ht="17.25" thickBot="1" x14ac:dyDescent="0.35">
      <c r="A4040" s="1016" t="s">
        <v>1069</v>
      </c>
      <c r="B4040" s="1017"/>
      <c r="C4040" s="1017"/>
      <c r="D4040" s="1017"/>
      <c r="E4040" s="1018"/>
      <c r="G4040" s="364"/>
    </row>
    <row r="4041" spans="1:7" x14ac:dyDescent="0.3">
      <c r="A4041" s="969"/>
      <c r="B4041" s="404">
        <v>2019</v>
      </c>
      <c r="C4041" s="404">
        <v>2020</v>
      </c>
      <c r="D4041" s="404">
        <v>2021</v>
      </c>
      <c r="E4041" s="404">
        <v>2022</v>
      </c>
      <c r="G4041" s="364"/>
    </row>
    <row r="4042" spans="1:7" ht="17.25" thickBot="1" x14ac:dyDescent="0.35">
      <c r="A4042" s="970"/>
      <c r="B4042" s="405" t="s">
        <v>9</v>
      </c>
      <c r="C4042" s="405" t="s">
        <v>10</v>
      </c>
      <c r="D4042" s="405" t="s">
        <v>10</v>
      </c>
      <c r="E4042" s="405" t="s">
        <v>10</v>
      </c>
      <c r="G4042" s="364"/>
    </row>
    <row r="4043" spans="1:7" ht="17.25" thickBot="1" x14ac:dyDescent="0.35">
      <c r="A4043" s="411" t="s">
        <v>49</v>
      </c>
      <c r="B4043" s="412">
        <v>0</v>
      </c>
      <c r="C4043" s="412">
        <v>0</v>
      </c>
      <c r="D4043" s="412">
        <v>0</v>
      </c>
      <c r="E4043" s="412">
        <v>0</v>
      </c>
      <c r="G4043" s="364"/>
    </row>
    <row r="4044" spans="1:7" ht="17.25" thickBot="1" x14ac:dyDescent="0.35">
      <c r="A4044" s="413" t="s">
        <v>110</v>
      </c>
      <c r="B4044" s="412"/>
      <c r="C4044" s="412"/>
      <c r="D4044" s="412"/>
      <c r="E4044" s="412"/>
      <c r="G4044" s="364"/>
    </row>
    <row r="4045" spans="1:7" ht="17.25" thickBot="1" x14ac:dyDescent="0.35">
      <c r="A4045" s="413" t="s">
        <v>111</v>
      </c>
      <c r="B4045" s="412"/>
      <c r="C4045" s="412"/>
      <c r="D4045" s="412"/>
      <c r="E4045" s="412"/>
      <c r="G4045" s="364"/>
    </row>
    <row r="4046" spans="1:7" ht="17.25" thickBot="1" x14ac:dyDescent="0.35">
      <c r="A4046" s="413" t="s">
        <v>113</v>
      </c>
      <c r="B4046" s="412"/>
      <c r="C4046" s="412"/>
      <c r="D4046" s="412"/>
      <c r="E4046" s="412"/>
      <c r="G4046" s="364"/>
    </row>
    <row r="4047" spans="1:7" ht="17.25" thickBot="1" x14ac:dyDescent="0.35">
      <c r="A4047" s="413" t="s">
        <v>114</v>
      </c>
      <c r="B4047" s="412"/>
      <c r="C4047" s="412"/>
      <c r="D4047" s="412"/>
      <c r="E4047" s="412"/>
      <c r="G4047" s="364"/>
    </row>
    <row r="4048" spans="1:7" ht="17.25" thickBot="1" x14ac:dyDescent="0.35">
      <c r="A4048" s="411" t="s">
        <v>50</v>
      </c>
      <c r="B4048" s="407">
        <v>10000</v>
      </c>
      <c r="C4048" s="407">
        <v>10000</v>
      </c>
      <c r="D4048" s="407">
        <v>10000</v>
      </c>
      <c r="E4048" s="407">
        <v>10000</v>
      </c>
      <c r="G4048" s="364"/>
    </row>
    <row r="4049" spans="1:7" ht="17.25" thickBot="1" x14ac:dyDescent="0.35">
      <c r="A4049" s="413" t="s">
        <v>110</v>
      </c>
      <c r="B4049" s="412">
        <v>10000</v>
      </c>
      <c r="C4049" s="412">
        <v>10000</v>
      </c>
      <c r="D4049" s="412">
        <v>10000</v>
      </c>
      <c r="E4049" s="412">
        <v>10000</v>
      </c>
      <c r="G4049" s="364"/>
    </row>
    <row r="4050" spans="1:7" ht="17.25" thickBot="1" x14ac:dyDescent="0.35">
      <c r="A4050" s="413" t="s">
        <v>111</v>
      </c>
      <c r="B4050" s="407"/>
      <c r="C4050" s="407"/>
      <c r="D4050" s="407"/>
      <c r="E4050" s="407"/>
      <c r="G4050" s="364"/>
    </row>
    <row r="4051" spans="1:7" ht="17.25" thickBot="1" x14ac:dyDescent="0.35">
      <c r="A4051" s="413" t="s">
        <v>113</v>
      </c>
      <c r="B4051" s="407"/>
      <c r="C4051" s="407"/>
      <c r="D4051" s="407"/>
      <c r="E4051" s="407"/>
      <c r="G4051" s="364"/>
    </row>
    <row r="4052" spans="1:7" ht="17.25" thickBot="1" x14ac:dyDescent="0.35">
      <c r="A4052" s="413" t="s">
        <v>114</v>
      </c>
      <c r="B4052" s="407"/>
      <c r="C4052" s="407"/>
      <c r="D4052" s="407"/>
      <c r="E4052" s="407"/>
      <c r="G4052" s="364"/>
    </row>
    <row r="4053" spans="1:7" ht="17.25" thickBot="1" x14ac:dyDescent="0.35">
      <c r="A4053" s="425" t="s">
        <v>363</v>
      </c>
      <c r="B4053" s="407">
        <v>10000</v>
      </c>
      <c r="C4053" s="407">
        <v>10000</v>
      </c>
      <c r="D4053" s="407">
        <v>10000</v>
      </c>
      <c r="E4053" s="407">
        <v>10000</v>
      </c>
      <c r="G4053" s="364"/>
    </row>
    <row r="4054" spans="1:7" ht="17.25" thickBot="1" x14ac:dyDescent="0.35">
      <c r="A4054" s="993" t="s">
        <v>320</v>
      </c>
      <c r="B4054" s="994"/>
      <c r="C4054" s="994"/>
      <c r="D4054" s="994"/>
      <c r="E4054" s="995"/>
      <c r="G4054" s="364"/>
    </row>
    <row r="4055" spans="1:7" ht="17.25" thickBot="1" x14ac:dyDescent="0.35">
      <c r="A4055" s="993" t="s">
        <v>43</v>
      </c>
      <c r="B4055" s="994"/>
      <c r="C4055" s="994"/>
      <c r="D4055" s="994"/>
      <c r="E4055" s="995"/>
      <c r="G4055" s="364"/>
    </row>
    <row r="4056" spans="1:7" ht="17.25" thickBot="1" x14ac:dyDescent="0.35">
      <c r="A4056" s="401" t="s">
        <v>1076</v>
      </c>
      <c r="B4056" s="1037" t="s">
        <v>1077</v>
      </c>
      <c r="C4056" s="1038"/>
      <c r="D4056" s="1039"/>
      <c r="E4056" s="1040"/>
      <c r="G4056" s="364"/>
    </row>
    <row r="4057" spans="1:7" ht="72.75" customHeight="1" thickBot="1" x14ac:dyDescent="0.35">
      <c r="A4057" s="457" t="s">
        <v>1078</v>
      </c>
      <c r="B4057" s="458" t="s">
        <v>1079</v>
      </c>
      <c r="C4057" s="459" t="s">
        <v>1080</v>
      </c>
      <c r="D4057" s="460"/>
      <c r="E4057" s="473"/>
      <c r="F4057" s="451"/>
      <c r="G4057" s="364"/>
    </row>
    <row r="4058" spans="1:7" ht="17.25" thickBot="1" x14ac:dyDescent="0.35">
      <c r="A4058" s="375" t="s">
        <v>22</v>
      </c>
      <c r="B4058" s="986" t="s">
        <v>1079</v>
      </c>
      <c r="C4058" s="966"/>
      <c r="D4058" s="966"/>
      <c r="E4058" s="987"/>
      <c r="G4058" s="364"/>
    </row>
    <row r="4059" spans="1:7" ht="17.25" thickBot="1" x14ac:dyDescent="0.35">
      <c r="A4059" s="375" t="s">
        <v>24</v>
      </c>
      <c r="B4059" s="998" t="s">
        <v>177</v>
      </c>
      <c r="C4059" s="967"/>
      <c r="D4059" s="967"/>
      <c r="E4059" s="968"/>
      <c r="G4059" s="364"/>
    </row>
    <row r="4060" spans="1:7" x14ac:dyDescent="0.3">
      <c r="A4060" s="969"/>
      <c r="B4060" s="404">
        <v>2019</v>
      </c>
      <c r="C4060" s="404">
        <v>2020</v>
      </c>
      <c r="D4060" s="404">
        <v>2021</v>
      </c>
      <c r="E4060" s="404">
        <v>2022</v>
      </c>
      <c r="G4060" s="364"/>
    </row>
    <row r="4061" spans="1:7" ht="17.25" thickBot="1" x14ac:dyDescent="0.35">
      <c r="A4061" s="970"/>
      <c r="B4061" s="405" t="s">
        <v>9</v>
      </c>
      <c r="C4061" s="405" t="s">
        <v>10</v>
      </c>
      <c r="D4061" s="405" t="s">
        <v>10</v>
      </c>
      <c r="E4061" s="405" t="s">
        <v>10</v>
      </c>
      <c r="G4061" s="364"/>
    </row>
    <row r="4062" spans="1:7" ht="17.25" thickBot="1" x14ac:dyDescent="0.35">
      <c r="A4062" s="375" t="s">
        <v>26</v>
      </c>
      <c r="B4062" s="408">
        <v>1</v>
      </c>
      <c r="C4062" s="408">
        <v>1</v>
      </c>
      <c r="D4062" s="408">
        <v>0</v>
      </c>
      <c r="E4062" s="408">
        <v>0</v>
      </c>
      <c r="G4062" s="364"/>
    </row>
    <row r="4063" spans="1:7" ht="17.25" thickBot="1" x14ac:dyDescent="0.35">
      <c r="A4063" s="375" t="s">
        <v>27</v>
      </c>
      <c r="B4063" s="406">
        <v>8194</v>
      </c>
      <c r="C4063" s="406">
        <v>8000</v>
      </c>
      <c r="D4063" s="406">
        <v>0</v>
      </c>
      <c r="E4063" s="406">
        <v>0</v>
      </c>
      <c r="G4063" s="364"/>
    </row>
    <row r="4064" spans="1:7" ht="17.25" thickBot="1" x14ac:dyDescent="0.35">
      <c r="A4064" s="375" t="s">
        <v>28</v>
      </c>
      <c r="B4064" s="406">
        <v>8194</v>
      </c>
      <c r="C4064" s="406">
        <v>8000</v>
      </c>
      <c r="D4064" s="406" t="e">
        <v>#DIV/0!</v>
      </c>
      <c r="E4064" s="406" t="e">
        <v>#DIV/0!</v>
      </c>
      <c r="G4064" s="364"/>
    </row>
    <row r="4065" spans="1:7" ht="17.25" thickBot="1" x14ac:dyDescent="0.35">
      <c r="A4065" s="375" t="s">
        <v>29</v>
      </c>
      <c r="B4065" s="408" t="s">
        <v>30</v>
      </c>
      <c r="C4065" s="409">
        <v>0</v>
      </c>
      <c r="D4065" s="409">
        <v>-1</v>
      </c>
      <c r="E4065" s="409" t="e">
        <v>#DIV/0!</v>
      </c>
      <c r="G4065" s="364"/>
    </row>
    <row r="4066" spans="1:7" ht="17.25" thickBot="1" x14ac:dyDescent="0.35">
      <c r="A4066" s="375" t="s">
        <v>31</v>
      </c>
      <c r="B4066" s="408" t="s">
        <v>30</v>
      </c>
      <c r="C4066" s="409">
        <v>-2.3675860385648062E-2</v>
      </c>
      <c r="D4066" s="409">
        <v>-1</v>
      </c>
      <c r="E4066" s="409" t="e">
        <v>#DIV/0!</v>
      </c>
      <c r="G4066" s="364"/>
    </row>
    <row r="4067" spans="1:7" ht="17.25" thickBot="1" x14ac:dyDescent="0.35">
      <c r="A4067" s="375" t="s">
        <v>32</v>
      </c>
      <c r="B4067" s="408" t="s">
        <v>30</v>
      </c>
      <c r="C4067" s="409">
        <v>-2.3675860385648062E-2</v>
      </c>
      <c r="D4067" s="409" t="e">
        <v>#DIV/0!</v>
      </c>
      <c r="E4067" s="409" t="e">
        <v>#DIV/0!</v>
      </c>
      <c r="G4067" s="364"/>
    </row>
    <row r="4068" spans="1:7" ht="17.25" thickBot="1" x14ac:dyDescent="0.35">
      <c r="A4068" s="1016" t="s">
        <v>1069</v>
      </c>
      <c r="B4068" s="1017"/>
      <c r="C4068" s="1017"/>
      <c r="D4068" s="1017"/>
      <c r="E4068" s="1018"/>
      <c r="G4068" s="364"/>
    </row>
    <row r="4069" spans="1:7" x14ac:dyDescent="0.3">
      <c r="A4069" s="969"/>
      <c r="B4069" s="404">
        <v>2019</v>
      </c>
      <c r="C4069" s="404">
        <v>2020</v>
      </c>
      <c r="D4069" s="404">
        <v>2021</v>
      </c>
      <c r="E4069" s="404">
        <v>2022</v>
      </c>
      <c r="G4069" s="364"/>
    </row>
    <row r="4070" spans="1:7" ht="17.25" thickBot="1" x14ac:dyDescent="0.35">
      <c r="A4070" s="970"/>
      <c r="B4070" s="405" t="s">
        <v>9</v>
      </c>
      <c r="C4070" s="405" t="s">
        <v>10</v>
      </c>
      <c r="D4070" s="405" t="s">
        <v>10</v>
      </c>
      <c r="E4070" s="405" t="s">
        <v>10</v>
      </c>
      <c r="G4070" s="364"/>
    </row>
    <row r="4071" spans="1:7" ht="17.25" thickBot="1" x14ac:dyDescent="0.35">
      <c r="A4071" s="411" t="s">
        <v>49</v>
      </c>
      <c r="B4071" s="412">
        <v>8194</v>
      </c>
      <c r="C4071" s="412">
        <v>8000</v>
      </c>
      <c r="D4071" s="412">
        <v>0</v>
      </c>
      <c r="E4071" s="412">
        <v>0</v>
      </c>
      <c r="G4071" s="364"/>
    </row>
    <row r="4072" spans="1:7" ht="17.25" thickBot="1" x14ac:dyDescent="0.35">
      <c r="A4072" s="413" t="s">
        <v>110</v>
      </c>
      <c r="B4072" s="412">
        <v>8194</v>
      </c>
      <c r="C4072" s="412">
        <v>8000</v>
      </c>
      <c r="D4072" s="412">
        <v>0</v>
      </c>
      <c r="E4072" s="412">
        <v>0</v>
      </c>
      <c r="G4072" s="364"/>
    </row>
    <row r="4073" spans="1:7" ht="17.25" thickBot="1" x14ac:dyDescent="0.35">
      <c r="A4073" s="413" t="s">
        <v>111</v>
      </c>
      <c r="B4073" s="412"/>
      <c r="C4073" s="412"/>
      <c r="D4073" s="412"/>
      <c r="E4073" s="412"/>
      <c r="G4073" s="364"/>
    </row>
    <row r="4074" spans="1:7" ht="17.25" thickBot="1" x14ac:dyDescent="0.35">
      <c r="A4074" s="413" t="s">
        <v>113</v>
      </c>
      <c r="B4074" s="412"/>
      <c r="C4074" s="412"/>
      <c r="D4074" s="412"/>
      <c r="E4074" s="412"/>
      <c r="G4074" s="364"/>
    </row>
    <row r="4075" spans="1:7" ht="17.25" thickBot="1" x14ac:dyDescent="0.35">
      <c r="A4075" s="413" t="s">
        <v>114</v>
      </c>
      <c r="B4075" s="412"/>
      <c r="C4075" s="412"/>
      <c r="D4075" s="412"/>
      <c r="E4075" s="412"/>
      <c r="G4075" s="364"/>
    </row>
    <row r="4076" spans="1:7" ht="17.25" thickBot="1" x14ac:dyDescent="0.35">
      <c r="A4076" s="411" t="s">
        <v>50</v>
      </c>
      <c r="B4076" s="407">
        <v>0</v>
      </c>
      <c r="C4076" s="407">
        <v>0</v>
      </c>
      <c r="D4076" s="407">
        <v>0</v>
      </c>
      <c r="E4076" s="407">
        <v>0</v>
      </c>
      <c r="G4076" s="364"/>
    </row>
    <row r="4077" spans="1:7" ht="17.25" thickBot="1" x14ac:dyDescent="0.35">
      <c r="A4077" s="413" t="s">
        <v>110</v>
      </c>
      <c r="B4077" s="407"/>
      <c r="C4077" s="407"/>
      <c r="D4077" s="407"/>
      <c r="E4077" s="407"/>
      <c r="G4077" s="364"/>
    </row>
    <row r="4078" spans="1:7" ht="17.25" thickBot="1" x14ac:dyDescent="0.35">
      <c r="A4078" s="413" t="s">
        <v>111</v>
      </c>
      <c r="B4078" s="407"/>
      <c r="C4078" s="407"/>
      <c r="D4078" s="407"/>
      <c r="E4078" s="407"/>
      <c r="G4078" s="364"/>
    </row>
    <row r="4079" spans="1:7" ht="17.25" thickBot="1" x14ac:dyDescent="0.35">
      <c r="A4079" s="413" t="s">
        <v>113</v>
      </c>
      <c r="B4079" s="407"/>
      <c r="C4079" s="407"/>
      <c r="D4079" s="407"/>
      <c r="E4079" s="407"/>
      <c r="G4079" s="364"/>
    </row>
    <row r="4080" spans="1:7" ht="17.25" thickBot="1" x14ac:dyDescent="0.35">
      <c r="A4080" s="413" t="s">
        <v>114</v>
      </c>
      <c r="B4080" s="407"/>
      <c r="C4080" s="407"/>
      <c r="D4080" s="407"/>
      <c r="E4080" s="407"/>
      <c r="G4080" s="364"/>
    </row>
    <row r="4081" spans="1:7" ht="17.25" thickBot="1" x14ac:dyDescent="0.35">
      <c r="A4081" s="425" t="s">
        <v>40</v>
      </c>
      <c r="B4081" s="407">
        <v>8194</v>
      </c>
      <c r="C4081" s="407">
        <v>8000</v>
      </c>
      <c r="D4081" s="407">
        <v>0</v>
      </c>
      <c r="E4081" s="407">
        <v>0</v>
      </c>
      <c r="G4081" s="364"/>
    </row>
    <row r="4082" spans="1:7" ht="80.25" customHeight="1" thickBot="1" x14ac:dyDescent="0.35">
      <c r="A4082" s="401" t="s">
        <v>1081</v>
      </c>
      <c r="B4082" s="402" t="s">
        <v>1082</v>
      </c>
      <c r="C4082" s="415" t="s">
        <v>1083</v>
      </c>
      <c r="D4082" s="416"/>
      <c r="E4082" s="419"/>
      <c r="G4082" s="364"/>
    </row>
    <row r="4083" spans="1:7" ht="17.25" thickBot="1" x14ac:dyDescent="0.35">
      <c r="A4083" s="375" t="s">
        <v>22</v>
      </c>
      <c r="B4083" s="986" t="s">
        <v>1084</v>
      </c>
      <c r="C4083" s="966"/>
      <c r="D4083" s="966"/>
      <c r="E4083" s="987"/>
      <c r="G4083" s="364"/>
    </row>
    <row r="4084" spans="1:7" ht="17.25" thickBot="1" x14ac:dyDescent="0.35">
      <c r="A4084" s="375" t="s">
        <v>24</v>
      </c>
      <c r="B4084" s="998" t="s">
        <v>177</v>
      </c>
      <c r="C4084" s="967"/>
      <c r="D4084" s="967"/>
      <c r="E4084" s="968"/>
      <c r="G4084" s="364"/>
    </row>
    <row r="4085" spans="1:7" x14ac:dyDescent="0.3">
      <c r="A4085" s="969"/>
      <c r="B4085" s="404">
        <v>2019</v>
      </c>
      <c r="C4085" s="404">
        <v>2020</v>
      </c>
      <c r="D4085" s="404">
        <v>2021</v>
      </c>
      <c r="E4085" s="404">
        <v>2022</v>
      </c>
      <c r="G4085" s="364"/>
    </row>
    <row r="4086" spans="1:7" ht="17.25" thickBot="1" x14ac:dyDescent="0.35">
      <c r="A4086" s="970"/>
      <c r="B4086" s="405" t="s">
        <v>9</v>
      </c>
      <c r="C4086" s="405" t="s">
        <v>10</v>
      </c>
      <c r="D4086" s="405" t="s">
        <v>10</v>
      </c>
      <c r="E4086" s="405" t="s">
        <v>10</v>
      </c>
      <c r="G4086" s="364"/>
    </row>
    <row r="4087" spans="1:7" ht="17.25" thickBot="1" x14ac:dyDescent="0.35">
      <c r="A4087" s="375" t="s">
        <v>26</v>
      </c>
      <c r="B4087" s="408">
        <v>1</v>
      </c>
      <c r="C4087" s="408">
        <v>1</v>
      </c>
      <c r="D4087" s="408">
        <v>0</v>
      </c>
      <c r="E4087" s="408">
        <v>0</v>
      </c>
      <c r="G4087" s="364"/>
    </row>
    <row r="4088" spans="1:7" ht="17.25" thickBot="1" x14ac:dyDescent="0.35">
      <c r="A4088" s="375" t="s">
        <v>27</v>
      </c>
      <c r="B4088" s="406">
        <v>9773</v>
      </c>
      <c r="C4088" s="406">
        <v>10000</v>
      </c>
      <c r="D4088" s="406">
        <v>0</v>
      </c>
      <c r="E4088" s="406">
        <v>0</v>
      </c>
      <c r="G4088" s="364"/>
    </row>
    <row r="4089" spans="1:7" ht="17.25" thickBot="1" x14ac:dyDescent="0.35">
      <c r="A4089" s="375" t="s">
        <v>28</v>
      </c>
      <c r="B4089" s="406">
        <v>9773</v>
      </c>
      <c r="C4089" s="406">
        <v>10000</v>
      </c>
      <c r="D4089" s="406" t="e">
        <v>#DIV/0!</v>
      </c>
      <c r="E4089" s="406" t="e">
        <v>#DIV/0!</v>
      </c>
      <c r="G4089" s="364"/>
    </row>
    <row r="4090" spans="1:7" ht="17.25" thickBot="1" x14ac:dyDescent="0.35">
      <c r="A4090" s="375" t="s">
        <v>29</v>
      </c>
      <c r="B4090" s="408" t="s">
        <v>30</v>
      </c>
      <c r="C4090" s="409">
        <v>0</v>
      </c>
      <c r="D4090" s="409">
        <v>-1</v>
      </c>
      <c r="E4090" s="409" t="e">
        <v>#DIV/0!</v>
      </c>
      <c r="G4090" s="364"/>
    </row>
    <row r="4091" spans="1:7" ht="17.25" thickBot="1" x14ac:dyDescent="0.35">
      <c r="A4091" s="375" t="s">
        <v>31</v>
      </c>
      <c r="B4091" s="408" t="s">
        <v>30</v>
      </c>
      <c r="C4091" s="409">
        <v>2.3227258774173754E-2</v>
      </c>
      <c r="D4091" s="409">
        <v>-1</v>
      </c>
      <c r="E4091" s="409" t="e">
        <v>#DIV/0!</v>
      </c>
      <c r="G4091" s="364"/>
    </row>
    <row r="4092" spans="1:7" ht="17.25" thickBot="1" x14ac:dyDescent="0.35">
      <c r="A4092" s="375" t="s">
        <v>32</v>
      </c>
      <c r="B4092" s="408" t="s">
        <v>30</v>
      </c>
      <c r="C4092" s="409">
        <v>2.3227258774173754E-2</v>
      </c>
      <c r="D4092" s="409" t="e">
        <v>#DIV/0!</v>
      </c>
      <c r="E4092" s="409" t="e">
        <v>#DIV/0!</v>
      </c>
      <c r="G4092" s="364"/>
    </row>
    <row r="4093" spans="1:7" ht="17.25" thickBot="1" x14ac:dyDescent="0.35">
      <c r="A4093" s="1016" t="s">
        <v>1069</v>
      </c>
      <c r="B4093" s="1017"/>
      <c r="C4093" s="1017"/>
      <c r="D4093" s="1017"/>
      <c r="E4093" s="1018"/>
      <c r="G4093" s="364"/>
    </row>
    <row r="4094" spans="1:7" x14ac:dyDescent="0.3">
      <c r="A4094" s="969"/>
      <c r="B4094" s="404">
        <v>2019</v>
      </c>
      <c r="C4094" s="404">
        <v>2020</v>
      </c>
      <c r="D4094" s="404">
        <v>2021</v>
      </c>
      <c r="E4094" s="404">
        <v>2022</v>
      </c>
      <c r="G4094" s="364"/>
    </row>
    <row r="4095" spans="1:7" ht="17.25" thickBot="1" x14ac:dyDescent="0.35">
      <c r="A4095" s="970"/>
      <c r="B4095" s="405" t="s">
        <v>9</v>
      </c>
      <c r="C4095" s="405" t="s">
        <v>10</v>
      </c>
      <c r="D4095" s="405" t="s">
        <v>10</v>
      </c>
      <c r="E4095" s="405" t="s">
        <v>10</v>
      </c>
      <c r="G4095" s="364"/>
    </row>
    <row r="4096" spans="1:7" ht="17.25" thickBot="1" x14ac:dyDescent="0.35">
      <c r="A4096" s="411" t="s">
        <v>49</v>
      </c>
      <c r="B4096" s="412">
        <v>9773</v>
      </c>
      <c r="C4096" s="412">
        <v>10000</v>
      </c>
      <c r="D4096" s="412">
        <v>0</v>
      </c>
      <c r="E4096" s="412">
        <v>0</v>
      </c>
      <c r="G4096" s="364"/>
    </row>
    <row r="4097" spans="1:7" ht="17.25" thickBot="1" x14ac:dyDescent="0.35">
      <c r="A4097" s="413" t="s">
        <v>110</v>
      </c>
      <c r="B4097" s="412">
        <v>9773</v>
      </c>
      <c r="C4097" s="412">
        <v>10000</v>
      </c>
      <c r="D4097" s="412">
        <v>0</v>
      </c>
      <c r="E4097" s="412">
        <v>0</v>
      </c>
      <c r="G4097" s="364"/>
    </row>
    <row r="4098" spans="1:7" ht="17.25" thickBot="1" x14ac:dyDescent="0.35">
      <c r="A4098" s="413" t="s">
        <v>111</v>
      </c>
      <c r="B4098" s="412"/>
      <c r="C4098" s="412"/>
      <c r="D4098" s="412"/>
      <c r="E4098" s="412"/>
      <c r="G4098" s="364"/>
    </row>
    <row r="4099" spans="1:7" ht="17.25" thickBot="1" x14ac:dyDescent="0.35">
      <c r="A4099" s="413" t="s">
        <v>113</v>
      </c>
      <c r="B4099" s="412"/>
      <c r="C4099" s="412"/>
      <c r="D4099" s="412"/>
      <c r="E4099" s="412"/>
      <c r="G4099" s="364"/>
    </row>
    <row r="4100" spans="1:7" ht="17.25" thickBot="1" x14ac:dyDescent="0.35">
      <c r="A4100" s="413" t="s">
        <v>114</v>
      </c>
      <c r="B4100" s="412"/>
      <c r="C4100" s="412"/>
      <c r="D4100" s="412"/>
      <c r="E4100" s="412"/>
      <c r="G4100" s="364"/>
    </row>
    <row r="4101" spans="1:7" ht="17.25" thickBot="1" x14ac:dyDescent="0.35">
      <c r="A4101" s="411" t="s">
        <v>50</v>
      </c>
      <c r="B4101" s="407">
        <v>0</v>
      </c>
      <c r="C4101" s="407">
        <v>0</v>
      </c>
      <c r="D4101" s="407">
        <v>0</v>
      </c>
      <c r="E4101" s="407">
        <v>0</v>
      </c>
      <c r="G4101" s="364"/>
    </row>
    <row r="4102" spans="1:7" ht="17.25" thickBot="1" x14ac:dyDescent="0.35">
      <c r="A4102" s="413" t="s">
        <v>110</v>
      </c>
      <c r="B4102" s="407"/>
      <c r="C4102" s="407"/>
      <c r="D4102" s="407"/>
      <c r="E4102" s="407"/>
      <c r="G4102" s="364"/>
    </row>
    <row r="4103" spans="1:7" ht="17.25" thickBot="1" x14ac:dyDescent="0.35">
      <c r="A4103" s="413" t="s">
        <v>111</v>
      </c>
      <c r="B4103" s="407"/>
      <c r="C4103" s="407"/>
      <c r="D4103" s="407"/>
      <c r="E4103" s="407"/>
      <c r="G4103" s="364"/>
    </row>
    <row r="4104" spans="1:7" ht="17.25" thickBot="1" x14ac:dyDescent="0.35">
      <c r="A4104" s="413" t="s">
        <v>113</v>
      </c>
      <c r="B4104" s="407"/>
      <c r="C4104" s="407"/>
      <c r="D4104" s="407"/>
      <c r="E4104" s="407"/>
      <c r="G4104" s="364"/>
    </row>
    <row r="4105" spans="1:7" ht="17.25" thickBot="1" x14ac:dyDescent="0.35">
      <c r="A4105" s="413" t="s">
        <v>114</v>
      </c>
      <c r="B4105" s="407"/>
      <c r="C4105" s="407"/>
      <c r="D4105" s="407"/>
      <c r="E4105" s="407"/>
      <c r="G4105" s="364"/>
    </row>
    <row r="4106" spans="1:7" ht="17.25" thickBot="1" x14ac:dyDescent="0.35">
      <c r="A4106" s="425" t="s">
        <v>394</v>
      </c>
      <c r="B4106" s="407">
        <v>9773</v>
      </c>
      <c r="C4106" s="407">
        <v>10000</v>
      </c>
      <c r="D4106" s="407">
        <v>0</v>
      </c>
      <c r="E4106" s="407">
        <v>0</v>
      </c>
      <c r="G4106" s="364"/>
    </row>
    <row r="4107" spans="1:7" ht="78" customHeight="1" thickBot="1" x14ac:dyDescent="0.35">
      <c r="A4107" s="401" t="s">
        <v>1085</v>
      </c>
      <c r="B4107" s="402" t="s">
        <v>1086</v>
      </c>
      <c r="C4107" s="415" t="s">
        <v>1087</v>
      </c>
      <c r="D4107" s="416"/>
      <c r="E4107" s="419"/>
      <c r="G4107" s="364"/>
    </row>
    <row r="4108" spans="1:7" ht="17.25" thickBot="1" x14ac:dyDescent="0.35">
      <c r="A4108" s="375" t="s">
        <v>22</v>
      </c>
      <c r="B4108" s="986" t="s">
        <v>1088</v>
      </c>
      <c r="C4108" s="966"/>
      <c r="D4108" s="966"/>
      <c r="E4108" s="987"/>
      <c r="G4108" s="364"/>
    </row>
    <row r="4109" spans="1:7" ht="17.25" thickBot="1" x14ac:dyDescent="0.35">
      <c r="A4109" s="375" t="s">
        <v>24</v>
      </c>
      <c r="B4109" s="998" t="s">
        <v>177</v>
      </c>
      <c r="C4109" s="967"/>
      <c r="D4109" s="967"/>
      <c r="E4109" s="968"/>
      <c r="G4109" s="364"/>
    </row>
    <row r="4110" spans="1:7" x14ac:dyDescent="0.3">
      <c r="A4110" s="969"/>
      <c r="B4110" s="404">
        <v>2019</v>
      </c>
      <c r="C4110" s="404">
        <v>2020</v>
      </c>
      <c r="D4110" s="404">
        <v>2021</v>
      </c>
      <c r="E4110" s="404">
        <v>2022</v>
      </c>
      <c r="G4110" s="364"/>
    </row>
    <row r="4111" spans="1:7" ht="17.25" thickBot="1" x14ac:dyDescent="0.35">
      <c r="A4111" s="970"/>
      <c r="B4111" s="405" t="s">
        <v>9</v>
      </c>
      <c r="C4111" s="405" t="s">
        <v>10</v>
      </c>
      <c r="D4111" s="405" t="s">
        <v>10</v>
      </c>
      <c r="E4111" s="405" t="s">
        <v>10</v>
      </c>
      <c r="G4111" s="364"/>
    </row>
    <row r="4112" spans="1:7" ht="17.25" thickBot="1" x14ac:dyDescent="0.35">
      <c r="A4112" s="375" t="s">
        <v>26</v>
      </c>
      <c r="B4112" s="408">
        <v>1</v>
      </c>
      <c r="C4112" s="408">
        <v>1</v>
      </c>
      <c r="D4112" s="408">
        <v>0</v>
      </c>
      <c r="E4112" s="408">
        <v>0</v>
      </c>
      <c r="G4112" s="364"/>
    </row>
    <row r="4113" spans="1:7" ht="17.25" thickBot="1" x14ac:dyDescent="0.35">
      <c r="A4113" s="375" t="s">
        <v>27</v>
      </c>
      <c r="B4113" s="406">
        <v>6023</v>
      </c>
      <c r="C4113" s="406">
        <v>7000</v>
      </c>
      <c r="D4113" s="406">
        <v>0</v>
      </c>
      <c r="E4113" s="406">
        <v>0</v>
      </c>
      <c r="G4113" s="364"/>
    </row>
    <row r="4114" spans="1:7" ht="17.25" thickBot="1" x14ac:dyDescent="0.35">
      <c r="A4114" s="375" t="s">
        <v>28</v>
      </c>
      <c r="B4114" s="406">
        <v>6023</v>
      </c>
      <c r="C4114" s="406">
        <v>7000</v>
      </c>
      <c r="D4114" s="406" t="e">
        <v>#DIV/0!</v>
      </c>
      <c r="E4114" s="406" t="e">
        <v>#DIV/0!</v>
      </c>
      <c r="G4114" s="364"/>
    </row>
    <row r="4115" spans="1:7" ht="17.25" thickBot="1" x14ac:dyDescent="0.35">
      <c r="A4115" s="375" t="s">
        <v>29</v>
      </c>
      <c r="B4115" s="408" t="s">
        <v>30</v>
      </c>
      <c r="C4115" s="409">
        <v>0</v>
      </c>
      <c r="D4115" s="409">
        <v>-1</v>
      </c>
      <c r="E4115" s="409" t="e">
        <v>#DIV/0!</v>
      </c>
      <c r="G4115" s="364"/>
    </row>
    <row r="4116" spans="1:7" ht="17.25" thickBot="1" x14ac:dyDescent="0.35">
      <c r="A4116" s="375" t="s">
        <v>31</v>
      </c>
      <c r="B4116" s="408" t="s">
        <v>30</v>
      </c>
      <c r="C4116" s="409">
        <v>0.16221152249709436</v>
      </c>
      <c r="D4116" s="409">
        <v>-1</v>
      </c>
      <c r="E4116" s="409" t="e">
        <v>#DIV/0!</v>
      </c>
      <c r="G4116" s="364"/>
    </row>
    <row r="4117" spans="1:7" ht="17.25" thickBot="1" x14ac:dyDescent="0.35">
      <c r="A4117" s="375" t="s">
        <v>32</v>
      </c>
      <c r="B4117" s="408" t="s">
        <v>30</v>
      </c>
      <c r="C4117" s="409">
        <v>0.16221152249709436</v>
      </c>
      <c r="D4117" s="409" t="e">
        <v>#DIV/0!</v>
      </c>
      <c r="E4117" s="409" t="e">
        <v>#DIV/0!</v>
      </c>
      <c r="G4117" s="364"/>
    </row>
    <row r="4118" spans="1:7" ht="17.25" thickBot="1" x14ac:dyDescent="0.35">
      <c r="A4118" s="1016" t="s">
        <v>1069</v>
      </c>
      <c r="B4118" s="1017"/>
      <c r="C4118" s="1017"/>
      <c r="D4118" s="1017"/>
      <c r="E4118" s="1018"/>
      <c r="G4118" s="364"/>
    </row>
    <row r="4119" spans="1:7" x14ac:dyDescent="0.3">
      <c r="A4119" s="969"/>
      <c r="B4119" s="404">
        <v>2019</v>
      </c>
      <c r="C4119" s="404">
        <v>2020</v>
      </c>
      <c r="D4119" s="404">
        <v>2021</v>
      </c>
      <c r="E4119" s="404">
        <v>2022</v>
      </c>
      <c r="G4119" s="364"/>
    </row>
    <row r="4120" spans="1:7" ht="17.25" thickBot="1" x14ac:dyDescent="0.35">
      <c r="A4120" s="970"/>
      <c r="B4120" s="405" t="s">
        <v>9</v>
      </c>
      <c r="C4120" s="405" t="s">
        <v>10</v>
      </c>
      <c r="D4120" s="405" t="s">
        <v>10</v>
      </c>
      <c r="E4120" s="405" t="s">
        <v>10</v>
      </c>
      <c r="G4120" s="364"/>
    </row>
    <row r="4121" spans="1:7" ht="17.25" thickBot="1" x14ac:dyDescent="0.35">
      <c r="A4121" s="411" t="s">
        <v>49</v>
      </c>
      <c r="B4121" s="412">
        <v>6023</v>
      </c>
      <c r="C4121" s="412">
        <v>7000</v>
      </c>
      <c r="D4121" s="412">
        <v>0</v>
      </c>
      <c r="E4121" s="412">
        <v>0</v>
      </c>
      <c r="G4121" s="364"/>
    </row>
    <row r="4122" spans="1:7" ht="17.25" thickBot="1" x14ac:dyDescent="0.35">
      <c r="A4122" s="413" t="s">
        <v>110</v>
      </c>
      <c r="B4122" s="412">
        <v>6023</v>
      </c>
      <c r="C4122" s="412">
        <v>7000</v>
      </c>
      <c r="D4122" s="412">
        <v>0</v>
      </c>
      <c r="E4122" s="412">
        <v>0</v>
      </c>
      <c r="G4122" s="364"/>
    </row>
    <row r="4123" spans="1:7" ht="17.25" thickBot="1" x14ac:dyDescent="0.35">
      <c r="A4123" s="413" t="s">
        <v>111</v>
      </c>
      <c r="B4123" s="412"/>
      <c r="C4123" s="412"/>
      <c r="D4123" s="412"/>
      <c r="E4123" s="412"/>
      <c r="G4123" s="364"/>
    </row>
    <row r="4124" spans="1:7" ht="17.25" thickBot="1" x14ac:dyDescent="0.35">
      <c r="A4124" s="413" t="s">
        <v>113</v>
      </c>
      <c r="B4124" s="412"/>
      <c r="C4124" s="412"/>
      <c r="D4124" s="412"/>
      <c r="E4124" s="412"/>
      <c r="G4124" s="364"/>
    </row>
    <row r="4125" spans="1:7" ht="17.25" thickBot="1" x14ac:dyDescent="0.35">
      <c r="A4125" s="413" t="s">
        <v>114</v>
      </c>
      <c r="B4125" s="412"/>
      <c r="C4125" s="412"/>
      <c r="D4125" s="412"/>
      <c r="E4125" s="412"/>
      <c r="G4125" s="364"/>
    </row>
    <row r="4126" spans="1:7" ht="17.25" thickBot="1" x14ac:dyDescent="0.35">
      <c r="A4126" s="411" t="s">
        <v>50</v>
      </c>
      <c r="B4126" s="407">
        <v>0</v>
      </c>
      <c r="C4126" s="407">
        <v>0</v>
      </c>
      <c r="D4126" s="407">
        <v>0</v>
      </c>
      <c r="E4126" s="407">
        <v>0</v>
      </c>
      <c r="G4126" s="364"/>
    </row>
    <row r="4127" spans="1:7" ht="17.25" thickBot="1" x14ac:dyDescent="0.35">
      <c r="A4127" s="413" t="s">
        <v>110</v>
      </c>
      <c r="B4127" s="407"/>
      <c r="C4127" s="407"/>
      <c r="D4127" s="407"/>
      <c r="E4127" s="407"/>
      <c r="G4127" s="364"/>
    </row>
    <row r="4128" spans="1:7" ht="17.25" thickBot="1" x14ac:dyDescent="0.35">
      <c r="A4128" s="413" t="s">
        <v>111</v>
      </c>
      <c r="B4128" s="407"/>
      <c r="C4128" s="407"/>
      <c r="D4128" s="407"/>
      <c r="E4128" s="407"/>
      <c r="G4128" s="364"/>
    </row>
    <row r="4129" spans="1:7" ht="17.25" thickBot="1" x14ac:dyDescent="0.35">
      <c r="A4129" s="413" t="s">
        <v>113</v>
      </c>
      <c r="B4129" s="407"/>
      <c r="C4129" s="407"/>
      <c r="D4129" s="407"/>
      <c r="E4129" s="407"/>
      <c r="G4129" s="364"/>
    </row>
    <row r="4130" spans="1:7" ht="17.25" thickBot="1" x14ac:dyDescent="0.35">
      <c r="A4130" s="413" t="s">
        <v>114</v>
      </c>
      <c r="B4130" s="407"/>
      <c r="C4130" s="407"/>
      <c r="D4130" s="407"/>
      <c r="E4130" s="407"/>
      <c r="G4130" s="364"/>
    </row>
    <row r="4131" spans="1:7" ht="17.25" thickBot="1" x14ac:dyDescent="0.35">
      <c r="A4131" s="425" t="s">
        <v>104</v>
      </c>
      <c r="B4131" s="407">
        <v>6023</v>
      </c>
      <c r="C4131" s="407">
        <v>7000</v>
      </c>
      <c r="D4131" s="407">
        <v>0</v>
      </c>
      <c r="E4131" s="407">
        <v>0</v>
      </c>
      <c r="G4131" s="364"/>
    </row>
    <row r="4132" spans="1:7" ht="84" customHeight="1" thickBot="1" x14ac:dyDescent="0.35">
      <c r="A4132" s="401" t="s">
        <v>1089</v>
      </c>
      <c r="B4132" s="402" t="s">
        <v>1090</v>
      </c>
      <c r="C4132" s="415" t="s">
        <v>1091</v>
      </c>
      <c r="D4132" s="416"/>
      <c r="E4132" s="419"/>
      <c r="G4132" s="364"/>
    </row>
    <row r="4133" spans="1:7" ht="17.25" thickBot="1" x14ac:dyDescent="0.35">
      <c r="A4133" s="375" t="s">
        <v>22</v>
      </c>
      <c r="B4133" s="986" t="s">
        <v>1092</v>
      </c>
      <c r="C4133" s="966"/>
      <c r="D4133" s="966"/>
      <c r="E4133" s="987"/>
      <c r="G4133" s="364"/>
    </row>
    <row r="4134" spans="1:7" ht="17.25" thickBot="1" x14ac:dyDescent="0.35">
      <c r="A4134" s="375" t="s">
        <v>24</v>
      </c>
      <c r="B4134" s="998" t="s">
        <v>177</v>
      </c>
      <c r="C4134" s="967"/>
      <c r="D4134" s="967"/>
      <c r="E4134" s="968"/>
      <c r="G4134" s="364"/>
    </row>
    <row r="4135" spans="1:7" x14ac:dyDescent="0.3">
      <c r="A4135" s="969"/>
      <c r="B4135" s="404">
        <v>2019</v>
      </c>
      <c r="C4135" s="404">
        <v>2020</v>
      </c>
      <c r="D4135" s="404">
        <v>2021</v>
      </c>
      <c r="E4135" s="404">
        <v>2022</v>
      </c>
      <c r="G4135" s="364"/>
    </row>
    <row r="4136" spans="1:7" ht="17.25" thickBot="1" x14ac:dyDescent="0.35">
      <c r="A4136" s="970"/>
      <c r="B4136" s="405" t="s">
        <v>9</v>
      </c>
      <c r="C4136" s="405" t="s">
        <v>10</v>
      </c>
      <c r="D4136" s="405" t="s">
        <v>10</v>
      </c>
      <c r="E4136" s="405" t="s">
        <v>10</v>
      </c>
      <c r="G4136" s="364"/>
    </row>
    <row r="4137" spans="1:7" ht="17.25" thickBot="1" x14ac:dyDescent="0.35">
      <c r="A4137" s="375" t="s">
        <v>26</v>
      </c>
      <c r="B4137" s="408">
        <v>1</v>
      </c>
      <c r="C4137" s="408">
        <v>1</v>
      </c>
      <c r="D4137" s="408">
        <v>0</v>
      </c>
      <c r="E4137" s="408">
        <v>0</v>
      </c>
      <c r="G4137" s="364"/>
    </row>
    <row r="4138" spans="1:7" ht="17.25" thickBot="1" x14ac:dyDescent="0.35">
      <c r="A4138" s="375" t="s">
        <v>27</v>
      </c>
      <c r="B4138" s="406">
        <v>6335</v>
      </c>
      <c r="C4138" s="406">
        <v>7000</v>
      </c>
      <c r="D4138" s="406">
        <v>0</v>
      </c>
      <c r="E4138" s="406">
        <v>0</v>
      </c>
      <c r="G4138" s="364"/>
    </row>
    <row r="4139" spans="1:7" ht="17.25" thickBot="1" x14ac:dyDescent="0.35">
      <c r="A4139" s="375" t="s">
        <v>28</v>
      </c>
      <c r="B4139" s="406">
        <v>6335</v>
      </c>
      <c r="C4139" s="406">
        <v>7000</v>
      </c>
      <c r="D4139" s="406" t="e">
        <v>#DIV/0!</v>
      </c>
      <c r="E4139" s="406" t="e">
        <v>#DIV/0!</v>
      </c>
      <c r="G4139" s="364"/>
    </row>
    <row r="4140" spans="1:7" ht="17.25" thickBot="1" x14ac:dyDescent="0.35">
      <c r="A4140" s="375" t="s">
        <v>29</v>
      </c>
      <c r="B4140" s="408" t="s">
        <v>30</v>
      </c>
      <c r="C4140" s="409">
        <v>0</v>
      </c>
      <c r="D4140" s="409">
        <v>-1</v>
      </c>
      <c r="E4140" s="409" t="e">
        <v>#DIV/0!</v>
      </c>
      <c r="G4140" s="364"/>
    </row>
    <row r="4141" spans="1:7" ht="17.25" thickBot="1" x14ac:dyDescent="0.35">
      <c r="A4141" s="375" t="s">
        <v>31</v>
      </c>
      <c r="B4141" s="408" t="s">
        <v>30</v>
      </c>
      <c r="C4141" s="409">
        <v>0.1049723756906078</v>
      </c>
      <c r="D4141" s="409">
        <v>-1</v>
      </c>
      <c r="E4141" s="409" t="e">
        <v>#DIV/0!</v>
      </c>
      <c r="G4141" s="364"/>
    </row>
    <row r="4142" spans="1:7" ht="17.25" thickBot="1" x14ac:dyDescent="0.35">
      <c r="A4142" s="375" t="s">
        <v>32</v>
      </c>
      <c r="B4142" s="408" t="s">
        <v>30</v>
      </c>
      <c r="C4142" s="409">
        <v>0.1049723756906078</v>
      </c>
      <c r="D4142" s="409" t="e">
        <v>#DIV/0!</v>
      </c>
      <c r="E4142" s="409" t="e">
        <v>#DIV/0!</v>
      </c>
      <c r="G4142" s="364"/>
    </row>
    <row r="4143" spans="1:7" ht="17.25" thickBot="1" x14ac:dyDescent="0.35">
      <c r="A4143" s="1016" t="s">
        <v>1069</v>
      </c>
      <c r="B4143" s="1017"/>
      <c r="C4143" s="1017"/>
      <c r="D4143" s="1017"/>
      <c r="E4143" s="1018"/>
      <c r="G4143" s="364"/>
    </row>
    <row r="4144" spans="1:7" ht="21" customHeight="1" x14ac:dyDescent="0.3">
      <c r="A4144" s="969"/>
      <c r="B4144" s="404">
        <v>2019</v>
      </c>
      <c r="C4144" s="404">
        <v>2020</v>
      </c>
      <c r="D4144" s="404">
        <v>2021</v>
      </c>
      <c r="E4144" s="404">
        <v>2022</v>
      </c>
    </row>
    <row r="4145" spans="1:13" ht="21" customHeight="1" thickBot="1" x14ac:dyDescent="0.35">
      <c r="A4145" s="970"/>
      <c r="B4145" s="405" t="s">
        <v>9</v>
      </c>
      <c r="C4145" s="405" t="s">
        <v>10</v>
      </c>
      <c r="D4145" s="405" t="s">
        <v>10</v>
      </c>
      <c r="E4145" s="405" t="s">
        <v>10</v>
      </c>
    </row>
    <row r="4146" spans="1:13" ht="21" customHeight="1" thickBot="1" x14ac:dyDescent="0.35">
      <c r="A4146" s="411" t="s">
        <v>49</v>
      </c>
      <c r="B4146" s="412">
        <v>6335</v>
      </c>
      <c r="C4146" s="412">
        <v>7000</v>
      </c>
      <c r="D4146" s="412">
        <v>0</v>
      </c>
      <c r="E4146" s="412">
        <v>0</v>
      </c>
    </row>
    <row r="4147" spans="1:13" ht="21" customHeight="1" thickBot="1" x14ac:dyDescent="0.35">
      <c r="A4147" s="413" t="s">
        <v>110</v>
      </c>
      <c r="B4147" s="412">
        <v>6335</v>
      </c>
      <c r="C4147" s="412">
        <v>7000</v>
      </c>
      <c r="D4147" s="412">
        <v>0</v>
      </c>
      <c r="E4147" s="412">
        <v>0</v>
      </c>
    </row>
    <row r="4148" spans="1:13" ht="21" customHeight="1" thickBot="1" x14ac:dyDescent="0.35">
      <c r="A4148" s="413" t="s">
        <v>111</v>
      </c>
      <c r="B4148" s="412"/>
      <c r="C4148" s="412"/>
      <c r="D4148" s="412"/>
      <c r="E4148" s="412"/>
    </row>
    <row r="4149" spans="1:13" ht="21" customHeight="1" thickBot="1" x14ac:dyDescent="0.35">
      <c r="A4149" s="413" t="s">
        <v>113</v>
      </c>
      <c r="B4149" s="412"/>
      <c r="C4149" s="412"/>
      <c r="D4149" s="412"/>
      <c r="E4149" s="412"/>
    </row>
    <row r="4150" spans="1:13" ht="21" customHeight="1" thickBot="1" x14ac:dyDescent="0.35">
      <c r="A4150" s="413" t="s">
        <v>114</v>
      </c>
      <c r="B4150" s="412"/>
      <c r="C4150" s="412"/>
      <c r="D4150" s="412"/>
      <c r="E4150" s="412"/>
    </row>
    <row r="4151" spans="1:13" ht="21" customHeight="1" thickBot="1" x14ac:dyDescent="0.35">
      <c r="A4151" s="411" t="s">
        <v>50</v>
      </c>
      <c r="B4151" s="407">
        <v>0</v>
      </c>
      <c r="C4151" s="407">
        <v>0</v>
      </c>
      <c r="D4151" s="407">
        <v>0</v>
      </c>
      <c r="E4151" s="407">
        <v>0</v>
      </c>
    </row>
    <row r="4152" spans="1:13" ht="21" customHeight="1" thickBot="1" x14ac:dyDescent="0.35">
      <c r="A4152" s="413" t="s">
        <v>110</v>
      </c>
      <c r="B4152" s="407"/>
      <c r="C4152" s="407"/>
      <c r="D4152" s="407"/>
      <c r="E4152" s="407"/>
    </row>
    <row r="4153" spans="1:13" ht="21" customHeight="1" thickBot="1" x14ac:dyDescent="0.35">
      <c r="A4153" s="413" t="s">
        <v>111</v>
      </c>
      <c r="B4153" s="407"/>
      <c r="C4153" s="407"/>
      <c r="D4153" s="407"/>
      <c r="E4153" s="407"/>
    </row>
    <row r="4154" spans="1:13" ht="21" customHeight="1" thickBot="1" x14ac:dyDescent="0.35">
      <c r="A4154" s="413" t="s">
        <v>113</v>
      </c>
      <c r="B4154" s="407"/>
      <c r="C4154" s="407"/>
      <c r="D4154" s="407"/>
      <c r="E4154" s="407"/>
    </row>
    <row r="4155" spans="1:13" ht="21" customHeight="1" thickBot="1" x14ac:dyDescent="0.35">
      <c r="A4155" s="413" t="s">
        <v>114</v>
      </c>
      <c r="B4155" s="407"/>
      <c r="C4155" s="407"/>
      <c r="D4155" s="407"/>
      <c r="E4155" s="407"/>
    </row>
    <row r="4156" spans="1:13" s="374" customFormat="1" ht="21" customHeight="1" thickBot="1" x14ac:dyDescent="0.35">
      <c r="A4156" s="425" t="s">
        <v>107</v>
      </c>
      <c r="B4156" s="407">
        <v>6335</v>
      </c>
      <c r="C4156" s="407">
        <v>7000</v>
      </c>
      <c r="D4156" s="407">
        <v>0</v>
      </c>
      <c r="E4156" s="407">
        <v>0</v>
      </c>
      <c r="F4156" s="364"/>
      <c r="H4156" s="364"/>
      <c r="I4156" s="364"/>
      <c r="J4156" s="364"/>
      <c r="K4156" s="364"/>
      <c r="L4156" s="364"/>
      <c r="M4156" s="364"/>
    </row>
    <row r="4157" spans="1:13" s="374" customFormat="1" ht="90" customHeight="1" thickBot="1" x14ac:dyDescent="0.35">
      <c r="A4157" s="401" t="s">
        <v>1093</v>
      </c>
      <c r="B4157" s="402" t="s">
        <v>1094</v>
      </c>
      <c r="C4157" s="415" t="s">
        <v>1095</v>
      </c>
      <c r="D4157" s="416"/>
      <c r="E4157" s="419"/>
      <c r="F4157" s="364"/>
      <c r="H4157" s="364"/>
      <c r="I4157" s="364"/>
      <c r="J4157" s="364"/>
      <c r="K4157" s="364"/>
      <c r="L4157" s="364"/>
      <c r="M4157" s="364"/>
    </row>
    <row r="4158" spans="1:13" s="374" customFormat="1" ht="59.25" customHeight="1" thickBot="1" x14ac:dyDescent="0.35">
      <c r="A4158" s="375" t="s">
        <v>22</v>
      </c>
      <c r="B4158" s="986" t="s">
        <v>1096</v>
      </c>
      <c r="C4158" s="966"/>
      <c r="D4158" s="966"/>
      <c r="E4158" s="987"/>
      <c r="F4158" s="364"/>
      <c r="H4158" s="364"/>
      <c r="I4158" s="364"/>
      <c r="J4158" s="364"/>
      <c r="K4158" s="364"/>
      <c r="L4158" s="364"/>
      <c r="M4158" s="364"/>
    </row>
    <row r="4159" spans="1:13" s="374" customFormat="1" ht="21" customHeight="1" thickBot="1" x14ac:dyDescent="0.35">
      <c r="A4159" s="375" t="s">
        <v>24</v>
      </c>
      <c r="B4159" s="998" t="s">
        <v>177</v>
      </c>
      <c r="C4159" s="967"/>
      <c r="D4159" s="967"/>
      <c r="E4159" s="968"/>
      <c r="F4159" s="364"/>
      <c r="H4159" s="364"/>
      <c r="I4159" s="364"/>
      <c r="J4159" s="364"/>
      <c r="K4159" s="364"/>
      <c r="L4159" s="364"/>
      <c r="M4159" s="364"/>
    </row>
    <row r="4160" spans="1:13" s="374" customFormat="1" ht="21" customHeight="1" x14ac:dyDescent="0.3">
      <c r="A4160" s="969"/>
      <c r="B4160" s="404">
        <v>2019</v>
      </c>
      <c r="C4160" s="404">
        <v>2020</v>
      </c>
      <c r="D4160" s="404">
        <v>2021</v>
      </c>
      <c r="E4160" s="404">
        <v>2022</v>
      </c>
      <c r="F4160" s="364"/>
      <c r="H4160" s="364"/>
      <c r="I4160" s="364"/>
      <c r="J4160" s="364"/>
      <c r="K4160" s="364"/>
      <c r="L4160" s="364"/>
      <c r="M4160" s="364"/>
    </row>
    <row r="4161" spans="1:13" s="374" customFormat="1" ht="21" customHeight="1" thickBot="1" x14ac:dyDescent="0.35">
      <c r="A4161" s="970"/>
      <c r="B4161" s="405" t="s">
        <v>9</v>
      </c>
      <c r="C4161" s="405" t="s">
        <v>10</v>
      </c>
      <c r="D4161" s="405" t="s">
        <v>10</v>
      </c>
      <c r="E4161" s="405" t="s">
        <v>10</v>
      </c>
      <c r="F4161" s="364"/>
      <c r="H4161" s="364"/>
      <c r="I4161" s="364"/>
      <c r="J4161" s="364"/>
      <c r="K4161" s="364"/>
      <c r="L4161" s="364"/>
      <c r="M4161" s="364"/>
    </row>
    <row r="4162" spans="1:13" s="374" customFormat="1" ht="21" customHeight="1" thickBot="1" x14ac:dyDescent="0.35">
      <c r="A4162" s="375" t="s">
        <v>26</v>
      </c>
      <c r="B4162" s="408">
        <v>1</v>
      </c>
      <c r="C4162" s="408">
        <v>1</v>
      </c>
      <c r="D4162" s="408">
        <v>0</v>
      </c>
      <c r="E4162" s="408">
        <v>0</v>
      </c>
      <c r="F4162" s="364"/>
      <c r="H4162" s="364"/>
      <c r="I4162" s="364"/>
      <c r="J4162" s="364"/>
      <c r="K4162" s="364"/>
      <c r="L4162" s="364"/>
      <c r="M4162" s="364"/>
    </row>
    <row r="4163" spans="1:13" s="374" customFormat="1" ht="21" customHeight="1" thickBot="1" x14ac:dyDescent="0.35">
      <c r="A4163" s="375" t="s">
        <v>27</v>
      </c>
      <c r="B4163" s="406">
        <v>8333</v>
      </c>
      <c r="C4163" s="406">
        <v>12498.941000000001</v>
      </c>
      <c r="D4163" s="406">
        <v>0</v>
      </c>
      <c r="E4163" s="406">
        <v>0</v>
      </c>
      <c r="F4163" s="364"/>
      <c r="H4163" s="364"/>
      <c r="I4163" s="364"/>
      <c r="J4163" s="364"/>
      <c r="K4163" s="364"/>
      <c r="L4163" s="364"/>
      <c r="M4163" s="364"/>
    </row>
    <row r="4164" spans="1:13" s="374" customFormat="1" ht="21" customHeight="1" thickBot="1" x14ac:dyDescent="0.35">
      <c r="A4164" s="375" t="s">
        <v>28</v>
      </c>
      <c r="B4164" s="406">
        <v>8333</v>
      </c>
      <c r="C4164" s="406">
        <v>12498.941000000001</v>
      </c>
      <c r="D4164" s="406" t="e">
        <v>#DIV/0!</v>
      </c>
      <c r="E4164" s="406" t="e">
        <v>#DIV/0!</v>
      </c>
      <c r="F4164" s="364"/>
      <c r="H4164" s="364"/>
      <c r="I4164" s="364"/>
      <c r="J4164" s="364"/>
      <c r="K4164" s="364"/>
      <c r="L4164" s="364"/>
      <c r="M4164" s="364"/>
    </row>
    <row r="4165" spans="1:13" s="374" customFormat="1" ht="21" customHeight="1" thickBot="1" x14ac:dyDescent="0.35">
      <c r="A4165" s="375" t="s">
        <v>29</v>
      </c>
      <c r="B4165" s="408" t="s">
        <v>30</v>
      </c>
      <c r="C4165" s="409">
        <v>0</v>
      </c>
      <c r="D4165" s="409">
        <v>-1</v>
      </c>
      <c r="E4165" s="409" t="e">
        <v>#DIV/0!</v>
      </c>
      <c r="F4165" s="364"/>
      <c r="H4165" s="364"/>
      <c r="I4165" s="364"/>
      <c r="J4165" s="364"/>
      <c r="K4165" s="364"/>
      <c r="L4165" s="364"/>
      <c r="M4165" s="364"/>
    </row>
    <row r="4166" spans="1:13" s="374" customFormat="1" ht="21" customHeight="1" thickBot="1" x14ac:dyDescent="0.35">
      <c r="A4166" s="375" t="s">
        <v>31</v>
      </c>
      <c r="B4166" s="408" t="s">
        <v>30</v>
      </c>
      <c r="C4166" s="409">
        <v>0.49993291731669265</v>
      </c>
      <c r="D4166" s="409">
        <v>-1</v>
      </c>
      <c r="E4166" s="409" t="e">
        <v>#DIV/0!</v>
      </c>
      <c r="F4166" s="364"/>
      <c r="H4166" s="364"/>
      <c r="I4166" s="364"/>
      <c r="J4166" s="364"/>
      <c r="K4166" s="364"/>
      <c r="L4166" s="364"/>
      <c r="M4166" s="364"/>
    </row>
    <row r="4167" spans="1:13" s="374" customFormat="1" ht="21" customHeight="1" thickBot="1" x14ac:dyDescent="0.35">
      <c r="A4167" s="375" t="s">
        <v>32</v>
      </c>
      <c r="B4167" s="408" t="s">
        <v>30</v>
      </c>
      <c r="C4167" s="409">
        <v>0.49993291731669265</v>
      </c>
      <c r="D4167" s="409" t="e">
        <v>#DIV/0!</v>
      </c>
      <c r="E4167" s="409" t="e">
        <v>#DIV/0!</v>
      </c>
      <c r="F4167" s="364"/>
      <c r="H4167" s="364"/>
      <c r="I4167" s="364"/>
      <c r="J4167" s="364"/>
      <c r="K4167" s="364"/>
      <c r="L4167" s="364"/>
      <c r="M4167" s="364"/>
    </row>
    <row r="4168" spans="1:13" s="374" customFormat="1" ht="21" customHeight="1" thickBot="1" x14ac:dyDescent="0.35">
      <c r="A4168" s="1016" t="s">
        <v>1069</v>
      </c>
      <c r="B4168" s="1017"/>
      <c r="C4168" s="1017"/>
      <c r="D4168" s="1017"/>
      <c r="E4168" s="1018"/>
      <c r="F4168" s="364"/>
      <c r="H4168" s="364"/>
      <c r="I4168" s="364"/>
      <c r="J4168" s="364"/>
      <c r="K4168" s="364"/>
      <c r="L4168" s="364"/>
      <c r="M4168" s="364"/>
    </row>
    <row r="4169" spans="1:13" s="374" customFormat="1" ht="21" customHeight="1" x14ac:dyDescent="0.3">
      <c r="A4169" s="969"/>
      <c r="B4169" s="404">
        <v>2019</v>
      </c>
      <c r="C4169" s="404">
        <v>2020</v>
      </c>
      <c r="D4169" s="404">
        <v>2021</v>
      </c>
      <c r="E4169" s="404">
        <v>2022</v>
      </c>
      <c r="F4169" s="364"/>
      <c r="H4169" s="364"/>
      <c r="I4169" s="364"/>
      <c r="J4169" s="364"/>
      <c r="K4169" s="364"/>
      <c r="L4169" s="364"/>
      <c r="M4169" s="364"/>
    </row>
    <row r="4170" spans="1:13" s="374" customFormat="1" ht="21" customHeight="1" thickBot="1" x14ac:dyDescent="0.35">
      <c r="A4170" s="970"/>
      <c r="B4170" s="405" t="s">
        <v>9</v>
      </c>
      <c r="C4170" s="405" t="s">
        <v>10</v>
      </c>
      <c r="D4170" s="405" t="s">
        <v>10</v>
      </c>
      <c r="E4170" s="405" t="s">
        <v>10</v>
      </c>
      <c r="F4170" s="364"/>
      <c r="H4170" s="364"/>
      <c r="I4170" s="364"/>
      <c r="J4170" s="364"/>
      <c r="K4170" s="364"/>
      <c r="L4170" s="364"/>
      <c r="M4170" s="364"/>
    </row>
    <row r="4171" spans="1:13" s="374" customFormat="1" ht="21" customHeight="1" thickBot="1" x14ac:dyDescent="0.35">
      <c r="A4171" s="411" t="s">
        <v>49</v>
      </c>
      <c r="B4171" s="412">
        <v>8333</v>
      </c>
      <c r="C4171" s="412">
        <v>12498.941000000001</v>
      </c>
      <c r="D4171" s="412">
        <v>0</v>
      </c>
      <c r="E4171" s="412">
        <v>0</v>
      </c>
      <c r="F4171" s="410"/>
      <c r="H4171" s="364"/>
      <c r="I4171" s="364"/>
      <c r="J4171" s="364"/>
      <c r="K4171" s="364"/>
      <c r="L4171" s="364"/>
      <c r="M4171" s="364"/>
    </row>
    <row r="4172" spans="1:13" ht="21" customHeight="1" thickBot="1" x14ac:dyDescent="0.35">
      <c r="A4172" s="413" t="s">
        <v>110</v>
      </c>
      <c r="B4172" s="412">
        <v>8333</v>
      </c>
      <c r="C4172" s="412">
        <v>12498.941000000001</v>
      </c>
      <c r="D4172" s="412">
        <v>0</v>
      </c>
      <c r="E4172" s="412">
        <v>0</v>
      </c>
    </row>
    <row r="4173" spans="1:13" ht="21" customHeight="1" thickBot="1" x14ac:dyDescent="0.35">
      <c r="A4173" s="413" t="s">
        <v>111</v>
      </c>
      <c r="B4173" s="412"/>
      <c r="C4173" s="412"/>
      <c r="D4173" s="412"/>
      <c r="E4173" s="412"/>
    </row>
    <row r="4174" spans="1:13" ht="21" customHeight="1" thickBot="1" x14ac:dyDescent="0.35">
      <c r="A4174" s="413" t="s">
        <v>113</v>
      </c>
      <c r="B4174" s="412"/>
      <c r="C4174" s="412"/>
      <c r="D4174" s="412"/>
      <c r="E4174" s="412"/>
    </row>
    <row r="4175" spans="1:13" ht="21" customHeight="1" thickBot="1" x14ac:dyDescent="0.35">
      <c r="A4175" s="413" t="s">
        <v>114</v>
      </c>
      <c r="B4175" s="412"/>
      <c r="C4175" s="412"/>
      <c r="D4175" s="412"/>
      <c r="E4175" s="412"/>
    </row>
    <row r="4176" spans="1:13" ht="17.25" thickBot="1" x14ac:dyDescent="0.35">
      <c r="A4176" s="411" t="s">
        <v>50</v>
      </c>
      <c r="B4176" s="407">
        <v>0</v>
      </c>
      <c r="C4176" s="407">
        <v>0</v>
      </c>
      <c r="D4176" s="407">
        <v>0</v>
      </c>
      <c r="E4176" s="407">
        <v>0</v>
      </c>
      <c r="G4176" s="364"/>
    </row>
    <row r="4177" spans="1:7" ht="17.25" thickBot="1" x14ac:dyDescent="0.35">
      <c r="A4177" s="413" t="s">
        <v>110</v>
      </c>
      <c r="B4177" s="407"/>
      <c r="C4177" s="407"/>
      <c r="D4177" s="407"/>
      <c r="E4177" s="407"/>
      <c r="G4177" s="364"/>
    </row>
    <row r="4178" spans="1:7" ht="17.25" thickBot="1" x14ac:dyDescent="0.35">
      <c r="A4178" s="413" t="s">
        <v>111</v>
      </c>
      <c r="B4178" s="407"/>
      <c r="C4178" s="407"/>
      <c r="D4178" s="407"/>
      <c r="E4178" s="407"/>
      <c r="G4178" s="364"/>
    </row>
    <row r="4179" spans="1:7" ht="17.25" thickBot="1" x14ac:dyDescent="0.35">
      <c r="A4179" s="413" t="s">
        <v>113</v>
      </c>
      <c r="B4179" s="407"/>
      <c r="C4179" s="407"/>
      <c r="D4179" s="407"/>
      <c r="E4179" s="407"/>
      <c r="G4179" s="364"/>
    </row>
    <row r="4180" spans="1:7" ht="17.25" thickBot="1" x14ac:dyDescent="0.35">
      <c r="A4180" s="413" t="s">
        <v>114</v>
      </c>
      <c r="B4180" s="407"/>
      <c r="C4180" s="407"/>
      <c r="D4180" s="407"/>
      <c r="E4180" s="407"/>
      <c r="G4180" s="364"/>
    </row>
    <row r="4181" spans="1:7" ht="17.25" thickBot="1" x14ac:dyDescent="0.35">
      <c r="A4181" s="425" t="s">
        <v>61</v>
      </c>
      <c r="B4181" s="407">
        <v>8333</v>
      </c>
      <c r="C4181" s="407">
        <v>12498.941000000001</v>
      </c>
      <c r="D4181" s="407">
        <v>0</v>
      </c>
      <c r="E4181" s="407">
        <v>0</v>
      </c>
      <c r="G4181" s="364"/>
    </row>
    <row r="4182" spans="1:7" ht="69" customHeight="1" thickBot="1" x14ac:dyDescent="0.35">
      <c r="A4182" s="401" t="s">
        <v>1097</v>
      </c>
      <c r="B4182" s="402" t="s">
        <v>1098</v>
      </c>
      <c r="C4182" s="415" t="s">
        <v>1099</v>
      </c>
      <c r="D4182" s="416"/>
      <c r="E4182" s="419"/>
      <c r="G4182" s="364"/>
    </row>
    <row r="4183" spans="1:7" ht="17.25" thickBot="1" x14ac:dyDescent="0.35">
      <c r="A4183" s="375" t="s">
        <v>22</v>
      </c>
      <c r="B4183" s="986" t="s">
        <v>1100</v>
      </c>
      <c r="C4183" s="966"/>
      <c r="D4183" s="966"/>
      <c r="E4183" s="987"/>
      <c r="G4183" s="364"/>
    </row>
    <row r="4184" spans="1:7" ht="17.25" thickBot="1" x14ac:dyDescent="0.35">
      <c r="A4184" s="375" t="s">
        <v>24</v>
      </c>
      <c r="B4184" s="998" t="s">
        <v>177</v>
      </c>
      <c r="C4184" s="967"/>
      <c r="D4184" s="967"/>
      <c r="E4184" s="968"/>
      <c r="G4184" s="364"/>
    </row>
    <row r="4185" spans="1:7" x14ac:dyDescent="0.3">
      <c r="A4185" s="969"/>
      <c r="B4185" s="404">
        <v>2019</v>
      </c>
      <c r="C4185" s="404">
        <v>2020</v>
      </c>
      <c r="D4185" s="404">
        <v>2021</v>
      </c>
      <c r="E4185" s="404">
        <v>2022</v>
      </c>
      <c r="G4185" s="364"/>
    </row>
    <row r="4186" spans="1:7" ht="17.25" thickBot="1" x14ac:dyDescent="0.35">
      <c r="A4186" s="970"/>
      <c r="B4186" s="405" t="s">
        <v>9</v>
      </c>
      <c r="C4186" s="405" t="s">
        <v>10</v>
      </c>
      <c r="D4186" s="405" t="s">
        <v>10</v>
      </c>
      <c r="E4186" s="405" t="s">
        <v>10</v>
      </c>
      <c r="G4186" s="364"/>
    </row>
    <row r="4187" spans="1:7" ht="17.25" thickBot="1" x14ac:dyDescent="0.35">
      <c r="A4187" s="375" t="s">
        <v>26</v>
      </c>
      <c r="B4187" s="408">
        <v>1</v>
      </c>
      <c r="C4187" s="408">
        <v>1</v>
      </c>
      <c r="D4187" s="408">
        <v>0</v>
      </c>
      <c r="E4187" s="408">
        <v>0</v>
      </c>
      <c r="G4187" s="364"/>
    </row>
    <row r="4188" spans="1:7" ht="17.25" thickBot="1" x14ac:dyDescent="0.35">
      <c r="A4188" s="375" t="s">
        <v>27</v>
      </c>
      <c r="B4188" s="406">
        <v>3772.3449999999998</v>
      </c>
      <c r="C4188" s="406">
        <v>15089.378000000001</v>
      </c>
      <c r="D4188" s="406">
        <v>0</v>
      </c>
      <c r="E4188" s="406">
        <v>0</v>
      </c>
      <c r="G4188" s="364"/>
    </row>
    <row r="4189" spans="1:7" ht="17.25" thickBot="1" x14ac:dyDescent="0.35">
      <c r="A4189" s="375" t="s">
        <v>28</v>
      </c>
      <c r="B4189" s="406">
        <v>3772.3449999999998</v>
      </c>
      <c r="C4189" s="406">
        <v>15089.378000000001</v>
      </c>
      <c r="D4189" s="406" t="e">
        <v>#DIV/0!</v>
      </c>
      <c r="E4189" s="406" t="e">
        <v>#DIV/0!</v>
      </c>
      <c r="G4189" s="364"/>
    </row>
    <row r="4190" spans="1:7" ht="17.25" thickBot="1" x14ac:dyDescent="0.35">
      <c r="A4190" s="375" t="s">
        <v>29</v>
      </c>
      <c r="B4190" s="408" t="s">
        <v>30</v>
      </c>
      <c r="C4190" s="409">
        <v>0</v>
      </c>
      <c r="D4190" s="409">
        <v>-1</v>
      </c>
      <c r="E4190" s="409" t="e">
        <v>#DIV/0!</v>
      </c>
      <c r="G4190" s="364"/>
    </row>
    <row r="4191" spans="1:7" ht="17.25" thickBot="1" x14ac:dyDescent="0.35">
      <c r="A4191" s="375" t="s">
        <v>31</v>
      </c>
      <c r="B4191" s="408" t="s">
        <v>30</v>
      </c>
      <c r="C4191" s="409">
        <v>2.9999994698257986</v>
      </c>
      <c r="D4191" s="409">
        <v>-1</v>
      </c>
      <c r="E4191" s="409" t="e">
        <v>#DIV/0!</v>
      </c>
      <c r="G4191" s="364"/>
    </row>
    <row r="4192" spans="1:7" ht="17.25" thickBot="1" x14ac:dyDescent="0.35">
      <c r="A4192" s="375" t="s">
        <v>32</v>
      </c>
      <c r="B4192" s="408" t="s">
        <v>30</v>
      </c>
      <c r="C4192" s="409">
        <v>2.9999994698257986</v>
      </c>
      <c r="D4192" s="409" t="e">
        <v>#DIV/0!</v>
      </c>
      <c r="E4192" s="409" t="e">
        <v>#DIV/0!</v>
      </c>
      <c r="G4192" s="364"/>
    </row>
    <row r="4193" spans="1:7" ht="17.25" thickBot="1" x14ac:dyDescent="0.35">
      <c r="A4193" s="1016" t="s">
        <v>1069</v>
      </c>
      <c r="B4193" s="1017"/>
      <c r="C4193" s="1017"/>
      <c r="D4193" s="1017"/>
      <c r="E4193" s="1018"/>
      <c r="G4193" s="364"/>
    </row>
    <row r="4194" spans="1:7" x14ac:dyDescent="0.3">
      <c r="A4194" s="969"/>
      <c r="B4194" s="404">
        <v>2019</v>
      </c>
      <c r="C4194" s="404">
        <v>2020</v>
      </c>
      <c r="D4194" s="404">
        <v>2021</v>
      </c>
      <c r="E4194" s="404">
        <v>2022</v>
      </c>
      <c r="G4194" s="364"/>
    </row>
    <row r="4195" spans="1:7" ht="17.25" thickBot="1" x14ac:dyDescent="0.35">
      <c r="A4195" s="970"/>
      <c r="B4195" s="405" t="s">
        <v>9</v>
      </c>
      <c r="C4195" s="405" t="s">
        <v>10</v>
      </c>
      <c r="D4195" s="405" t="s">
        <v>10</v>
      </c>
      <c r="E4195" s="405" t="s">
        <v>10</v>
      </c>
      <c r="G4195" s="364"/>
    </row>
    <row r="4196" spans="1:7" ht="17.25" thickBot="1" x14ac:dyDescent="0.35">
      <c r="A4196" s="411" t="s">
        <v>49</v>
      </c>
      <c r="B4196" s="412">
        <v>3772.3449999999998</v>
      </c>
      <c r="C4196" s="412">
        <v>15089.378000000001</v>
      </c>
      <c r="D4196" s="412">
        <v>0</v>
      </c>
      <c r="E4196" s="412">
        <v>0</v>
      </c>
      <c r="G4196" s="364"/>
    </row>
    <row r="4197" spans="1:7" ht="17.25" thickBot="1" x14ac:dyDescent="0.35">
      <c r="A4197" s="413" t="s">
        <v>110</v>
      </c>
      <c r="B4197" s="412">
        <v>3772.3449999999998</v>
      </c>
      <c r="C4197" s="412">
        <v>15089.378000000001</v>
      </c>
      <c r="D4197" s="412"/>
      <c r="E4197" s="412">
        <v>0</v>
      </c>
      <c r="G4197" s="364"/>
    </row>
    <row r="4198" spans="1:7" ht="17.25" thickBot="1" x14ac:dyDescent="0.35">
      <c r="A4198" s="413" t="s">
        <v>111</v>
      </c>
      <c r="B4198" s="412"/>
      <c r="C4198" s="412"/>
      <c r="D4198" s="412"/>
      <c r="E4198" s="412"/>
      <c r="G4198" s="364"/>
    </row>
    <row r="4199" spans="1:7" ht="17.25" thickBot="1" x14ac:dyDescent="0.35">
      <c r="A4199" s="413" t="s">
        <v>113</v>
      </c>
      <c r="B4199" s="412"/>
      <c r="C4199" s="412"/>
      <c r="D4199" s="412"/>
      <c r="E4199" s="412"/>
      <c r="G4199" s="364"/>
    </row>
    <row r="4200" spans="1:7" ht="17.25" thickBot="1" x14ac:dyDescent="0.35">
      <c r="A4200" s="413" t="s">
        <v>114</v>
      </c>
      <c r="B4200" s="412"/>
      <c r="C4200" s="412"/>
      <c r="D4200" s="412"/>
      <c r="E4200" s="412"/>
      <c r="G4200" s="364"/>
    </row>
    <row r="4201" spans="1:7" ht="17.25" thickBot="1" x14ac:dyDescent="0.35">
      <c r="A4201" s="411" t="s">
        <v>50</v>
      </c>
      <c r="B4201" s="407">
        <v>0</v>
      </c>
      <c r="C4201" s="407">
        <v>0</v>
      </c>
      <c r="D4201" s="407">
        <v>0</v>
      </c>
      <c r="E4201" s="407">
        <v>0</v>
      </c>
      <c r="G4201" s="364"/>
    </row>
    <row r="4202" spans="1:7" ht="17.25" thickBot="1" x14ac:dyDescent="0.35">
      <c r="A4202" s="413" t="s">
        <v>110</v>
      </c>
      <c r="B4202" s="407"/>
      <c r="C4202" s="407"/>
      <c r="D4202" s="407"/>
      <c r="E4202" s="407"/>
      <c r="G4202" s="364"/>
    </row>
    <row r="4203" spans="1:7" ht="17.25" thickBot="1" x14ac:dyDescent="0.35">
      <c r="A4203" s="413" t="s">
        <v>111</v>
      </c>
      <c r="B4203" s="407"/>
      <c r="C4203" s="407"/>
      <c r="D4203" s="407"/>
      <c r="E4203" s="407"/>
      <c r="G4203" s="364"/>
    </row>
    <row r="4204" spans="1:7" ht="17.25" thickBot="1" x14ac:dyDescent="0.35">
      <c r="A4204" s="413" t="s">
        <v>113</v>
      </c>
      <c r="B4204" s="407"/>
      <c r="C4204" s="407"/>
      <c r="D4204" s="407"/>
      <c r="E4204" s="407"/>
      <c r="G4204" s="364"/>
    </row>
    <row r="4205" spans="1:7" ht="17.25" thickBot="1" x14ac:dyDescent="0.35">
      <c r="A4205" s="413" t="s">
        <v>114</v>
      </c>
      <c r="B4205" s="407"/>
      <c r="C4205" s="407"/>
      <c r="D4205" s="407"/>
      <c r="E4205" s="407"/>
      <c r="G4205" s="364"/>
    </row>
    <row r="4206" spans="1:7" ht="17.25" thickBot="1" x14ac:dyDescent="0.35">
      <c r="A4206" s="476" t="s">
        <v>66</v>
      </c>
      <c r="B4206" s="465">
        <v>3772.3449999999998</v>
      </c>
      <c r="C4206" s="465">
        <v>15089.378000000001</v>
      </c>
      <c r="D4206" s="465">
        <v>0</v>
      </c>
      <c r="E4206" s="465">
        <v>0</v>
      </c>
      <c r="F4206" s="451"/>
      <c r="G4206" s="364"/>
    </row>
    <row r="4207" spans="1:7" ht="173.25" customHeight="1" thickBot="1" x14ac:dyDescent="0.35">
      <c r="A4207" s="401" t="s">
        <v>1101</v>
      </c>
      <c r="B4207" s="402" t="s">
        <v>1102</v>
      </c>
      <c r="C4207" s="415" t="s">
        <v>817</v>
      </c>
      <c r="D4207" s="416"/>
      <c r="E4207" s="419"/>
      <c r="G4207" s="364"/>
    </row>
    <row r="4208" spans="1:7" ht="17.25" thickBot="1" x14ac:dyDescent="0.35">
      <c r="A4208" s="375" t="s">
        <v>22</v>
      </c>
      <c r="B4208" s="986" t="s">
        <v>1103</v>
      </c>
      <c r="C4208" s="966"/>
      <c r="D4208" s="966"/>
      <c r="E4208" s="987"/>
      <c r="G4208" s="364"/>
    </row>
    <row r="4209" spans="1:7" ht="17.25" thickBot="1" x14ac:dyDescent="0.35">
      <c r="A4209" s="375" t="s">
        <v>24</v>
      </c>
      <c r="B4209" s="998" t="s">
        <v>177</v>
      </c>
      <c r="C4209" s="967"/>
      <c r="D4209" s="967"/>
      <c r="E4209" s="968"/>
      <c r="G4209" s="364"/>
    </row>
    <row r="4210" spans="1:7" x14ac:dyDescent="0.3">
      <c r="A4210" s="969"/>
      <c r="B4210" s="404">
        <v>2019</v>
      </c>
      <c r="C4210" s="404">
        <v>2020</v>
      </c>
      <c r="D4210" s="404">
        <v>2021</v>
      </c>
      <c r="E4210" s="404">
        <v>2022</v>
      </c>
      <c r="G4210" s="364"/>
    </row>
    <row r="4211" spans="1:7" ht="17.25" thickBot="1" x14ac:dyDescent="0.35">
      <c r="A4211" s="970"/>
      <c r="B4211" s="405" t="s">
        <v>9</v>
      </c>
      <c r="C4211" s="405" t="s">
        <v>10</v>
      </c>
      <c r="D4211" s="405" t="s">
        <v>10</v>
      </c>
      <c r="E4211" s="405" t="s">
        <v>10</v>
      </c>
      <c r="G4211" s="364"/>
    </row>
    <row r="4212" spans="1:7" ht="17.25" thickBot="1" x14ac:dyDescent="0.35">
      <c r="A4212" s="375" t="s">
        <v>26</v>
      </c>
      <c r="B4212" s="408">
        <v>0</v>
      </c>
      <c r="C4212" s="408">
        <v>1</v>
      </c>
      <c r="D4212" s="408">
        <v>0</v>
      </c>
      <c r="E4212" s="408">
        <v>0</v>
      </c>
      <c r="G4212" s="364"/>
    </row>
    <row r="4213" spans="1:7" ht="17.25" thickBot="1" x14ac:dyDescent="0.35">
      <c r="A4213" s="375" t="s">
        <v>27</v>
      </c>
      <c r="B4213" s="406">
        <v>0</v>
      </c>
      <c r="C4213" s="406">
        <v>61107.199999999997</v>
      </c>
      <c r="D4213" s="406">
        <v>0</v>
      </c>
      <c r="E4213" s="406">
        <v>0</v>
      </c>
      <c r="G4213" s="364"/>
    </row>
    <row r="4214" spans="1:7" ht="17.25" thickBot="1" x14ac:dyDescent="0.35">
      <c r="A4214" s="375" t="s">
        <v>28</v>
      </c>
      <c r="B4214" s="406" t="e">
        <v>#DIV/0!</v>
      </c>
      <c r="C4214" s="406">
        <v>61107.199999999997</v>
      </c>
      <c r="D4214" s="406" t="e">
        <v>#DIV/0!</v>
      </c>
      <c r="E4214" s="406" t="e">
        <v>#DIV/0!</v>
      </c>
      <c r="G4214" s="364"/>
    </row>
    <row r="4215" spans="1:7" ht="17.25" thickBot="1" x14ac:dyDescent="0.35">
      <c r="A4215" s="375" t="s">
        <v>29</v>
      </c>
      <c r="B4215" s="408" t="s">
        <v>30</v>
      </c>
      <c r="C4215" s="409" t="e">
        <v>#DIV/0!</v>
      </c>
      <c r="D4215" s="409">
        <v>-1</v>
      </c>
      <c r="E4215" s="409" t="e">
        <v>#DIV/0!</v>
      </c>
      <c r="G4215" s="364"/>
    </row>
    <row r="4216" spans="1:7" ht="17.25" thickBot="1" x14ac:dyDescent="0.35">
      <c r="A4216" s="375" t="s">
        <v>31</v>
      </c>
      <c r="B4216" s="408" t="s">
        <v>30</v>
      </c>
      <c r="C4216" s="409" t="e">
        <v>#DIV/0!</v>
      </c>
      <c r="D4216" s="409">
        <v>-1</v>
      </c>
      <c r="E4216" s="409" t="e">
        <v>#DIV/0!</v>
      </c>
      <c r="G4216" s="364"/>
    </row>
    <row r="4217" spans="1:7" ht="17.25" thickBot="1" x14ac:dyDescent="0.35">
      <c r="A4217" s="375" t="s">
        <v>32</v>
      </c>
      <c r="B4217" s="408" t="s">
        <v>30</v>
      </c>
      <c r="C4217" s="409" t="e">
        <v>#DIV/0!</v>
      </c>
      <c r="D4217" s="409" t="e">
        <v>#DIV/0!</v>
      </c>
      <c r="E4217" s="409" t="e">
        <v>#DIV/0!</v>
      </c>
      <c r="G4217" s="364"/>
    </row>
    <row r="4218" spans="1:7" ht="17.25" thickBot="1" x14ac:dyDescent="0.35">
      <c r="A4218" s="1016" t="s">
        <v>1069</v>
      </c>
      <c r="B4218" s="1017"/>
      <c r="C4218" s="1017"/>
      <c r="D4218" s="1017"/>
      <c r="E4218" s="1018"/>
      <c r="G4218" s="364"/>
    </row>
    <row r="4219" spans="1:7" x14ac:dyDescent="0.3">
      <c r="A4219" s="969"/>
      <c r="B4219" s="404">
        <v>2019</v>
      </c>
      <c r="C4219" s="404">
        <v>2020</v>
      </c>
      <c r="D4219" s="404">
        <v>2021</v>
      </c>
      <c r="E4219" s="404">
        <v>2022</v>
      </c>
      <c r="G4219" s="364"/>
    </row>
    <row r="4220" spans="1:7" ht="17.25" thickBot="1" x14ac:dyDescent="0.35">
      <c r="A4220" s="970"/>
      <c r="B4220" s="405" t="s">
        <v>9</v>
      </c>
      <c r="C4220" s="405" t="s">
        <v>10</v>
      </c>
      <c r="D4220" s="405" t="s">
        <v>10</v>
      </c>
      <c r="E4220" s="405" t="s">
        <v>10</v>
      </c>
      <c r="G4220" s="364"/>
    </row>
    <row r="4221" spans="1:7" ht="17.25" thickBot="1" x14ac:dyDescent="0.35">
      <c r="A4221" s="411" t="s">
        <v>49</v>
      </c>
      <c r="B4221" s="412">
        <v>0</v>
      </c>
      <c r="C4221" s="412">
        <v>61107.199999999997</v>
      </c>
      <c r="D4221" s="412">
        <v>0</v>
      </c>
      <c r="E4221" s="412">
        <v>0</v>
      </c>
      <c r="G4221" s="364"/>
    </row>
    <row r="4222" spans="1:7" ht="17.25" thickBot="1" x14ac:dyDescent="0.35">
      <c r="A4222" s="413" t="s">
        <v>110</v>
      </c>
      <c r="B4222" s="412">
        <v>0</v>
      </c>
      <c r="C4222" s="412">
        <v>61107.199999999997</v>
      </c>
      <c r="D4222" s="412">
        <v>0</v>
      </c>
      <c r="E4222" s="412">
        <v>0</v>
      </c>
      <c r="G4222" s="364"/>
    </row>
    <row r="4223" spans="1:7" ht="17.25" thickBot="1" x14ac:dyDescent="0.35">
      <c r="A4223" s="413" t="s">
        <v>111</v>
      </c>
      <c r="B4223" s="412"/>
      <c r="C4223" s="412"/>
      <c r="D4223" s="412"/>
      <c r="E4223" s="412"/>
      <c r="G4223" s="364"/>
    </row>
    <row r="4224" spans="1:7" ht="17.25" thickBot="1" x14ac:dyDescent="0.35">
      <c r="A4224" s="413" t="s">
        <v>113</v>
      </c>
      <c r="B4224" s="412"/>
      <c r="C4224" s="412"/>
      <c r="D4224" s="412"/>
      <c r="E4224" s="412"/>
      <c r="G4224" s="364"/>
    </row>
    <row r="4225" spans="1:7" ht="17.25" thickBot="1" x14ac:dyDescent="0.35">
      <c r="A4225" s="413" t="s">
        <v>114</v>
      </c>
      <c r="B4225" s="412"/>
      <c r="C4225" s="412"/>
      <c r="D4225" s="412"/>
      <c r="E4225" s="412"/>
      <c r="G4225" s="364"/>
    </row>
    <row r="4226" spans="1:7" ht="17.25" thickBot="1" x14ac:dyDescent="0.35">
      <c r="A4226" s="411" t="s">
        <v>50</v>
      </c>
      <c r="B4226" s="407">
        <v>0</v>
      </c>
      <c r="C4226" s="407">
        <v>0</v>
      </c>
      <c r="D4226" s="407">
        <v>0</v>
      </c>
      <c r="E4226" s="407">
        <v>0</v>
      </c>
      <c r="G4226" s="364"/>
    </row>
    <row r="4227" spans="1:7" ht="17.25" thickBot="1" x14ac:dyDescent="0.35">
      <c r="A4227" s="413" t="s">
        <v>110</v>
      </c>
      <c r="B4227" s="407"/>
      <c r="C4227" s="407"/>
      <c r="D4227" s="407"/>
      <c r="E4227" s="407"/>
      <c r="G4227" s="364"/>
    </row>
    <row r="4228" spans="1:7" ht="17.25" thickBot="1" x14ac:dyDescent="0.35">
      <c r="A4228" s="413" t="s">
        <v>111</v>
      </c>
      <c r="B4228" s="407"/>
      <c r="C4228" s="407"/>
      <c r="D4228" s="407"/>
      <c r="E4228" s="407"/>
      <c r="G4228" s="364"/>
    </row>
    <row r="4229" spans="1:7" ht="17.25" thickBot="1" x14ac:dyDescent="0.35">
      <c r="A4229" s="413" t="s">
        <v>113</v>
      </c>
      <c r="B4229" s="407"/>
      <c r="C4229" s="407"/>
      <c r="D4229" s="407"/>
      <c r="E4229" s="407"/>
      <c r="G4229" s="364"/>
    </row>
    <row r="4230" spans="1:7" ht="17.25" thickBot="1" x14ac:dyDescent="0.35">
      <c r="A4230" s="413" t="s">
        <v>114</v>
      </c>
      <c r="B4230" s="407"/>
      <c r="C4230" s="407"/>
      <c r="D4230" s="407"/>
      <c r="E4230" s="407"/>
      <c r="G4230" s="364"/>
    </row>
    <row r="4231" spans="1:7" ht="17.25" thickBot="1" x14ac:dyDescent="0.35">
      <c r="A4231" s="425" t="s">
        <v>183</v>
      </c>
      <c r="B4231" s="407">
        <v>0</v>
      </c>
      <c r="C4231" s="407">
        <v>61107.199999999997</v>
      </c>
      <c r="D4231" s="407">
        <v>0</v>
      </c>
      <c r="E4231" s="407">
        <v>0</v>
      </c>
      <c r="G4231" s="364"/>
    </row>
    <row r="4232" spans="1:7" ht="117.75" customHeight="1" thickBot="1" x14ac:dyDescent="0.35">
      <c r="A4232" s="401" t="s">
        <v>1104</v>
      </c>
      <c r="B4232" s="402" t="s">
        <v>1105</v>
      </c>
      <c r="C4232" s="415" t="s">
        <v>1106</v>
      </c>
      <c r="D4232" s="416"/>
      <c r="E4232" s="419"/>
      <c r="G4232" s="364"/>
    </row>
    <row r="4233" spans="1:7" ht="17.25" thickBot="1" x14ac:dyDescent="0.35">
      <c r="A4233" s="375" t="s">
        <v>22</v>
      </c>
      <c r="B4233" s="986" t="s">
        <v>1107</v>
      </c>
      <c r="C4233" s="966"/>
      <c r="D4233" s="966"/>
      <c r="E4233" s="987"/>
      <c r="G4233" s="364"/>
    </row>
    <row r="4234" spans="1:7" ht="17.25" thickBot="1" x14ac:dyDescent="0.35">
      <c r="A4234" s="375" t="s">
        <v>24</v>
      </c>
      <c r="B4234" s="998" t="s">
        <v>177</v>
      </c>
      <c r="C4234" s="967"/>
      <c r="D4234" s="967"/>
      <c r="E4234" s="968"/>
      <c r="G4234" s="364"/>
    </row>
    <row r="4235" spans="1:7" x14ac:dyDescent="0.3">
      <c r="A4235" s="969"/>
      <c r="B4235" s="404">
        <v>2019</v>
      </c>
      <c r="C4235" s="404">
        <v>2020</v>
      </c>
      <c r="D4235" s="404">
        <v>2021</v>
      </c>
      <c r="E4235" s="404">
        <v>2022</v>
      </c>
      <c r="G4235" s="364"/>
    </row>
    <row r="4236" spans="1:7" ht="17.25" thickBot="1" x14ac:dyDescent="0.35">
      <c r="A4236" s="970"/>
      <c r="B4236" s="405" t="s">
        <v>9</v>
      </c>
      <c r="C4236" s="405" t="s">
        <v>10</v>
      </c>
      <c r="D4236" s="405" t="s">
        <v>10</v>
      </c>
      <c r="E4236" s="405" t="s">
        <v>10</v>
      </c>
      <c r="G4236" s="364"/>
    </row>
    <row r="4237" spans="1:7" ht="17.25" thickBot="1" x14ac:dyDescent="0.35">
      <c r="A4237" s="375" t="s">
        <v>26</v>
      </c>
      <c r="B4237" s="408">
        <v>0</v>
      </c>
      <c r="C4237" s="408">
        <v>30</v>
      </c>
      <c r="D4237" s="408">
        <v>0</v>
      </c>
      <c r="E4237" s="408">
        <v>0</v>
      </c>
      <c r="G4237" s="364"/>
    </row>
    <row r="4238" spans="1:7" ht="17.25" thickBot="1" x14ac:dyDescent="0.35">
      <c r="A4238" s="375" t="s">
        <v>27</v>
      </c>
      <c r="B4238" s="406">
        <v>0</v>
      </c>
      <c r="C4238" s="406">
        <v>88207.481</v>
      </c>
      <c r="D4238" s="406">
        <v>0</v>
      </c>
      <c r="E4238" s="406">
        <v>0</v>
      </c>
      <c r="G4238" s="364"/>
    </row>
    <row r="4239" spans="1:7" ht="17.25" thickBot="1" x14ac:dyDescent="0.35">
      <c r="A4239" s="375" t="s">
        <v>28</v>
      </c>
      <c r="B4239" s="406" t="e">
        <v>#DIV/0!</v>
      </c>
      <c r="C4239" s="406">
        <v>2940.2493666666664</v>
      </c>
      <c r="D4239" s="406" t="e">
        <v>#DIV/0!</v>
      </c>
      <c r="E4239" s="406" t="e">
        <v>#DIV/0!</v>
      </c>
      <c r="G4239" s="364"/>
    </row>
    <row r="4240" spans="1:7" ht="17.25" thickBot="1" x14ac:dyDescent="0.35">
      <c r="A4240" s="375" t="s">
        <v>29</v>
      </c>
      <c r="B4240" s="408" t="s">
        <v>30</v>
      </c>
      <c r="C4240" s="409" t="e">
        <v>#DIV/0!</v>
      </c>
      <c r="D4240" s="409">
        <v>-1</v>
      </c>
      <c r="E4240" s="409" t="e">
        <v>#DIV/0!</v>
      </c>
      <c r="G4240" s="364"/>
    </row>
    <row r="4241" spans="1:7" ht="17.25" thickBot="1" x14ac:dyDescent="0.35">
      <c r="A4241" s="375" t="s">
        <v>31</v>
      </c>
      <c r="B4241" s="408" t="s">
        <v>30</v>
      </c>
      <c r="C4241" s="409" t="e">
        <v>#DIV/0!</v>
      </c>
      <c r="D4241" s="409">
        <v>-1</v>
      </c>
      <c r="E4241" s="409" t="e">
        <v>#DIV/0!</v>
      </c>
      <c r="G4241" s="364"/>
    </row>
    <row r="4242" spans="1:7" ht="17.25" thickBot="1" x14ac:dyDescent="0.35">
      <c r="A4242" s="375" t="s">
        <v>32</v>
      </c>
      <c r="B4242" s="408" t="s">
        <v>30</v>
      </c>
      <c r="C4242" s="409" t="e">
        <v>#DIV/0!</v>
      </c>
      <c r="D4242" s="409" t="e">
        <v>#DIV/0!</v>
      </c>
      <c r="E4242" s="409" t="e">
        <v>#DIV/0!</v>
      </c>
      <c r="G4242" s="364"/>
    </row>
    <row r="4243" spans="1:7" ht="17.25" thickBot="1" x14ac:dyDescent="0.35">
      <c r="A4243" s="1016" t="s">
        <v>1069</v>
      </c>
      <c r="B4243" s="1017"/>
      <c r="C4243" s="1017"/>
      <c r="D4243" s="1017"/>
      <c r="E4243" s="1018"/>
      <c r="G4243" s="364"/>
    </row>
    <row r="4244" spans="1:7" x14ac:dyDescent="0.3">
      <c r="A4244" s="969"/>
      <c r="B4244" s="404">
        <v>2019</v>
      </c>
      <c r="C4244" s="404">
        <v>2020</v>
      </c>
      <c r="D4244" s="404">
        <v>2021</v>
      </c>
      <c r="E4244" s="404">
        <v>2022</v>
      </c>
      <c r="G4244" s="364"/>
    </row>
    <row r="4245" spans="1:7" ht="17.25" thickBot="1" x14ac:dyDescent="0.35">
      <c r="A4245" s="970"/>
      <c r="B4245" s="405" t="s">
        <v>9</v>
      </c>
      <c r="C4245" s="405" t="s">
        <v>10</v>
      </c>
      <c r="D4245" s="405" t="s">
        <v>10</v>
      </c>
      <c r="E4245" s="405" t="s">
        <v>10</v>
      </c>
      <c r="G4245" s="364"/>
    </row>
    <row r="4246" spans="1:7" ht="17.25" thickBot="1" x14ac:dyDescent="0.35">
      <c r="A4246" s="411" t="s">
        <v>49</v>
      </c>
      <c r="B4246" s="412">
        <v>0</v>
      </c>
      <c r="C4246" s="412">
        <v>88207.481</v>
      </c>
      <c r="D4246" s="412">
        <v>0</v>
      </c>
      <c r="E4246" s="412">
        <v>0</v>
      </c>
      <c r="G4246" s="364"/>
    </row>
    <row r="4247" spans="1:7" ht="17.25" thickBot="1" x14ac:dyDescent="0.35">
      <c r="A4247" s="413" t="s">
        <v>110</v>
      </c>
      <c r="B4247" s="412">
        <v>0</v>
      </c>
      <c r="C4247" s="412">
        <v>88207.481</v>
      </c>
      <c r="D4247" s="412">
        <v>0</v>
      </c>
      <c r="E4247" s="412">
        <v>0</v>
      </c>
      <c r="G4247" s="364"/>
    </row>
    <row r="4248" spans="1:7" ht="17.25" thickBot="1" x14ac:dyDescent="0.35">
      <c r="A4248" s="413" t="s">
        <v>111</v>
      </c>
      <c r="B4248" s="412"/>
      <c r="C4248" s="412"/>
      <c r="D4248" s="412"/>
      <c r="E4248" s="412"/>
      <c r="G4248" s="364"/>
    </row>
    <row r="4249" spans="1:7" ht="17.25" thickBot="1" x14ac:dyDescent="0.35">
      <c r="A4249" s="413" t="s">
        <v>113</v>
      </c>
      <c r="B4249" s="412"/>
      <c r="C4249" s="412"/>
      <c r="D4249" s="412"/>
      <c r="E4249" s="412"/>
      <c r="G4249" s="364"/>
    </row>
    <row r="4250" spans="1:7" ht="17.25" thickBot="1" x14ac:dyDescent="0.35">
      <c r="A4250" s="413" t="s">
        <v>114</v>
      </c>
      <c r="B4250" s="412"/>
      <c r="C4250" s="412"/>
      <c r="D4250" s="412"/>
      <c r="E4250" s="412"/>
      <c r="G4250" s="364"/>
    </row>
    <row r="4251" spans="1:7" ht="17.25" thickBot="1" x14ac:dyDescent="0.35">
      <c r="A4251" s="411" t="s">
        <v>50</v>
      </c>
      <c r="B4251" s="407">
        <v>0</v>
      </c>
      <c r="C4251" s="407">
        <v>0</v>
      </c>
      <c r="D4251" s="407">
        <v>0</v>
      </c>
      <c r="E4251" s="407">
        <v>0</v>
      </c>
      <c r="G4251" s="364"/>
    </row>
    <row r="4252" spans="1:7" ht="17.25" thickBot="1" x14ac:dyDescent="0.35">
      <c r="A4252" s="413" t="s">
        <v>110</v>
      </c>
      <c r="B4252" s="407"/>
      <c r="C4252" s="407"/>
      <c r="D4252" s="407"/>
      <c r="E4252" s="407"/>
      <c r="G4252" s="364"/>
    </row>
    <row r="4253" spans="1:7" ht="17.25" thickBot="1" x14ac:dyDescent="0.35">
      <c r="A4253" s="413" t="s">
        <v>111</v>
      </c>
      <c r="B4253" s="407"/>
      <c r="C4253" s="407"/>
      <c r="D4253" s="407"/>
      <c r="E4253" s="407"/>
      <c r="G4253" s="364"/>
    </row>
    <row r="4254" spans="1:7" ht="17.25" thickBot="1" x14ac:dyDescent="0.35">
      <c r="A4254" s="413" t="s">
        <v>113</v>
      </c>
      <c r="B4254" s="407"/>
      <c r="C4254" s="407"/>
      <c r="D4254" s="407"/>
      <c r="E4254" s="407"/>
      <c r="G4254" s="364"/>
    </row>
    <row r="4255" spans="1:7" ht="17.25" thickBot="1" x14ac:dyDescent="0.35">
      <c r="A4255" s="413" t="s">
        <v>114</v>
      </c>
      <c r="B4255" s="407"/>
      <c r="C4255" s="407"/>
      <c r="D4255" s="407"/>
      <c r="E4255" s="407"/>
      <c r="G4255" s="364"/>
    </row>
    <row r="4256" spans="1:7" ht="17.25" thickBot="1" x14ac:dyDescent="0.35">
      <c r="A4256" s="425" t="s">
        <v>349</v>
      </c>
      <c r="B4256" s="407">
        <v>0</v>
      </c>
      <c r="C4256" s="407">
        <v>88207.481</v>
      </c>
      <c r="D4256" s="407">
        <v>0</v>
      </c>
      <c r="E4256" s="407">
        <v>0</v>
      </c>
      <c r="G4256" s="364"/>
    </row>
    <row r="4257" spans="1:7" ht="17.25" thickBot="1" x14ac:dyDescent="0.35">
      <c r="A4257" s="401" t="s">
        <v>192</v>
      </c>
      <c r="B4257" s="402" t="s">
        <v>1108</v>
      </c>
      <c r="C4257" s="415" t="s">
        <v>1109</v>
      </c>
      <c r="D4257" s="416"/>
      <c r="E4257" s="419"/>
      <c r="G4257" s="364"/>
    </row>
    <row r="4258" spans="1:7" ht="17.25" thickBot="1" x14ac:dyDescent="0.35">
      <c r="A4258" s="375" t="s">
        <v>22</v>
      </c>
      <c r="B4258" s="986" t="s">
        <v>1108</v>
      </c>
      <c r="C4258" s="966"/>
      <c r="D4258" s="966"/>
      <c r="E4258" s="987"/>
      <c r="G4258" s="364"/>
    </row>
    <row r="4259" spans="1:7" ht="17.25" thickBot="1" x14ac:dyDescent="0.35">
      <c r="A4259" s="375" t="s">
        <v>24</v>
      </c>
      <c r="B4259" s="998" t="s">
        <v>177</v>
      </c>
      <c r="C4259" s="967"/>
      <c r="D4259" s="967"/>
      <c r="E4259" s="968"/>
      <c r="G4259" s="364"/>
    </row>
    <row r="4260" spans="1:7" x14ac:dyDescent="0.3">
      <c r="A4260" s="969"/>
      <c r="B4260" s="404">
        <v>2019</v>
      </c>
      <c r="C4260" s="404">
        <v>2020</v>
      </c>
      <c r="D4260" s="404">
        <v>2021</v>
      </c>
      <c r="E4260" s="404">
        <v>2022</v>
      </c>
      <c r="G4260" s="364"/>
    </row>
    <row r="4261" spans="1:7" ht="17.25" thickBot="1" x14ac:dyDescent="0.35">
      <c r="A4261" s="970"/>
      <c r="B4261" s="405" t="s">
        <v>9</v>
      </c>
      <c r="C4261" s="405" t="s">
        <v>10</v>
      </c>
      <c r="D4261" s="405" t="s">
        <v>10</v>
      </c>
      <c r="E4261" s="405" t="s">
        <v>10</v>
      </c>
      <c r="G4261" s="364"/>
    </row>
    <row r="4262" spans="1:7" ht="17.25" thickBot="1" x14ac:dyDescent="0.35">
      <c r="A4262" s="375" t="s">
        <v>26</v>
      </c>
      <c r="B4262" s="408">
        <v>10</v>
      </c>
      <c r="C4262" s="408">
        <v>5</v>
      </c>
      <c r="D4262" s="408">
        <v>5</v>
      </c>
      <c r="E4262" s="408">
        <v>5</v>
      </c>
      <c r="G4262" s="364"/>
    </row>
    <row r="4263" spans="1:7" ht="17.25" thickBot="1" x14ac:dyDescent="0.35">
      <c r="A4263" s="375" t="s">
        <v>27</v>
      </c>
      <c r="B4263" s="406">
        <v>5000</v>
      </c>
      <c r="C4263" s="406">
        <v>1000</v>
      </c>
      <c r="D4263" s="406">
        <v>1000</v>
      </c>
      <c r="E4263" s="406">
        <v>1000</v>
      </c>
      <c r="G4263" s="364"/>
    </row>
    <row r="4264" spans="1:7" ht="17.25" thickBot="1" x14ac:dyDescent="0.35">
      <c r="A4264" s="375" t="s">
        <v>28</v>
      </c>
      <c r="B4264" s="406">
        <v>500</v>
      </c>
      <c r="C4264" s="406">
        <v>200</v>
      </c>
      <c r="D4264" s="406">
        <v>200</v>
      </c>
      <c r="E4264" s="406">
        <v>200</v>
      </c>
      <c r="G4264" s="364"/>
    </row>
    <row r="4265" spans="1:7" ht="17.25" thickBot="1" x14ac:dyDescent="0.35">
      <c r="A4265" s="375" t="s">
        <v>29</v>
      </c>
      <c r="B4265" s="408" t="s">
        <v>30</v>
      </c>
      <c r="C4265" s="409">
        <v>-0.5</v>
      </c>
      <c r="D4265" s="409">
        <v>0</v>
      </c>
      <c r="E4265" s="409">
        <v>0</v>
      </c>
      <c r="G4265" s="364"/>
    </row>
    <row r="4266" spans="1:7" ht="17.25" thickBot="1" x14ac:dyDescent="0.35">
      <c r="A4266" s="375" t="s">
        <v>31</v>
      </c>
      <c r="B4266" s="408" t="s">
        <v>30</v>
      </c>
      <c r="C4266" s="409">
        <v>-0.8</v>
      </c>
      <c r="D4266" s="409">
        <v>0</v>
      </c>
      <c r="E4266" s="409">
        <v>0</v>
      </c>
      <c r="G4266" s="364"/>
    </row>
    <row r="4267" spans="1:7" ht="17.25" thickBot="1" x14ac:dyDescent="0.35">
      <c r="A4267" s="375" t="s">
        <v>32</v>
      </c>
      <c r="B4267" s="408" t="s">
        <v>30</v>
      </c>
      <c r="C4267" s="409">
        <v>-0.6</v>
      </c>
      <c r="D4267" s="409">
        <v>0</v>
      </c>
      <c r="E4267" s="409">
        <v>0</v>
      </c>
      <c r="G4267" s="364"/>
    </row>
    <row r="4268" spans="1:7" ht="17.25" thickBot="1" x14ac:dyDescent="0.35">
      <c r="A4268" s="1016" t="s">
        <v>1069</v>
      </c>
      <c r="B4268" s="1017"/>
      <c r="C4268" s="1017"/>
      <c r="D4268" s="1017"/>
      <c r="E4268" s="1018"/>
      <c r="G4268" s="364"/>
    </row>
    <row r="4269" spans="1:7" x14ac:dyDescent="0.3">
      <c r="A4269" s="969"/>
      <c r="B4269" s="404">
        <v>2019</v>
      </c>
      <c r="C4269" s="404">
        <v>2020</v>
      </c>
      <c r="D4269" s="404">
        <v>2021</v>
      </c>
      <c r="E4269" s="404">
        <v>2022</v>
      </c>
      <c r="G4269" s="364"/>
    </row>
    <row r="4270" spans="1:7" ht="17.25" thickBot="1" x14ac:dyDescent="0.35">
      <c r="A4270" s="970"/>
      <c r="B4270" s="405" t="s">
        <v>9</v>
      </c>
      <c r="C4270" s="405" t="s">
        <v>10</v>
      </c>
      <c r="D4270" s="405" t="s">
        <v>10</v>
      </c>
      <c r="E4270" s="405" t="s">
        <v>10</v>
      </c>
      <c r="G4270" s="364"/>
    </row>
    <row r="4271" spans="1:7" ht="17.25" thickBot="1" x14ac:dyDescent="0.35">
      <c r="A4271" s="411" t="s">
        <v>49</v>
      </c>
      <c r="B4271" s="412">
        <v>5000</v>
      </c>
      <c r="C4271" s="412">
        <v>1000</v>
      </c>
      <c r="D4271" s="412">
        <v>1000</v>
      </c>
      <c r="E4271" s="412">
        <v>1000</v>
      </c>
      <c r="G4271" s="364"/>
    </row>
    <row r="4272" spans="1:7" ht="17.25" thickBot="1" x14ac:dyDescent="0.35">
      <c r="A4272" s="413" t="s">
        <v>110</v>
      </c>
      <c r="B4272" s="412">
        <v>5000</v>
      </c>
      <c r="C4272" s="412">
        <v>1000</v>
      </c>
      <c r="D4272" s="412">
        <v>1000</v>
      </c>
      <c r="E4272" s="412">
        <v>1000</v>
      </c>
      <c r="G4272" s="364"/>
    </row>
    <row r="4273" spans="1:7" ht="17.25" thickBot="1" x14ac:dyDescent="0.35">
      <c r="A4273" s="413" t="s">
        <v>111</v>
      </c>
      <c r="B4273" s="412"/>
      <c r="C4273" s="412"/>
      <c r="D4273" s="412"/>
      <c r="E4273" s="412"/>
      <c r="G4273" s="364"/>
    </row>
    <row r="4274" spans="1:7" ht="17.25" thickBot="1" x14ac:dyDescent="0.35">
      <c r="A4274" s="413" t="s">
        <v>113</v>
      </c>
      <c r="B4274" s="412"/>
      <c r="C4274" s="412"/>
      <c r="D4274" s="412"/>
      <c r="E4274" s="412"/>
      <c r="G4274" s="364"/>
    </row>
    <row r="4275" spans="1:7" ht="17.25" thickBot="1" x14ac:dyDescent="0.35">
      <c r="A4275" s="413" t="s">
        <v>114</v>
      </c>
      <c r="B4275" s="412"/>
      <c r="C4275" s="412"/>
      <c r="D4275" s="412"/>
      <c r="E4275" s="412"/>
      <c r="G4275" s="364"/>
    </row>
    <row r="4276" spans="1:7" ht="17.25" thickBot="1" x14ac:dyDescent="0.35">
      <c r="A4276" s="411" t="s">
        <v>50</v>
      </c>
      <c r="B4276" s="407">
        <v>0</v>
      </c>
      <c r="C4276" s="407">
        <v>0</v>
      </c>
      <c r="D4276" s="407">
        <v>0</v>
      </c>
      <c r="E4276" s="407">
        <v>0</v>
      </c>
      <c r="G4276" s="364"/>
    </row>
    <row r="4277" spans="1:7" ht="17.25" thickBot="1" x14ac:dyDescent="0.35">
      <c r="A4277" s="413" t="s">
        <v>110</v>
      </c>
      <c r="B4277" s="407"/>
      <c r="C4277" s="407"/>
      <c r="D4277" s="407"/>
      <c r="E4277" s="407"/>
      <c r="G4277" s="364"/>
    </row>
    <row r="4278" spans="1:7" ht="17.25" thickBot="1" x14ac:dyDescent="0.35">
      <c r="A4278" s="413" t="s">
        <v>111</v>
      </c>
      <c r="B4278" s="407"/>
      <c r="C4278" s="407"/>
      <c r="D4278" s="407"/>
      <c r="E4278" s="407"/>
      <c r="G4278" s="364"/>
    </row>
    <row r="4279" spans="1:7" ht="17.25" thickBot="1" x14ac:dyDescent="0.35">
      <c r="A4279" s="413" t="s">
        <v>113</v>
      </c>
      <c r="B4279" s="407"/>
      <c r="C4279" s="407"/>
      <c r="D4279" s="407"/>
      <c r="E4279" s="407"/>
      <c r="G4279" s="364"/>
    </row>
    <row r="4280" spans="1:7" ht="17.25" thickBot="1" x14ac:dyDescent="0.35">
      <c r="A4280" s="413" t="s">
        <v>114</v>
      </c>
      <c r="B4280" s="407"/>
      <c r="C4280" s="407"/>
      <c r="D4280" s="407"/>
      <c r="E4280" s="407"/>
      <c r="G4280" s="364"/>
    </row>
    <row r="4281" spans="1:7" ht="17.25" thickBot="1" x14ac:dyDescent="0.35">
      <c r="A4281" s="476" t="s">
        <v>196</v>
      </c>
      <c r="B4281" s="465">
        <v>5000</v>
      </c>
      <c r="C4281" s="465">
        <v>1000</v>
      </c>
      <c r="D4281" s="465">
        <v>1000</v>
      </c>
      <c r="E4281" s="465">
        <v>1000</v>
      </c>
      <c r="G4281" s="364"/>
    </row>
    <row r="4282" spans="1:7" ht="94.5" customHeight="1" thickBot="1" x14ac:dyDescent="0.35">
      <c r="A4282" s="477" t="s">
        <v>20</v>
      </c>
      <c r="B4282" s="477" t="s">
        <v>1110</v>
      </c>
      <c r="C4282" s="478" t="s">
        <v>1111</v>
      </c>
      <c r="D4282" s="479"/>
      <c r="E4282" s="480"/>
      <c r="G4282" s="364"/>
    </row>
    <row r="4283" spans="1:7" ht="17.25" thickBot="1" x14ac:dyDescent="0.35">
      <c r="A4283" s="481" t="s">
        <v>22</v>
      </c>
      <c r="B4283" s="1046" t="s">
        <v>1112</v>
      </c>
      <c r="C4283" s="1047"/>
      <c r="D4283" s="1047"/>
      <c r="E4283" s="1048"/>
      <c r="G4283" s="364"/>
    </row>
    <row r="4284" spans="1:7" ht="17.25" thickBot="1" x14ac:dyDescent="0.35">
      <c r="A4284" s="481" t="s">
        <v>24</v>
      </c>
      <c r="B4284" s="1049" t="s">
        <v>177</v>
      </c>
      <c r="C4284" s="1050"/>
      <c r="D4284" s="1050"/>
      <c r="E4284" s="1051"/>
      <c r="G4284" s="364"/>
    </row>
    <row r="4285" spans="1:7" x14ac:dyDescent="0.3">
      <c r="A4285" s="1044"/>
      <c r="B4285" s="482">
        <v>2019</v>
      </c>
      <c r="C4285" s="482">
        <v>2020</v>
      </c>
      <c r="D4285" s="482">
        <v>2021</v>
      </c>
      <c r="E4285" s="482">
        <v>2022</v>
      </c>
      <c r="G4285" s="364"/>
    </row>
    <row r="4286" spans="1:7" ht="17.25" thickBot="1" x14ac:dyDescent="0.35">
      <c r="A4286" s="1045"/>
      <c r="B4286" s="483" t="s">
        <v>9</v>
      </c>
      <c r="C4286" s="483" t="s">
        <v>10</v>
      </c>
      <c r="D4286" s="483" t="s">
        <v>10</v>
      </c>
      <c r="E4286" s="483" t="s">
        <v>10</v>
      </c>
      <c r="G4286" s="364"/>
    </row>
    <row r="4287" spans="1:7" ht="17.25" thickBot="1" x14ac:dyDescent="0.35">
      <c r="A4287" s="481" t="s">
        <v>26</v>
      </c>
      <c r="B4287" s="484">
        <v>1</v>
      </c>
      <c r="C4287" s="484">
        <v>0</v>
      </c>
      <c r="D4287" s="484">
        <v>0</v>
      </c>
      <c r="E4287" s="484">
        <v>0</v>
      </c>
      <c r="G4287" s="364"/>
    </row>
    <row r="4288" spans="1:7" ht="17.25" thickBot="1" x14ac:dyDescent="0.35">
      <c r="A4288" s="481" t="s">
        <v>27</v>
      </c>
      <c r="B4288" s="485">
        <v>27173.221000000001</v>
      </c>
      <c r="C4288" s="485">
        <v>0</v>
      </c>
      <c r="D4288" s="485">
        <v>0</v>
      </c>
      <c r="E4288" s="485">
        <v>0</v>
      </c>
      <c r="G4288" s="364"/>
    </row>
    <row r="4289" spans="1:7" ht="17.25" thickBot="1" x14ac:dyDescent="0.35">
      <c r="A4289" s="481" t="s">
        <v>28</v>
      </c>
      <c r="B4289" s="485">
        <v>27173.221000000001</v>
      </c>
      <c r="C4289" s="485" t="e">
        <v>#DIV/0!</v>
      </c>
      <c r="D4289" s="485" t="e">
        <v>#DIV/0!</v>
      </c>
      <c r="E4289" s="485" t="e">
        <v>#DIV/0!</v>
      </c>
      <c r="G4289" s="364"/>
    </row>
    <row r="4290" spans="1:7" ht="17.25" thickBot="1" x14ac:dyDescent="0.35">
      <c r="A4290" s="481" t="s">
        <v>29</v>
      </c>
      <c r="B4290" s="484" t="s">
        <v>30</v>
      </c>
      <c r="C4290" s="486">
        <v>-1</v>
      </c>
      <c r="D4290" s="486" t="e">
        <v>#DIV/0!</v>
      </c>
      <c r="E4290" s="486" t="e">
        <v>#DIV/0!</v>
      </c>
      <c r="G4290" s="364"/>
    </row>
    <row r="4291" spans="1:7" ht="17.25" thickBot="1" x14ac:dyDescent="0.35">
      <c r="A4291" s="481" t="s">
        <v>31</v>
      </c>
      <c r="B4291" s="484" t="s">
        <v>30</v>
      </c>
      <c r="C4291" s="486">
        <v>-1</v>
      </c>
      <c r="D4291" s="486" t="e">
        <v>#DIV/0!</v>
      </c>
      <c r="E4291" s="486" t="e">
        <v>#DIV/0!</v>
      </c>
      <c r="G4291" s="364"/>
    </row>
    <row r="4292" spans="1:7" ht="30.75" thickBot="1" x14ac:dyDescent="0.35">
      <c r="A4292" s="481" t="s">
        <v>32</v>
      </c>
      <c r="B4292" s="484" t="s">
        <v>30</v>
      </c>
      <c r="C4292" s="486" t="e">
        <v>#DIV/0!</v>
      </c>
      <c r="D4292" s="486" t="e">
        <v>#DIV/0!</v>
      </c>
      <c r="E4292" s="486" t="e">
        <v>#DIV/0!</v>
      </c>
      <c r="G4292" s="364"/>
    </row>
    <row r="4293" spans="1:7" ht="17.25" thickBot="1" x14ac:dyDescent="0.35">
      <c r="A4293" s="1041" t="s">
        <v>1113</v>
      </c>
      <c r="B4293" s="1042"/>
      <c r="C4293" s="1042"/>
      <c r="D4293" s="1042"/>
      <c r="E4293" s="1043"/>
      <c r="G4293" s="364"/>
    </row>
    <row r="4294" spans="1:7" x14ac:dyDescent="0.3">
      <c r="A4294" s="1044"/>
      <c r="B4294" s="482">
        <v>2019</v>
      </c>
      <c r="C4294" s="482">
        <v>2020</v>
      </c>
      <c r="D4294" s="482">
        <v>2021</v>
      </c>
      <c r="E4294" s="482">
        <v>2022</v>
      </c>
      <c r="G4294" s="364"/>
    </row>
    <row r="4295" spans="1:7" ht="17.25" thickBot="1" x14ac:dyDescent="0.35">
      <c r="A4295" s="1045"/>
      <c r="B4295" s="483" t="s">
        <v>9</v>
      </c>
      <c r="C4295" s="483" t="s">
        <v>10</v>
      </c>
      <c r="D4295" s="483" t="s">
        <v>10</v>
      </c>
      <c r="E4295" s="483" t="s">
        <v>10</v>
      </c>
      <c r="G4295" s="364"/>
    </row>
    <row r="4296" spans="1:7" ht="17.25" thickBot="1" x14ac:dyDescent="0.35">
      <c r="A4296" s="487" t="s">
        <v>49</v>
      </c>
      <c r="B4296" s="488">
        <v>27173.221000000001</v>
      </c>
      <c r="C4296" s="488">
        <v>0</v>
      </c>
      <c r="D4296" s="488">
        <v>0</v>
      </c>
      <c r="E4296" s="488">
        <v>0</v>
      </c>
      <c r="G4296" s="364"/>
    </row>
    <row r="4297" spans="1:7" ht="17.25" thickBot="1" x14ac:dyDescent="0.35">
      <c r="A4297" s="489" t="s">
        <v>110</v>
      </c>
      <c r="B4297" s="488">
        <v>27173.221000000001</v>
      </c>
      <c r="C4297" s="488">
        <v>0</v>
      </c>
      <c r="D4297" s="488">
        <v>0</v>
      </c>
      <c r="E4297" s="488">
        <v>0</v>
      </c>
      <c r="G4297" s="364"/>
    </row>
    <row r="4298" spans="1:7" ht="17.25" thickBot="1" x14ac:dyDescent="0.35">
      <c r="A4298" s="489" t="s">
        <v>111</v>
      </c>
      <c r="B4298" s="488"/>
      <c r="C4298" s="488"/>
      <c r="D4298" s="488"/>
      <c r="E4298" s="488"/>
      <c r="G4298" s="364"/>
    </row>
    <row r="4299" spans="1:7" ht="17.25" thickBot="1" x14ac:dyDescent="0.35">
      <c r="A4299" s="489" t="s">
        <v>113</v>
      </c>
      <c r="B4299" s="488"/>
      <c r="C4299" s="488"/>
      <c r="D4299" s="488"/>
      <c r="E4299" s="488"/>
      <c r="G4299" s="364"/>
    </row>
    <row r="4300" spans="1:7" ht="17.25" thickBot="1" x14ac:dyDescent="0.35">
      <c r="A4300" s="489" t="s">
        <v>114</v>
      </c>
      <c r="B4300" s="488"/>
      <c r="C4300" s="488"/>
      <c r="D4300" s="488"/>
      <c r="E4300" s="488"/>
      <c r="G4300" s="364"/>
    </row>
    <row r="4301" spans="1:7" ht="17.25" thickBot="1" x14ac:dyDescent="0.35">
      <c r="A4301" s="487" t="s">
        <v>50</v>
      </c>
      <c r="B4301" s="490">
        <v>0</v>
      </c>
      <c r="C4301" s="490">
        <v>0</v>
      </c>
      <c r="D4301" s="490">
        <v>0</v>
      </c>
      <c r="E4301" s="490">
        <v>0</v>
      </c>
      <c r="G4301" s="364"/>
    </row>
    <row r="4302" spans="1:7" ht="17.25" thickBot="1" x14ac:dyDescent="0.35">
      <c r="A4302" s="489" t="s">
        <v>110</v>
      </c>
      <c r="B4302" s="490"/>
      <c r="C4302" s="490"/>
      <c r="D4302" s="490"/>
      <c r="E4302" s="490"/>
      <c r="G4302" s="364"/>
    </row>
    <row r="4303" spans="1:7" ht="17.25" thickBot="1" x14ac:dyDescent="0.35">
      <c r="A4303" s="489" t="s">
        <v>111</v>
      </c>
      <c r="B4303" s="490"/>
      <c r="C4303" s="490"/>
      <c r="D4303" s="490"/>
      <c r="E4303" s="490"/>
      <c r="G4303" s="364"/>
    </row>
    <row r="4304" spans="1:7" ht="17.25" thickBot="1" x14ac:dyDescent="0.35">
      <c r="A4304" s="489" t="s">
        <v>113</v>
      </c>
      <c r="B4304" s="490"/>
      <c r="C4304" s="490"/>
      <c r="D4304" s="490"/>
      <c r="E4304" s="490"/>
      <c r="G4304" s="364"/>
    </row>
    <row r="4305" spans="1:7" ht="17.25" thickBot="1" x14ac:dyDescent="0.35">
      <c r="A4305" s="489" t="s">
        <v>114</v>
      </c>
      <c r="B4305" s="490"/>
      <c r="C4305" s="490"/>
      <c r="D4305" s="490"/>
      <c r="E4305" s="490"/>
      <c r="G4305" s="364"/>
    </row>
    <row r="4306" spans="1:7" ht="41.25" customHeight="1" thickBot="1" x14ac:dyDescent="0.35">
      <c r="A4306" s="491" t="s">
        <v>40</v>
      </c>
      <c r="B4306" s="490">
        <v>27173.221000000001</v>
      </c>
      <c r="C4306" s="490">
        <v>0</v>
      </c>
      <c r="D4306" s="490">
        <v>0</v>
      </c>
      <c r="E4306" s="490">
        <v>0</v>
      </c>
      <c r="G4306" s="364"/>
    </row>
    <row r="4307" spans="1:7" ht="67.5" customHeight="1" thickBot="1" x14ac:dyDescent="0.35">
      <c r="A4307" s="477" t="s">
        <v>53</v>
      </c>
      <c r="B4307" s="477" t="s">
        <v>1114</v>
      </c>
      <c r="C4307" s="478" t="s">
        <v>1115</v>
      </c>
      <c r="D4307" s="479"/>
      <c r="E4307" s="480"/>
      <c r="G4307" s="364"/>
    </row>
    <row r="4308" spans="1:7" ht="17.25" thickBot="1" x14ac:dyDescent="0.35">
      <c r="A4308" s="481" t="s">
        <v>22</v>
      </c>
      <c r="B4308" s="1046" t="s">
        <v>1114</v>
      </c>
      <c r="C4308" s="1047"/>
      <c r="D4308" s="1047"/>
      <c r="E4308" s="1048"/>
      <c r="G4308" s="364"/>
    </row>
    <row r="4309" spans="1:7" ht="17.25" thickBot="1" x14ac:dyDescent="0.35">
      <c r="A4309" s="481" t="s">
        <v>24</v>
      </c>
      <c r="B4309" s="1049" t="s">
        <v>177</v>
      </c>
      <c r="C4309" s="1050"/>
      <c r="D4309" s="1050"/>
      <c r="E4309" s="1051"/>
      <c r="G4309" s="364"/>
    </row>
    <row r="4310" spans="1:7" x14ac:dyDescent="0.3">
      <c r="A4310" s="1044"/>
      <c r="B4310" s="482">
        <v>2019</v>
      </c>
      <c r="C4310" s="482">
        <v>2020</v>
      </c>
      <c r="D4310" s="482">
        <v>2021</v>
      </c>
      <c r="E4310" s="482">
        <v>2022</v>
      </c>
      <c r="G4310" s="364"/>
    </row>
    <row r="4311" spans="1:7" ht="17.25" thickBot="1" x14ac:dyDescent="0.35">
      <c r="A4311" s="1045"/>
      <c r="B4311" s="483" t="s">
        <v>9</v>
      </c>
      <c r="C4311" s="483" t="s">
        <v>10</v>
      </c>
      <c r="D4311" s="483" t="s">
        <v>10</v>
      </c>
      <c r="E4311" s="483">
        <v>0</v>
      </c>
      <c r="G4311" s="364"/>
    </row>
    <row r="4312" spans="1:7" ht="17.25" thickBot="1" x14ac:dyDescent="0.35">
      <c r="A4312" s="481" t="s">
        <v>26</v>
      </c>
      <c r="B4312" s="484">
        <v>1</v>
      </c>
      <c r="C4312" s="484">
        <v>0</v>
      </c>
      <c r="D4312" s="484">
        <v>0</v>
      </c>
      <c r="E4312" s="484">
        <v>0</v>
      </c>
      <c r="G4312" s="364"/>
    </row>
    <row r="4313" spans="1:7" ht="17.25" thickBot="1" x14ac:dyDescent="0.35">
      <c r="A4313" s="481" t="s">
        <v>27</v>
      </c>
      <c r="B4313" s="485">
        <v>4787.28</v>
      </c>
      <c r="C4313" s="485">
        <v>0</v>
      </c>
      <c r="D4313" s="485">
        <v>0</v>
      </c>
      <c r="E4313" s="485">
        <v>0</v>
      </c>
      <c r="G4313" s="364"/>
    </row>
    <row r="4314" spans="1:7" ht="17.25" thickBot="1" x14ac:dyDescent="0.35">
      <c r="A4314" s="481" t="s">
        <v>28</v>
      </c>
      <c r="B4314" s="485">
        <v>4787.28</v>
      </c>
      <c r="C4314" s="485" t="e">
        <v>#DIV/0!</v>
      </c>
      <c r="D4314" s="485" t="e">
        <v>#DIV/0!</v>
      </c>
      <c r="E4314" s="485" t="e">
        <v>#DIV/0!</v>
      </c>
      <c r="G4314" s="364"/>
    </row>
    <row r="4315" spans="1:7" ht="17.25" thickBot="1" x14ac:dyDescent="0.35">
      <c r="A4315" s="481" t="s">
        <v>29</v>
      </c>
      <c r="B4315" s="484" t="s">
        <v>30</v>
      </c>
      <c r="C4315" s="486">
        <v>-1</v>
      </c>
      <c r="D4315" s="486" t="e">
        <v>#DIV/0!</v>
      </c>
      <c r="E4315" s="486" t="e">
        <v>#DIV/0!</v>
      </c>
      <c r="G4315" s="364"/>
    </row>
    <row r="4316" spans="1:7" ht="17.25" thickBot="1" x14ac:dyDescent="0.35">
      <c r="A4316" s="481" t="s">
        <v>31</v>
      </c>
      <c r="B4316" s="484" t="s">
        <v>30</v>
      </c>
      <c r="C4316" s="486">
        <v>-1</v>
      </c>
      <c r="D4316" s="486" t="e">
        <v>#DIV/0!</v>
      </c>
      <c r="E4316" s="486" t="e">
        <v>#DIV/0!</v>
      </c>
      <c r="G4316" s="364"/>
    </row>
    <row r="4317" spans="1:7" ht="30.75" thickBot="1" x14ac:dyDescent="0.35">
      <c r="A4317" s="481" t="s">
        <v>32</v>
      </c>
      <c r="B4317" s="484" t="s">
        <v>30</v>
      </c>
      <c r="C4317" s="486" t="e">
        <v>#DIV/0!</v>
      </c>
      <c r="D4317" s="486" t="e">
        <v>#DIV/0!</v>
      </c>
      <c r="E4317" s="486" t="e">
        <v>#DIV/0!</v>
      </c>
      <c r="G4317" s="364"/>
    </row>
    <row r="4318" spans="1:7" ht="17.25" thickBot="1" x14ac:dyDescent="0.35">
      <c r="A4318" s="1041" t="s">
        <v>1113</v>
      </c>
      <c r="B4318" s="1042"/>
      <c r="C4318" s="1042"/>
      <c r="D4318" s="1042"/>
      <c r="E4318" s="1043"/>
      <c r="G4318" s="364"/>
    </row>
    <row r="4319" spans="1:7" x14ac:dyDescent="0.3">
      <c r="A4319" s="1044"/>
      <c r="B4319" s="482">
        <v>2019</v>
      </c>
      <c r="C4319" s="482">
        <v>2020</v>
      </c>
      <c r="D4319" s="482">
        <v>2021</v>
      </c>
      <c r="E4319" s="482">
        <v>2022</v>
      </c>
      <c r="G4319" s="364"/>
    </row>
    <row r="4320" spans="1:7" ht="17.25" thickBot="1" x14ac:dyDescent="0.35">
      <c r="A4320" s="1045"/>
      <c r="B4320" s="483" t="s">
        <v>9</v>
      </c>
      <c r="C4320" s="483" t="s">
        <v>10</v>
      </c>
      <c r="D4320" s="483" t="s">
        <v>10</v>
      </c>
      <c r="E4320" s="483" t="s">
        <v>10</v>
      </c>
      <c r="G4320" s="364"/>
    </row>
    <row r="4321" spans="1:7" ht="17.25" thickBot="1" x14ac:dyDescent="0.35">
      <c r="A4321" s="487" t="s">
        <v>49</v>
      </c>
      <c r="B4321" s="488">
        <v>4787.28</v>
      </c>
      <c r="C4321" s="488">
        <v>0</v>
      </c>
      <c r="D4321" s="488">
        <v>0</v>
      </c>
      <c r="E4321" s="488">
        <v>0</v>
      </c>
      <c r="G4321" s="364"/>
    </row>
    <row r="4322" spans="1:7" ht="17.25" thickBot="1" x14ac:dyDescent="0.35">
      <c r="A4322" s="489" t="s">
        <v>110</v>
      </c>
      <c r="B4322" s="488">
        <v>4787.28</v>
      </c>
      <c r="C4322" s="488">
        <v>0</v>
      </c>
      <c r="D4322" s="488">
        <v>0</v>
      </c>
      <c r="E4322" s="488">
        <v>0</v>
      </c>
      <c r="G4322" s="364"/>
    </row>
    <row r="4323" spans="1:7" ht="17.25" thickBot="1" x14ac:dyDescent="0.35">
      <c r="A4323" s="489" t="s">
        <v>111</v>
      </c>
      <c r="B4323" s="488"/>
      <c r="C4323" s="488"/>
      <c r="D4323" s="488"/>
      <c r="E4323" s="488"/>
      <c r="G4323" s="364"/>
    </row>
    <row r="4324" spans="1:7" ht="17.25" thickBot="1" x14ac:dyDescent="0.35">
      <c r="A4324" s="489" t="s">
        <v>113</v>
      </c>
      <c r="B4324" s="488"/>
      <c r="C4324" s="488"/>
      <c r="D4324" s="488"/>
      <c r="E4324" s="488"/>
      <c r="G4324" s="364"/>
    </row>
    <row r="4325" spans="1:7" ht="17.25" thickBot="1" x14ac:dyDescent="0.35">
      <c r="A4325" s="489" t="s">
        <v>114</v>
      </c>
      <c r="B4325" s="488"/>
      <c r="C4325" s="488"/>
      <c r="D4325" s="488"/>
      <c r="E4325" s="488"/>
      <c r="G4325" s="364"/>
    </row>
    <row r="4326" spans="1:7" ht="17.25" thickBot="1" x14ac:dyDescent="0.35">
      <c r="A4326" s="487" t="s">
        <v>50</v>
      </c>
      <c r="B4326" s="490">
        <v>0</v>
      </c>
      <c r="C4326" s="490">
        <v>0</v>
      </c>
      <c r="D4326" s="490">
        <v>0</v>
      </c>
      <c r="E4326" s="490">
        <v>0</v>
      </c>
      <c r="G4326" s="364"/>
    </row>
    <row r="4327" spans="1:7" ht="17.25" thickBot="1" x14ac:dyDescent="0.35">
      <c r="A4327" s="489" t="s">
        <v>110</v>
      </c>
      <c r="B4327" s="490"/>
      <c r="C4327" s="490"/>
      <c r="D4327" s="490"/>
      <c r="E4327" s="490"/>
      <c r="G4327" s="364"/>
    </row>
    <row r="4328" spans="1:7" ht="17.25" thickBot="1" x14ac:dyDescent="0.35">
      <c r="A4328" s="489" t="s">
        <v>111</v>
      </c>
      <c r="B4328" s="490"/>
      <c r="C4328" s="490"/>
      <c r="D4328" s="490"/>
      <c r="E4328" s="490"/>
      <c r="G4328" s="364"/>
    </row>
    <row r="4329" spans="1:7" ht="17.25" thickBot="1" x14ac:dyDescent="0.35">
      <c r="A4329" s="489" t="s">
        <v>113</v>
      </c>
      <c r="B4329" s="490"/>
      <c r="C4329" s="490"/>
      <c r="D4329" s="490"/>
      <c r="E4329" s="490"/>
      <c r="G4329" s="364"/>
    </row>
    <row r="4330" spans="1:7" ht="17.25" thickBot="1" x14ac:dyDescent="0.35">
      <c r="A4330" s="489" t="s">
        <v>114</v>
      </c>
      <c r="B4330" s="490"/>
      <c r="C4330" s="490"/>
      <c r="D4330" s="490"/>
      <c r="E4330" s="490"/>
      <c r="G4330" s="364"/>
    </row>
    <row r="4331" spans="1:7" ht="17.25" thickBot="1" x14ac:dyDescent="0.35">
      <c r="A4331" s="491" t="s">
        <v>56</v>
      </c>
      <c r="B4331" s="490">
        <v>4787.28</v>
      </c>
      <c r="C4331" s="490">
        <v>0</v>
      </c>
      <c r="D4331" s="490">
        <v>0</v>
      </c>
      <c r="E4331" s="490">
        <v>0</v>
      </c>
      <c r="G4331" s="364"/>
    </row>
    <row r="4332" spans="1:7" ht="72.75" customHeight="1" thickBot="1" x14ac:dyDescent="0.35">
      <c r="A4332" s="477" t="s">
        <v>53</v>
      </c>
      <c r="B4332" s="477" t="s">
        <v>1116</v>
      </c>
      <c r="C4332" s="478" t="s">
        <v>1117</v>
      </c>
      <c r="D4332" s="479"/>
      <c r="E4332" s="480"/>
      <c r="G4332" s="364"/>
    </row>
    <row r="4333" spans="1:7" ht="17.25" thickBot="1" x14ac:dyDescent="0.35">
      <c r="A4333" s="481" t="s">
        <v>22</v>
      </c>
      <c r="B4333" s="1046" t="s">
        <v>1116</v>
      </c>
      <c r="C4333" s="1047"/>
      <c r="D4333" s="1047"/>
      <c r="E4333" s="1048"/>
      <c r="G4333" s="364"/>
    </row>
    <row r="4334" spans="1:7" ht="17.25" thickBot="1" x14ac:dyDescent="0.35">
      <c r="A4334" s="481" t="s">
        <v>24</v>
      </c>
      <c r="B4334" s="1049" t="s">
        <v>177</v>
      </c>
      <c r="C4334" s="1050"/>
      <c r="D4334" s="1050"/>
      <c r="E4334" s="1051"/>
      <c r="G4334" s="364"/>
    </row>
    <row r="4335" spans="1:7" x14ac:dyDescent="0.3">
      <c r="A4335" s="1044"/>
      <c r="B4335" s="482">
        <v>2019</v>
      </c>
      <c r="C4335" s="482">
        <v>2020</v>
      </c>
      <c r="D4335" s="482">
        <v>2021</v>
      </c>
      <c r="E4335" s="482">
        <v>2022</v>
      </c>
      <c r="G4335" s="364"/>
    </row>
    <row r="4336" spans="1:7" ht="17.25" thickBot="1" x14ac:dyDescent="0.35">
      <c r="A4336" s="1045"/>
      <c r="B4336" s="483" t="s">
        <v>9</v>
      </c>
      <c r="C4336" s="483" t="s">
        <v>10</v>
      </c>
      <c r="D4336" s="483" t="s">
        <v>10</v>
      </c>
      <c r="E4336" s="483">
        <v>0</v>
      </c>
      <c r="G4336" s="364"/>
    </row>
    <row r="4337" spans="1:7" ht="17.25" thickBot="1" x14ac:dyDescent="0.35">
      <c r="A4337" s="481" t="s">
        <v>26</v>
      </c>
      <c r="B4337" s="484">
        <v>1</v>
      </c>
      <c r="C4337" s="484">
        <v>0</v>
      </c>
      <c r="D4337" s="484">
        <v>0</v>
      </c>
      <c r="E4337" s="484">
        <v>0</v>
      </c>
      <c r="G4337" s="364"/>
    </row>
    <row r="4338" spans="1:7" ht="17.25" thickBot="1" x14ac:dyDescent="0.35">
      <c r="A4338" s="481" t="s">
        <v>27</v>
      </c>
      <c r="B4338" s="485">
        <v>666.75300000000004</v>
      </c>
      <c r="C4338" s="485">
        <v>0</v>
      </c>
      <c r="D4338" s="485">
        <v>0</v>
      </c>
      <c r="E4338" s="485">
        <v>0</v>
      </c>
      <c r="G4338" s="364"/>
    </row>
    <row r="4339" spans="1:7" ht="17.25" thickBot="1" x14ac:dyDescent="0.35">
      <c r="A4339" s="481" t="s">
        <v>28</v>
      </c>
      <c r="B4339" s="485">
        <v>666.75300000000004</v>
      </c>
      <c r="C4339" s="485" t="e">
        <v>#DIV/0!</v>
      </c>
      <c r="D4339" s="485" t="e">
        <v>#DIV/0!</v>
      </c>
      <c r="E4339" s="485" t="e">
        <v>#DIV/0!</v>
      </c>
      <c r="G4339" s="364"/>
    </row>
    <row r="4340" spans="1:7" ht="17.25" thickBot="1" x14ac:dyDescent="0.35">
      <c r="A4340" s="481" t="s">
        <v>29</v>
      </c>
      <c r="B4340" s="484" t="s">
        <v>30</v>
      </c>
      <c r="C4340" s="486">
        <v>-1</v>
      </c>
      <c r="D4340" s="486" t="e">
        <v>#DIV/0!</v>
      </c>
      <c r="E4340" s="486" t="e">
        <v>#DIV/0!</v>
      </c>
      <c r="G4340" s="364"/>
    </row>
    <row r="4341" spans="1:7" ht="17.25" thickBot="1" x14ac:dyDescent="0.35">
      <c r="A4341" s="481" t="s">
        <v>31</v>
      </c>
      <c r="B4341" s="484" t="s">
        <v>30</v>
      </c>
      <c r="C4341" s="486">
        <v>-1</v>
      </c>
      <c r="D4341" s="486" t="e">
        <v>#DIV/0!</v>
      </c>
      <c r="E4341" s="486" t="e">
        <v>#DIV/0!</v>
      </c>
      <c r="G4341" s="364"/>
    </row>
    <row r="4342" spans="1:7" ht="30.75" thickBot="1" x14ac:dyDescent="0.35">
      <c r="A4342" s="481" t="s">
        <v>32</v>
      </c>
      <c r="B4342" s="484" t="s">
        <v>30</v>
      </c>
      <c r="C4342" s="486" t="e">
        <v>#DIV/0!</v>
      </c>
      <c r="D4342" s="486" t="e">
        <v>#DIV/0!</v>
      </c>
      <c r="E4342" s="486" t="e">
        <v>#DIV/0!</v>
      </c>
      <c r="G4342" s="364"/>
    </row>
    <row r="4343" spans="1:7" ht="17.25" thickBot="1" x14ac:dyDescent="0.35">
      <c r="A4343" s="1041" t="s">
        <v>1113</v>
      </c>
      <c r="B4343" s="1042"/>
      <c r="C4343" s="1042"/>
      <c r="D4343" s="1042"/>
      <c r="E4343" s="1043"/>
      <c r="G4343" s="364"/>
    </row>
    <row r="4344" spans="1:7" x14ac:dyDescent="0.3">
      <c r="A4344" s="1044"/>
      <c r="B4344" s="482">
        <v>2019</v>
      </c>
      <c r="C4344" s="482">
        <v>2020</v>
      </c>
      <c r="D4344" s="482">
        <v>2021</v>
      </c>
      <c r="E4344" s="482">
        <v>2022</v>
      </c>
      <c r="G4344" s="364"/>
    </row>
    <row r="4345" spans="1:7" ht="17.25" thickBot="1" x14ac:dyDescent="0.35">
      <c r="A4345" s="1045"/>
      <c r="B4345" s="483" t="s">
        <v>9</v>
      </c>
      <c r="C4345" s="483" t="s">
        <v>10</v>
      </c>
      <c r="D4345" s="483" t="s">
        <v>10</v>
      </c>
      <c r="E4345" s="483" t="s">
        <v>10</v>
      </c>
      <c r="G4345" s="364"/>
    </row>
    <row r="4346" spans="1:7" ht="17.25" thickBot="1" x14ac:dyDescent="0.35">
      <c r="A4346" s="487" t="s">
        <v>49</v>
      </c>
      <c r="B4346" s="488">
        <v>666.75300000000004</v>
      </c>
      <c r="C4346" s="488">
        <v>0</v>
      </c>
      <c r="D4346" s="488">
        <v>0</v>
      </c>
      <c r="E4346" s="488">
        <v>0</v>
      </c>
      <c r="G4346" s="364"/>
    </row>
    <row r="4347" spans="1:7" ht="17.25" thickBot="1" x14ac:dyDescent="0.35">
      <c r="A4347" s="489" t="s">
        <v>110</v>
      </c>
      <c r="B4347" s="488">
        <v>666.75300000000004</v>
      </c>
      <c r="C4347" s="488">
        <v>0</v>
      </c>
      <c r="D4347" s="488">
        <v>0</v>
      </c>
      <c r="E4347" s="488">
        <v>0</v>
      </c>
      <c r="G4347" s="364"/>
    </row>
    <row r="4348" spans="1:7" ht="17.25" thickBot="1" x14ac:dyDescent="0.35">
      <c r="A4348" s="489" t="s">
        <v>111</v>
      </c>
      <c r="B4348" s="488"/>
      <c r="C4348" s="488"/>
      <c r="D4348" s="488"/>
      <c r="E4348" s="488"/>
      <c r="G4348" s="364"/>
    </row>
    <row r="4349" spans="1:7" ht="17.25" thickBot="1" x14ac:dyDescent="0.35">
      <c r="A4349" s="489" t="s">
        <v>113</v>
      </c>
      <c r="B4349" s="488"/>
      <c r="C4349" s="488"/>
      <c r="D4349" s="488"/>
      <c r="E4349" s="488"/>
      <c r="G4349" s="364"/>
    </row>
    <row r="4350" spans="1:7" ht="17.25" thickBot="1" x14ac:dyDescent="0.35">
      <c r="A4350" s="489" t="s">
        <v>114</v>
      </c>
      <c r="B4350" s="488"/>
      <c r="C4350" s="488"/>
      <c r="D4350" s="488"/>
      <c r="E4350" s="488"/>
      <c r="G4350" s="364"/>
    </row>
    <row r="4351" spans="1:7" ht="17.25" thickBot="1" x14ac:dyDescent="0.35">
      <c r="A4351" s="487" t="s">
        <v>50</v>
      </c>
      <c r="B4351" s="490">
        <v>0</v>
      </c>
      <c r="C4351" s="490">
        <v>0</v>
      </c>
      <c r="D4351" s="490">
        <v>0</v>
      </c>
      <c r="E4351" s="490">
        <v>0</v>
      </c>
      <c r="G4351" s="364"/>
    </row>
    <row r="4352" spans="1:7" ht="17.25" thickBot="1" x14ac:dyDescent="0.35">
      <c r="A4352" s="489" t="s">
        <v>110</v>
      </c>
      <c r="B4352" s="490"/>
      <c r="C4352" s="490"/>
      <c r="D4352" s="490"/>
      <c r="E4352" s="490"/>
      <c r="G4352" s="364"/>
    </row>
    <row r="4353" spans="1:7" ht="17.25" thickBot="1" x14ac:dyDescent="0.35">
      <c r="A4353" s="489" t="s">
        <v>111</v>
      </c>
      <c r="B4353" s="490"/>
      <c r="C4353" s="490"/>
      <c r="D4353" s="490"/>
      <c r="E4353" s="490"/>
      <c r="G4353" s="364"/>
    </row>
    <row r="4354" spans="1:7" ht="17.25" thickBot="1" x14ac:dyDescent="0.35">
      <c r="A4354" s="489" t="s">
        <v>113</v>
      </c>
      <c r="B4354" s="490"/>
      <c r="C4354" s="490"/>
      <c r="D4354" s="490"/>
      <c r="E4354" s="490"/>
      <c r="G4354" s="364"/>
    </row>
    <row r="4355" spans="1:7" ht="17.25" thickBot="1" x14ac:dyDescent="0.35">
      <c r="A4355" s="489" t="s">
        <v>114</v>
      </c>
      <c r="B4355" s="490"/>
      <c r="C4355" s="490"/>
      <c r="D4355" s="490"/>
      <c r="E4355" s="490"/>
      <c r="G4355" s="364"/>
    </row>
    <row r="4356" spans="1:7" ht="39.75" customHeight="1" thickBot="1" x14ac:dyDescent="0.35">
      <c r="A4356" s="491" t="s">
        <v>56</v>
      </c>
      <c r="B4356" s="490">
        <v>666.75300000000004</v>
      </c>
      <c r="C4356" s="490">
        <v>0</v>
      </c>
      <c r="D4356" s="490">
        <v>0</v>
      </c>
      <c r="E4356" s="490">
        <v>0</v>
      </c>
      <c r="G4356" s="364"/>
    </row>
    <row r="4357" spans="1:7" ht="127.5" customHeight="1" thickBot="1" x14ac:dyDescent="0.35">
      <c r="A4357" s="457" t="s">
        <v>20</v>
      </c>
      <c r="B4357" s="458" t="s">
        <v>1118</v>
      </c>
      <c r="C4357" s="459" t="s">
        <v>1119</v>
      </c>
      <c r="D4357" s="460"/>
      <c r="E4357" s="473"/>
      <c r="G4357" s="364"/>
    </row>
    <row r="4358" spans="1:7" ht="17.25" thickBot="1" x14ac:dyDescent="0.35">
      <c r="A4358" s="461" t="s">
        <v>22</v>
      </c>
      <c r="B4358" s="1031" t="s">
        <v>1120</v>
      </c>
      <c r="C4358" s="1032"/>
      <c r="D4358" s="1032"/>
      <c r="E4358" s="1033"/>
      <c r="G4358" s="364"/>
    </row>
    <row r="4359" spans="1:7" ht="17.25" thickBot="1" x14ac:dyDescent="0.35">
      <c r="A4359" s="461" t="s">
        <v>24</v>
      </c>
      <c r="B4359" s="1023" t="s">
        <v>1121</v>
      </c>
      <c r="C4359" s="1024"/>
      <c r="D4359" s="1024"/>
      <c r="E4359" s="1025"/>
      <c r="G4359" s="364"/>
    </row>
    <row r="4360" spans="1:7" x14ac:dyDescent="0.3">
      <c r="A4360" s="1026"/>
      <c r="B4360" s="462">
        <v>2019</v>
      </c>
      <c r="C4360" s="462">
        <v>2020</v>
      </c>
      <c r="D4360" s="462">
        <v>2021</v>
      </c>
      <c r="E4360" s="462">
        <v>2022</v>
      </c>
      <c r="G4360" s="364"/>
    </row>
    <row r="4361" spans="1:7" ht="17.25" thickBot="1" x14ac:dyDescent="0.35">
      <c r="A4361" s="1027"/>
      <c r="B4361" s="463" t="s">
        <v>9</v>
      </c>
      <c r="C4361" s="463" t="s">
        <v>10</v>
      </c>
      <c r="D4361" s="463" t="s">
        <v>10</v>
      </c>
      <c r="E4361" s="463" t="s">
        <v>10</v>
      </c>
      <c r="G4361" s="364"/>
    </row>
    <row r="4362" spans="1:7" ht="17.25" thickBot="1" x14ac:dyDescent="0.35">
      <c r="A4362" s="461" t="s">
        <v>26</v>
      </c>
      <c r="B4362" s="426">
        <v>35000</v>
      </c>
      <c r="C4362" s="426">
        <v>35000</v>
      </c>
      <c r="D4362" s="426">
        <v>0</v>
      </c>
      <c r="E4362" s="426">
        <v>0</v>
      </c>
      <c r="G4362" s="364"/>
    </row>
    <row r="4363" spans="1:7" ht="17.25" thickBot="1" x14ac:dyDescent="0.35">
      <c r="A4363" s="461" t="s">
        <v>27</v>
      </c>
      <c r="B4363" s="464">
        <v>35000</v>
      </c>
      <c r="C4363" s="464">
        <v>8000</v>
      </c>
      <c r="D4363" s="464">
        <v>0</v>
      </c>
      <c r="E4363" s="464">
        <v>0</v>
      </c>
      <c r="G4363" s="364"/>
    </row>
    <row r="4364" spans="1:7" ht="17.25" thickBot="1" x14ac:dyDescent="0.35">
      <c r="A4364" s="461" t="s">
        <v>28</v>
      </c>
      <c r="B4364" s="464">
        <v>1</v>
      </c>
      <c r="C4364" s="464">
        <v>0.22857142857142856</v>
      </c>
      <c r="D4364" s="464" t="e">
        <v>#DIV/0!</v>
      </c>
      <c r="E4364" s="464" t="e">
        <v>#DIV/0!</v>
      </c>
      <c r="G4364" s="364"/>
    </row>
    <row r="4365" spans="1:7" ht="17.25" thickBot="1" x14ac:dyDescent="0.35">
      <c r="A4365" s="461" t="s">
        <v>29</v>
      </c>
      <c r="B4365" s="426" t="s">
        <v>30</v>
      </c>
      <c r="C4365" s="466">
        <v>0</v>
      </c>
      <c r="D4365" s="466">
        <v>-1</v>
      </c>
      <c r="E4365" s="466" t="e">
        <v>#DIV/0!</v>
      </c>
      <c r="G4365" s="364"/>
    </row>
    <row r="4366" spans="1:7" ht="17.25" thickBot="1" x14ac:dyDescent="0.35">
      <c r="A4366" s="461" t="s">
        <v>31</v>
      </c>
      <c r="B4366" s="426" t="s">
        <v>30</v>
      </c>
      <c r="C4366" s="466">
        <v>-0.77142857142857146</v>
      </c>
      <c r="D4366" s="466">
        <v>-1</v>
      </c>
      <c r="E4366" s="466" t="e">
        <v>#DIV/0!</v>
      </c>
      <c r="G4366" s="364"/>
    </row>
    <row r="4367" spans="1:7" ht="17.25" thickBot="1" x14ac:dyDescent="0.35">
      <c r="A4367" s="461" t="s">
        <v>32</v>
      </c>
      <c r="B4367" s="426" t="s">
        <v>30</v>
      </c>
      <c r="C4367" s="466">
        <v>-0.77142857142857146</v>
      </c>
      <c r="D4367" s="466" t="e">
        <v>#DIV/0!</v>
      </c>
      <c r="E4367" s="466" t="e">
        <v>#DIV/0!</v>
      </c>
      <c r="G4367" s="364"/>
    </row>
    <row r="4368" spans="1:7" ht="17.25" thickBot="1" x14ac:dyDescent="0.35">
      <c r="A4368" s="1028" t="s">
        <v>1069</v>
      </c>
      <c r="B4368" s="1029"/>
      <c r="C4368" s="1029"/>
      <c r="D4368" s="1029"/>
      <c r="E4368" s="1030"/>
      <c r="G4368" s="364"/>
    </row>
    <row r="4369" spans="1:7" x14ac:dyDescent="0.3">
      <c r="A4369" s="1026"/>
      <c r="B4369" s="462">
        <v>2019</v>
      </c>
      <c r="C4369" s="462">
        <v>2020</v>
      </c>
      <c r="D4369" s="462">
        <v>2021</v>
      </c>
      <c r="E4369" s="462">
        <v>2022</v>
      </c>
      <c r="G4369" s="364"/>
    </row>
    <row r="4370" spans="1:7" ht="17.25" thickBot="1" x14ac:dyDescent="0.35">
      <c r="A4370" s="1027"/>
      <c r="B4370" s="463" t="s">
        <v>9</v>
      </c>
      <c r="C4370" s="463" t="s">
        <v>10</v>
      </c>
      <c r="D4370" s="463" t="s">
        <v>10</v>
      </c>
      <c r="E4370" s="463" t="s">
        <v>10</v>
      </c>
      <c r="G4370" s="364"/>
    </row>
    <row r="4371" spans="1:7" ht="17.25" thickBot="1" x14ac:dyDescent="0.35">
      <c r="A4371" s="467" t="s">
        <v>49</v>
      </c>
      <c r="B4371" s="468">
        <v>0</v>
      </c>
      <c r="C4371" s="468">
        <v>0</v>
      </c>
      <c r="D4371" s="468">
        <v>0</v>
      </c>
      <c r="E4371" s="468">
        <v>0</v>
      </c>
      <c r="G4371" s="364"/>
    </row>
    <row r="4372" spans="1:7" ht="17.25" thickBot="1" x14ac:dyDescent="0.35">
      <c r="A4372" s="413" t="s">
        <v>110</v>
      </c>
      <c r="B4372" s="412">
        <v>0</v>
      </c>
      <c r="C4372" s="412">
        <v>0</v>
      </c>
      <c r="D4372" s="412">
        <v>0</v>
      </c>
      <c r="E4372" s="412">
        <v>0</v>
      </c>
      <c r="G4372" s="364"/>
    </row>
    <row r="4373" spans="1:7" ht="17.25" thickBot="1" x14ac:dyDescent="0.35">
      <c r="A4373" s="413" t="s">
        <v>111</v>
      </c>
      <c r="B4373" s="412"/>
      <c r="C4373" s="412"/>
      <c r="D4373" s="412"/>
      <c r="E4373" s="412"/>
      <c r="G4373" s="364"/>
    </row>
    <row r="4374" spans="1:7" ht="17.25" thickBot="1" x14ac:dyDescent="0.35">
      <c r="A4374" s="413" t="s">
        <v>113</v>
      </c>
      <c r="B4374" s="412"/>
      <c r="C4374" s="412"/>
      <c r="D4374" s="412"/>
      <c r="E4374" s="412"/>
      <c r="G4374" s="364"/>
    </row>
    <row r="4375" spans="1:7" ht="17.25" thickBot="1" x14ac:dyDescent="0.35">
      <c r="A4375" s="413" t="s">
        <v>114</v>
      </c>
      <c r="B4375" s="412"/>
      <c r="C4375" s="412"/>
      <c r="D4375" s="412"/>
      <c r="E4375" s="412"/>
      <c r="G4375" s="364"/>
    </row>
    <row r="4376" spans="1:7" ht="17.25" thickBot="1" x14ac:dyDescent="0.35">
      <c r="A4376" s="411" t="s">
        <v>50</v>
      </c>
      <c r="B4376" s="407">
        <v>35000</v>
      </c>
      <c r="C4376" s="407">
        <v>8000</v>
      </c>
      <c r="D4376" s="407">
        <v>0</v>
      </c>
      <c r="E4376" s="407">
        <v>0</v>
      </c>
      <c r="G4376" s="364"/>
    </row>
    <row r="4377" spans="1:7" ht="17.25" thickBot="1" x14ac:dyDescent="0.35">
      <c r="A4377" s="413" t="s">
        <v>110</v>
      </c>
      <c r="B4377" s="407"/>
      <c r="C4377" s="407"/>
      <c r="D4377" s="407"/>
      <c r="E4377" s="407"/>
      <c r="G4377" s="364"/>
    </row>
    <row r="4378" spans="1:7" ht="17.25" thickBot="1" x14ac:dyDescent="0.35">
      <c r="A4378" s="413" t="s">
        <v>111</v>
      </c>
      <c r="B4378" s="407"/>
      <c r="C4378" s="407"/>
      <c r="D4378" s="407"/>
      <c r="E4378" s="407"/>
      <c r="G4378" s="364"/>
    </row>
    <row r="4379" spans="1:7" ht="17.25" thickBot="1" x14ac:dyDescent="0.35">
      <c r="A4379" s="413" t="s">
        <v>113</v>
      </c>
      <c r="B4379" s="407">
        <v>35000</v>
      </c>
      <c r="C4379" s="407">
        <v>8000</v>
      </c>
      <c r="D4379" s="407"/>
      <c r="E4379" s="407"/>
      <c r="G4379" s="364"/>
    </row>
    <row r="4380" spans="1:7" ht="17.25" thickBot="1" x14ac:dyDescent="0.35">
      <c r="A4380" s="413" t="s">
        <v>114</v>
      </c>
      <c r="B4380" s="407"/>
      <c r="C4380" s="407"/>
      <c r="D4380" s="407"/>
      <c r="E4380" s="407"/>
      <c r="G4380" s="364"/>
    </row>
    <row r="4381" spans="1:7" ht="17.25" thickBot="1" x14ac:dyDescent="0.35">
      <c r="A4381" s="427" t="s">
        <v>40</v>
      </c>
      <c r="B4381" s="407">
        <v>35000</v>
      </c>
      <c r="C4381" s="407">
        <v>8000</v>
      </c>
      <c r="D4381" s="407">
        <v>0</v>
      </c>
      <c r="E4381" s="407">
        <v>0</v>
      </c>
      <c r="G4381" s="364"/>
    </row>
    <row r="4382" spans="1:7" ht="44.25" customHeight="1" thickBot="1" x14ac:dyDescent="0.35">
      <c r="A4382" s="401" t="s">
        <v>53</v>
      </c>
      <c r="B4382" s="402" t="s">
        <v>1122</v>
      </c>
      <c r="C4382" s="415" t="s">
        <v>1123</v>
      </c>
      <c r="D4382" s="416"/>
      <c r="E4382" s="419"/>
      <c r="G4382" s="364"/>
    </row>
    <row r="4383" spans="1:7" ht="17.25" thickBot="1" x14ac:dyDescent="0.35">
      <c r="A4383" s="375" t="s">
        <v>22</v>
      </c>
      <c r="B4383" s="986" t="s">
        <v>1124</v>
      </c>
      <c r="C4383" s="966"/>
      <c r="D4383" s="966"/>
      <c r="E4383" s="987"/>
      <c r="G4383" s="364"/>
    </row>
    <row r="4384" spans="1:7" ht="17.25" thickBot="1" x14ac:dyDescent="0.35">
      <c r="A4384" s="375" t="s">
        <v>24</v>
      </c>
      <c r="B4384" s="998" t="s">
        <v>1121</v>
      </c>
      <c r="C4384" s="967"/>
      <c r="D4384" s="967"/>
      <c r="E4384" s="968"/>
      <c r="G4384" s="364"/>
    </row>
    <row r="4385" spans="1:7" x14ac:dyDescent="0.3">
      <c r="A4385" s="969"/>
      <c r="B4385" s="404">
        <v>2019</v>
      </c>
      <c r="C4385" s="404">
        <v>2020</v>
      </c>
      <c r="D4385" s="404">
        <v>2021</v>
      </c>
      <c r="E4385" s="404">
        <v>2022</v>
      </c>
      <c r="G4385" s="364"/>
    </row>
    <row r="4386" spans="1:7" ht="17.25" thickBot="1" x14ac:dyDescent="0.35">
      <c r="A4386" s="970"/>
      <c r="B4386" s="405" t="s">
        <v>9</v>
      </c>
      <c r="C4386" s="405" t="s">
        <v>10</v>
      </c>
      <c r="D4386" s="405" t="s">
        <v>10</v>
      </c>
      <c r="E4386" s="405" t="s">
        <v>10</v>
      </c>
      <c r="G4386" s="364"/>
    </row>
    <row r="4387" spans="1:7" ht="17.25" thickBot="1" x14ac:dyDescent="0.35">
      <c r="A4387" s="375" t="s">
        <v>26</v>
      </c>
      <c r="B4387" s="428">
        <v>120257</v>
      </c>
      <c r="C4387" s="428">
        <v>158000</v>
      </c>
      <c r="D4387" s="428">
        <v>68177.865000000005</v>
      </c>
      <c r="E4387" s="428">
        <v>89999.87</v>
      </c>
      <c r="G4387" s="364"/>
    </row>
    <row r="4388" spans="1:7" ht="17.25" thickBot="1" x14ac:dyDescent="0.35">
      <c r="A4388" s="375" t="s">
        <v>27</v>
      </c>
      <c r="B4388" s="406">
        <v>120257</v>
      </c>
      <c r="C4388" s="406">
        <v>158000</v>
      </c>
      <c r="D4388" s="406">
        <v>68177.865000000005</v>
      </c>
      <c r="E4388" s="406">
        <v>89999.87</v>
      </c>
      <c r="G4388" s="364"/>
    </row>
    <row r="4389" spans="1:7" ht="17.25" thickBot="1" x14ac:dyDescent="0.35">
      <c r="A4389" s="375" t="s">
        <v>28</v>
      </c>
      <c r="B4389" s="406">
        <v>1</v>
      </c>
      <c r="C4389" s="406">
        <v>1</v>
      </c>
      <c r="D4389" s="406">
        <v>1</v>
      </c>
      <c r="E4389" s="406">
        <v>1</v>
      </c>
      <c r="G4389" s="364"/>
    </row>
    <row r="4390" spans="1:7" ht="17.25" thickBot="1" x14ac:dyDescent="0.35">
      <c r="A4390" s="375" t="s">
        <v>29</v>
      </c>
      <c r="B4390" s="408" t="s">
        <v>30</v>
      </c>
      <c r="C4390" s="409">
        <v>0.31385283185178414</v>
      </c>
      <c r="D4390" s="409">
        <v>-0.56849452531645572</v>
      </c>
      <c r="E4390" s="409">
        <v>0.32007463126045366</v>
      </c>
      <c r="G4390" s="364"/>
    </row>
    <row r="4391" spans="1:7" ht="17.25" thickBot="1" x14ac:dyDescent="0.35">
      <c r="A4391" s="375" t="s">
        <v>31</v>
      </c>
      <c r="B4391" s="408" t="s">
        <v>30</v>
      </c>
      <c r="C4391" s="409">
        <v>0.31385283185178414</v>
      </c>
      <c r="D4391" s="409">
        <v>-0.56849452531645572</v>
      </c>
      <c r="E4391" s="409">
        <v>0.32007463126045366</v>
      </c>
      <c r="G4391" s="364"/>
    </row>
    <row r="4392" spans="1:7" ht="17.25" thickBot="1" x14ac:dyDescent="0.35">
      <c r="A4392" s="375" t="s">
        <v>32</v>
      </c>
      <c r="B4392" s="408" t="s">
        <v>30</v>
      </c>
      <c r="C4392" s="409">
        <v>0</v>
      </c>
      <c r="D4392" s="409">
        <v>0</v>
      </c>
      <c r="E4392" s="409">
        <v>0</v>
      </c>
      <c r="G4392" s="364"/>
    </row>
    <row r="4393" spans="1:7" ht="17.25" thickBot="1" x14ac:dyDescent="0.35">
      <c r="A4393" s="1016" t="s">
        <v>1069</v>
      </c>
      <c r="B4393" s="1017"/>
      <c r="C4393" s="1017"/>
      <c r="D4393" s="1017"/>
      <c r="E4393" s="1018"/>
      <c r="G4393" s="364"/>
    </row>
    <row r="4394" spans="1:7" x14ac:dyDescent="0.3">
      <c r="A4394" s="969"/>
      <c r="B4394" s="404">
        <v>2019</v>
      </c>
      <c r="C4394" s="404">
        <v>2020</v>
      </c>
      <c r="D4394" s="404">
        <v>2021</v>
      </c>
      <c r="E4394" s="404">
        <v>2022</v>
      </c>
      <c r="G4394" s="364"/>
    </row>
    <row r="4395" spans="1:7" ht="17.25" thickBot="1" x14ac:dyDescent="0.35">
      <c r="A4395" s="970"/>
      <c r="B4395" s="405" t="s">
        <v>9</v>
      </c>
      <c r="C4395" s="405" t="s">
        <v>10</v>
      </c>
      <c r="D4395" s="405" t="s">
        <v>10</v>
      </c>
      <c r="E4395" s="405" t="s">
        <v>10</v>
      </c>
      <c r="G4395" s="364"/>
    </row>
    <row r="4396" spans="1:7" ht="17.25" thickBot="1" x14ac:dyDescent="0.35">
      <c r="A4396" s="411" t="s">
        <v>49</v>
      </c>
      <c r="B4396" s="412">
        <v>0</v>
      </c>
      <c r="C4396" s="412">
        <v>0</v>
      </c>
      <c r="D4396" s="412">
        <v>0</v>
      </c>
      <c r="E4396" s="412">
        <v>0</v>
      </c>
      <c r="G4396" s="364"/>
    </row>
    <row r="4397" spans="1:7" ht="17.25" thickBot="1" x14ac:dyDescent="0.35">
      <c r="A4397" s="413" t="s">
        <v>110</v>
      </c>
      <c r="B4397" s="412">
        <v>0</v>
      </c>
      <c r="C4397" s="412">
        <v>0</v>
      </c>
      <c r="D4397" s="412">
        <v>0</v>
      </c>
      <c r="E4397" s="412">
        <v>0</v>
      </c>
      <c r="G4397" s="364"/>
    </row>
    <row r="4398" spans="1:7" ht="17.25" thickBot="1" x14ac:dyDescent="0.35">
      <c r="A4398" s="413" t="s">
        <v>111</v>
      </c>
      <c r="B4398" s="412"/>
      <c r="C4398" s="412"/>
      <c r="D4398" s="412"/>
      <c r="E4398" s="412"/>
      <c r="G4398" s="364"/>
    </row>
    <row r="4399" spans="1:7" ht="17.25" thickBot="1" x14ac:dyDescent="0.35">
      <c r="A4399" s="413" t="s">
        <v>113</v>
      </c>
      <c r="B4399" s="412"/>
      <c r="C4399" s="412"/>
      <c r="D4399" s="412"/>
      <c r="E4399" s="412"/>
      <c r="G4399" s="364"/>
    </row>
    <row r="4400" spans="1:7" ht="17.25" thickBot="1" x14ac:dyDescent="0.35">
      <c r="A4400" s="413" t="s">
        <v>114</v>
      </c>
      <c r="B4400" s="412"/>
      <c r="C4400" s="412"/>
      <c r="D4400" s="412"/>
      <c r="E4400" s="412"/>
      <c r="G4400" s="364"/>
    </row>
    <row r="4401" spans="1:7" ht="17.25" thickBot="1" x14ac:dyDescent="0.35">
      <c r="A4401" s="411" t="s">
        <v>50</v>
      </c>
      <c r="B4401" s="407">
        <v>120257</v>
      </c>
      <c r="C4401" s="407">
        <v>158000</v>
      </c>
      <c r="D4401" s="407">
        <v>68177.865000000005</v>
      </c>
      <c r="E4401" s="407">
        <v>89999.87</v>
      </c>
      <c r="G4401" s="364"/>
    </row>
    <row r="4402" spans="1:7" ht="17.25" thickBot="1" x14ac:dyDescent="0.35">
      <c r="A4402" s="413" t="s">
        <v>110</v>
      </c>
      <c r="B4402" s="407"/>
      <c r="C4402" s="407"/>
      <c r="D4402" s="407"/>
      <c r="E4402" s="407"/>
      <c r="G4402" s="364"/>
    </row>
    <row r="4403" spans="1:7" ht="17.25" thickBot="1" x14ac:dyDescent="0.35">
      <c r="A4403" s="413" t="s">
        <v>111</v>
      </c>
      <c r="B4403" s="407"/>
      <c r="C4403" s="407"/>
      <c r="D4403" s="407"/>
      <c r="E4403" s="407"/>
      <c r="G4403" s="364"/>
    </row>
    <row r="4404" spans="1:7" ht="17.25" thickBot="1" x14ac:dyDescent="0.35">
      <c r="A4404" s="413" t="s">
        <v>113</v>
      </c>
      <c r="B4404" s="407">
        <v>120257</v>
      </c>
      <c r="C4404" s="407">
        <v>158000</v>
      </c>
      <c r="D4404" s="407">
        <v>68177.865000000005</v>
      </c>
      <c r="E4404" s="407">
        <v>89999.87</v>
      </c>
      <c r="G4404" s="364"/>
    </row>
    <row r="4405" spans="1:7" ht="17.25" thickBot="1" x14ac:dyDescent="0.35">
      <c r="A4405" s="413" t="s">
        <v>114</v>
      </c>
      <c r="B4405" s="407"/>
      <c r="C4405" s="407"/>
      <c r="D4405" s="407"/>
      <c r="E4405" s="407"/>
      <c r="G4405" s="364"/>
    </row>
    <row r="4406" spans="1:7" ht="17.25" thickBot="1" x14ac:dyDescent="0.35">
      <c r="A4406" s="425" t="s">
        <v>56</v>
      </c>
      <c r="B4406" s="407">
        <v>120257</v>
      </c>
      <c r="C4406" s="407">
        <v>158000</v>
      </c>
      <c r="D4406" s="407">
        <v>68177.865000000005</v>
      </c>
      <c r="E4406" s="407">
        <v>89999.87</v>
      </c>
      <c r="G4406" s="364"/>
    </row>
    <row r="4407" spans="1:7" ht="50.25" customHeight="1" thickBot="1" x14ac:dyDescent="0.35">
      <c r="A4407" s="401" t="s">
        <v>102</v>
      </c>
      <c r="B4407" s="402" t="s">
        <v>1125</v>
      </c>
      <c r="C4407" s="415" t="s">
        <v>1126</v>
      </c>
      <c r="D4407" s="416"/>
      <c r="E4407" s="419"/>
      <c r="G4407" s="364"/>
    </row>
    <row r="4408" spans="1:7" ht="17.25" thickBot="1" x14ac:dyDescent="0.35">
      <c r="A4408" s="375" t="s">
        <v>22</v>
      </c>
      <c r="B4408" s="986" t="s">
        <v>1127</v>
      </c>
      <c r="C4408" s="966"/>
      <c r="D4408" s="966"/>
      <c r="E4408" s="987"/>
      <c r="G4408" s="364"/>
    </row>
    <row r="4409" spans="1:7" ht="17.25" thickBot="1" x14ac:dyDescent="0.35">
      <c r="A4409" s="375" t="s">
        <v>24</v>
      </c>
      <c r="B4409" s="998" t="s">
        <v>1128</v>
      </c>
      <c r="C4409" s="967"/>
      <c r="D4409" s="967"/>
      <c r="E4409" s="968"/>
      <c r="G4409" s="364"/>
    </row>
    <row r="4410" spans="1:7" x14ac:dyDescent="0.3">
      <c r="A4410" s="969"/>
      <c r="B4410" s="404">
        <v>2019</v>
      </c>
      <c r="C4410" s="404">
        <v>2020</v>
      </c>
      <c r="D4410" s="404">
        <v>2021</v>
      </c>
      <c r="E4410" s="404">
        <v>2022</v>
      </c>
      <c r="G4410" s="364"/>
    </row>
    <row r="4411" spans="1:7" ht="17.25" thickBot="1" x14ac:dyDescent="0.35">
      <c r="A4411" s="970"/>
      <c r="B4411" s="405" t="s">
        <v>9</v>
      </c>
      <c r="C4411" s="405" t="s">
        <v>10</v>
      </c>
      <c r="D4411" s="405" t="s">
        <v>10</v>
      </c>
      <c r="E4411" s="405" t="s">
        <v>10</v>
      </c>
      <c r="G4411" s="364"/>
    </row>
    <row r="4412" spans="1:7" ht="17.25" thickBot="1" x14ac:dyDescent="0.35">
      <c r="A4412" s="375" t="s">
        <v>26</v>
      </c>
      <c r="B4412" s="406">
        <v>20000</v>
      </c>
      <c r="C4412" s="406">
        <v>2000</v>
      </c>
      <c r="D4412" s="406">
        <v>0</v>
      </c>
      <c r="E4412" s="406">
        <v>0</v>
      </c>
      <c r="G4412" s="364"/>
    </row>
    <row r="4413" spans="1:7" ht="17.25" thickBot="1" x14ac:dyDescent="0.35">
      <c r="A4413" s="375" t="s">
        <v>27</v>
      </c>
      <c r="B4413" s="406">
        <v>20000</v>
      </c>
      <c r="C4413" s="406">
        <v>2000</v>
      </c>
      <c r="D4413" s="406">
        <v>0</v>
      </c>
      <c r="E4413" s="406">
        <v>0</v>
      </c>
      <c r="G4413" s="364"/>
    </row>
    <row r="4414" spans="1:7" ht="17.25" thickBot="1" x14ac:dyDescent="0.35">
      <c r="A4414" s="375" t="s">
        <v>28</v>
      </c>
      <c r="B4414" s="406">
        <v>1</v>
      </c>
      <c r="C4414" s="406">
        <v>1</v>
      </c>
      <c r="D4414" s="406" t="e">
        <v>#DIV/0!</v>
      </c>
      <c r="E4414" s="406" t="e">
        <v>#DIV/0!</v>
      </c>
      <c r="G4414" s="364"/>
    </row>
    <row r="4415" spans="1:7" ht="17.25" thickBot="1" x14ac:dyDescent="0.35">
      <c r="A4415" s="375" t="s">
        <v>29</v>
      </c>
      <c r="B4415" s="408" t="s">
        <v>30</v>
      </c>
      <c r="C4415" s="409">
        <v>-0.9</v>
      </c>
      <c r="D4415" s="409">
        <v>-1</v>
      </c>
      <c r="E4415" s="409" t="e">
        <v>#DIV/0!</v>
      </c>
      <c r="G4415" s="364"/>
    </row>
    <row r="4416" spans="1:7" ht="17.25" thickBot="1" x14ac:dyDescent="0.35">
      <c r="A4416" s="375" t="s">
        <v>31</v>
      </c>
      <c r="B4416" s="408" t="s">
        <v>30</v>
      </c>
      <c r="C4416" s="409">
        <v>-0.9</v>
      </c>
      <c r="D4416" s="409">
        <v>-1</v>
      </c>
      <c r="E4416" s="409" t="e">
        <v>#DIV/0!</v>
      </c>
      <c r="G4416" s="364"/>
    </row>
    <row r="4417" spans="1:7" ht="17.25" thickBot="1" x14ac:dyDescent="0.35">
      <c r="A4417" s="375" t="s">
        <v>32</v>
      </c>
      <c r="B4417" s="408" t="s">
        <v>30</v>
      </c>
      <c r="C4417" s="409">
        <v>0</v>
      </c>
      <c r="D4417" s="409" t="e">
        <v>#DIV/0!</v>
      </c>
      <c r="E4417" s="409" t="e">
        <v>#DIV/0!</v>
      </c>
      <c r="G4417" s="364"/>
    </row>
    <row r="4418" spans="1:7" ht="17.25" thickBot="1" x14ac:dyDescent="0.35">
      <c r="A4418" s="1016" t="s">
        <v>1069</v>
      </c>
      <c r="B4418" s="1017"/>
      <c r="C4418" s="1017"/>
      <c r="D4418" s="1017"/>
      <c r="E4418" s="1018"/>
      <c r="G4418" s="364"/>
    </row>
    <row r="4419" spans="1:7" x14ac:dyDescent="0.3">
      <c r="A4419" s="969"/>
      <c r="B4419" s="404">
        <v>2019</v>
      </c>
      <c r="C4419" s="404">
        <v>2020</v>
      </c>
      <c r="D4419" s="404">
        <v>2021</v>
      </c>
      <c r="E4419" s="404">
        <v>2022</v>
      </c>
      <c r="G4419" s="364"/>
    </row>
    <row r="4420" spans="1:7" ht="17.25" thickBot="1" x14ac:dyDescent="0.35">
      <c r="A4420" s="970"/>
      <c r="B4420" s="405" t="s">
        <v>9</v>
      </c>
      <c r="C4420" s="405" t="s">
        <v>10</v>
      </c>
      <c r="D4420" s="405" t="s">
        <v>10</v>
      </c>
      <c r="E4420" s="405" t="s">
        <v>10</v>
      </c>
      <c r="G4420" s="364"/>
    </row>
    <row r="4421" spans="1:7" ht="17.25" thickBot="1" x14ac:dyDescent="0.35">
      <c r="A4421" s="411" t="s">
        <v>49</v>
      </c>
      <c r="B4421" s="412">
        <v>20000</v>
      </c>
      <c r="C4421" s="412">
        <v>2000</v>
      </c>
      <c r="D4421" s="412">
        <v>0</v>
      </c>
      <c r="E4421" s="412">
        <v>0</v>
      </c>
      <c r="G4421" s="364"/>
    </row>
    <row r="4422" spans="1:7" ht="17.25" thickBot="1" x14ac:dyDescent="0.35">
      <c r="A4422" s="413" t="s">
        <v>110</v>
      </c>
      <c r="B4422" s="412">
        <v>0</v>
      </c>
      <c r="C4422" s="412">
        <v>0</v>
      </c>
      <c r="D4422" s="412">
        <v>0</v>
      </c>
      <c r="E4422" s="412">
        <v>0</v>
      </c>
      <c r="G4422" s="364"/>
    </row>
    <row r="4423" spans="1:7" ht="17.25" thickBot="1" x14ac:dyDescent="0.35">
      <c r="A4423" s="413" t="s">
        <v>111</v>
      </c>
      <c r="B4423" s="412"/>
      <c r="C4423" s="412"/>
      <c r="D4423" s="412"/>
      <c r="E4423" s="412"/>
      <c r="G4423" s="364"/>
    </row>
    <row r="4424" spans="1:7" ht="17.25" thickBot="1" x14ac:dyDescent="0.35">
      <c r="A4424" s="424" t="s">
        <v>113</v>
      </c>
      <c r="B4424" s="429">
        <v>20000</v>
      </c>
      <c r="C4424" s="429">
        <v>2000</v>
      </c>
      <c r="D4424" s="429">
        <v>0</v>
      </c>
      <c r="E4424" s="412">
        <v>0</v>
      </c>
      <c r="G4424" s="364"/>
    </row>
    <row r="4425" spans="1:7" ht="17.25" thickBot="1" x14ac:dyDescent="0.35">
      <c r="A4425" s="413" t="s">
        <v>114</v>
      </c>
      <c r="B4425" s="412"/>
      <c r="C4425" s="412"/>
      <c r="D4425" s="412"/>
      <c r="E4425" s="412"/>
      <c r="G4425" s="364"/>
    </row>
    <row r="4426" spans="1:7" ht="17.25" thickBot="1" x14ac:dyDescent="0.35">
      <c r="A4426" s="411" t="s">
        <v>50</v>
      </c>
      <c r="B4426" s="407">
        <v>0</v>
      </c>
      <c r="C4426" s="407">
        <v>0</v>
      </c>
      <c r="D4426" s="407">
        <v>0</v>
      </c>
      <c r="E4426" s="407">
        <v>0</v>
      </c>
      <c r="G4426" s="364"/>
    </row>
    <row r="4427" spans="1:7" ht="17.25" thickBot="1" x14ac:dyDescent="0.35">
      <c r="A4427" s="413" t="s">
        <v>110</v>
      </c>
      <c r="B4427" s="407"/>
      <c r="C4427" s="407"/>
      <c r="D4427" s="407"/>
      <c r="E4427" s="407"/>
      <c r="G4427" s="364"/>
    </row>
    <row r="4428" spans="1:7" ht="17.25" thickBot="1" x14ac:dyDescent="0.35">
      <c r="A4428" s="413" t="s">
        <v>111</v>
      </c>
      <c r="B4428" s="407"/>
      <c r="C4428" s="407"/>
      <c r="D4428" s="407"/>
      <c r="E4428" s="407"/>
      <c r="G4428" s="364"/>
    </row>
    <row r="4429" spans="1:7" ht="17.25" thickBot="1" x14ac:dyDescent="0.35">
      <c r="A4429" s="413" t="s">
        <v>113</v>
      </c>
      <c r="B4429" s="407"/>
      <c r="C4429" s="407"/>
      <c r="D4429" s="407"/>
      <c r="E4429" s="407"/>
      <c r="G4429" s="364"/>
    </row>
    <row r="4430" spans="1:7" ht="17.25" thickBot="1" x14ac:dyDescent="0.35">
      <c r="A4430" s="413" t="s">
        <v>114</v>
      </c>
      <c r="B4430" s="407"/>
      <c r="C4430" s="407"/>
      <c r="D4430" s="407"/>
      <c r="E4430" s="407"/>
      <c r="G4430" s="364"/>
    </row>
    <row r="4431" spans="1:7" ht="17.25" thickBot="1" x14ac:dyDescent="0.35">
      <c r="A4431" s="425" t="s">
        <v>104</v>
      </c>
      <c r="B4431" s="407">
        <v>20000</v>
      </c>
      <c r="C4431" s="407">
        <v>2000</v>
      </c>
      <c r="D4431" s="407">
        <v>0</v>
      </c>
      <c r="E4431" s="407">
        <v>0</v>
      </c>
      <c r="G4431" s="364"/>
    </row>
    <row r="4432" spans="1:7" ht="67.5" customHeight="1" thickBot="1" x14ac:dyDescent="0.35">
      <c r="A4432" s="401" t="s">
        <v>105</v>
      </c>
      <c r="B4432" s="402" t="s">
        <v>1129</v>
      </c>
      <c r="C4432" s="415" t="s">
        <v>1130</v>
      </c>
      <c r="D4432" s="416"/>
      <c r="E4432" s="419"/>
      <c r="G4432" s="364"/>
    </row>
    <row r="4433" spans="1:7" ht="17.25" thickBot="1" x14ac:dyDescent="0.35">
      <c r="A4433" s="375" t="s">
        <v>22</v>
      </c>
      <c r="B4433" s="986" t="s">
        <v>1131</v>
      </c>
      <c r="C4433" s="966"/>
      <c r="D4433" s="966"/>
      <c r="E4433" s="987"/>
      <c r="G4433" s="364"/>
    </row>
    <row r="4434" spans="1:7" ht="17.25" thickBot="1" x14ac:dyDescent="0.35">
      <c r="A4434" s="375" t="s">
        <v>24</v>
      </c>
      <c r="B4434" s="998" t="s">
        <v>1121</v>
      </c>
      <c r="C4434" s="967"/>
      <c r="D4434" s="967"/>
      <c r="E4434" s="968"/>
      <c r="G4434" s="364"/>
    </row>
    <row r="4435" spans="1:7" x14ac:dyDescent="0.3">
      <c r="A4435" s="969"/>
      <c r="B4435" s="404">
        <v>2019</v>
      </c>
      <c r="C4435" s="404">
        <v>2020</v>
      </c>
      <c r="D4435" s="404">
        <v>2021</v>
      </c>
      <c r="E4435" s="404">
        <v>2022</v>
      </c>
      <c r="G4435" s="364"/>
    </row>
    <row r="4436" spans="1:7" ht="17.25" thickBot="1" x14ac:dyDescent="0.35">
      <c r="A4436" s="970"/>
      <c r="B4436" s="405" t="s">
        <v>9</v>
      </c>
      <c r="C4436" s="405" t="s">
        <v>10</v>
      </c>
      <c r="D4436" s="405" t="s">
        <v>10</v>
      </c>
      <c r="E4436" s="405" t="s">
        <v>10</v>
      </c>
      <c r="G4436" s="364"/>
    </row>
    <row r="4437" spans="1:7" ht="17.25" thickBot="1" x14ac:dyDescent="0.35">
      <c r="A4437" s="375" t="s">
        <v>26</v>
      </c>
      <c r="B4437" s="406">
        <v>5000</v>
      </c>
      <c r="C4437" s="406">
        <v>100000</v>
      </c>
      <c r="D4437" s="406">
        <v>0</v>
      </c>
      <c r="E4437" s="406">
        <v>0</v>
      </c>
      <c r="G4437" s="364"/>
    </row>
    <row r="4438" spans="1:7" ht="17.25" thickBot="1" x14ac:dyDescent="0.35">
      <c r="A4438" s="375" t="s">
        <v>27</v>
      </c>
      <c r="B4438" s="406">
        <v>5000</v>
      </c>
      <c r="C4438" s="406">
        <v>100000</v>
      </c>
      <c r="D4438" s="406">
        <v>0</v>
      </c>
      <c r="E4438" s="406">
        <v>0</v>
      </c>
      <c r="G4438" s="364"/>
    </row>
    <row r="4439" spans="1:7" ht="17.25" thickBot="1" x14ac:dyDescent="0.35">
      <c r="A4439" s="375" t="s">
        <v>28</v>
      </c>
      <c r="B4439" s="406">
        <v>1</v>
      </c>
      <c r="C4439" s="406">
        <v>1</v>
      </c>
      <c r="D4439" s="406" t="e">
        <v>#DIV/0!</v>
      </c>
      <c r="E4439" s="406" t="e">
        <v>#DIV/0!</v>
      </c>
      <c r="G4439" s="364"/>
    </row>
    <row r="4440" spans="1:7" ht="17.25" thickBot="1" x14ac:dyDescent="0.35">
      <c r="A4440" s="375" t="s">
        <v>29</v>
      </c>
      <c r="B4440" s="408" t="s">
        <v>30</v>
      </c>
      <c r="C4440" s="409">
        <v>19</v>
      </c>
      <c r="D4440" s="409">
        <v>-1</v>
      </c>
      <c r="E4440" s="409" t="e">
        <v>#DIV/0!</v>
      </c>
      <c r="G4440" s="364"/>
    </row>
    <row r="4441" spans="1:7" ht="17.25" thickBot="1" x14ac:dyDescent="0.35">
      <c r="A4441" s="375" t="s">
        <v>31</v>
      </c>
      <c r="B4441" s="408" t="s">
        <v>30</v>
      </c>
      <c r="C4441" s="409">
        <v>19</v>
      </c>
      <c r="D4441" s="409">
        <v>-1</v>
      </c>
      <c r="E4441" s="409" t="e">
        <v>#DIV/0!</v>
      </c>
      <c r="G4441" s="364"/>
    </row>
    <row r="4442" spans="1:7" ht="17.25" thickBot="1" x14ac:dyDescent="0.35">
      <c r="A4442" s="375" t="s">
        <v>32</v>
      </c>
      <c r="B4442" s="408" t="s">
        <v>30</v>
      </c>
      <c r="C4442" s="409">
        <v>0</v>
      </c>
      <c r="D4442" s="409" t="e">
        <v>#DIV/0!</v>
      </c>
      <c r="E4442" s="409" t="e">
        <v>#DIV/0!</v>
      </c>
      <c r="G4442" s="364"/>
    </row>
    <row r="4443" spans="1:7" ht="17.25" thickBot="1" x14ac:dyDescent="0.35">
      <c r="A4443" s="1016" t="s">
        <v>1069</v>
      </c>
      <c r="B4443" s="1017"/>
      <c r="C4443" s="1017"/>
      <c r="D4443" s="1017"/>
      <c r="E4443" s="1018"/>
      <c r="G4443" s="364"/>
    </row>
    <row r="4444" spans="1:7" x14ac:dyDescent="0.3">
      <c r="A4444" s="969"/>
      <c r="B4444" s="404">
        <v>2019</v>
      </c>
      <c r="C4444" s="404">
        <v>2020</v>
      </c>
      <c r="D4444" s="404">
        <v>2021</v>
      </c>
      <c r="E4444" s="404">
        <v>2022</v>
      </c>
      <c r="G4444" s="364"/>
    </row>
    <row r="4445" spans="1:7" ht="17.25" thickBot="1" x14ac:dyDescent="0.35">
      <c r="A4445" s="970"/>
      <c r="B4445" s="405" t="s">
        <v>9</v>
      </c>
      <c r="C4445" s="405" t="s">
        <v>10</v>
      </c>
      <c r="D4445" s="405" t="s">
        <v>10</v>
      </c>
      <c r="E4445" s="405" t="s">
        <v>10</v>
      </c>
      <c r="G4445" s="364"/>
    </row>
    <row r="4446" spans="1:7" ht="17.25" thickBot="1" x14ac:dyDescent="0.35">
      <c r="A4446" s="411" t="s">
        <v>49</v>
      </c>
      <c r="B4446" s="412">
        <v>0</v>
      </c>
      <c r="C4446" s="412">
        <v>0</v>
      </c>
      <c r="D4446" s="412">
        <v>0</v>
      </c>
      <c r="E4446" s="412">
        <v>0</v>
      </c>
      <c r="G4446" s="364"/>
    </row>
    <row r="4447" spans="1:7" ht="17.25" thickBot="1" x14ac:dyDescent="0.35">
      <c r="A4447" s="413" t="s">
        <v>110</v>
      </c>
      <c r="B4447" s="412">
        <v>0</v>
      </c>
      <c r="C4447" s="412">
        <v>0</v>
      </c>
      <c r="D4447" s="412">
        <v>0</v>
      </c>
      <c r="E4447" s="412">
        <v>0</v>
      </c>
      <c r="G4447" s="364"/>
    </row>
    <row r="4448" spans="1:7" ht="17.25" thickBot="1" x14ac:dyDescent="0.35">
      <c r="A4448" s="413" t="s">
        <v>111</v>
      </c>
      <c r="B4448" s="412"/>
      <c r="C4448" s="412"/>
      <c r="D4448" s="412"/>
      <c r="E4448" s="412"/>
      <c r="G4448" s="364"/>
    </row>
    <row r="4449" spans="1:7" ht="17.25" thickBot="1" x14ac:dyDescent="0.35">
      <c r="A4449" s="413" t="s">
        <v>113</v>
      </c>
      <c r="B4449" s="412"/>
      <c r="C4449" s="412"/>
      <c r="D4449" s="412"/>
      <c r="E4449" s="412"/>
      <c r="G4449" s="364"/>
    </row>
    <row r="4450" spans="1:7" ht="17.25" thickBot="1" x14ac:dyDescent="0.35">
      <c r="A4450" s="413" t="s">
        <v>114</v>
      </c>
      <c r="B4450" s="412"/>
      <c r="C4450" s="412"/>
      <c r="D4450" s="412"/>
      <c r="E4450" s="412"/>
      <c r="G4450" s="364"/>
    </row>
    <row r="4451" spans="1:7" ht="17.25" thickBot="1" x14ac:dyDescent="0.35">
      <c r="A4451" s="411" t="s">
        <v>50</v>
      </c>
      <c r="B4451" s="407">
        <v>5000</v>
      </c>
      <c r="C4451" s="407">
        <v>100000</v>
      </c>
      <c r="D4451" s="407">
        <v>0</v>
      </c>
      <c r="E4451" s="407">
        <v>0</v>
      </c>
      <c r="G4451" s="364"/>
    </row>
    <row r="4452" spans="1:7" ht="17.25" thickBot="1" x14ac:dyDescent="0.35">
      <c r="A4452" s="413" t="s">
        <v>110</v>
      </c>
      <c r="B4452" s="407"/>
      <c r="C4452" s="407"/>
      <c r="D4452" s="407"/>
      <c r="E4452" s="407"/>
      <c r="G4452" s="364"/>
    </row>
    <row r="4453" spans="1:7" ht="17.25" thickBot="1" x14ac:dyDescent="0.35">
      <c r="A4453" s="413" t="s">
        <v>111</v>
      </c>
      <c r="B4453" s="407"/>
      <c r="C4453" s="407"/>
      <c r="D4453" s="407"/>
      <c r="E4453" s="407"/>
      <c r="G4453" s="364"/>
    </row>
    <row r="4454" spans="1:7" ht="17.25" thickBot="1" x14ac:dyDescent="0.35">
      <c r="A4454" s="413" t="s">
        <v>113</v>
      </c>
      <c r="B4454" s="407">
        <v>5000</v>
      </c>
      <c r="C4454" s="407">
        <v>100000</v>
      </c>
      <c r="D4454" s="407">
        <v>0</v>
      </c>
      <c r="E4454" s="407">
        <v>0</v>
      </c>
      <c r="G4454" s="364"/>
    </row>
    <row r="4455" spans="1:7" ht="17.25" thickBot="1" x14ac:dyDescent="0.35">
      <c r="A4455" s="413" t="s">
        <v>114</v>
      </c>
      <c r="B4455" s="407"/>
      <c r="C4455" s="407"/>
      <c r="D4455" s="407"/>
      <c r="E4455" s="407"/>
      <c r="G4455" s="364"/>
    </row>
    <row r="4456" spans="1:7" ht="45.75" customHeight="1" thickBot="1" x14ac:dyDescent="0.35">
      <c r="A4456" s="425" t="s">
        <v>107</v>
      </c>
      <c r="B4456" s="407">
        <v>5000</v>
      </c>
      <c r="C4456" s="407">
        <v>100000</v>
      </c>
      <c r="D4456" s="407">
        <v>0</v>
      </c>
      <c r="E4456" s="407">
        <v>0</v>
      </c>
      <c r="G4456" s="364"/>
    </row>
    <row r="4457" spans="1:7" ht="66" customHeight="1" thickBot="1" x14ac:dyDescent="0.35">
      <c r="A4457" s="401" t="s">
        <v>57</v>
      </c>
      <c r="B4457" s="402" t="s">
        <v>1132</v>
      </c>
      <c r="C4457" s="415" t="s">
        <v>1133</v>
      </c>
      <c r="D4457" s="416"/>
      <c r="E4457" s="419"/>
      <c r="G4457" s="364"/>
    </row>
    <row r="4458" spans="1:7" ht="17.25" thickBot="1" x14ac:dyDescent="0.35">
      <c r="A4458" s="375" t="s">
        <v>22</v>
      </c>
      <c r="B4458" s="986" t="s">
        <v>1134</v>
      </c>
      <c r="C4458" s="966"/>
      <c r="D4458" s="966"/>
      <c r="E4458" s="987"/>
      <c r="G4458" s="364"/>
    </row>
    <row r="4459" spans="1:7" ht="17.25" thickBot="1" x14ac:dyDescent="0.35">
      <c r="A4459" s="375" t="s">
        <v>24</v>
      </c>
      <c r="B4459" s="998" t="s">
        <v>1128</v>
      </c>
      <c r="C4459" s="967"/>
      <c r="D4459" s="967"/>
      <c r="E4459" s="968"/>
      <c r="G4459" s="364"/>
    </row>
    <row r="4460" spans="1:7" x14ac:dyDescent="0.3">
      <c r="A4460" s="969"/>
      <c r="B4460" s="404">
        <v>2019</v>
      </c>
      <c r="C4460" s="404">
        <v>2020</v>
      </c>
      <c r="D4460" s="404">
        <v>2021</v>
      </c>
      <c r="E4460" s="404">
        <v>2022</v>
      </c>
      <c r="G4460" s="364"/>
    </row>
    <row r="4461" spans="1:7" ht="17.25" thickBot="1" x14ac:dyDescent="0.35">
      <c r="A4461" s="970"/>
      <c r="B4461" s="405" t="s">
        <v>9</v>
      </c>
      <c r="C4461" s="405" t="s">
        <v>10</v>
      </c>
      <c r="D4461" s="405" t="s">
        <v>10</v>
      </c>
      <c r="E4461" s="405" t="s">
        <v>10</v>
      </c>
      <c r="G4461" s="364"/>
    </row>
    <row r="4462" spans="1:7" ht="17.25" thickBot="1" x14ac:dyDescent="0.35">
      <c r="A4462" s="375" t="s">
        <v>26</v>
      </c>
      <c r="B4462" s="408">
        <v>35000</v>
      </c>
      <c r="C4462" s="408">
        <v>29000</v>
      </c>
      <c r="D4462" s="408">
        <v>0</v>
      </c>
      <c r="E4462" s="408">
        <v>0</v>
      </c>
      <c r="G4462" s="364"/>
    </row>
    <row r="4463" spans="1:7" ht="17.25" thickBot="1" x14ac:dyDescent="0.35">
      <c r="A4463" s="375" t="s">
        <v>27</v>
      </c>
      <c r="B4463" s="406">
        <v>35000</v>
      </c>
      <c r="C4463" s="406">
        <v>29000</v>
      </c>
      <c r="D4463" s="406">
        <v>0</v>
      </c>
      <c r="E4463" s="406">
        <v>0</v>
      </c>
      <c r="G4463" s="364"/>
    </row>
    <row r="4464" spans="1:7" ht="17.25" thickBot="1" x14ac:dyDescent="0.35">
      <c r="A4464" s="375" t="s">
        <v>28</v>
      </c>
      <c r="B4464" s="406">
        <v>1</v>
      </c>
      <c r="C4464" s="406">
        <v>1</v>
      </c>
      <c r="D4464" s="406" t="e">
        <v>#DIV/0!</v>
      </c>
      <c r="E4464" s="406" t="e">
        <v>#DIV/0!</v>
      </c>
      <c r="G4464" s="364"/>
    </row>
    <row r="4465" spans="1:7" ht="17.25" thickBot="1" x14ac:dyDescent="0.35">
      <c r="A4465" s="375" t="s">
        <v>29</v>
      </c>
      <c r="B4465" s="408" t="s">
        <v>30</v>
      </c>
      <c r="C4465" s="409">
        <v>-0.17142857142857137</v>
      </c>
      <c r="D4465" s="409">
        <v>-1</v>
      </c>
      <c r="E4465" s="409" t="e">
        <v>#DIV/0!</v>
      </c>
      <c r="G4465" s="364"/>
    </row>
    <row r="4466" spans="1:7" ht="17.25" thickBot="1" x14ac:dyDescent="0.35">
      <c r="A4466" s="375" t="s">
        <v>31</v>
      </c>
      <c r="B4466" s="408" t="s">
        <v>30</v>
      </c>
      <c r="C4466" s="409">
        <v>-0.17142857142857137</v>
      </c>
      <c r="D4466" s="409">
        <v>-1</v>
      </c>
      <c r="E4466" s="409" t="e">
        <v>#DIV/0!</v>
      </c>
      <c r="G4466" s="364"/>
    </row>
    <row r="4467" spans="1:7" ht="17.25" thickBot="1" x14ac:dyDescent="0.35">
      <c r="A4467" s="375" t="s">
        <v>32</v>
      </c>
      <c r="B4467" s="408" t="s">
        <v>30</v>
      </c>
      <c r="C4467" s="409">
        <v>0</v>
      </c>
      <c r="D4467" s="409" t="e">
        <v>#DIV/0!</v>
      </c>
      <c r="E4467" s="409" t="e">
        <v>#DIV/0!</v>
      </c>
      <c r="G4467" s="364"/>
    </row>
    <row r="4468" spans="1:7" ht="17.25" thickBot="1" x14ac:dyDescent="0.35">
      <c r="A4468" s="1016" t="s">
        <v>1069</v>
      </c>
      <c r="B4468" s="1017"/>
      <c r="C4468" s="1017"/>
      <c r="D4468" s="1017"/>
      <c r="E4468" s="1018"/>
      <c r="G4468" s="364"/>
    </row>
    <row r="4469" spans="1:7" x14ac:dyDescent="0.3">
      <c r="A4469" s="969"/>
      <c r="B4469" s="404">
        <v>2019</v>
      </c>
      <c r="C4469" s="404">
        <v>2020</v>
      </c>
      <c r="D4469" s="404">
        <v>2021</v>
      </c>
      <c r="E4469" s="404">
        <v>2022</v>
      </c>
      <c r="G4469" s="364"/>
    </row>
    <row r="4470" spans="1:7" ht="17.25" thickBot="1" x14ac:dyDescent="0.35">
      <c r="A4470" s="970"/>
      <c r="B4470" s="405" t="s">
        <v>9</v>
      </c>
      <c r="C4470" s="405" t="s">
        <v>10</v>
      </c>
      <c r="D4470" s="405" t="s">
        <v>10</v>
      </c>
      <c r="E4470" s="405" t="s">
        <v>10</v>
      </c>
      <c r="G4470" s="364"/>
    </row>
    <row r="4471" spans="1:7" ht="17.25" thickBot="1" x14ac:dyDescent="0.35">
      <c r="A4471" s="411" t="s">
        <v>49</v>
      </c>
      <c r="B4471" s="412">
        <v>0</v>
      </c>
      <c r="C4471" s="412">
        <v>0</v>
      </c>
      <c r="D4471" s="412">
        <v>0</v>
      </c>
      <c r="E4471" s="412">
        <v>0</v>
      </c>
      <c r="G4471" s="364"/>
    </row>
    <row r="4472" spans="1:7" ht="17.25" thickBot="1" x14ac:dyDescent="0.35">
      <c r="A4472" s="413" t="s">
        <v>110</v>
      </c>
      <c r="B4472" s="412">
        <v>0</v>
      </c>
      <c r="C4472" s="412">
        <v>0</v>
      </c>
      <c r="D4472" s="412">
        <v>0</v>
      </c>
      <c r="E4472" s="412">
        <v>0</v>
      </c>
      <c r="G4472" s="364"/>
    </row>
    <row r="4473" spans="1:7" ht="17.25" thickBot="1" x14ac:dyDescent="0.35">
      <c r="A4473" s="413" t="s">
        <v>111</v>
      </c>
      <c r="B4473" s="412"/>
      <c r="C4473" s="412"/>
      <c r="D4473" s="412"/>
      <c r="E4473" s="412"/>
      <c r="G4473" s="364"/>
    </row>
    <row r="4474" spans="1:7" ht="17.25" thickBot="1" x14ac:dyDescent="0.35">
      <c r="A4474" s="413" t="s">
        <v>113</v>
      </c>
      <c r="B4474" s="412"/>
      <c r="C4474" s="412"/>
      <c r="D4474" s="412"/>
      <c r="E4474" s="412"/>
      <c r="G4474" s="364"/>
    </row>
    <row r="4475" spans="1:7" ht="17.25" thickBot="1" x14ac:dyDescent="0.35">
      <c r="A4475" s="413" t="s">
        <v>114</v>
      </c>
      <c r="B4475" s="412"/>
      <c r="C4475" s="412"/>
      <c r="D4475" s="412"/>
      <c r="E4475" s="412"/>
      <c r="G4475" s="364"/>
    </row>
    <row r="4476" spans="1:7" ht="17.25" thickBot="1" x14ac:dyDescent="0.35">
      <c r="A4476" s="411" t="s">
        <v>50</v>
      </c>
      <c r="B4476" s="407">
        <v>35000</v>
      </c>
      <c r="C4476" s="407">
        <v>29000</v>
      </c>
      <c r="D4476" s="407">
        <v>0</v>
      </c>
      <c r="E4476" s="407">
        <v>0</v>
      </c>
      <c r="G4476" s="364"/>
    </row>
    <row r="4477" spans="1:7" ht="17.25" thickBot="1" x14ac:dyDescent="0.35">
      <c r="A4477" s="413" t="s">
        <v>110</v>
      </c>
      <c r="B4477" s="407"/>
      <c r="C4477" s="407"/>
      <c r="D4477" s="407"/>
      <c r="E4477" s="407"/>
      <c r="G4477" s="364"/>
    </row>
    <row r="4478" spans="1:7" ht="17.25" thickBot="1" x14ac:dyDescent="0.35">
      <c r="A4478" s="413" t="s">
        <v>111</v>
      </c>
      <c r="B4478" s="407"/>
      <c r="C4478" s="407"/>
      <c r="D4478" s="407"/>
      <c r="E4478" s="407"/>
      <c r="G4478" s="364"/>
    </row>
    <row r="4479" spans="1:7" ht="17.25" thickBot="1" x14ac:dyDescent="0.35">
      <c r="A4479" s="413" t="s">
        <v>113</v>
      </c>
      <c r="B4479" s="407">
        <v>35000</v>
      </c>
      <c r="C4479" s="407">
        <v>29000</v>
      </c>
      <c r="D4479" s="407">
        <v>0</v>
      </c>
      <c r="E4479" s="407">
        <v>0</v>
      </c>
      <c r="G4479" s="364"/>
    </row>
    <row r="4480" spans="1:7" ht="17.25" thickBot="1" x14ac:dyDescent="0.35">
      <c r="A4480" s="413" t="s">
        <v>114</v>
      </c>
      <c r="B4480" s="407"/>
      <c r="C4480" s="407"/>
      <c r="D4480" s="407"/>
      <c r="E4480" s="407"/>
      <c r="G4480" s="364"/>
    </row>
    <row r="4481" spans="1:7" ht="43.5" customHeight="1" thickBot="1" x14ac:dyDescent="0.35">
      <c r="A4481" s="425" t="s">
        <v>61</v>
      </c>
      <c r="B4481" s="407">
        <v>35000</v>
      </c>
      <c r="C4481" s="407">
        <v>29000</v>
      </c>
      <c r="D4481" s="407">
        <v>0</v>
      </c>
      <c r="E4481" s="407">
        <v>0</v>
      </c>
      <c r="G4481" s="364"/>
    </row>
    <row r="4482" spans="1:7" ht="42.75" customHeight="1" thickBot="1" x14ac:dyDescent="0.35">
      <c r="A4482" s="401" t="s">
        <v>57</v>
      </c>
      <c r="B4482" s="402" t="s">
        <v>1135</v>
      </c>
      <c r="C4482" s="415" t="s">
        <v>1136</v>
      </c>
      <c r="D4482" s="416"/>
      <c r="E4482" s="419"/>
      <c r="G4482" s="364"/>
    </row>
    <row r="4483" spans="1:7" ht="17.25" thickBot="1" x14ac:dyDescent="0.35">
      <c r="A4483" s="375" t="s">
        <v>22</v>
      </c>
      <c r="B4483" s="986" t="s">
        <v>1134</v>
      </c>
      <c r="C4483" s="966"/>
      <c r="D4483" s="966"/>
      <c r="E4483" s="987"/>
      <c r="G4483" s="364"/>
    </row>
    <row r="4484" spans="1:7" ht="17.25" thickBot="1" x14ac:dyDescent="0.35">
      <c r="A4484" s="375" t="s">
        <v>24</v>
      </c>
      <c r="B4484" s="998" t="s">
        <v>1128</v>
      </c>
      <c r="C4484" s="967"/>
      <c r="D4484" s="967"/>
      <c r="E4484" s="968"/>
      <c r="G4484" s="364"/>
    </row>
    <row r="4485" spans="1:7" x14ac:dyDescent="0.3">
      <c r="A4485" s="969"/>
      <c r="B4485" s="404">
        <v>2019</v>
      </c>
      <c r="C4485" s="404">
        <v>2020</v>
      </c>
      <c r="D4485" s="404">
        <v>2021</v>
      </c>
      <c r="E4485" s="404">
        <v>2022</v>
      </c>
      <c r="G4485" s="364"/>
    </row>
    <row r="4486" spans="1:7" ht="17.25" thickBot="1" x14ac:dyDescent="0.35">
      <c r="A4486" s="970"/>
      <c r="B4486" s="405" t="s">
        <v>9</v>
      </c>
      <c r="C4486" s="405" t="s">
        <v>10</v>
      </c>
      <c r="D4486" s="405" t="s">
        <v>10</v>
      </c>
      <c r="E4486" s="405" t="s">
        <v>10</v>
      </c>
      <c r="G4486" s="364"/>
    </row>
    <row r="4487" spans="1:7" ht="17.25" thickBot="1" x14ac:dyDescent="0.35">
      <c r="A4487" s="375" t="s">
        <v>26</v>
      </c>
      <c r="B4487" s="406">
        <v>7589.6689999999999</v>
      </c>
      <c r="C4487" s="406">
        <v>5000</v>
      </c>
      <c r="D4487" s="406">
        <v>5000</v>
      </c>
      <c r="E4487" s="406">
        <v>5000</v>
      </c>
      <c r="G4487" s="364"/>
    </row>
    <row r="4488" spans="1:7" ht="17.25" thickBot="1" x14ac:dyDescent="0.35">
      <c r="A4488" s="375" t="s">
        <v>27</v>
      </c>
      <c r="B4488" s="406">
        <v>7589.6689999999999</v>
      </c>
      <c r="C4488" s="406">
        <v>5000</v>
      </c>
      <c r="D4488" s="406">
        <v>5000</v>
      </c>
      <c r="E4488" s="406">
        <v>5000</v>
      </c>
      <c r="G4488" s="364"/>
    </row>
    <row r="4489" spans="1:7" ht="17.25" thickBot="1" x14ac:dyDescent="0.35">
      <c r="A4489" s="375" t="s">
        <v>28</v>
      </c>
      <c r="B4489" s="406">
        <v>1</v>
      </c>
      <c r="C4489" s="406">
        <v>1</v>
      </c>
      <c r="D4489" s="406">
        <v>1</v>
      </c>
      <c r="E4489" s="406">
        <v>1</v>
      </c>
      <c r="G4489" s="364"/>
    </row>
    <row r="4490" spans="1:7" ht="17.25" thickBot="1" x14ac:dyDescent="0.35">
      <c r="A4490" s="375" t="s">
        <v>29</v>
      </c>
      <c r="B4490" s="409" t="e">
        <v>#VALUE!</v>
      </c>
      <c r="C4490" s="409">
        <v>-0.34120974182141539</v>
      </c>
      <c r="D4490" s="409">
        <v>0</v>
      </c>
      <c r="E4490" s="409">
        <v>0</v>
      </c>
      <c r="G4490" s="364"/>
    </row>
    <row r="4491" spans="1:7" ht="17.25" thickBot="1" x14ac:dyDescent="0.35">
      <c r="A4491" s="375" t="s">
        <v>31</v>
      </c>
      <c r="B4491" s="409" t="e">
        <v>#VALUE!</v>
      </c>
      <c r="C4491" s="409">
        <v>-0.34120974182141539</v>
      </c>
      <c r="D4491" s="409">
        <v>0</v>
      </c>
      <c r="E4491" s="409">
        <v>0</v>
      </c>
      <c r="G4491" s="364"/>
    </row>
    <row r="4492" spans="1:7" ht="17.25" thickBot="1" x14ac:dyDescent="0.35">
      <c r="A4492" s="375" t="s">
        <v>32</v>
      </c>
      <c r="B4492" s="409" t="e">
        <v>#VALUE!</v>
      </c>
      <c r="C4492" s="409">
        <v>0</v>
      </c>
      <c r="D4492" s="409">
        <v>0</v>
      </c>
      <c r="E4492" s="409">
        <v>0</v>
      </c>
      <c r="G4492" s="364"/>
    </row>
    <row r="4493" spans="1:7" ht="17.25" thickBot="1" x14ac:dyDescent="0.35">
      <c r="A4493" s="1016" t="s">
        <v>1069</v>
      </c>
      <c r="B4493" s="1017"/>
      <c r="C4493" s="1017"/>
      <c r="D4493" s="1017"/>
      <c r="E4493" s="1018"/>
      <c r="G4493" s="364"/>
    </row>
    <row r="4494" spans="1:7" x14ac:dyDescent="0.3">
      <c r="A4494" s="969"/>
      <c r="B4494" s="404">
        <v>2019</v>
      </c>
      <c r="C4494" s="404">
        <v>2020</v>
      </c>
      <c r="D4494" s="404">
        <v>2021</v>
      </c>
      <c r="E4494" s="404">
        <v>2022</v>
      </c>
      <c r="G4494" s="364"/>
    </row>
    <row r="4495" spans="1:7" ht="17.25" thickBot="1" x14ac:dyDescent="0.35">
      <c r="A4495" s="970"/>
      <c r="B4495" s="405" t="s">
        <v>9</v>
      </c>
      <c r="C4495" s="405" t="s">
        <v>10</v>
      </c>
      <c r="D4495" s="405" t="s">
        <v>10</v>
      </c>
      <c r="E4495" s="405" t="s">
        <v>10</v>
      </c>
      <c r="G4495" s="364"/>
    </row>
    <row r="4496" spans="1:7" ht="17.25" thickBot="1" x14ac:dyDescent="0.35">
      <c r="A4496" s="411" t="s">
        <v>49</v>
      </c>
      <c r="B4496" s="412">
        <v>0</v>
      </c>
      <c r="C4496" s="412">
        <v>0</v>
      </c>
      <c r="D4496" s="412">
        <v>0</v>
      </c>
      <c r="E4496" s="412">
        <v>0</v>
      </c>
      <c r="G4496" s="364"/>
    </row>
    <row r="4497" spans="1:7" ht="17.25" thickBot="1" x14ac:dyDescent="0.35">
      <c r="A4497" s="413" t="s">
        <v>110</v>
      </c>
      <c r="B4497" s="412">
        <v>0</v>
      </c>
      <c r="C4497" s="412">
        <v>0</v>
      </c>
      <c r="D4497" s="412">
        <v>0</v>
      </c>
      <c r="E4497" s="412">
        <v>0</v>
      </c>
      <c r="G4497" s="364"/>
    </row>
    <row r="4498" spans="1:7" ht="17.25" thickBot="1" x14ac:dyDescent="0.35">
      <c r="A4498" s="413" t="s">
        <v>111</v>
      </c>
      <c r="B4498" s="412"/>
      <c r="C4498" s="412"/>
      <c r="D4498" s="412"/>
      <c r="E4498" s="412"/>
      <c r="G4498" s="364"/>
    </row>
    <row r="4499" spans="1:7" ht="17.25" thickBot="1" x14ac:dyDescent="0.35">
      <c r="A4499" s="413" t="s">
        <v>113</v>
      </c>
      <c r="B4499" s="412"/>
      <c r="C4499" s="412"/>
      <c r="D4499" s="412"/>
      <c r="E4499" s="412"/>
      <c r="G4499" s="364"/>
    </row>
    <row r="4500" spans="1:7" ht="17.25" thickBot="1" x14ac:dyDescent="0.35">
      <c r="A4500" s="413" t="s">
        <v>114</v>
      </c>
      <c r="B4500" s="412"/>
      <c r="C4500" s="412"/>
      <c r="D4500" s="412"/>
      <c r="E4500" s="412"/>
      <c r="G4500" s="364"/>
    </row>
    <row r="4501" spans="1:7" ht="17.25" thickBot="1" x14ac:dyDescent="0.35">
      <c r="A4501" s="411" t="s">
        <v>50</v>
      </c>
      <c r="B4501" s="407">
        <v>7589.6689999999999</v>
      </c>
      <c r="C4501" s="407">
        <v>5000</v>
      </c>
      <c r="D4501" s="407">
        <v>5000</v>
      </c>
      <c r="E4501" s="407">
        <v>5000</v>
      </c>
      <c r="G4501" s="364"/>
    </row>
    <row r="4502" spans="1:7" ht="17.25" thickBot="1" x14ac:dyDescent="0.35">
      <c r="A4502" s="413" t="s">
        <v>110</v>
      </c>
      <c r="B4502" s="407"/>
      <c r="C4502" s="407"/>
      <c r="D4502" s="407"/>
      <c r="E4502" s="407"/>
      <c r="G4502" s="364"/>
    </row>
    <row r="4503" spans="1:7" ht="17.25" thickBot="1" x14ac:dyDescent="0.35">
      <c r="A4503" s="413" t="s">
        <v>111</v>
      </c>
      <c r="B4503" s="407"/>
      <c r="C4503" s="407"/>
      <c r="D4503" s="407"/>
      <c r="E4503" s="407"/>
      <c r="G4503" s="364"/>
    </row>
    <row r="4504" spans="1:7" ht="17.25" thickBot="1" x14ac:dyDescent="0.35">
      <c r="A4504" s="413" t="s">
        <v>113</v>
      </c>
      <c r="B4504" s="407">
        <v>7589.6689999999999</v>
      </c>
      <c r="C4504" s="407">
        <v>5000</v>
      </c>
      <c r="D4504" s="407">
        <v>5000</v>
      </c>
      <c r="E4504" s="407">
        <v>5000</v>
      </c>
      <c r="G4504" s="364"/>
    </row>
    <row r="4505" spans="1:7" ht="17.25" thickBot="1" x14ac:dyDescent="0.35">
      <c r="A4505" s="413" t="s">
        <v>114</v>
      </c>
      <c r="B4505" s="407"/>
      <c r="C4505" s="407"/>
      <c r="D4505" s="407"/>
      <c r="E4505" s="407"/>
      <c r="G4505" s="364"/>
    </row>
    <row r="4506" spans="1:7" ht="39.75" customHeight="1" thickBot="1" x14ac:dyDescent="0.35">
      <c r="A4506" s="425" t="s">
        <v>61</v>
      </c>
      <c r="B4506" s="407">
        <v>7589.6689999999999</v>
      </c>
      <c r="C4506" s="407">
        <v>5000</v>
      </c>
      <c r="D4506" s="407">
        <v>5000</v>
      </c>
      <c r="E4506" s="407">
        <v>5000</v>
      </c>
      <c r="G4506" s="364"/>
    </row>
    <row r="4507" spans="1:7" ht="73.5" customHeight="1" thickBot="1" x14ac:dyDescent="0.35">
      <c r="A4507" s="401" t="s">
        <v>20</v>
      </c>
      <c r="B4507" s="402" t="s">
        <v>1137</v>
      </c>
      <c r="C4507" s="415" t="s">
        <v>1138</v>
      </c>
      <c r="D4507" s="416"/>
      <c r="E4507" s="419"/>
      <c r="G4507" s="364"/>
    </row>
    <row r="4508" spans="1:7" ht="17.25" thickBot="1" x14ac:dyDescent="0.35">
      <c r="A4508" s="375" t="s">
        <v>22</v>
      </c>
      <c r="B4508" s="986" t="s">
        <v>1139</v>
      </c>
      <c r="C4508" s="966"/>
      <c r="D4508" s="966"/>
      <c r="E4508" s="987"/>
      <c r="G4508" s="364"/>
    </row>
    <row r="4509" spans="1:7" ht="17.25" thickBot="1" x14ac:dyDescent="0.35">
      <c r="A4509" s="375" t="s">
        <v>24</v>
      </c>
      <c r="B4509" s="998" t="s">
        <v>1128</v>
      </c>
      <c r="C4509" s="967"/>
      <c r="D4509" s="967"/>
      <c r="E4509" s="968"/>
      <c r="G4509" s="364"/>
    </row>
    <row r="4510" spans="1:7" x14ac:dyDescent="0.3">
      <c r="A4510" s="969"/>
      <c r="B4510" s="404">
        <v>2019</v>
      </c>
      <c r="C4510" s="404">
        <v>2020</v>
      </c>
      <c r="D4510" s="404">
        <v>2021</v>
      </c>
      <c r="E4510" s="404">
        <v>2022</v>
      </c>
      <c r="G4510" s="364"/>
    </row>
    <row r="4511" spans="1:7" ht="17.25" thickBot="1" x14ac:dyDescent="0.35">
      <c r="A4511" s="970"/>
      <c r="B4511" s="405" t="s">
        <v>9</v>
      </c>
      <c r="C4511" s="405" t="s">
        <v>10</v>
      </c>
      <c r="D4511" s="405" t="s">
        <v>10</v>
      </c>
      <c r="E4511" s="405" t="s">
        <v>10</v>
      </c>
      <c r="G4511" s="364"/>
    </row>
    <row r="4512" spans="1:7" ht="17.25" thickBot="1" x14ac:dyDescent="0.35">
      <c r="A4512" s="375" t="s">
        <v>26</v>
      </c>
      <c r="B4512" s="408">
        <v>0</v>
      </c>
      <c r="C4512" s="408">
        <v>10000</v>
      </c>
      <c r="D4512" s="408">
        <v>0</v>
      </c>
      <c r="E4512" s="408">
        <v>0</v>
      </c>
      <c r="G4512" s="364"/>
    </row>
    <row r="4513" spans="1:13" ht="17.25" thickBot="1" x14ac:dyDescent="0.35">
      <c r="A4513" s="375" t="s">
        <v>27</v>
      </c>
      <c r="B4513" s="406">
        <v>0</v>
      </c>
      <c r="C4513" s="406">
        <v>10000</v>
      </c>
      <c r="D4513" s="406">
        <v>0</v>
      </c>
      <c r="E4513" s="406">
        <v>0</v>
      </c>
      <c r="G4513" s="364"/>
    </row>
    <row r="4514" spans="1:13" ht="17.25" thickBot="1" x14ac:dyDescent="0.35">
      <c r="A4514" s="375" t="s">
        <v>28</v>
      </c>
      <c r="B4514" s="406" t="e">
        <v>#DIV/0!</v>
      </c>
      <c r="C4514" s="406">
        <v>1</v>
      </c>
      <c r="D4514" s="406" t="e">
        <v>#DIV/0!</v>
      </c>
      <c r="E4514" s="406" t="e">
        <v>#DIV/0!</v>
      </c>
      <c r="G4514" s="364"/>
    </row>
    <row r="4515" spans="1:13" ht="17.25" thickBot="1" x14ac:dyDescent="0.35">
      <c r="A4515" s="375" t="s">
        <v>29</v>
      </c>
      <c r="B4515" s="408" t="s">
        <v>30</v>
      </c>
      <c r="C4515" s="409" t="e">
        <v>#DIV/0!</v>
      </c>
      <c r="D4515" s="409">
        <v>-1</v>
      </c>
      <c r="E4515" s="409" t="e">
        <v>#DIV/0!</v>
      </c>
      <c r="G4515" s="364"/>
    </row>
    <row r="4516" spans="1:13" ht="17.25" thickBot="1" x14ac:dyDescent="0.35">
      <c r="A4516" s="375" t="s">
        <v>31</v>
      </c>
      <c r="B4516" s="408" t="s">
        <v>30</v>
      </c>
      <c r="C4516" s="409" t="e">
        <v>#DIV/0!</v>
      </c>
      <c r="D4516" s="409">
        <v>-1</v>
      </c>
      <c r="E4516" s="409" t="e">
        <v>#DIV/0!</v>
      </c>
      <c r="G4516" s="364"/>
    </row>
    <row r="4517" spans="1:13" ht="17.25" thickBot="1" x14ac:dyDescent="0.35">
      <c r="A4517" s="375" t="s">
        <v>32</v>
      </c>
      <c r="B4517" s="408" t="s">
        <v>30</v>
      </c>
      <c r="C4517" s="409" t="e">
        <v>#DIV/0!</v>
      </c>
      <c r="D4517" s="409" t="e">
        <v>#DIV/0!</v>
      </c>
      <c r="E4517" s="409" t="e">
        <v>#DIV/0!</v>
      </c>
      <c r="G4517" s="364"/>
    </row>
    <row r="4518" spans="1:13" ht="17.25" thickBot="1" x14ac:dyDescent="0.35">
      <c r="A4518" s="1016" t="s">
        <v>1069</v>
      </c>
      <c r="B4518" s="1017"/>
      <c r="C4518" s="1017"/>
      <c r="D4518" s="1017"/>
      <c r="E4518" s="1018"/>
      <c r="G4518" s="364"/>
    </row>
    <row r="4519" spans="1:13" x14ac:dyDescent="0.3">
      <c r="A4519" s="969"/>
      <c r="B4519" s="404">
        <v>2019</v>
      </c>
      <c r="C4519" s="404">
        <v>2020</v>
      </c>
      <c r="D4519" s="404">
        <v>2021</v>
      </c>
      <c r="E4519" s="404">
        <v>2022</v>
      </c>
      <c r="G4519" s="364"/>
    </row>
    <row r="4520" spans="1:13" ht="17.25" thickBot="1" x14ac:dyDescent="0.35">
      <c r="A4520" s="970"/>
      <c r="B4520" s="405" t="s">
        <v>9</v>
      </c>
      <c r="C4520" s="405" t="s">
        <v>10</v>
      </c>
      <c r="D4520" s="405" t="s">
        <v>10</v>
      </c>
      <c r="E4520" s="405" t="s">
        <v>10</v>
      </c>
      <c r="G4520" s="364"/>
    </row>
    <row r="4521" spans="1:13" ht="17.25" thickBot="1" x14ac:dyDescent="0.35">
      <c r="A4521" s="411" t="s">
        <v>49</v>
      </c>
      <c r="B4521" s="412">
        <v>0</v>
      </c>
      <c r="C4521" s="412">
        <v>0</v>
      </c>
      <c r="D4521" s="412">
        <v>0</v>
      </c>
      <c r="E4521" s="412">
        <v>0</v>
      </c>
      <c r="G4521" s="364"/>
    </row>
    <row r="4522" spans="1:13" ht="17.25" thickBot="1" x14ac:dyDescent="0.35">
      <c r="A4522" s="413" t="s">
        <v>110</v>
      </c>
      <c r="B4522" s="412">
        <v>0</v>
      </c>
      <c r="C4522" s="412">
        <v>0</v>
      </c>
      <c r="D4522" s="412">
        <v>0</v>
      </c>
      <c r="E4522" s="412">
        <v>0</v>
      </c>
      <c r="G4522" s="364"/>
    </row>
    <row r="4523" spans="1:13" ht="17.25" thickBot="1" x14ac:dyDescent="0.35">
      <c r="A4523" s="413" t="s">
        <v>111</v>
      </c>
      <c r="B4523" s="412"/>
      <c r="C4523" s="412"/>
      <c r="D4523" s="412"/>
      <c r="E4523" s="412"/>
      <c r="G4523" s="364"/>
    </row>
    <row r="4524" spans="1:13" ht="17.25" thickBot="1" x14ac:dyDescent="0.35">
      <c r="A4524" s="413" t="s">
        <v>113</v>
      </c>
      <c r="B4524" s="412"/>
      <c r="C4524" s="412"/>
      <c r="D4524" s="412"/>
      <c r="E4524" s="412"/>
      <c r="G4524" s="364"/>
    </row>
    <row r="4525" spans="1:13" ht="17.25" thickBot="1" x14ac:dyDescent="0.35">
      <c r="A4525" s="413" t="s">
        <v>114</v>
      </c>
      <c r="B4525" s="412"/>
      <c r="C4525" s="412"/>
      <c r="D4525" s="412"/>
      <c r="E4525" s="412"/>
      <c r="G4525" s="364"/>
    </row>
    <row r="4526" spans="1:13" ht="17.25" thickBot="1" x14ac:dyDescent="0.35">
      <c r="A4526" s="411" t="s">
        <v>50</v>
      </c>
      <c r="B4526" s="407">
        <v>0</v>
      </c>
      <c r="C4526" s="407">
        <v>10000</v>
      </c>
      <c r="D4526" s="407">
        <v>0</v>
      </c>
      <c r="E4526" s="407">
        <v>0</v>
      </c>
      <c r="G4526" s="364"/>
    </row>
    <row r="4527" spans="1:13" ht="17.25" thickBot="1" x14ac:dyDescent="0.35">
      <c r="A4527" s="413" t="s">
        <v>110</v>
      </c>
      <c r="B4527" s="407"/>
      <c r="C4527" s="407"/>
      <c r="D4527" s="407"/>
      <c r="E4527" s="407"/>
      <c r="G4527" s="364"/>
    </row>
    <row r="4528" spans="1:13" s="374" customFormat="1" ht="21" customHeight="1" thickBot="1" x14ac:dyDescent="0.35">
      <c r="A4528" s="413" t="s">
        <v>111</v>
      </c>
      <c r="B4528" s="407"/>
      <c r="C4528" s="407"/>
      <c r="D4528" s="407"/>
      <c r="E4528" s="407"/>
      <c r="F4528" s="364"/>
      <c r="H4528" s="364"/>
      <c r="I4528" s="364"/>
      <c r="J4528" s="364"/>
      <c r="K4528" s="364"/>
      <c r="L4528" s="364"/>
      <c r="M4528" s="364"/>
    </row>
    <row r="4529" spans="1:13" s="374" customFormat="1" ht="21" customHeight="1" thickBot="1" x14ac:dyDescent="0.35">
      <c r="A4529" s="413" t="s">
        <v>113</v>
      </c>
      <c r="B4529" s="407">
        <v>0</v>
      </c>
      <c r="C4529" s="407">
        <v>0</v>
      </c>
      <c r="D4529" s="407">
        <v>0</v>
      </c>
      <c r="E4529" s="407">
        <v>0</v>
      </c>
      <c r="F4529" s="364"/>
      <c r="H4529" s="364"/>
      <c r="I4529" s="364"/>
      <c r="J4529" s="364"/>
      <c r="K4529" s="364"/>
      <c r="L4529" s="364"/>
      <c r="M4529" s="364"/>
    </row>
    <row r="4530" spans="1:13" s="374" customFormat="1" ht="21" customHeight="1" thickBot="1" x14ac:dyDescent="0.35">
      <c r="A4530" s="413" t="s">
        <v>114</v>
      </c>
      <c r="B4530" s="407">
        <v>0</v>
      </c>
      <c r="C4530" s="407">
        <v>10000</v>
      </c>
      <c r="D4530" s="407"/>
      <c r="E4530" s="407"/>
      <c r="F4530" s="364"/>
      <c r="H4530" s="364"/>
      <c r="I4530" s="364"/>
      <c r="J4530" s="364"/>
      <c r="K4530" s="364"/>
      <c r="L4530" s="364"/>
      <c r="M4530" s="364"/>
    </row>
    <row r="4531" spans="1:13" s="374" customFormat="1" ht="21" customHeight="1" thickBot="1" x14ac:dyDescent="0.35">
      <c r="A4531" s="425" t="s">
        <v>40</v>
      </c>
      <c r="B4531" s="407">
        <v>0</v>
      </c>
      <c r="C4531" s="407">
        <v>10000</v>
      </c>
      <c r="D4531" s="407">
        <v>0</v>
      </c>
      <c r="E4531" s="407">
        <v>0</v>
      </c>
      <c r="F4531" s="364"/>
      <c r="H4531" s="364"/>
      <c r="I4531" s="364"/>
      <c r="J4531" s="364"/>
      <c r="K4531" s="364"/>
      <c r="L4531" s="364"/>
      <c r="M4531" s="364"/>
    </row>
    <row r="4532" spans="1:13" s="374" customFormat="1" ht="60" customHeight="1" thickBot="1" x14ac:dyDescent="0.35">
      <c r="A4532" s="401" t="s">
        <v>53</v>
      </c>
      <c r="B4532" s="402" t="s">
        <v>1140</v>
      </c>
      <c r="C4532" s="415" t="s">
        <v>1141</v>
      </c>
      <c r="D4532" s="416"/>
      <c r="E4532" s="419"/>
      <c r="F4532" s="364"/>
      <c r="H4532" s="364"/>
      <c r="I4532" s="364"/>
      <c r="J4532" s="364"/>
      <c r="K4532" s="364"/>
      <c r="L4532" s="364"/>
      <c r="M4532" s="364"/>
    </row>
    <row r="4533" spans="1:13" s="374" customFormat="1" ht="21" customHeight="1" thickBot="1" x14ac:dyDescent="0.35">
      <c r="A4533" s="375" t="s">
        <v>22</v>
      </c>
      <c r="B4533" s="986" t="s">
        <v>1142</v>
      </c>
      <c r="C4533" s="966"/>
      <c r="D4533" s="966"/>
      <c r="E4533" s="987"/>
      <c r="F4533" s="364"/>
      <c r="H4533" s="364"/>
      <c r="I4533" s="364"/>
      <c r="J4533" s="364"/>
      <c r="K4533" s="364"/>
      <c r="L4533" s="364"/>
      <c r="M4533" s="364"/>
    </row>
    <row r="4534" spans="1:13" s="374" customFormat="1" ht="21" customHeight="1" thickBot="1" x14ac:dyDescent="0.35">
      <c r="A4534" s="375" t="s">
        <v>24</v>
      </c>
      <c r="B4534" s="998" t="s">
        <v>1121</v>
      </c>
      <c r="C4534" s="967"/>
      <c r="D4534" s="967"/>
      <c r="E4534" s="968"/>
      <c r="F4534" s="364"/>
      <c r="H4534" s="364"/>
      <c r="I4534" s="364"/>
      <c r="J4534" s="364"/>
      <c r="K4534" s="364"/>
      <c r="L4534" s="364"/>
      <c r="M4534" s="364"/>
    </row>
    <row r="4535" spans="1:13" s="374" customFormat="1" ht="21" customHeight="1" x14ac:dyDescent="0.3">
      <c r="A4535" s="969"/>
      <c r="B4535" s="404">
        <v>2019</v>
      </c>
      <c r="C4535" s="404">
        <v>2020</v>
      </c>
      <c r="D4535" s="404">
        <v>2021</v>
      </c>
      <c r="E4535" s="404">
        <v>2022</v>
      </c>
      <c r="F4535" s="364"/>
      <c r="H4535" s="364"/>
      <c r="I4535" s="364"/>
      <c r="J4535" s="364"/>
      <c r="K4535" s="364"/>
      <c r="L4535" s="364"/>
      <c r="M4535" s="364"/>
    </row>
    <row r="4536" spans="1:13" s="374" customFormat="1" ht="21" customHeight="1" thickBot="1" x14ac:dyDescent="0.35">
      <c r="A4536" s="970"/>
      <c r="B4536" s="405" t="s">
        <v>9</v>
      </c>
      <c r="C4536" s="405" t="s">
        <v>10</v>
      </c>
      <c r="D4536" s="405" t="s">
        <v>10</v>
      </c>
      <c r="E4536" s="405" t="s">
        <v>10</v>
      </c>
      <c r="F4536" s="364"/>
      <c r="H4536" s="364"/>
      <c r="I4536" s="364"/>
      <c r="J4536" s="364"/>
      <c r="K4536" s="364"/>
      <c r="L4536" s="364"/>
      <c r="M4536" s="364"/>
    </row>
    <row r="4537" spans="1:13" s="374" customFormat="1" ht="21" customHeight="1" thickBot="1" x14ac:dyDescent="0.35">
      <c r="A4537" s="375" t="s">
        <v>26</v>
      </c>
      <c r="B4537" s="408"/>
      <c r="C4537" s="408">
        <v>34430</v>
      </c>
      <c r="D4537" s="408">
        <v>0</v>
      </c>
      <c r="E4537" s="408">
        <v>0</v>
      </c>
      <c r="F4537" s="364"/>
      <c r="H4537" s="364"/>
      <c r="I4537" s="364"/>
      <c r="J4537" s="364"/>
      <c r="K4537" s="364"/>
      <c r="L4537" s="364"/>
      <c r="M4537" s="364"/>
    </row>
    <row r="4538" spans="1:13" s="374" customFormat="1" ht="21" customHeight="1" thickBot="1" x14ac:dyDescent="0.35">
      <c r="A4538" s="375" t="s">
        <v>27</v>
      </c>
      <c r="B4538" s="406">
        <v>172000</v>
      </c>
      <c r="C4538" s="406">
        <v>34430</v>
      </c>
      <c r="D4538" s="406">
        <v>0</v>
      </c>
      <c r="E4538" s="406">
        <v>0</v>
      </c>
      <c r="F4538" s="364"/>
      <c r="H4538" s="364"/>
      <c r="I4538" s="364"/>
      <c r="J4538" s="364"/>
      <c r="K4538" s="364"/>
      <c r="L4538" s="364"/>
      <c r="M4538" s="364"/>
    </row>
    <row r="4539" spans="1:13" s="374" customFormat="1" ht="21" customHeight="1" thickBot="1" x14ac:dyDescent="0.35">
      <c r="A4539" s="375" t="s">
        <v>28</v>
      </c>
      <c r="B4539" s="406" t="e">
        <v>#DIV/0!</v>
      </c>
      <c r="C4539" s="406">
        <v>1</v>
      </c>
      <c r="D4539" s="406" t="e">
        <v>#DIV/0!</v>
      </c>
      <c r="E4539" s="406" t="e">
        <v>#DIV/0!</v>
      </c>
      <c r="F4539" s="364"/>
      <c r="H4539" s="364"/>
      <c r="I4539" s="364"/>
      <c r="J4539" s="364"/>
      <c r="K4539" s="364"/>
      <c r="L4539" s="364"/>
      <c r="M4539" s="364"/>
    </row>
    <row r="4540" spans="1:13" s="374" customFormat="1" ht="21" customHeight="1" thickBot="1" x14ac:dyDescent="0.35">
      <c r="A4540" s="375" t="s">
        <v>29</v>
      </c>
      <c r="B4540" s="408" t="s">
        <v>30</v>
      </c>
      <c r="C4540" s="409" t="e">
        <v>#DIV/0!</v>
      </c>
      <c r="D4540" s="409">
        <v>-1</v>
      </c>
      <c r="E4540" s="409" t="e">
        <v>#DIV/0!</v>
      </c>
      <c r="F4540" s="364"/>
      <c r="H4540" s="364"/>
      <c r="I4540" s="364"/>
      <c r="J4540" s="364"/>
      <c r="K4540" s="364"/>
      <c r="L4540" s="364"/>
      <c r="M4540" s="364"/>
    </row>
    <row r="4541" spans="1:13" s="374" customFormat="1" ht="21" customHeight="1" thickBot="1" x14ac:dyDescent="0.35">
      <c r="A4541" s="375" t="s">
        <v>31</v>
      </c>
      <c r="B4541" s="408" t="s">
        <v>30</v>
      </c>
      <c r="C4541" s="409">
        <v>-0.79982558139534887</v>
      </c>
      <c r="D4541" s="409">
        <v>-1</v>
      </c>
      <c r="E4541" s="409" t="e">
        <v>#DIV/0!</v>
      </c>
      <c r="F4541" s="364"/>
      <c r="H4541" s="364"/>
      <c r="I4541" s="364"/>
      <c r="J4541" s="364"/>
      <c r="K4541" s="364"/>
      <c r="L4541" s="364"/>
      <c r="M4541" s="364"/>
    </row>
    <row r="4542" spans="1:13" s="374" customFormat="1" ht="21" customHeight="1" thickBot="1" x14ac:dyDescent="0.35">
      <c r="A4542" s="375" t="s">
        <v>32</v>
      </c>
      <c r="B4542" s="408" t="s">
        <v>30</v>
      </c>
      <c r="C4542" s="409" t="e">
        <v>#DIV/0!</v>
      </c>
      <c r="D4542" s="409" t="e">
        <v>#DIV/0!</v>
      </c>
      <c r="E4542" s="409" t="e">
        <v>#DIV/0!</v>
      </c>
      <c r="F4542" s="364"/>
      <c r="H4542" s="364"/>
      <c r="I4542" s="364"/>
      <c r="J4542" s="364"/>
      <c r="K4542" s="364"/>
      <c r="L4542" s="364"/>
      <c r="M4542" s="364"/>
    </row>
    <row r="4543" spans="1:13" s="374" customFormat="1" ht="21" customHeight="1" thickBot="1" x14ac:dyDescent="0.35">
      <c r="A4543" s="1016" t="s">
        <v>1069</v>
      </c>
      <c r="B4543" s="1017"/>
      <c r="C4543" s="1017"/>
      <c r="D4543" s="1017"/>
      <c r="E4543" s="1018"/>
      <c r="F4543" s="364"/>
      <c r="H4543" s="364"/>
      <c r="I4543" s="364"/>
      <c r="J4543" s="364"/>
      <c r="K4543" s="364"/>
      <c r="L4543" s="364"/>
      <c r="M4543" s="364"/>
    </row>
    <row r="4544" spans="1:13" x14ac:dyDescent="0.3">
      <c r="A4544" s="969"/>
      <c r="B4544" s="404">
        <v>2019</v>
      </c>
      <c r="C4544" s="404">
        <v>2020</v>
      </c>
      <c r="D4544" s="404">
        <v>2021</v>
      </c>
      <c r="E4544" s="404">
        <v>2022</v>
      </c>
      <c r="G4544" s="364"/>
    </row>
    <row r="4545" spans="1:7" ht="17.25" thickBot="1" x14ac:dyDescent="0.35">
      <c r="A4545" s="970"/>
      <c r="B4545" s="405" t="s">
        <v>9</v>
      </c>
      <c r="C4545" s="405" t="s">
        <v>10</v>
      </c>
      <c r="D4545" s="405" t="s">
        <v>10</v>
      </c>
      <c r="E4545" s="405" t="s">
        <v>10</v>
      </c>
      <c r="G4545" s="364"/>
    </row>
    <row r="4546" spans="1:7" ht="17.25" thickBot="1" x14ac:dyDescent="0.35">
      <c r="A4546" s="411" t="s">
        <v>49</v>
      </c>
      <c r="B4546" s="412">
        <v>0</v>
      </c>
      <c r="C4546" s="412">
        <v>0</v>
      </c>
      <c r="D4546" s="412">
        <v>0</v>
      </c>
      <c r="E4546" s="412">
        <v>0</v>
      </c>
      <c r="G4546" s="364"/>
    </row>
    <row r="4547" spans="1:7" ht="17.25" thickBot="1" x14ac:dyDescent="0.35">
      <c r="A4547" s="413" t="s">
        <v>110</v>
      </c>
      <c r="B4547" s="412">
        <v>0</v>
      </c>
      <c r="C4547" s="412">
        <v>0</v>
      </c>
      <c r="D4547" s="412">
        <v>0</v>
      </c>
      <c r="E4547" s="412">
        <v>0</v>
      </c>
      <c r="G4547" s="364"/>
    </row>
    <row r="4548" spans="1:7" ht="17.25" thickBot="1" x14ac:dyDescent="0.35">
      <c r="A4548" s="413" t="s">
        <v>111</v>
      </c>
      <c r="B4548" s="412"/>
      <c r="C4548" s="412"/>
      <c r="D4548" s="412"/>
      <c r="E4548" s="412"/>
      <c r="G4548" s="364"/>
    </row>
    <row r="4549" spans="1:7" ht="17.25" thickBot="1" x14ac:dyDescent="0.35">
      <c r="A4549" s="413" t="s">
        <v>113</v>
      </c>
      <c r="B4549" s="412"/>
      <c r="C4549" s="412"/>
      <c r="D4549" s="412"/>
      <c r="E4549" s="412"/>
      <c r="G4549" s="364"/>
    </row>
    <row r="4550" spans="1:7" ht="17.25" thickBot="1" x14ac:dyDescent="0.35">
      <c r="A4550" s="413" t="s">
        <v>114</v>
      </c>
      <c r="B4550" s="412"/>
      <c r="C4550" s="412"/>
      <c r="D4550" s="412"/>
      <c r="E4550" s="412"/>
      <c r="G4550" s="364"/>
    </row>
    <row r="4551" spans="1:7" ht="17.25" thickBot="1" x14ac:dyDescent="0.35">
      <c r="A4551" s="411" t="s">
        <v>50</v>
      </c>
      <c r="B4551" s="407">
        <v>172000</v>
      </c>
      <c r="C4551" s="407">
        <v>34430</v>
      </c>
      <c r="D4551" s="407">
        <v>0</v>
      </c>
      <c r="E4551" s="407">
        <v>0</v>
      </c>
      <c r="G4551" s="364"/>
    </row>
    <row r="4552" spans="1:7" ht="17.25" thickBot="1" x14ac:dyDescent="0.35">
      <c r="A4552" s="413" t="s">
        <v>110</v>
      </c>
      <c r="B4552" s="407"/>
      <c r="C4552" s="407"/>
      <c r="D4552" s="407"/>
      <c r="E4552" s="407"/>
      <c r="G4552" s="364"/>
    </row>
    <row r="4553" spans="1:7" ht="17.25" thickBot="1" x14ac:dyDescent="0.35">
      <c r="A4553" s="413" t="s">
        <v>111</v>
      </c>
      <c r="B4553" s="407"/>
      <c r="C4553" s="407"/>
      <c r="D4553" s="407"/>
      <c r="E4553" s="407"/>
      <c r="G4553" s="364"/>
    </row>
    <row r="4554" spans="1:7" ht="17.25" thickBot="1" x14ac:dyDescent="0.35">
      <c r="A4554" s="413" t="s">
        <v>113</v>
      </c>
      <c r="B4554" s="407">
        <v>0</v>
      </c>
      <c r="C4554" s="407">
        <v>0</v>
      </c>
      <c r="D4554" s="407">
        <v>0</v>
      </c>
      <c r="E4554" s="407">
        <v>0</v>
      </c>
      <c r="G4554" s="364"/>
    </row>
    <row r="4555" spans="1:7" ht="17.25" thickBot="1" x14ac:dyDescent="0.35">
      <c r="A4555" s="413" t="s">
        <v>114</v>
      </c>
      <c r="B4555" s="407">
        <v>172000</v>
      </c>
      <c r="C4555" s="407">
        <v>34430</v>
      </c>
      <c r="D4555" s="407"/>
      <c r="E4555" s="407"/>
      <c r="G4555" s="364"/>
    </row>
    <row r="4556" spans="1:7" ht="41.25" customHeight="1" thickBot="1" x14ac:dyDescent="0.35">
      <c r="A4556" s="425" t="s">
        <v>56</v>
      </c>
      <c r="B4556" s="407">
        <v>172000</v>
      </c>
      <c r="C4556" s="407">
        <v>34430</v>
      </c>
      <c r="D4556" s="407">
        <v>0</v>
      </c>
      <c r="E4556" s="407">
        <v>0</v>
      </c>
      <c r="G4556" s="364"/>
    </row>
    <row r="4557" spans="1:7" ht="71.25" customHeight="1" thickBot="1" x14ac:dyDescent="0.35">
      <c r="A4557" s="401" t="s">
        <v>102</v>
      </c>
      <c r="B4557" s="402" t="s">
        <v>1143</v>
      </c>
      <c r="C4557" s="415" t="s">
        <v>1144</v>
      </c>
      <c r="D4557" s="416"/>
      <c r="E4557" s="419"/>
      <c r="G4557" s="364"/>
    </row>
    <row r="4558" spans="1:7" ht="17.25" thickBot="1" x14ac:dyDescent="0.35">
      <c r="A4558" s="375" t="s">
        <v>22</v>
      </c>
      <c r="B4558" s="986" t="s">
        <v>1142</v>
      </c>
      <c r="C4558" s="966"/>
      <c r="D4558" s="966"/>
      <c r="E4558" s="987"/>
      <c r="G4558" s="364"/>
    </row>
    <row r="4559" spans="1:7" ht="17.25" thickBot="1" x14ac:dyDescent="0.35">
      <c r="A4559" s="375" t="s">
        <v>24</v>
      </c>
      <c r="B4559" s="998" t="s">
        <v>1145</v>
      </c>
      <c r="C4559" s="967"/>
      <c r="D4559" s="967"/>
      <c r="E4559" s="968"/>
      <c r="G4559" s="364"/>
    </row>
    <row r="4560" spans="1:7" x14ac:dyDescent="0.3">
      <c r="A4560" s="969"/>
      <c r="B4560" s="404">
        <v>2019</v>
      </c>
      <c r="C4560" s="404">
        <v>2020</v>
      </c>
      <c r="D4560" s="404">
        <v>2021</v>
      </c>
      <c r="E4560" s="404">
        <v>2022</v>
      </c>
      <c r="G4560" s="364"/>
    </row>
    <row r="4561" spans="1:7" ht="17.25" thickBot="1" x14ac:dyDescent="0.35">
      <c r="A4561" s="970"/>
      <c r="B4561" s="405" t="s">
        <v>9</v>
      </c>
      <c r="C4561" s="405" t="s">
        <v>10</v>
      </c>
      <c r="D4561" s="405" t="s">
        <v>10</v>
      </c>
      <c r="E4561" s="405" t="s">
        <v>10</v>
      </c>
      <c r="G4561" s="364"/>
    </row>
    <row r="4562" spans="1:7" ht="17.25" thickBot="1" x14ac:dyDescent="0.35">
      <c r="A4562" s="375" t="s">
        <v>26</v>
      </c>
      <c r="B4562" s="408">
        <v>34430</v>
      </c>
      <c r="C4562" s="408">
        <v>0</v>
      </c>
      <c r="D4562" s="408">
        <v>0</v>
      </c>
      <c r="E4562" s="408">
        <v>0</v>
      </c>
      <c r="G4562" s="364"/>
    </row>
    <row r="4563" spans="1:7" ht="17.25" thickBot="1" x14ac:dyDescent="0.35">
      <c r="A4563" s="375" t="s">
        <v>27</v>
      </c>
      <c r="B4563" s="406">
        <v>34430</v>
      </c>
      <c r="C4563" s="406">
        <v>0</v>
      </c>
      <c r="D4563" s="406">
        <v>0</v>
      </c>
      <c r="E4563" s="406">
        <v>0</v>
      </c>
      <c r="G4563" s="364"/>
    </row>
    <row r="4564" spans="1:7" ht="17.25" thickBot="1" x14ac:dyDescent="0.35">
      <c r="A4564" s="375" t="s">
        <v>28</v>
      </c>
      <c r="B4564" s="406">
        <v>1</v>
      </c>
      <c r="C4564" s="406" t="e">
        <v>#DIV/0!</v>
      </c>
      <c r="D4564" s="406" t="e">
        <v>#DIV/0!</v>
      </c>
      <c r="E4564" s="406" t="e">
        <v>#DIV/0!</v>
      </c>
      <c r="G4564" s="364"/>
    </row>
    <row r="4565" spans="1:7" ht="17.25" thickBot="1" x14ac:dyDescent="0.35">
      <c r="A4565" s="375" t="s">
        <v>29</v>
      </c>
      <c r="B4565" s="408" t="s">
        <v>30</v>
      </c>
      <c r="C4565" s="409">
        <v>-1</v>
      </c>
      <c r="D4565" s="409" t="e">
        <v>#DIV/0!</v>
      </c>
      <c r="E4565" s="409" t="e">
        <v>#DIV/0!</v>
      </c>
      <c r="G4565" s="364"/>
    </row>
    <row r="4566" spans="1:7" ht="17.25" thickBot="1" x14ac:dyDescent="0.35">
      <c r="A4566" s="375" t="s">
        <v>31</v>
      </c>
      <c r="B4566" s="408" t="s">
        <v>30</v>
      </c>
      <c r="C4566" s="409">
        <v>-1</v>
      </c>
      <c r="D4566" s="409" t="e">
        <v>#DIV/0!</v>
      </c>
      <c r="E4566" s="409" t="e">
        <v>#DIV/0!</v>
      </c>
      <c r="G4566" s="364"/>
    </row>
    <row r="4567" spans="1:7" ht="17.25" thickBot="1" x14ac:dyDescent="0.35">
      <c r="A4567" s="375" t="s">
        <v>32</v>
      </c>
      <c r="B4567" s="408" t="s">
        <v>30</v>
      </c>
      <c r="C4567" s="409" t="e">
        <v>#DIV/0!</v>
      </c>
      <c r="D4567" s="409" t="e">
        <v>#DIV/0!</v>
      </c>
      <c r="E4567" s="409" t="e">
        <v>#DIV/0!</v>
      </c>
      <c r="G4567" s="364"/>
    </row>
    <row r="4568" spans="1:7" ht="17.25" thickBot="1" x14ac:dyDescent="0.35">
      <c r="A4568" s="1016" t="s">
        <v>1069</v>
      </c>
      <c r="B4568" s="1017"/>
      <c r="C4568" s="1017"/>
      <c r="D4568" s="1017"/>
      <c r="E4568" s="1018"/>
      <c r="G4568" s="364"/>
    </row>
    <row r="4569" spans="1:7" x14ac:dyDescent="0.3">
      <c r="A4569" s="969"/>
      <c r="B4569" s="404">
        <v>2019</v>
      </c>
      <c r="C4569" s="404">
        <v>2020</v>
      </c>
      <c r="D4569" s="404">
        <v>2021</v>
      </c>
      <c r="E4569" s="404">
        <v>2022</v>
      </c>
      <c r="G4569" s="364"/>
    </row>
    <row r="4570" spans="1:7" ht="17.25" thickBot="1" x14ac:dyDescent="0.35">
      <c r="A4570" s="970"/>
      <c r="B4570" s="405" t="s">
        <v>9</v>
      </c>
      <c r="C4570" s="405" t="s">
        <v>10</v>
      </c>
      <c r="D4570" s="405" t="s">
        <v>10</v>
      </c>
      <c r="E4570" s="405" t="s">
        <v>10</v>
      </c>
      <c r="G4570" s="364"/>
    </row>
    <row r="4571" spans="1:7" ht="17.25" thickBot="1" x14ac:dyDescent="0.35">
      <c r="A4571" s="411" t="s">
        <v>49</v>
      </c>
      <c r="B4571" s="412">
        <v>0</v>
      </c>
      <c r="C4571" s="412">
        <v>0</v>
      </c>
      <c r="D4571" s="412">
        <v>0</v>
      </c>
      <c r="E4571" s="412">
        <v>0</v>
      </c>
      <c r="G4571" s="364"/>
    </row>
    <row r="4572" spans="1:7" ht="17.25" thickBot="1" x14ac:dyDescent="0.35">
      <c r="A4572" s="413" t="s">
        <v>110</v>
      </c>
      <c r="B4572" s="412">
        <v>0</v>
      </c>
      <c r="C4572" s="412">
        <v>0</v>
      </c>
      <c r="D4572" s="412">
        <v>0</v>
      </c>
      <c r="E4572" s="412">
        <v>0</v>
      </c>
      <c r="G4572" s="364"/>
    </row>
    <row r="4573" spans="1:7" ht="17.25" thickBot="1" x14ac:dyDescent="0.35">
      <c r="A4573" s="413" t="s">
        <v>111</v>
      </c>
      <c r="B4573" s="412"/>
      <c r="C4573" s="412"/>
      <c r="D4573" s="412"/>
      <c r="E4573" s="412"/>
      <c r="G4573" s="364"/>
    </row>
    <row r="4574" spans="1:7" ht="17.25" thickBot="1" x14ac:dyDescent="0.35">
      <c r="A4574" s="413" t="s">
        <v>113</v>
      </c>
      <c r="B4574" s="412"/>
      <c r="C4574" s="412"/>
      <c r="D4574" s="412"/>
      <c r="E4574" s="412"/>
      <c r="G4574" s="364"/>
    </row>
    <row r="4575" spans="1:7" ht="17.25" thickBot="1" x14ac:dyDescent="0.35">
      <c r="A4575" s="413" t="s">
        <v>114</v>
      </c>
      <c r="B4575" s="412"/>
      <c r="C4575" s="412"/>
      <c r="D4575" s="412"/>
      <c r="E4575" s="412"/>
      <c r="G4575" s="364"/>
    </row>
    <row r="4576" spans="1:7" ht="17.25" thickBot="1" x14ac:dyDescent="0.35">
      <c r="A4576" s="411" t="s">
        <v>50</v>
      </c>
      <c r="B4576" s="407">
        <v>34430</v>
      </c>
      <c r="C4576" s="407">
        <v>0</v>
      </c>
      <c r="D4576" s="407">
        <v>0</v>
      </c>
      <c r="E4576" s="407">
        <v>0</v>
      </c>
      <c r="G4576" s="364"/>
    </row>
    <row r="4577" spans="1:7" ht="17.25" thickBot="1" x14ac:dyDescent="0.35">
      <c r="A4577" s="413" t="s">
        <v>110</v>
      </c>
      <c r="B4577" s="407"/>
      <c r="C4577" s="407"/>
      <c r="D4577" s="407"/>
      <c r="E4577" s="407"/>
      <c r="G4577" s="364"/>
    </row>
    <row r="4578" spans="1:7" ht="17.25" thickBot="1" x14ac:dyDescent="0.35">
      <c r="A4578" s="413" t="s">
        <v>111</v>
      </c>
      <c r="B4578" s="407"/>
      <c r="C4578" s="407"/>
      <c r="D4578" s="407"/>
      <c r="E4578" s="407"/>
      <c r="G4578" s="364"/>
    </row>
    <row r="4579" spans="1:7" ht="17.25" thickBot="1" x14ac:dyDescent="0.35">
      <c r="A4579" s="413" t="s">
        <v>113</v>
      </c>
      <c r="B4579" s="407">
        <v>0</v>
      </c>
      <c r="C4579" s="407">
        <v>0</v>
      </c>
      <c r="D4579" s="407">
        <v>0</v>
      </c>
      <c r="E4579" s="407">
        <v>0</v>
      </c>
      <c r="G4579" s="364"/>
    </row>
    <row r="4580" spans="1:7" ht="17.25" thickBot="1" x14ac:dyDescent="0.35">
      <c r="A4580" s="413" t="s">
        <v>114</v>
      </c>
      <c r="B4580" s="407">
        <v>34430</v>
      </c>
      <c r="C4580" s="407">
        <v>0</v>
      </c>
      <c r="D4580" s="407"/>
      <c r="E4580" s="407"/>
      <c r="G4580" s="364"/>
    </row>
    <row r="4581" spans="1:7" ht="17.25" thickBot="1" x14ac:dyDescent="0.35">
      <c r="A4581" s="425" t="s">
        <v>104</v>
      </c>
      <c r="B4581" s="407">
        <v>34430</v>
      </c>
      <c r="C4581" s="407">
        <v>0</v>
      </c>
      <c r="D4581" s="407">
        <v>0</v>
      </c>
      <c r="E4581" s="407">
        <v>0</v>
      </c>
      <c r="G4581" s="364"/>
    </row>
    <row r="4582" spans="1:7" ht="46.5" customHeight="1" thickBot="1" x14ac:dyDescent="0.35">
      <c r="A4582" s="401" t="s">
        <v>105</v>
      </c>
      <c r="B4582" s="402" t="s">
        <v>1146</v>
      </c>
      <c r="C4582" s="415" t="s">
        <v>1147</v>
      </c>
      <c r="D4582" s="416"/>
      <c r="E4582" s="419"/>
      <c r="G4582" s="364"/>
    </row>
    <row r="4583" spans="1:7" ht="17.25" thickBot="1" x14ac:dyDescent="0.35">
      <c r="A4583" s="375" t="s">
        <v>22</v>
      </c>
      <c r="B4583" s="986" t="s">
        <v>1142</v>
      </c>
      <c r="C4583" s="966"/>
      <c r="D4583" s="966"/>
      <c r="E4583" s="987"/>
      <c r="G4583" s="364"/>
    </row>
    <row r="4584" spans="1:7" ht="17.25" thickBot="1" x14ac:dyDescent="0.35">
      <c r="A4584" s="375" t="s">
        <v>24</v>
      </c>
      <c r="B4584" s="998"/>
      <c r="C4584" s="967"/>
      <c r="D4584" s="967"/>
      <c r="E4584" s="968"/>
      <c r="G4584" s="364"/>
    </row>
    <row r="4585" spans="1:7" x14ac:dyDescent="0.3">
      <c r="A4585" s="969"/>
      <c r="B4585" s="404">
        <v>2019</v>
      </c>
      <c r="C4585" s="404">
        <v>2020</v>
      </c>
      <c r="D4585" s="404">
        <v>2021</v>
      </c>
      <c r="E4585" s="404">
        <v>2022</v>
      </c>
      <c r="G4585" s="364"/>
    </row>
    <row r="4586" spans="1:7" ht="17.25" thickBot="1" x14ac:dyDescent="0.35">
      <c r="A4586" s="970"/>
      <c r="B4586" s="405" t="s">
        <v>9</v>
      </c>
      <c r="C4586" s="405" t="s">
        <v>10</v>
      </c>
      <c r="D4586" s="405" t="s">
        <v>10</v>
      </c>
      <c r="E4586" s="405" t="s">
        <v>10</v>
      </c>
      <c r="G4586" s="364"/>
    </row>
    <row r="4587" spans="1:7" ht="17.25" thickBot="1" x14ac:dyDescent="0.35">
      <c r="A4587" s="375" t="s">
        <v>26</v>
      </c>
      <c r="B4587" s="408">
        <v>16500</v>
      </c>
      <c r="C4587" s="408">
        <v>0</v>
      </c>
      <c r="D4587" s="408">
        <v>0</v>
      </c>
      <c r="E4587" s="408">
        <v>0</v>
      </c>
      <c r="G4587" s="364"/>
    </row>
    <row r="4588" spans="1:7" ht="17.25" thickBot="1" x14ac:dyDescent="0.35">
      <c r="A4588" s="375" t="s">
        <v>27</v>
      </c>
      <c r="B4588" s="406">
        <v>16500</v>
      </c>
      <c r="C4588" s="406">
        <v>0</v>
      </c>
      <c r="D4588" s="406">
        <v>0</v>
      </c>
      <c r="E4588" s="406">
        <v>0</v>
      </c>
      <c r="G4588" s="364"/>
    </row>
    <row r="4589" spans="1:7" ht="17.25" thickBot="1" x14ac:dyDescent="0.35">
      <c r="A4589" s="375" t="s">
        <v>28</v>
      </c>
      <c r="B4589" s="406">
        <v>1</v>
      </c>
      <c r="C4589" s="406" t="e">
        <v>#DIV/0!</v>
      </c>
      <c r="D4589" s="406" t="e">
        <v>#DIV/0!</v>
      </c>
      <c r="E4589" s="406" t="e">
        <v>#DIV/0!</v>
      </c>
      <c r="G4589" s="364"/>
    </row>
    <row r="4590" spans="1:7" ht="17.25" thickBot="1" x14ac:dyDescent="0.35">
      <c r="A4590" s="375" t="s">
        <v>29</v>
      </c>
      <c r="B4590" s="408" t="s">
        <v>30</v>
      </c>
      <c r="C4590" s="409">
        <v>-1</v>
      </c>
      <c r="D4590" s="409" t="e">
        <v>#DIV/0!</v>
      </c>
      <c r="E4590" s="409" t="e">
        <v>#DIV/0!</v>
      </c>
      <c r="G4590" s="364"/>
    </row>
    <row r="4591" spans="1:7" ht="17.25" thickBot="1" x14ac:dyDescent="0.35">
      <c r="A4591" s="375" t="s">
        <v>31</v>
      </c>
      <c r="B4591" s="408" t="s">
        <v>30</v>
      </c>
      <c r="C4591" s="409">
        <v>-1</v>
      </c>
      <c r="D4591" s="409" t="e">
        <v>#DIV/0!</v>
      </c>
      <c r="E4591" s="409" t="e">
        <v>#DIV/0!</v>
      </c>
      <c r="G4591" s="364"/>
    </row>
    <row r="4592" spans="1:7" ht="17.25" thickBot="1" x14ac:dyDescent="0.35">
      <c r="A4592" s="375" t="s">
        <v>32</v>
      </c>
      <c r="B4592" s="408" t="s">
        <v>30</v>
      </c>
      <c r="C4592" s="409" t="e">
        <v>#DIV/0!</v>
      </c>
      <c r="D4592" s="409" t="e">
        <v>#DIV/0!</v>
      </c>
      <c r="E4592" s="409" t="e">
        <v>#DIV/0!</v>
      </c>
      <c r="G4592" s="364"/>
    </row>
    <row r="4593" spans="1:7" ht="17.25" thickBot="1" x14ac:dyDescent="0.35">
      <c r="A4593" s="1016" t="s">
        <v>1069</v>
      </c>
      <c r="B4593" s="1017"/>
      <c r="C4593" s="1017"/>
      <c r="D4593" s="1017"/>
      <c r="E4593" s="1018"/>
      <c r="G4593" s="364"/>
    </row>
    <row r="4594" spans="1:7" x14ac:dyDescent="0.3">
      <c r="A4594" s="969"/>
      <c r="B4594" s="404">
        <v>2019</v>
      </c>
      <c r="C4594" s="404">
        <v>2020</v>
      </c>
      <c r="D4594" s="404">
        <v>2021</v>
      </c>
      <c r="E4594" s="404">
        <v>2022</v>
      </c>
      <c r="G4594" s="364"/>
    </row>
    <row r="4595" spans="1:7" ht="17.25" thickBot="1" x14ac:dyDescent="0.35">
      <c r="A4595" s="970"/>
      <c r="B4595" s="405" t="s">
        <v>9</v>
      </c>
      <c r="C4595" s="405" t="s">
        <v>10</v>
      </c>
      <c r="D4595" s="405" t="s">
        <v>10</v>
      </c>
      <c r="E4595" s="405" t="s">
        <v>10</v>
      </c>
      <c r="G4595" s="364"/>
    </row>
    <row r="4596" spans="1:7" ht="17.25" thickBot="1" x14ac:dyDescent="0.35">
      <c r="A4596" s="411" t="s">
        <v>49</v>
      </c>
      <c r="B4596" s="412">
        <v>0</v>
      </c>
      <c r="C4596" s="412">
        <v>0</v>
      </c>
      <c r="D4596" s="412">
        <v>0</v>
      </c>
      <c r="E4596" s="412">
        <v>0</v>
      </c>
      <c r="G4596" s="364"/>
    </row>
    <row r="4597" spans="1:7" ht="17.25" thickBot="1" x14ac:dyDescent="0.35">
      <c r="A4597" s="413" t="s">
        <v>110</v>
      </c>
      <c r="B4597" s="412">
        <v>0</v>
      </c>
      <c r="C4597" s="412">
        <v>0</v>
      </c>
      <c r="D4597" s="412">
        <v>0</v>
      </c>
      <c r="E4597" s="412">
        <v>0</v>
      </c>
      <c r="G4597" s="364"/>
    </row>
    <row r="4598" spans="1:7" ht="17.25" thickBot="1" x14ac:dyDescent="0.35">
      <c r="A4598" s="413" t="s">
        <v>111</v>
      </c>
      <c r="B4598" s="412"/>
      <c r="C4598" s="412"/>
      <c r="D4598" s="412"/>
      <c r="E4598" s="412"/>
      <c r="G4598" s="364"/>
    </row>
    <row r="4599" spans="1:7" ht="17.25" thickBot="1" x14ac:dyDescent="0.35">
      <c r="A4599" s="413" t="s">
        <v>113</v>
      </c>
      <c r="B4599" s="412"/>
      <c r="C4599" s="412"/>
      <c r="D4599" s="412"/>
      <c r="E4599" s="412"/>
      <c r="G4599" s="364"/>
    </row>
    <row r="4600" spans="1:7" ht="17.25" thickBot="1" x14ac:dyDescent="0.35">
      <c r="A4600" s="413" t="s">
        <v>114</v>
      </c>
      <c r="B4600" s="412"/>
      <c r="C4600" s="412"/>
      <c r="D4600" s="412"/>
      <c r="E4600" s="412"/>
      <c r="G4600" s="364"/>
    </row>
    <row r="4601" spans="1:7" ht="17.25" thickBot="1" x14ac:dyDescent="0.35">
      <c r="A4601" s="411" t="s">
        <v>50</v>
      </c>
      <c r="B4601" s="407">
        <v>16500</v>
      </c>
      <c r="C4601" s="407">
        <v>0</v>
      </c>
      <c r="D4601" s="407">
        <v>0</v>
      </c>
      <c r="E4601" s="407">
        <v>0</v>
      </c>
      <c r="G4601" s="364"/>
    </row>
    <row r="4602" spans="1:7" ht="17.25" thickBot="1" x14ac:dyDescent="0.35">
      <c r="A4602" s="413" t="s">
        <v>110</v>
      </c>
      <c r="B4602" s="407"/>
      <c r="C4602" s="407"/>
      <c r="D4602" s="407"/>
      <c r="E4602" s="407"/>
      <c r="G4602" s="364"/>
    </row>
    <row r="4603" spans="1:7" ht="17.25" thickBot="1" x14ac:dyDescent="0.35">
      <c r="A4603" s="413" t="s">
        <v>111</v>
      </c>
      <c r="B4603" s="407"/>
      <c r="C4603" s="407"/>
      <c r="D4603" s="407"/>
      <c r="E4603" s="407"/>
      <c r="G4603" s="364"/>
    </row>
    <row r="4604" spans="1:7" ht="17.25" thickBot="1" x14ac:dyDescent="0.35">
      <c r="A4604" s="413" t="s">
        <v>113</v>
      </c>
      <c r="B4604" s="407">
        <v>0</v>
      </c>
      <c r="C4604" s="407">
        <v>0</v>
      </c>
      <c r="D4604" s="407">
        <v>0</v>
      </c>
      <c r="E4604" s="407">
        <v>0</v>
      </c>
      <c r="G4604" s="364"/>
    </row>
    <row r="4605" spans="1:7" ht="17.25" thickBot="1" x14ac:dyDescent="0.35">
      <c r="A4605" s="413" t="s">
        <v>114</v>
      </c>
      <c r="B4605" s="407">
        <v>16500</v>
      </c>
      <c r="C4605" s="407">
        <v>0</v>
      </c>
      <c r="D4605" s="407"/>
      <c r="E4605" s="407"/>
      <c r="G4605" s="364"/>
    </row>
    <row r="4606" spans="1:7" ht="17.25" thickBot="1" x14ac:dyDescent="0.35">
      <c r="A4606" s="425" t="s">
        <v>107</v>
      </c>
      <c r="B4606" s="407">
        <v>16500</v>
      </c>
      <c r="C4606" s="407">
        <v>0</v>
      </c>
      <c r="D4606" s="407">
        <v>0</v>
      </c>
      <c r="E4606" s="407">
        <v>0</v>
      </c>
      <c r="G4606" s="364"/>
    </row>
    <row r="4607" spans="1:7" ht="108" customHeight="1" thickBot="1" x14ac:dyDescent="0.35">
      <c r="A4607" s="401" t="s">
        <v>57</v>
      </c>
      <c r="B4607" s="402" t="s">
        <v>1148</v>
      </c>
      <c r="C4607" s="415" t="s">
        <v>1149</v>
      </c>
      <c r="D4607" s="416"/>
      <c r="E4607" s="419"/>
      <c r="G4607" s="364"/>
    </row>
    <row r="4608" spans="1:7" ht="17.25" thickBot="1" x14ac:dyDescent="0.35">
      <c r="A4608" s="375" t="s">
        <v>22</v>
      </c>
      <c r="B4608" s="986" t="s">
        <v>1142</v>
      </c>
      <c r="C4608" s="966"/>
      <c r="D4608" s="966"/>
      <c r="E4608" s="987"/>
      <c r="G4608" s="364"/>
    </row>
    <row r="4609" spans="1:7" ht="17.25" thickBot="1" x14ac:dyDescent="0.35">
      <c r="A4609" s="375" t="s">
        <v>24</v>
      </c>
      <c r="B4609" s="998" t="s">
        <v>1121</v>
      </c>
      <c r="C4609" s="967"/>
      <c r="D4609" s="967"/>
      <c r="E4609" s="968"/>
      <c r="G4609" s="364"/>
    </row>
    <row r="4610" spans="1:7" x14ac:dyDescent="0.3">
      <c r="A4610" s="969"/>
      <c r="B4610" s="404">
        <v>2019</v>
      </c>
      <c r="C4610" s="404">
        <v>2020</v>
      </c>
      <c r="D4610" s="404">
        <v>2021</v>
      </c>
      <c r="E4610" s="404">
        <v>2022</v>
      </c>
      <c r="G4610" s="364"/>
    </row>
    <row r="4611" spans="1:7" ht="17.25" thickBot="1" x14ac:dyDescent="0.35">
      <c r="A4611" s="970"/>
      <c r="B4611" s="405" t="s">
        <v>9</v>
      </c>
      <c r="C4611" s="405" t="s">
        <v>10</v>
      </c>
      <c r="D4611" s="405" t="s">
        <v>10</v>
      </c>
      <c r="E4611" s="405" t="s">
        <v>10</v>
      </c>
      <c r="G4611" s="364"/>
    </row>
    <row r="4612" spans="1:7" ht="17.25" thickBot="1" x14ac:dyDescent="0.35">
      <c r="A4612" s="375" t="s">
        <v>26</v>
      </c>
      <c r="B4612" s="408">
        <v>10000</v>
      </c>
      <c r="C4612" s="408">
        <v>95000</v>
      </c>
      <c r="D4612" s="408">
        <v>0</v>
      </c>
      <c r="E4612" s="408">
        <v>0</v>
      </c>
      <c r="G4612" s="364"/>
    </row>
    <row r="4613" spans="1:7" ht="17.25" thickBot="1" x14ac:dyDescent="0.35">
      <c r="A4613" s="375" t="s">
        <v>27</v>
      </c>
      <c r="B4613" s="406">
        <v>10000</v>
      </c>
      <c r="C4613" s="406">
        <v>95000</v>
      </c>
      <c r="D4613" s="406">
        <v>0</v>
      </c>
      <c r="E4613" s="406">
        <v>0</v>
      </c>
      <c r="G4613" s="364"/>
    </row>
    <row r="4614" spans="1:7" ht="17.25" thickBot="1" x14ac:dyDescent="0.35">
      <c r="A4614" s="375" t="s">
        <v>28</v>
      </c>
      <c r="B4614" s="406">
        <v>1</v>
      </c>
      <c r="C4614" s="406">
        <v>1</v>
      </c>
      <c r="D4614" s="406" t="e">
        <v>#DIV/0!</v>
      </c>
      <c r="E4614" s="406" t="e">
        <v>#DIV/0!</v>
      </c>
      <c r="G4614" s="364"/>
    </row>
    <row r="4615" spans="1:7" ht="17.25" thickBot="1" x14ac:dyDescent="0.35">
      <c r="A4615" s="375" t="s">
        <v>29</v>
      </c>
      <c r="B4615" s="408" t="s">
        <v>30</v>
      </c>
      <c r="C4615" s="409">
        <v>8.5</v>
      </c>
      <c r="D4615" s="409">
        <v>-1</v>
      </c>
      <c r="E4615" s="409" t="e">
        <v>#DIV/0!</v>
      </c>
      <c r="G4615" s="364"/>
    </row>
    <row r="4616" spans="1:7" ht="17.25" thickBot="1" x14ac:dyDescent="0.35">
      <c r="A4616" s="375" t="s">
        <v>31</v>
      </c>
      <c r="B4616" s="408" t="s">
        <v>30</v>
      </c>
      <c r="C4616" s="409">
        <v>8.5</v>
      </c>
      <c r="D4616" s="409">
        <v>-1</v>
      </c>
      <c r="E4616" s="409" t="e">
        <v>#DIV/0!</v>
      </c>
      <c r="G4616" s="364"/>
    </row>
    <row r="4617" spans="1:7" ht="17.25" thickBot="1" x14ac:dyDescent="0.35">
      <c r="A4617" s="375" t="s">
        <v>32</v>
      </c>
      <c r="B4617" s="408" t="s">
        <v>30</v>
      </c>
      <c r="C4617" s="409">
        <v>0</v>
      </c>
      <c r="D4617" s="409" t="e">
        <v>#DIV/0!</v>
      </c>
      <c r="E4617" s="409" t="e">
        <v>#DIV/0!</v>
      </c>
      <c r="G4617" s="364"/>
    </row>
    <row r="4618" spans="1:7" ht="17.25" thickBot="1" x14ac:dyDescent="0.35">
      <c r="A4618" s="1016" t="s">
        <v>1069</v>
      </c>
      <c r="B4618" s="1017"/>
      <c r="C4618" s="1017"/>
      <c r="D4618" s="1017"/>
      <c r="E4618" s="1018"/>
      <c r="G4618" s="364"/>
    </row>
    <row r="4619" spans="1:7" x14ac:dyDescent="0.3">
      <c r="A4619" s="969"/>
      <c r="B4619" s="404">
        <v>2019</v>
      </c>
      <c r="C4619" s="404">
        <v>2020</v>
      </c>
      <c r="D4619" s="404">
        <v>2021</v>
      </c>
      <c r="E4619" s="404">
        <v>2022</v>
      </c>
      <c r="G4619" s="364"/>
    </row>
    <row r="4620" spans="1:7" ht="17.25" thickBot="1" x14ac:dyDescent="0.35">
      <c r="A4620" s="970"/>
      <c r="B4620" s="405" t="s">
        <v>9</v>
      </c>
      <c r="C4620" s="405" t="s">
        <v>10</v>
      </c>
      <c r="D4620" s="405" t="s">
        <v>10</v>
      </c>
      <c r="E4620" s="405" t="s">
        <v>10</v>
      </c>
      <c r="G4620" s="364"/>
    </row>
    <row r="4621" spans="1:7" ht="17.25" thickBot="1" x14ac:dyDescent="0.35">
      <c r="A4621" s="411" t="s">
        <v>49</v>
      </c>
      <c r="B4621" s="412">
        <v>0</v>
      </c>
      <c r="C4621" s="412">
        <v>0</v>
      </c>
      <c r="D4621" s="412">
        <v>0</v>
      </c>
      <c r="E4621" s="412">
        <v>0</v>
      </c>
      <c r="G4621" s="364"/>
    </row>
    <row r="4622" spans="1:7" ht="17.25" thickBot="1" x14ac:dyDescent="0.35">
      <c r="A4622" s="413" t="s">
        <v>110</v>
      </c>
      <c r="B4622" s="412">
        <v>0</v>
      </c>
      <c r="C4622" s="412">
        <v>0</v>
      </c>
      <c r="D4622" s="412">
        <v>0</v>
      </c>
      <c r="E4622" s="412">
        <v>0</v>
      </c>
      <c r="G4622" s="364"/>
    </row>
    <row r="4623" spans="1:7" ht="17.25" thickBot="1" x14ac:dyDescent="0.35">
      <c r="A4623" s="413" t="s">
        <v>111</v>
      </c>
      <c r="B4623" s="412"/>
      <c r="C4623" s="412"/>
      <c r="D4623" s="412"/>
      <c r="E4623" s="412"/>
      <c r="G4623" s="364"/>
    </row>
    <row r="4624" spans="1:7" ht="17.25" thickBot="1" x14ac:dyDescent="0.35">
      <c r="A4624" s="413" t="s">
        <v>113</v>
      </c>
      <c r="B4624" s="412"/>
      <c r="C4624" s="412"/>
      <c r="D4624" s="412"/>
      <c r="E4624" s="412"/>
      <c r="G4624" s="364"/>
    </row>
    <row r="4625" spans="1:7" ht="17.25" thickBot="1" x14ac:dyDescent="0.35">
      <c r="A4625" s="413" t="s">
        <v>114</v>
      </c>
      <c r="B4625" s="412"/>
      <c r="C4625" s="412"/>
      <c r="D4625" s="412"/>
      <c r="E4625" s="412"/>
      <c r="G4625" s="364"/>
    </row>
    <row r="4626" spans="1:7" ht="17.25" thickBot="1" x14ac:dyDescent="0.35">
      <c r="A4626" s="411" t="s">
        <v>50</v>
      </c>
      <c r="B4626" s="407">
        <v>10000</v>
      </c>
      <c r="C4626" s="407">
        <v>95000</v>
      </c>
      <c r="D4626" s="407">
        <v>0</v>
      </c>
      <c r="E4626" s="407">
        <v>0</v>
      </c>
      <c r="G4626" s="364"/>
    </row>
    <row r="4627" spans="1:7" ht="17.25" thickBot="1" x14ac:dyDescent="0.35">
      <c r="A4627" s="413" t="s">
        <v>110</v>
      </c>
      <c r="B4627" s="407"/>
      <c r="C4627" s="407"/>
      <c r="D4627" s="407"/>
      <c r="E4627" s="407"/>
      <c r="G4627" s="364"/>
    </row>
    <row r="4628" spans="1:7" ht="17.25" thickBot="1" x14ac:dyDescent="0.35">
      <c r="A4628" s="413" t="s">
        <v>111</v>
      </c>
      <c r="B4628" s="407"/>
      <c r="C4628" s="407"/>
      <c r="D4628" s="407"/>
      <c r="E4628" s="407"/>
      <c r="G4628" s="364"/>
    </row>
    <row r="4629" spans="1:7" ht="17.25" thickBot="1" x14ac:dyDescent="0.35">
      <c r="A4629" s="413" t="s">
        <v>113</v>
      </c>
      <c r="B4629" s="407">
        <v>0</v>
      </c>
      <c r="C4629" s="407">
        <v>0</v>
      </c>
      <c r="D4629" s="407">
        <v>0</v>
      </c>
      <c r="E4629" s="407">
        <v>0</v>
      </c>
      <c r="G4629" s="364"/>
    </row>
    <row r="4630" spans="1:7" ht="17.25" thickBot="1" x14ac:dyDescent="0.35">
      <c r="A4630" s="413" t="s">
        <v>114</v>
      </c>
      <c r="B4630" s="407">
        <v>10000</v>
      </c>
      <c r="C4630" s="407">
        <v>95000</v>
      </c>
      <c r="D4630" s="407"/>
      <c r="E4630" s="407"/>
      <c r="G4630" s="364"/>
    </row>
    <row r="4631" spans="1:7" ht="37.5" customHeight="1" thickBot="1" x14ac:dyDescent="0.35">
      <c r="A4631" s="425" t="s">
        <v>61</v>
      </c>
      <c r="B4631" s="407">
        <v>10000</v>
      </c>
      <c r="C4631" s="407">
        <v>95000</v>
      </c>
      <c r="D4631" s="407">
        <v>0</v>
      </c>
      <c r="E4631" s="407">
        <v>0</v>
      </c>
      <c r="G4631" s="364"/>
    </row>
    <row r="4632" spans="1:7" ht="57.75" customHeight="1" thickBot="1" x14ac:dyDescent="0.35">
      <c r="A4632" s="401" t="s">
        <v>63</v>
      </c>
      <c r="B4632" s="402" t="s">
        <v>1150</v>
      </c>
      <c r="C4632" s="415" t="s">
        <v>1151</v>
      </c>
      <c r="D4632" s="416"/>
      <c r="E4632" s="419"/>
      <c r="G4632" s="364"/>
    </row>
    <row r="4633" spans="1:7" ht="17.25" thickBot="1" x14ac:dyDescent="0.35">
      <c r="A4633" s="375" t="s">
        <v>22</v>
      </c>
      <c r="B4633" s="986" t="s">
        <v>1142</v>
      </c>
      <c r="C4633" s="966"/>
      <c r="D4633" s="966"/>
      <c r="E4633" s="987"/>
      <c r="G4633" s="364"/>
    </row>
    <row r="4634" spans="1:7" ht="17.25" thickBot="1" x14ac:dyDescent="0.35">
      <c r="A4634" s="375" t="s">
        <v>24</v>
      </c>
      <c r="B4634" s="998" t="s">
        <v>1145</v>
      </c>
      <c r="C4634" s="967"/>
      <c r="D4634" s="967"/>
      <c r="E4634" s="968"/>
      <c r="G4634" s="364"/>
    </row>
    <row r="4635" spans="1:7" x14ac:dyDescent="0.3">
      <c r="A4635" s="969"/>
      <c r="B4635" s="404">
        <v>2019</v>
      </c>
      <c r="C4635" s="404">
        <v>2020</v>
      </c>
      <c r="D4635" s="404">
        <v>2021</v>
      </c>
      <c r="E4635" s="404">
        <v>2022</v>
      </c>
      <c r="G4635" s="364"/>
    </row>
    <row r="4636" spans="1:7" ht="17.25" thickBot="1" x14ac:dyDescent="0.35">
      <c r="A4636" s="970"/>
      <c r="B4636" s="405" t="s">
        <v>9</v>
      </c>
      <c r="C4636" s="405" t="s">
        <v>10</v>
      </c>
      <c r="D4636" s="405" t="s">
        <v>10</v>
      </c>
      <c r="E4636" s="405" t="s">
        <v>10</v>
      </c>
      <c r="G4636" s="364"/>
    </row>
    <row r="4637" spans="1:7" ht="17.25" thickBot="1" x14ac:dyDescent="0.35">
      <c r="A4637" s="375" t="s">
        <v>26</v>
      </c>
      <c r="B4637" s="408">
        <v>9000</v>
      </c>
      <c r="C4637" s="408">
        <v>27000</v>
      </c>
      <c r="D4637" s="408">
        <v>23539</v>
      </c>
      <c r="E4637" s="408">
        <v>0</v>
      </c>
      <c r="G4637" s="364"/>
    </row>
    <row r="4638" spans="1:7" ht="17.25" thickBot="1" x14ac:dyDescent="0.35">
      <c r="A4638" s="375" t="s">
        <v>27</v>
      </c>
      <c r="B4638" s="406">
        <v>9000</v>
      </c>
      <c r="C4638" s="406">
        <v>27000</v>
      </c>
      <c r="D4638" s="406">
        <v>23538.639999999999</v>
      </c>
      <c r="E4638" s="406">
        <v>0</v>
      </c>
      <c r="G4638" s="364"/>
    </row>
    <row r="4639" spans="1:7" ht="17.25" thickBot="1" x14ac:dyDescent="0.35">
      <c r="A4639" s="375" t="s">
        <v>28</v>
      </c>
      <c r="B4639" s="406">
        <v>1</v>
      </c>
      <c r="C4639" s="406">
        <v>1</v>
      </c>
      <c r="D4639" s="406">
        <v>0.99998470623221036</v>
      </c>
      <c r="E4639" s="406" t="e">
        <v>#DIV/0!</v>
      </c>
      <c r="G4639" s="364"/>
    </row>
    <row r="4640" spans="1:7" ht="17.25" thickBot="1" x14ac:dyDescent="0.35">
      <c r="A4640" s="375" t="s">
        <v>29</v>
      </c>
      <c r="B4640" s="408" t="s">
        <v>30</v>
      </c>
      <c r="C4640" s="409">
        <v>2</v>
      </c>
      <c r="D4640" s="409">
        <v>-0.12818518518518518</v>
      </c>
      <c r="E4640" s="409">
        <v>-1</v>
      </c>
      <c r="G4640" s="364"/>
    </row>
    <row r="4641" spans="1:7" ht="17.25" thickBot="1" x14ac:dyDescent="0.35">
      <c r="A4641" s="375" t="s">
        <v>31</v>
      </c>
      <c r="B4641" s="408" t="s">
        <v>30</v>
      </c>
      <c r="C4641" s="409">
        <v>2</v>
      </c>
      <c r="D4641" s="409">
        <v>-0.12819851851851849</v>
      </c>
      <c r="E4641" s="409">
        <v>-1</v>
      </c>
      <c r="G4641" s="364"/>
    </row>
    <row r="4642" spans="1:7" ht="17.25" thickBot="1" x14ac:dyDescent="0.35">
      <c r="A4642" s="375" t="s">
        <v>32</v>
      </c>
      <c r="B4642" s="408" t="s">
        <v>30</v>
      </c>
      <c r="C4642" s="409">
        <v>0</v>
      </c>
      <c r="D4642" s="409">
        <v>-1.5293767789636981E-5</v>
      </c>
      <c r="E4642" s="409" t="e">
        <v>#DIV/0!</v>
      </c>
      <c r="G4642" s="364"/>
    </row>
    <row r="4643" spans="1:7" ht="17.25" thickBot="1" x14ac:dyDescent="0.35">
      <c r="A4643" s="1016" t="s">
        <v>1069</v>
      </c>
      <c r="B4643" s="1017"/>
      <c r="C4643" s="1017"/>
      <c r="D4643" s="1017"/>
      <c r="E4643" s="1018"/>
      <c r="G4643" s="364"/>
    </row>
    <row r="4644" spans="1:7" x14ac:dyDescent="0.3">
      <c r="A4644" s="969"/>
      <c r="B4644" s="404">
        <v>2019</v>
      </c>
      <c r="C4644" s="404">
        <v>2020</v>
      </c>
      <c r="D4644" s="404">
        <v>2021</v>
      </c>
      <c r="E4644" s="404">
        <v>2022</v>
      </c>
      <c r="G4644" s="364"/>
    </row>
    <row r="4645" spans="1:7" ht="17.25" thickBot="1" x14ac:dyDescent="0.35">
      <c r="A4645" s="970"/>
      <c r="B4645" s="405" t="s">
        <v>9</v>
      </c>
      <c r="C4645" s="405" t="s">
        <v>10</v>
      </c>
      <c r="D4645" s="405" t="s">
        <v>10</v>
      </c>
      <c r="E4645" s="405" t="s">
        <v>10</v>
      </c>
      <c r="G4645" s="364"/>
    </row>
    <row r="4646" spans="1:7" ht="17.25" thickBot="1" x14ac:dyDescent="0.35">
      <c r="A4646" s="411" t="s">
        <v>49</v>
      </c>
      <c r="B4646" s="412">
        <v>0</v>
      </c>
      <c r="C4646" s="412">
        <v>0</v>
      </c>
      <c r="D4646" s="412">
        <v>0</v>
      </c>
      <c r="E4646" s="412">
        <v>0</v>
      </c>
      <c r="G4646" s="364"/>
    </row>
    <row r="4647" spans="1:7" ht="17.25" thickBot="1" x14ac:dyDescent="0.35">
      <c r="A4647" s="413" t="s">
        <v>110</v>
      </c>
      <c r="B4647" s="412">
        <v>0</v>
      </c>
      <c r="C4647" s="412">
        <v>0</v>
      </c>
      <c r="D4647" s="412">
        <v>0</v>
      </c>
      <c r="E4647" s="412">
        <v>0</v>
      </c>
      <c r="G4647" s="364"/>
    </row>
    <row r="4648" spans="1:7" ht="17.25" thickBot="1" x14ac:dyDescent="0.35">
      <c r="A4648" s="413" t="s">
        <v>111</v>
      </c>
      <c r="B4648" s="412"/>
      <c r="C4648" s="412"/>
      <c r="D4648" s="412"/>
      <c r="E4648" s="412"/>
      <c r="G4648" s="364"/>
    </row>
    <row r="4649" spans="1:7" ht="17.25" thickBot="1" x14ac:dyDescent="0.35">
      <c r="A4649" s="413" t="s">
        <v>113</v>
      </c>
      <c r="B4649" s="412"/>
      <c r="C4649" s="412"/>
      <c r="D4649" s="412"/>
      <c r="E4649" s="412"/>
      <c r="G4649" s="364"/>
    </row>
    <row r="4650" spans="1:7" ht="17.25" thickBot="1" x14ac:dyDescent="0.35">
      <c r="A4650" s="413" t="s">
        <v>114</v>
      </c>
      <c r="B4650" s="412"/>
      <c r="C4650" s="412"/>
      <c r="D4650" s="412"/>
      <c r="E4650" s="412"/>
      <c r="G4650" s="364"/>
    </row>
    <row r="4651" spans="1:7" ht="17.25" thickBot="1" x14ac:dyDescent="0.35">
      <c r="A4651" s="411" t="s">
        <v>50</v>
      </c>
      <c r="B4651" s="407">
        <v>9000</v>
      </c>
      <c r="C4651" s="407">
        <v>27000</v>
      </c>
      <c r="D4651" s="407">
        <v>23538.639999999999</v>
      </c>
      <c r="E4651" s="407">
        <v>0</v>
      </c>
      <c r="G4651" s="364"/>
    </row>
    <row r="4652" spans="1:7" ht="17.25" thickBot="1" x14ac:dyDescent="0.35">
      <c r="A4652" s="413" t="s">
        <v>110</v>
      </c>
      <c r="B4652" s="407"/>
      <c r="C4652" s="407"/>
      <c r="D4652" s="407"/>
      <c r="E4652" s="407"/>
      <c r="G4652" s="364"/>
    </row>
    <row r="4653" spans="1:7" ht="17.25" thickBot="1" x14ac:dyDescent="0.35">
      <c r="A4653" s="413" t="s">
        <v>111</v>
      </c>
      <c r="B4653" s="407"/>
      <c r="C4653" s="407"/>
      <c r="D4653" s="407"/>
      <c r="E4653" s="407"/>
      <c r="G4653" s="364"/>
    </row>
    <row r="4654" spans="1:7" ht="17.25" thickBot="1" x14ac:dyDescent="0.35">
      <c r="A4654" s="413" t="s">
        <v>113</v>
      </c>
      <c r="B4654" s="407">
        <v>0</v>
      </c>
      <c r="C4654" s="407">
        <v>0</v>
      </c>
      <c r="D4654" s="407">
        <v>0</v>
      </c>
      <c r="E4654" s="407">
        <v>0</v>
      </c>
      <c r="G4654" s="364"/>
    </row>
    <row r="4655" spans="1:7" ht="17.25" thickBot="1" x14ac:dyDescent="0.35">
      <c r="A4655" s="413" t="s">
        <v>114</v>
      </c>
      <c r="B4655" s="407">
        <v>9000</v>
      </c>
      <c r="C4655" s="407">
        <v>27000</v>
      </c>
      <c r="D4655" s="407">
        <v>23538.639999999999</v>
      </c>
      <c r="E4655" s="407"/>
      <c r="G4655" s="364"/>
    </row>
    <row r="4656" spans="1:7" ht="31.5" customHeight="1" thickBot="1" x14ac:dyDescent="0.35">
      <c r="A4656" s="425" t="s">
        <v>66</v>
      </c>
      <c r="B4656" s="407">
        <v>9000</v>
      </c>
      <c r="C4656" s="407">
        <v>27000</v>
      </c>
      <c r="D4656" s="407">
        <v>23538.639999999999</v>
      </c>
      <c r="E4656" s="407">
        <v>0</v>
      </c>
      <c r="G4656" s="364"/>
    </row>
    <row r="4657" spans="1:7" ht="66.75" customHeight="1" thickBot="1" x14ac:dyDescent="0.35">
      <c r="A4657" s="401" t="s">
        <v>179</v>
      </c>
      <c r="B4657" s="402" t="s">
        <v>1152</v>
      </c>
      <c r="C4657" s="415" t="s">
        <v>1153</v>
      </c>
      <c r="D4657" s="416"/>
      <c r="E4657" s="419"/>
      <c r="G4657" s="364"/>
    </row>
    <row r="4658" spans="1:7" ht="17.25" thickBot="1" x14ac:dyDescent="0.35">
      <c r="A4658" s="375" t="s">
        <v>22</v>
      </c>
      <c r="B4658" s="986" t="s">
        <v>1142</v>
      </c>
      <c r="C4658" s="966"/>
      <c r="D4658" s="966"/>
      <c r="E4658" s="987"/>
      <c r="G4658" s="364"/>
    </row>
    <row r="4659" spans="1:7" ht="17.25" thickBot="1" x14ac:dyDescent="0.35">
      <c r="A4659" s="375" t="s">
        <v>24</v>
      </c>
      <c r="B4659" s="998" t="s">
        <v>1121</v>
      </c>
      <c r="C4659" s="967"/>
      <c r="D4659" s="967"/>
      <c r="E4659" s="968"/>
      <c r="G4659" s="364"/>
    </row>
    <row r="4660" spans="1:7" x14ac:dyDescent="0.3">
      <c r="A4660" s="969"/>
      <c r="B4660" s="404">
        <v>2019</v>
      </c>
      <c r="C4660" s="404">
        <v>2020</v>
      </c>
      <c r="D4660" s="404">
        <v>2021</v>
      </c>
      <c r="E4660" s="404">
        <v>2022</v>
      </c>
      <c r="G4660" s="364"/>
    </row>
    <row r="4661" spans="1:7" ht="17.25" thickBot="1" x14ac:dyDescent="0.35">
      <c r="A4661" s="970"/>
      <c r="B4661" s="405" t="s">
        <v>9</v>
      </c>
      <c r="C4661" s="405" t="s">
        <v>10</v>
      </c>
      <c r="D4661" s="405" t="s">
        <v>10</v>
      </c>
      <c r="E4661" s="405" t="s">
        <v>10</v>
      </c>
      <c r="G4661" s="364"/>
    </row>
    <row r="4662" spans="1:7" ht="17.25" thickBot="1" x14ac:dyDescent="0.35">
      <c r="A4662" s="375" t="s">
        <v>26</v>
      </c>
      <c r="B4662" s="406">
        <v>141000.13200000001</v>
      </c>
      <c r="C4662" s="408">
        <v>13400</v>
      </c>
      <c r="D4662" s="408">
        <v>0</v>
      </c>
      <c r="E4662" s="408">
        <v>0</v>
      </c>
      <c r="G4662" s="364"/>
    </row>
    <row r="4663" spans="1:7" ht="17.25" thickBot="1" x14ac:dyDescent="0.35">
      <c r="A4663" s="375" t="s">
        <v>27</v>
      </c>
      <c r="B4663" s="406">
        <v>141000.13200000001</v>
      </c>
      <c r="C4663" s="406">
        <v>13400</v>
      </c>
      <c r="D4663" s="406">
        <v>0</v>
      </c>
      <c r="E4663" s="406">
        <v>0</v>
      </c>
      <c r="G4663" s="364"/>
    </row>
    <row r="4664" spans="1:7" ht="17.25" thickBot="1" x14ac:dyDescent="0.35">
      <c r="A4664" s="375" t="s">
        <v>28</v>
      </c>
      <c r="B4664" s="406">
        <v>1</v>
      </c>
      <c r="C4664" s="406">
        <v>1</v>
      </c>
      <c r="D4664" s="406" t="e">
        <v>#DIV/0!</v>
      </c>
      <c r="E4664" s="406" t="e">
        <v>#DIV/0!</v>
      </c>
      <c r="G4664" s="364"/>
    </row>
    <row r="4665" spans="1:7" ht="17.25" thickBot="1" x14ac:dyDescent="0.35">
      <c r="A4665" s="375" t="s">
        <v>29</v>
      </c>
      <c r="B4665" s="408" t="s">
        <v>30</v>
      </c>
      <c r="C4665" s="409">
        <v>-0.90496462797637667</v>
      </c>
      <c r="D4665" s="409">
        <v>-1</v>
      </c>
      <c r="E4665" s="409" t="e">
        <v>#DIV/0!</v>
      </c>
      <c r="G4665" s="364"/>
    </row>
    <row r="4666" spans="1:7" ht="17.25" thickBot="1" x14ac:dyDescent="0.35">
      <c r="A4666" s="375" t="s">
        <v>31</v>
      </c>
      <c r="B4666" s="408" t="s">
        <v>30</v>
      </c>
      <c r="C4666" s="409">
        <v>-0.90496462797637667</v>
      </c>
      <c r="D4666" s="409">
        <v>-1</v>
      </c>
      <c r="E4666" s="409" t="e">
        <v>#DIV/0!</v>
      </c>
      <c r="G4666" s="364"/>
    </row>
    <row r="4667" spans="1:7" ht="17.25" thickBot="1" x14ac:dyDescent="0.35">
      <c r="A4667" s="375" t="s">
        <v>32</v>
      </c>
      <c r="B4667" s="408" t="s">
        <v>30</v>
      </c>
      <c r="C4667" s="409">
        <v>0</v>
      </c>
      <c r="D4667" s="409" t="e">
        <v>#DIV/0!</v>
      </c>
      <c r="E4667" s="409" t="e">
        <v>#DIV/0!</v>
      </c>
      <c r="G4667" s="364"/>
    </row>
    <row r="4668" spans="1:7" ht="17.25" thickBot="1" x14ac:dyDescent="0.35">
      <c r="A4668" s="1016" t="s">
        <v>1069</v>
      </c>
      <c r="B4668" s="1017"/>
      <c r="C4668" s="1017"/>
      <c r="D4668" s="1017"/>
      <c r="E4668" s="1018"/>
      <c r="G4668" s="364"/>
    </row>
    <row r="4669" spans="1:7" x14ac:dyDescent="0.3">
      <c r="A4669" s="969"/>
      <c r="B4669" s="404">
        <v>2019</v>
      </c>
      <c r="C4669" s="404">
        <v>2020</v>
      </c>
      <c r="D4669" s="404">
        <v>2021</v>
      </c>
      <c r="E4669" s="404">
        <v>2022</v>
      </c>
      <c r="G4669" s="364"/>
    </row>
    <row r="4670" spans="1:7" ht="17.25" thickBot="1" x14ac:dyDescent="0.35">
      <c r="A4670" s="970"/>
      <c r="B4670" s="405" t="s">
        <v>9</v>
      </c>
      <c r="C4670" s="405" t="s">
        <v>10</v>
      </c>
      <c r="D4670" s="405" t="s">
        <v>10</v>
      </c>
      <c r="E4670" s="405" t="s">
        <v>10</v>
      </c>
      <c r="G4670" s="364"/>
    </row>
    <row r="4671" spans="1:7" ht="17.25" thickBot="1" x14ac:dyDescent="0.35">
      <c r="A4671" s="411" t="s">
        <v>49</v>
      </c>
      <c r="B4671" s="412">
        <v>0</v>
      </c>
      <c r="C4671" s="412">
        <v>0</v>
      </c>
      <c r="D4671" s="412">
        <v>0</v>
      </c>
      <c r="E4671" s="412">
        <v>0</v>
      </c>
      <c r="G4671" s="364"/>
    </row>
    <row r="4672" spans="1:7" ht="17.25" thickBot="1" x14ac:dyDescent="0.35">
      <c r="A4672" s="413" t="s">
        <v>110</v>
      </c>
      <c r="B4672" s="412">
        <v>0</v>
      </c>
      <c r="C4672" s="412">
        <v>0</v>
      </c>
      <c r="D4672" s="412">
        <v>0</v>
      </c>
      <c r="E4672" s="412">
        <v>0</v>
      </c>
      <c r="G4672" s="364"/>
    </row>
    <row r="4673" spans="1:7" ht="17.25" thickBot="1" x14ac:dyDescent="0.35">
      <c r="A4673" s="413" t="s">
        <v>111</v>
      </c>
      <c r="B4673" s="412"/>
      <c r="C4673" s="412"/>
      <c r="D4673" s="412"/>
      <c r="E4673" s="412"/>
      <c r="G4673" s="364"/>
    </row>
    <row r="4674" spans="1:7" ht="17.25" thickBot="1" x14ac:dyDescent="0.35">
      <c r="A4674" s="413" t="s">
        <v>113</v>
      </c>
      <c r="B4674" s="412"/>
      <c r="C4674" s="412"/>
      <c r="D4674" s="412"/>
      <c r="E4674" s="412"/>
      <c r="G4674" s="364"/>
    </row>
    <row r="4675" spans="1:7" ht="17.25" thickBot="1" x14ac:dyDescent="0.35">
      <c r="A4675" s="413" t="s">
        <v>114</v>
      </c>
      <c r="B4675" s="412"/>
      <c r="C4675" s="412"/>
      <c r="D4675" s="412"/>
      <c r="E4675" s="412"/>
      <c r="G4675" s="364"/>
    </row>
    <row r="4676" spans="1:7" ht="17.25" thickBot="1" x14ac:dyDescent="0.35">
      <c r="A4676" s="411" t="s">
        <v>50</v>
      </c>
      <c r="B4676" s="407">
        <v>141000.13200000001</v>
      </c>
      <c r="C4676" s="407">
        <v>13400</v>
      </c>
      <c r="D4676" s="407">
        <v>0</v>
      </c>
      <c r="E4676" s="407">
        <v>0</v>
      </c>
      <c r="G4676" s="364"/>
    </row>
    <row r="4677" spans="1:7" ht="17.25" thickBot="1" x14ac:dyDescent="0.35">
      <c r="A4677" s="413" t="s">
        <v>110</v>
      </c>
      <c r="B4677" s="407"/>
      <c r="C4677" s="407"/>
      <c r="D4677" s="407"/>
      <c r="E4677" s="407"/>
      <c r="G4677" s="364"/>
    </row>
    <row r="4678" spans="1:7" ht="17.25" thickBot="1" x14ac:dyDescent="0.35">
      <c r="A4678" s="413" t="s">
        <v>111</v>
      </c>
      <c r="B4678" s="407"/>
      <c r="C4678" s="407"/>
      <c r="D4678" s="407"/>
      <c r="E4678" s="407"/>
      <c r="G4678" s="364"/>
    </row>
    <row r="4679" spans="1:7" ht="17.25" thickBot="1" x14ac:dyDescent="0.35">
      <c r="A4679" s="413" t="s">
        <v>113</v>
      </c>
      <c r="B4679" s="407">
        <v>0</v>
      </c>
      <c r="C4679" s="407">
        <v>0</v>
      </c>
      <c r="D4679" s="407">
        <v>0</v>
      </c>
      <c r="E4679" s="407">
        <v>0</v>
      </c>
      <c r="G4679" s="364"/>
    </row>
    <row r="4680" spans="1:7" ht="17.25" thickBot="1" x14ac:dyDescent="0.35">
      <c r="A4680" s="413" t="s">
        <v>114</v>
      </c>
      <c r="B4680" s="407">
        <v>141000.13200000001</v>
      </c>
      <c r="C4680" s="407">
        <v>13400</v>
      </c>
      <c r="D4680" s="407">
        <v>0</v>
      </c>
      <c r="E4680" s="407"/>
      <c r="G4680" s="364"/>
    </row>
    <row r="4681" spans="1:7" ht="37.5" customHeight="1" thickBot="1" x14ac:dyDescent="0.35">
      <c r="A4681" s="425" t="s">
        <v>183</v>
      </c>
      <c r="B4681" s="407">
        <v>141000.13200000001</v>
      </c>
      <c r="C4681" s="407">
        <v>13400</v>
      </c>
      <c r="D4681" s="407">
        <v>0</v>
      </c>
      <c r="E4681" s="407">
        <v>0</v>
      </c>
      <c r="G4681" s="364"/>
    </row>
    <row r="4682" spans="1:7" ht="65.25" customHeight="1" thickBot="1" x14ac:dyDescent="0.35">
      <c r="A4682" s="401" t="s">
        <v>184</v>
      </c>
      <c r="B4682" s="402" t="s">
        <v>1154</v>
      </c>
      <c r="C4682" s="415" t="s">
        <v>1155</v>
      </c>
      <c r="D4682" s="416"/>
      <c r="E4682" s="419"/>
      <c r="G4682" s="364"/>
    </row>
    <row r="4683" spans="1:7" ht="17.25" thickBot="1" x14ac:dyDescent="0.35">
      <c r="A4683" s="375" t="s">
        <v>22</v>
      </c>
      <c r="B4683" s="986" t="s">
        <v>1142</v>
      </c>
      <c r="C4683" s="966"/>
      <c r="D4683" s="966"/>
      <c r="E4683" s="987"/>
      <c r="G4683" s="364"/>
    </row>
    <row r="4684" spans="1:7" ht="17.25" thickBot="1" x14ac:dyDescent="0.35">
      <c r="A4684" s="375" t="s">
        <v>24</v>
      </c>
      <c r="B4684" s="998" t="s">
        <v>1121</v>
      </c>
      <c r="C4684" s="967"/>
      <c r="D4684" s="967"/>
      <c r="E4684" s="968"/>
      <c r="G4684" s="364"/>
    </row>
    <row r="4685" spans="1:7" x14ac:dyDescent="0.3">
      <c r="A4685" s="969"/>
      <c r="B4685" s="404">
        <v>2019</v>
      </c>
      <c r="C4685" s="404">
        <v>2020</v>
      </c>
      <c r="D4685" s="404">
        <v>2021</v>
      </c>
      <c r="E4685" s="404">
        <v>2022</v>
      </c>
      <c r="G4685" s="364"/>
    </row>
    <row r="4686" spans="1:7" ht="17.25" thickBot="1" x14ac:dyDescent="0.35">
      <c r="A4686" s="970"/>
      <c r="B4686" s="405" t="s">
        <v>9</v>
      </c>
      <c r="C4686" s="405" t="s">
        <v>10</v>
      </c>
      <c r="D4686" s="405" t="s">
        <v>10</v>
      </c>
      <c r="E4686" s="405" t="s">
        <v>10</v>
      </c>
      <c r="G4686" s="364"/>
    </row>
    <row r="4687" spans="1:7" ht="17.25" thickBot="1" x14ac:dyDescent="0.35">
      <c r="A4687" s="375" t="s">
        <v>26</v>
      </c>
      <c r="B4687" s="406">
        <v>10500</v>
      </c>
      <c r="C4687" s="408">
        <v>9400</v>
      </c>
      <c r="D4687" s="408">
        <v>0</v>
      </c>
      <c r="E4687" s="408">
        <v>0</v>
      </c>
      <c r="G4687" s="364"/>
    </row>
    <row r="4688" spans="1:7" ht="17.25" thickBot="1" x14ac:dyDescent="0.35">
      <c r="A4688" s="375" t="s">
        <v>27</v>
      </c>
      <c r="B4688" s="406">
        <v>10500</v>
      </c>
      <c r="C4688" s="406">
        <v>9400</v>
      </c>
      <c r="D4688" s="406">
        <v>0</v>
      </c>
      <c r="E4688" s="406">
        <v>0</v>
      </c>
      <c r="G4688" s="364"/>
    </row>
    <row r="4689" spans="1:13" ht="17.25" thickBot="1" x14ac:dyDescent="0.35">
      <c r="A4689" s="375" t="s">
        <v>28</v>
      </c>
      <c r="B4689" s="406">
        <v>1</v>
      </c>
      <c r="C4689" s="406">
        <v>1</v>
      </c>
      <c r="D4689" s="406" t="e">
        <v>#DIV/0!</v>
      </c>
      <c r="E4689" s="406" t="e">
        <v>#DIV/0!</v>
      </c>
      <c r="G4689" s="364"/>
    </row>
    <row r="4690" spans="1:13" ht="17.25" thickBot="1" x14ac:dyDescent="0.35">
      <c r="A4690" s="375" t="s">
        <v>29</v>
      </c>
      <c r="B4690" s="408" t="s">
        <v>30</v>
      </c>
      <c r="C4690" s="409">
        <v>-0.10476190476190472</v>
      </c>
      <c r="D4690" s="409">
        <v>-1</v>
      </c>
      <c r="E4690" s="409" t="e">
        <v>#DIV/0!</v>
      </c>
      <c r="G4690" s="364"/>
    </row>
    <row r="4691" spans="1:13" ht="17.25" thickBot="1" x14ac:dyDescent="0.35">
      <c r="A4691" s="375" t="s">
        <v>31</v>
      </c>
      <c r="B4691" s="408" t="s">
        <v>30</v>
      </c>
      <c r="C4691" s="409">
        <v>-0.10476190476190472</v>
      </c>
      <c r="D4691" s="409">
        <v>-1</v>
      </c>
      <c r="E4691" s="409" t="e">
        <v>#DIV/0!</v>
      </c>
      <c r="G4691" s="364"/>
    </row>
    <row r="4692" spans="1:13" ht="17.25" thickBot="1" x14ac:dyDescent="0.35">
      <c r="A4692" s="375" t="s">
        <v>32</v>
      </c>
      <c r="B4692" s="408" t="s">
        <v>30</v>
      </c>
      <c r="C4692" s="409">
        <v>0</v>
      </c>
      <c r="D4692" s="409" t="e">
        <v>#DIV/0!</v>
      </c>
      <c r="E4692" s="409" t="e">
        <v>#DIV/0!</v>
      </c>
      <c r="G4692" s="364"/>
    </row>
    <row r="4693" spans="1:13" ht="17.25" thickBot="1" x14ac:dyDescent="0.35">
      <c r="A4693" s="1016" t="s">
        <v>1069</v>
      </c>
      <c r="B4693" s="1017"/>
      <c r="C4693" s="1017"/>
      <c r="D4693" s="1017"/>
      <c r="E4693" s="1018"/>
      <c r="G4693" s="364"/>
    </row>
    <row r="4694" spans="1:13" x14ac:dyDescent="0.3">
      <c r="A4694" s="969"/>
      <c r="B4694" s="404">
        <v>2019</v>
      </c>
      <c r="C4694" s="404">
        <v>2020</v>
      </c>
      <c r="D4694" s="404">
        <v>2021</v>
      </c>
      <c r="E4694" s="404">
        <v>2022</v>
      </c>
      <c r="G4694" s="364"/>
    </row>
    <row r="4695" spans="1:13" ht="17.25" thickBot="1" x14ac:dyDescent="0.35">
      <c r="A4695" s="970"/>
      <c r="B4695" s="405" t="s">
        <v>9</v>
      </c>
      <c r="C4695" s="405" t="s">
        <v>10</v>
      </c>
      <c r="D4695" s="405" t="s">
        <v>10</v>
      </c>
      <c r="E4695" s="405" t="s">
        <v>10</v>
      </c>
      <c r="G4695" s="364"/>
    </row>
    <row r="4696" spans="1:13" ht="17.25" thickBot="1" x14ac:dyDescent="0.35">
      <c r="A4696" s="411" t="s">
        <v>49</v>
      </c>
      <c r="B4696" s="412">
        <v>0</v>
      </c>
      <c r="C4696" s="412">
        <v>0</v>
      </c>
      <c r="D4696" s="412">
        <v>0</v>
      </c>
      <c r="E4696" s="412">
        <v>0</v>
      </c>
      <c r="G4696" s="364"/>
    </row>
    <row r="4697" spans="1:13" ht="17.25" thickBot="1" x14ac:dyDescent="0.35">
      <c r="A4697" s="413" t="s">
        <v>110</v>
      </c>
      <c r="B4697" s="412">
        <v>0</v>
      </c>
      <c r="C4697" s="412">
        <v>0</v>
      </c>
      <c r="D4697" s="412">
        <v>0</v>
      </c>
      <c r="E4697" s="412">
        <v>0</v>
      </c>
      <c r="G4697" s="364"/>
    </row>
    <row r="4698" spans="1:13" ht="17.25" thickBot="1" x14ac:dyDescent="0.35">
      <c r="A4698" s="413" t="s">
        <v>111</v>
      </c>
      <c r="B4698" s="412"/>
      <c r="C4698" s="412"/>
      <c r="D4698" s="412"/>
      <c r="E4698" s="412"/>
      <c r="G4698" s="364"/>
    </row>
    <row r="4699" spans="1:13" ht="17.25" thickBot="1" x14ac:dyDescent="0.35">
      <c r="A4699" s="413" t="s">
        <v>113</v>
      </c>
      <c r="B4699" s="412"/>
      <c r="C4699" s="412"/>
      <c r="D4699" s="412"/>
      <c r="E4699" s="412"/>
      <c r="G4699" s="364"/>
    </row>
    <row r="4700" spans="1:13" ht="17.25" thickBot="1" x14ac:dyDescent="0.35">
      <c r="A4700" s="413" t="s">
        <v>114</v>
      </c>
      <c r="B4700" s="412"/>
      <c r="C4700" s="412"/>
      <c r="D4700" s="412"/>
      <c r="E4700" s="412"/>
      <c r="G4700" s="364"/>
    </row>
    <row r="4701" spans="1:13" ht="17.25" thickBot="1" x14ac:dyDescent="0.35">
      <c r="A4701" s="411" t="s">
        <v>50</v>
      </c>
      <c r="B4701" s="407">
        <v>10500</v>
      </c>
      <c r="C4701" s="407">
        <v>9400</v>
      </c>
      <c r="D4701" s="407">
        <v>0</v>
      </c>
      <c r="E4701" s="407">
        <v>0</v>
      </c>
      <c r="G4701" s="364"/>
    </row>
    <row r="4702" spans="1:13" ht="17.25" thickBot="1" x14ac:dyDescent="0.35">
      <c r="A4702" s="413" t="s">
        <v>110</v>
      </c>
      <c r="B4702" s="407"/>
      <c r="C4702" s="407"/>
      <c r="D4702" s="407"/>
      <c r="E4702" s="407"/>
      <c r="G4702" s="364"/>
    </row>
    <row r="4703" spans="1:13" ht="17.25" thickBot="1" x14ac:dyDescent="0.35">
      <c r="A4703" s="413" t="s">
        <v>111</v>
      </c>
      <c r="B4703" s="407"/>
      <c r="C4703" s="407"/>
      <c r="D4703" s="407"/>
      <c r="E4703" s="407"/>
      <c r="G4703" s="364"/>
    </row>
    <row r="4704" spans="1:13" s="374" customFormat="1" ht="21" customHeight="1" thickBot="1" x14ac:dyDescent="0.35">
      <c r="A4704" s="413" t="s">
        <v>113</v>
      </c>
      <c r="B4704" s="407">
        <v>0</v>
      </c>
      <c r="C4704" s="407">
        <v>0</v>
      </c>
      <c r="D4704" s="407">
        <v>0</v>
      </c>
      <c r="E4704" s="407">
        <v>0</v>
      </c>
      <c r="F4704" s="364"/>
      <c r="H4704" s="364"/>
      <c r="I4704" s="364"/>
      <c r="J4704" s="364"/>
      <c r="K4704" s="364"/>
      <c r="L4704" s="364"/>
      <c r="M4704" s="364"/>
    </row>
    <row r="4705" spans="1:13" s="374" customFormat="1" ht="21" customHeight="1" thickBot="1" x14ac:dyDescent="0.35">
      <c r="A4705" s="413" t="s">
        <v>114</v>
      </c>
      <c r="B4705" s="407">
        <v>10500</v>
      </c>
      <c r="C4705" s="407">
        <v>9400</v>
      </c>
      <c r="D4705" s="407">
        <v>0</v>
      </c>
      <c r="E4705" s="407"/>
      <c r="F4705" s="364"/>
      <c r="H4705" s="364"/>
      <c r="I4705" s="364"/>
      <c r="J4705" s="364"/>
      <c r="K4705" s="364"/>
      <c r="L4705" s="364"/>
      <c r="M4705" s="364"/>
    </row>
    <row r="4706" spans="1:13" s="374" customFormat="1" ht="21" customHeight="1" thickBot="1" x14ac:dyDescent="0.35">
      <c r="A4706" s="425" t="s">
        <v>196</v>
      </c>
      <c r="B4706" s="407">
        <v>10500</v>
      </c>
      <c r="C4706" s="407">
        <v>9400</v>
      </c>
      <c r="D4706" s="407">
        <v>0</v>
      </c>
      <c r="E4706" s="407">
        <v>0</v>
      </c>
      <c r="F4706" s="364"/>
      <c r="H4706" s="364"/>
      <c r="I4706" s="364"/>
      <c r="J4706" s="364"/>
      <c r="K4706" s="364"/>
      <c r="L4706" s="364"/>
      <c r="M4706" s="364"/>
    </row>
    <row r="4707" spans="1:13" s="374" customFormat="1" ht="57" customHeight="1" thickBot="1" x14ac:dyDescent="0.35">
      <c r="A4707" s="401" t="s">
        <v>197</v>
      </c>
      <c r="B4707" s="402" t="s">
        <v>1156</v>
      </c>
      <c r="C4707" s="415" t="s">
        <v>1157</v>
      </c>
      <c r="D4707" s="416"/>
      <c r="E4707" s="419"/>
      <c r="F4707" s="364"/>
      <c r="H4707" s="364"/>
      <c r="I4707" s="364"/>
      <c r="J4707" s="364"/>
      <c r="K4707" s="364"/>
      <c r="L4707" s="364"/>
      <c r="M4707" s="364"/>
    </row>
    <row r="4708" spans="1:13" s="374" customFormat="1" ht="21" customHeight="1" thickBot="1" x14ac:dyDescent="0.35">
      <c r="A4708" s="375" t="s">
        <v>22</v>
      </c>
      <c r="B4708" s="986" t="s">
        <v>1142</v>
      </c>
      <c r="C4708" s="966"/>
      <c r="D4708" s="966"/>
      <c r="E4708" s="987"/>
      <c r="F4708" s="364"/>
      <c r="H4708" s="364"/>
      <c r="I4708" s="364"/>
      <c r="J4708" s="364"/>
      <c r="K4708" s="364"/>
      <c r="L4708" s="364"/>
      <c r="M4708" s="364"/>
    </row>
    <row r="4709" spans="1:13" s="374" customFormat="1" ht="21" customHeight="1" thickBot="1" x14ac:dyDescent="0.35">
      <c r="A4709" s="375" t="s">
        <v>24</v>
      </c>
      <c r="B4709" s="998" t="s">
        <v>1121</v>
      </c>
      <c r="C4709" s="967"/>
      <c r="D4709" s="967"/>
      <c r="E4709" s="968"/>
      <c r="F4709" s="364"/>
      <c r="H4709" s="364"/>
      <c r="I4709" s="364"/>
      <c r="J4709" s="364"/>
      <c r="K4709" s="364"/>
      <c r="L4709" s="364"/>
      <c r="M4709" s="364"/>
    </row>
    <row r="4710" spans="1:13" s="374" customFormat="1" ht="21" customHeight="1" x14ac:dyDescent="0.3">
      <c r="A4710" s="969"/>
      <c r="B4710" s="404">
        <v>2019</v>
      </c>
      <c r="C4710" s="404">
        <v>2020</v>
      </c>
      <c r="D4710" s="404">
        <v>2021</v>
      </c>
      <c r="E4710" s="404">
        <v>2022</v>
      </c>
      <c r="F4710" s="364"/>
      <c r="H4710" s="364"/>
      <c r="I4710" s="364"/>
      <c r="J4710" s="364"/>
      <c r="K4710" s="364"/>
      <c r="L4710" s="364"/>
      <c r="M4710" s="364"/>
    </row>
    <row r="4711" spans="1:13" s="374" customFormat="1" ht="21" customHeight="1" thickBot="1" x14ac:dyDescent="0.35">
      <c r="A4711" s="970"/>
      <c r="B4711" s="405" t="s">
        <v>9</v>
      </c>
      <c r="C4711" s="405" t="s">
        <v>10</v>
      </c>
      <c r="D4711" s="405" t="s">
        <v>10</v>
      </c>
      <c r="E4711" s="405" t="s">
        <v>10</v>
      </c>
      <c r="F4711" s="364"/>
      <c r="H4711" s="364"/>
      <c r="I4711" s="364"/>
      <c r="J4711" s="364"/>
      <c r="K4711" s="364"/>
      <c r="L4711" s="364"/>
      <c r="M4711" s="364"/>
    </row>
    <row r="4712" spans="1:13" s="374" customFormat="1" ht="21" customHeight="1" thickBot="1" x14ac:dyDescent="0.35">
      <c r="A4712" s="375" t="s">
        <v>26</v>
      </c>
      <c r="B4712" s="406">
        <v>39997</v>
      </c>
      <c r="C4712" s="406">
        <v>240930</v>
      </c>
      <c r="D4712" s="406">
        <v>150000</v>
      </c>
      <c r="E4712" s="406">
        <v>130869.56200000001</v>
      </c>
      <c r="F4712" s="364"/>
      <c r="H4712" s="364"/>
      <c r="I4712" s="364"/>
      <c r="J4712" s="364"/>
      <c r="K4712" s="364"/>
      <c r="L4712" s="364"/>
      <c r="M4712" s="364"/>
    </row>
    <row r="4713" spans="1:13" s="374" customFormat="1" ht="21" customHeight="1" thickBot="1" x14ac:dyDescent="0.35">
      <c r="A4713" s="375" t="s">
        <v>27</v>
      </c>
      <c r="B4713" s="406">
        <v>39997</v>
      </c>
      <c r="C4713" s="406">
        <v>240930</v>
      </c>
      <c r="D4713" s="406">
        <v>150000</v>
      </c>
      <c r="E4713" s="406">
        <v>130869.56200000001</v>
      </c>
      <c r="F4713" s="364"/>
      <c r="H4713" s="364"/>
      <c r="I4713" s="364"/>
      <c r="J4713" s="364"/>
      <c r="K4713" s="364"/>
      <c r="L4713" s="364"/>
      <c r="M4713" s="364"/>
    </row>
    <row r="4714" spans="1:13" s="374" customFormat="1" ht="21" customHeight="1" thickBot="1" x14ac:dyDescent="0.35">
      <c r="A4714" s="375" t="s">
        <v>28</v>
      </c>
      <c r="B4714" s="406">
        <v>1</v>
      </c>
      <c r="C4714" s="406">
        <v>1</v>
      </c>
      <c r="D4714" s="406">
        <v>1</v>
      </c>
      <c r="E4714" s="406">
        <v>1</v>
      </c>
      <c r="F4714" s="364"/>
      <c r="H4714" s="364"/>
      <c r="I4714" s="364"/>
      <c r="J4714" s="364"/>
      <c r="K4714" s="364"/>
      <c r="L4714" s="364"/>
      <c r="M4714" s="364"/>
    </row>
    <row r="4715" spans="1:13" s="374" customFormat="1" ht="21" customHeight="1" thickBot="1" x14ac:dyDescent="0.35">
      <c r="A4715" s="375" t="s">
        <v>29</v>
      </c>
      <c r="B4715" s="408" t="s">
        <v>30</v>
      </c>
      <c r="C4715" s="409">
        <v>5.0237017776333222</v>
      </c>
      <c r="D4715" s="409">
        <v>-0.37741252645996759</v>
      </c>
      <c r="E4715" s="409">
        <v>-0.12753625333333329</v>
      </c>
      <c r="F4715" s="364"/>
      <c r="H4715" s="364"/>
      <c r="I4715" s="364"/>
      <c r="J4715" s="364"/>
      <c r="K4715" s="364"/>
      <c r="L4715" s="364"/>
      <c r="M4715" s="364"/>
    </row>
    <row r="4716" spans="1:13" s="374" customFormat="1" ht="21" customHeight="1" thickBot="1" x14ac:dyDescent="0.35">
      <c r="A4716" s="375" t="s">
        <v>31</v>
      </c>
      <c r="B4716" s="408" t="s">
        <v>30</v>
      </c>
      <c r="C4716" s="409">
        <v>5.0237017776333222</v>
      </c>
      <c r="D4716" s="409">
        <v>-0.37741252645996759</v>
      </c>
      <c r="E4716" s="409">
        <v>-0.12753625333333329</v>
      </c>
      <c r="F4716" s="364"/>
      <c r="H4716" s="364"/>
      <c r="I4716" s="364"/>
      <c r="J4716" s="364"/>
      <c r="K4716" s="364"/>
      <c r="L4716" s="364"/>
      <c r="M4716" s="364"/>
    </row>
    <row r="4717" spans="1:13" s="374" customFormat="1" ht="21" customHeight="1" thickBot="1" x14ac:dyDescent="0.35">
      <c r="A4717" s="375" t="s">
        <v>32</v>
      </c>
      <c r="B4717" s="408" t="s">
        <v>30</v>
      </c>
      <c r="C4717" s="409">
        <v>0</v>
      </c>
      <c r="D4717" s="409">
        <v>0</v>
      </c>
      <c r="E4717" s="409">
        <v>0</v>
      </c>
      <c r="F4717" s="364"/>
      <c r="H4717" s="364"/>
      <c r="I4717" s="364"/>
      <c r="J4717" s="364"/>
      <c r="K4717" s="364"/>
      <c r="L4717" s="364"/>
      <c r="M4717" s="364"/>
    </row>
    <row r="4718" spans="1:13" s="374" customFormat="1" ht="21" customHeight="1" thickBot="1" x14ac:dyDescent="0.35">
      <c r="A4718" s="1016" t="s">
        <v>1069</v>
      </c>
      <c r="B4718" s="1017"/>
      <c r="C4718" s="1017"/>
      <c r="D4718" s="1017"/>
      <c r="E4718" s="1018"/>
      <c r="F4718" s="364"/>
      <c r="H4718" s="364"/>
      <c r="I4718" s="364"/>
      <c r="J4718" s="364"/>
      <c r="K4718" s="364"/>
      <c r="L4718" s="364"/>
      <c r="M4718" s="364"/>
    </row>
    <row r="4719" spans="1:13" s="374" customFormat="1" ht="21" customHeight="1" x14ac:dyDescent="0.3">
      <c r="A4719" s="969"/>
      <c r="B4719" s="404">
        <v>2019</v>
      </c>
      <c r="C4719" s="404">
        <v>2020</v>
      </c>
      <c r="D4719" s="404">
        <v>2021</v>
      </c>
      <c r="E4719" s="404">
        <v>2022</v>
      </c>
      <c r="F4719" s="364"/>
      <c r="H4719" s="364"/>
      <c r="I4719" s="364"/>
      <c r="J4719" s="364"/>
      <c r="K4719" s="364"/>
      <c r="L4719" s="364"/>
      <c r="M4719" s="364"/>
    </row>
    <row r="4720" spans="1:13" ht="17.25" thickBot="1" x14ac:dyDescent="0.35">
      <c r="A4720" s="970"/>
      <c r="B4720" s="405" t="s">
        <v>9</v>
      </c>
      <c r="C4720" s="405" t="s">
        <v>10</v>
      </c>
      <c r="D4720" s="405" t="s">
        <v>10</v>
      </c>
      <c r="E4720" s="405" t="s">
        <v>10</v>
      </c>
      <c r="G4720" s="364"/>
    </row>
    <row r="4721" spans="1:7" ht="17.25" thickBot="1" x14ac:dyDescent="0.35">
      <c r="A4721" s="411" t="s">
        <v>49</v>
      </c>
      <c r="B4721" s="412">
        <v>0</v>
      </c>
      <c r="C4721" s="412">
        <v>0</v>
      </c>
      <c r="D4721" s="412">
        <v>0</v>
      </c>
      <c r="E4721" s="412">
        <v>0</v>
      </c>
      <c r="G4721" s="364"/>
    </row>
    <row r="4722" spans="1:7" ht="17.25" thickBot="1" x14ac:dyDescent="0.35">
      <c r="A4722" s="413" t="s">
        <v>110</v>
      </c>
      <c r="B4722" s="412">
        <v>0</v>
      </c>
      <c r="C4722" s="412">
        <v>0</v>
      </c>
      <c r="D4722" s="412">
        <v>0</v>
      </c>
      <c r="E4722" s="412">
        <v>0</v>
      </c>
      <c r="G4722" s="364"/>
    </row>
    <row r="4723" spans="1:7" ht="17.25" thickBot="1" x14ac:dyDescent="0.35">
      <c r="A4723" s="413" t="s">
        <v>111</v>
      </c>
      <c r="B4723" s="412"/>
      <c r="C4723" s="412"/>
      <c r="D4723" s="412"/>
      <c r="E4723" s="412"/>
      <c r="G4723" s="364"/>
    </row>
    <row r="4724" spans="1:7" ht="17.25" thickBot="1" x14ac:dyDescent="0.35">
      <c r="A4724" s="413" t="s">
        <v>113</v>
      </c>
      <c r="B4724" s="412"/>
      <c r="C4724" s="412"/>
      <c r="D4724" s="412"/>
      <c r="E4724" s="412"/>
      <c r="G4724" s="364"/>
    </row>
    <row r="4725" spans="1:7" ht="17.25" thickBot="1" x14ac:dyDescent="0.35">
      <c r="A4725" s="413" t="s">
        <v>114</v>
      </c>
      <c r="B4725" s="412"/>
      <c r="C4725" s="412"/>
      <c r="D4725" s="412"/>
      <c r="E4725" s="412"/>
      <c r="G4725" s="364"/>
    </row>
    <row r="4726" spans="1:7" ht="17.25" thickBot="1" x14ac:dyDescent="0.35">
      <c r="A4726" s="411" t="s">
        <v>50</v>
      </c>
      <c r="B4726" s="407">
        <v>39997</v>
      </c>
      <c r="C4726" s="407">
        <v>240930</v>
      </c>
      <c r="D4726" s="407">
        <v>150000</v>
      </c>
      <c r="E4726" s="407">
        <v>130869.56200000001</v>
      </c>
      <c r="G4726" s="364"/>
    </row>
    <row r="4727" spans="1:7" ht="17.25" thickBot="1" x14ac:dyDescent="0.35">
      <c r="A4727" s="413" t="s">
        <v>110</v>
      </c>
      <c r="B4727" s="407"/>
      <c r="C4727" s="407"/>
      <c r="D4727" s="407"/>
      <c r="E4727" s="407"/>
      <c r="G4727" s="364"/>
    </row>
    <row r="4728" spans="1:7" ht="17.25" thickBot="1" x14ac:dyDescent="0.35">
      <c r="A4728" s="413" t="s">
        <v>111</v>
      </c>
      <c r="B4728" s="407"/>
      <c r="C4728" s="407"/>
      <c r="D4728" s="407"/>
      <c r="E4728" s="407"/>
      <c r="G4728" s="364"/>
    </row>
    <row r="4729" spans="1:7" ht="17.25" thickBot="1" x14ac:dyDescent="0.35">
      <c r="A4729" s="413" t="s">
        <v>113</v>
      </c>
      <c r="B4729" s="407">
        <v>0</v>
      </c>
      <c r="C4729" s="407">
        <v>0</v>
      </c>
      <c r="D4729" s="407">
        <v>0</v>
      </c>
      <c r="E4729" s="407">
        <v>0</v>
      </c>
      <c r="G4729" s="364"/>
    </row>
    <row r="4730" spans="1:7" ht="17.25" thickBot="1" x14ac:dyDescent="0.35">
      <c r="A4730" s="413" t="s">
        <v>114</v>
      </c>
      <c r="B4730" s="407">
        <v>39997</v>
      </c>
      <c r="C4730" s="407">
        <v>240930</v>
      </c>
      <c r="D4730" s="407">
        <v>150000</v>
      </c>
      <c r="E4730" s="407">
        <v>130869.56200000001</v>
      </c>
      <c r="G4730" s="364"/>
    </row>
    <row r="4731" spans="1:7" ht="30" customHeight="1" thickBot="1" x14ac:dyDescent="0.35">
      <c r="A4731" s="425" t="s">
        <v>201</v>
      </c>
      <c r="B4731" s="407">
        <v>39997</v>
      </c>
      <c r="C4731" s="407">
        <v>240930</v>
      </c>
      <c r="D4731" s="407">
        <v>150000</v>
      </c>
      <c r="E4731" s="407">
        <v>130869.56200000001</v>
      </c>
      <c r="G4731" s="364"/>
    </row>
    <row r="4732" spans="1:7" ht="37.5" customHeight="1" thickBot="1" x14ac:dyDescent="0.35">
      <c r="A4732" s="401" t="s">
        <v>202</v>
      </c>
      <c r="B4732" s="402" t="s">
        <v>1158</v>
      </c>
      <c r="C4732" s="415" t="s">
        <v>1159</v>
      </c>
      <c r="D4732" s="416"/>
      <c r="E4732" s="419"/>
      <c r="G4732" s="364"/>
    </row>
    <row r="4733" spans="1:7" ht="17.25" thickBot="1" x14ac:dyDescent="0.35">
      <c r="A4733" s="375" t="s">
        <v>22</v>
      </c>
      <c r="B4733" s="986" t="s">
        <v>1142</v>
      </c>
      <c r="C4733" s="966"/>
      <c r="D4733" s="966"/>
      <c r="E4733" s="987"/>
      <c r="G4733" s="364"/>
    </row>
    <row r="4734" spans="1:7" ht="17.25" thickBot="1" x14ac:dyDescent="0.35">
      <c r="A4734" s="375" t="s">
        <v>24</v>
      </c>
      <c r="B4734" s="998" t="s">
        <v>1121</v>
      </c>
      <c r="C4734" s="967"/>
      <c r="D4734" s="967"/>
      <c r="E4734" s="968"/>
      <c r="G4734" s="364"/>
    </row>
    <row r="4735" spans="1:7" x14ac:dyDescent="0.3">
      <c r="A4735" s="969"/>
      <c r="B4735" s="404">
        <v>2019</v>
      </c>
      <c r="C4735" s="404">
        <v>2020</v>
      </c>
      <c r="D4735" s="404">
        <v>2021</v>
      </c>
      <c r="E4735" s="404">
        <v>2022</v>
      </c>
      <c r="G4735" s="364"/>
    </row>
    <row r="4736" spans="1:7" ht="17.25" thickBot="1" x14ac:dyDescent="0.35">
      <c r="A4736" s="970"/>
      <c r="B4736" s="405" t="s">
        <v>9</v>
      </c>
      <c r="C4736" s="405" t="s">
        <v>10</v>
      </c>
      <c r="D4736" s="405" t="s">
        <v>10</v>
      </c>
      <c r="E4736" s="405" t="s">
        <v>10</v>
      </c>
      <c r="G4736" s="364"/>
    </row>
    <row r="4737" spans="1:7" ht="17.25" thickBot="1" x14ac:dyDescent="0.35">
      <c r="A4737" s="375" t="s">
        <v>26</v>
      </c>
      <c r="B4737" s="406">
        <v>10160.286</v>
      </c>
      <c r="C4737" s="406">
        <v>80000</v>
      </c>
      <c r="D4737" s="406">
        <v>174418.345</v>
      </c>
      <c r="E4737" s="406">
        <v>148753.79999999999</v>
      </c>
      <c r="G4737" s="364"/>
    </row>
    <row r="4738" spans="1:7" ht="17.25" thickBot="1" x14ac:dyDescent="0.35">
      <c r="A4738" s="375" t="s">
        <v>27</v>
      </c>
      <c r="B4738" s="406">
        <v>10160.286</v>
      </c>
      <c r="C4738" s="406">
        <v>80000</v>
      </c>
      <c r="D4738" s="406">
        <v>174418.345</v>
      </c>
      <c r="E4738" s="406">
        <v>148753.79999999999</v>
      </c>
      <c r="G4738" s="364"/>
    </row>
    <row r="4739" spans="1:7" ht="17.25" thickBot="1" x14ac:dyDescent="0.35">
      <c r="A4739" s="375" t="s">
        <v>28</v>
      </c>
      <c r="B4739" s="406">
        <v>1</v>
      </c>
      <c r="C4739" s="406">
        <v>1</v>
      </c>
      <c r="D4739" s="406">
        <v>1</v>
      </c>
      <c r="E4739" s="406">
        <v>1</v>
      </c>
      <c r="G4739" s="364"/>
    </row>
    <row r="4740" spans="1:7" ht="17.25" thickBot="1" x14ac:dyDescent="0.35">
      <c r="A4740" s="375" t="s">
        <v>29</v>
      </c>
      <c r="B4740" s="408" t="s">
        <v>30</v>
      </c>
      <c r="C4740" s="409">
        <v>6.8737941038273922</v>
      </c>
      <c r="D4740" s="409">
        <v>1.1802293124999998</v>
      </c>
      <c r="E4740" s="409">
        <v>-0.14714361038112145</v>
      </c>
      <c r="G4740" s="364"/>
    </row>
    <row r="4741" spans="1:7" ht="17.25" thickBot="1" x14ac:dyDescent="0.35">
      <c r="A4741" s="375" t="s">
        <v>31</v>
      </c>
      <c r="B4741" s="408" t="s">
        <v>30</v>
      </c>
      <c r="C4741" s="409">
        <v>6.8737941038273922</v>
      </c>
      <c r="D4741" s="409">
        <v>1.1802293124999998</v>
      </c>
      <c r="E4741" s="409">
        <v>-0.14714361038112145</v>
      </c>
      <c r="G4741" s="364"/>
    </row>
    <row r="4742" spans="1:7" ht="17.25" thickBot="1" x14ac:dyDescent="0.35">
      <c r="A4742" s="375" t="s">
        <v>32</v>
      </c>
      <c r="B4742" s="408" t="s">
        <v>30</v>
      </c>
      <c r="C4742" s="409">
        <v>0</v>
      </c>
      <c r="D4742" s="409">
        <v>0</v>
      </c>
      <c r="E4742" s="409">
        <v>0</v>
      </c>
      <c r="G4742" s="364"/>
    </row>
    <row r="4743" spans="1:7" ht="17.25" thickBot="1" x14ac:dyDescent="0.35">
      <c r="A4743" s="1016" t="s">
        <v>1069</v>
      </c>
      <c r="B4743" s="1017"/>
      <c r="C4743" s="1017"/>
      <c r="D4743" s="1017"/>
      <c r="E4743" s="1018"/>
      <c r="G4743" s="364"/>
    </row>
    <row r="4744" spans="1:7" x14ac:dyDescent="0.3">
      <c r="A4744" s="969"/>
      <c r="B4744" s="404">
        <v>2019</v>
      </c>
      <c r="C4744" s="404">
        <v>2020</v>
      </c>
      <c r="D4744" s="404">
        <v>2021</v>
      </c>
      <c r="E4744" s="404">
        <v>2022</v>
      </c>
      <c r="G4744" s="364"/>
    </row>
    <row r="4745" spans="1:7" ht="17.25" thickBot="1" x14ac:dyDescent="0.35">
      <c r="A4745" s="970"/>
      <c r="B4745" s="405" t="s">
        <v>9</v>
      </c>
      <c r="C4745" s="405" t="s">
        <v>10</v>
      </c>
      <c r="D4745" s="405" t="s">
        <v>10</v>
      </c>
      <c r="E4745" s="405" t="s">
        <v>10</v>
      </c>
      <c r="G4745" s="364"/>
    </row>
    <row r="4746" spans="1:7" ht="17.25" thickBot="1" x14ac:dyDescent="0.35">
      <c r="A4746" s="411" t="s">
        <v>49</v>
      </c>
      <c r="B4746" s="412">
        <v>0</v>
      </c>
      <c r="C4746" s="412">
        <v>0</v>
      </c>
      <c r="D4746" s="412">
        <v>0</v>
      </c>
      <c r="E4746" s="412">
        <v>0</v>
      </c>
      <c r="G4746" s="364"/>
    </row>
    <row r="4747" spans="1:7" ht="17.25" thickBot="1" x14ac:dyDescent="0.35">
      <c r="A4747" s="413" t="s">
        <v>110</v>
      </c>
      <c r="B4747" s="412">
        <v>0</v>
      </c>
      <c r="C4747" s="412">
        <v>0</v>
      </c>
      <c r="D4747" s="412">
        <v>0</v>
      </c>
      <c r="E4747" s="412">
        <v>0</v>
      </c>
      <c r="G4747" s="364"/>
    </row>
    <row r="4748" spans="1:7" ht="17.25" thickBot="1" x14ac:dyDescent="0.35">
      <c r="A4748" s="413" t="s">
        <v>111</v>
      </c>
      <c r="B4748" s="412"/>
      <c r="C4748" s="412"/>
      <c r="D4748" s="412"/>
      <c r="E4748" s="412"/>
      <c r="G4748" s="364"/>
    </row>
    <row r="4749" spans="1:7" ht="17.25" thickBot="1" x14ac:dyDescent="0.35">
      <c r="A4749" s="413" t="s">
        <v>113</v>
      </c>
      <c r="B4749" s="412"/>
      <c r="C4749" s="412"/>
      <c r="D4749" s="412"/>
      <c r="E4749" s="412"/>
      <c r="G4749" s="364"/>
    </row>
    <row r="4750" spans="1:7" ht="17.25" thickBot="1" x14ac:dyDescent="0.35">
      <c r="A4750" s="413" t="s">
        <v>114</v>
      </c>
      <c r="B4750" s="412"/>
      <c r="C4750" s="412"/>
      <c r="D4750" s="412"/>
      <c r="E4750" s="412"/>
      <c r="G4750" s="364"/>
    </row>
    <row r="4751" spans="1:7" ht="17.25" thickBot="1" x14ac:dyDescent="0.35">
      <c r="A4751" s="411" t="s">
        <v>50</v>
      </c>
      <c r="B4751" s="407">
        <v>10160.286</v>
      </c>
      <c r="C4751" s="407">
        <v>80000</v>
      </c>
      <c r="D4751" s="407">
        <v>174418.345</v>
      </c>
      <c r="E4751" s="407">
        <v>148753.79999999999</v>
      </c>
      <c r="G4751" s="364"/>
    </row>
    <row r="4752" spans="1:7" ht="17.25" thickBot="1" x14ac:dyDescent="0.35">
      <c r="A4752" s="413" t="s">
        <v>110</v>
      </c>
      <c r="B4752" s="407"/>
      <c r="C4752" s="407"/>
      <c r="D4752" s="407"/>
      <c r="E4752" s="407"/>
      <c r="G4752" s="364"/>
    </row>
    <row r="4753" spans="1:7" ht="17.25" thickBot="1" x14ac:dyDescent="0.35">
      <c r="A4753" s="413" t="s">
        <v>111</v>
      </c>
      <c r="B4753" s="407"/>
      <c r="C4753" s="407"/>
      <c r="D4753" s="407"/>
      <c r="E4753" s="407"/>
      <c r="G4753" s="364"/>
    </row>
    <row r="4754" spans="1:7" ht="17.25" thickBot="1" x14ac:dyDescent="0.35">
      <c r="A4754" s="413" t="s">
        <v>113</v>
      </c>
      <c r="B4754" s="407">
        <v>0</v>
      </c>
      <c r="C4754" s="407">
        <v>0</v>
      </c>
      <c r="D4754" s="407">
        <v>0</v>
      </c>
      <c r="E4754" s="407">
        <v>0</v>
      </c>
      <c r="G4754" s="364"/>
    </row>
    <row r="4755" spans="1:7" ht="17.25" thickBot="1" x14ac:dyDescent="0.35">
      <c r="A4755" s="413" t="s">
        <v>114</v>
      </c>
      <c r="B4755" s="407">
        <v>10160.286</v>
      </c>
      <c r="C4755" s="407">
        <v>80000</v>
      </c>
      <c r="D4755" s="407">
        <v>174418.345</v>
      </c>
      <c r="E4755" s="407">
        <v>148753.79999999999</v>
      </c>
      <c r="G4755" s="364"/>
    </row>
    <row r="4756" spans="1:7" ht="17.25" thickBot="1" x14ac:dyDescent="0.35">
      <c r="A4756" s="425" t="s">
        <v>363</v>
      </c>
      <c r="B4756" s="407">
        <v>10160.286</v>
      </c>
      <c r="C4756" s="407">
        <v>80000</v>
      </c>
      <c r="D4756" s="407">
        <v>174418.345</v>
      </c>
      <c r="E4756" s="407">
        <v>148753.79999999999</v>
      </c>
      <c r="G4756" s="364"/>
    </row>
    <row r="4757" spans="1:7" ht="60" customHeight="1" thickBot="1" x14ac:dyDescent="0.35">
      <c r="A4757" s="401" t="s">
        <v>207</v>
      </c>
      <c r="B4757" s="402" t="s">
        <v>1160</v>
      </c>
      <c r="C4757" s="415" t="s">
        <v>1161</v>
      </c>
      <c r="D4757" s="416"/>
      <c r="E4757" s="419"/>
      <c r="G4757" s="364"/>
    </row>
    <row r="4758" spans="1:7" ht="17.25" thickBot="1" x14ac:dyDescent="0.35">
      <c r="A4758" s="375" t="s">
        <v>22</v>
      </c>
      <c r="B4758" s="986" t="s">
        <v>1142</v>
      </c>
      <c r="C4758" s="966"/>
      <c r="D4758" s="966"/>
      <c r="E4758" s="987"/>
      <c r="G4758" s="364"/>
    </row>
    <row r="4759" spans="1:7" ht="17.25" thickBot="1" x14ac:dyDescent="0.35">
      <c r="A4759" s="375" t="s">
        <v>24</v>
      </c>
      <c r="B4759" s="998" t="s">
        <v>1121</v>
      </c>
      <c r="C4759" s="967"/>
      <c r="D4759" s="967"/>
      <c r="E4759" s="968"/>
      <c r="G4759" s="364"/>
    </row>
    <row r="4760" spans="1:7" x14ac:dyDescent="0.3">
      <c r="A4760" s="969"/>
      <c r="B4760" s="404">
        <v>2019</v>
      </c>
      <c r="C4760" s="404">
        <v>2020</v>
      </c>
      <c r="D4760" s="404">
        <v>2021</v>
      </c>
      <c r="E4760" s="404">
        <v>2022</v>
      </c>
      <c r="G4760" s="364"/>
    </row>
    <row r="4761" spans="1:7" ht="17.25" thickBot="1" x14ac:dyDescent="0.35">
      <c r="A4761" s="970"/>
      <c r="B4761" s="405" t="s">
        <v>9</v>
      </c>
      <c r="C4761" s="405" t="s">
        <v>10</v>
      </c>
      <c r="D4761" s="405" t="s">
        <v>10</v>
      </c>
      <c r="E4761" s="405" t="s">
        <v>10</v>
      </c>
      <c r="G4761" s="364"/>
    </row>
    <row r="4762" spans="1:7" ht="17.25" thickBot="1" x14ac:dyDescent="0.35">
      <c r="A4762" s="375" t="s">
        <v>26</v>
      </c>
      <c r="B4762" s="406">
        <v>10124</v>
      </c>
      <c r="C4762" s="406">
        <v>10000</v>
      </c>
      <c r="D4762" s="406">
        <v>5000</v>
      </c>
      <c r="E4762" s="406">
        <v>5000</v>
      </c>
      <c r="G4762" s="364"/>
    </row>
    <row r="4763" spans="1:7" ht="17.25" thickBot="1" x14ac:dyDescent="0.35">
      <c r="A4763" s="375" t="s">
        <v>27</v>
      </c>
      <c r="B4763" s="406">
        <v>10124</v>
      </c>
      <c r="C4763" s="406">
        <v>10000</v>
      </c>
      <c r="D4763" s="406">
        <v>5000</v>
      </c>
      <c r="E4763" s="406">
        <v>5000</v>
      </c>
      <c r="G4763" s="364"/>
    </row>
    <row r="4764" spans="1:7" ht="17.25" thickBot="1" x14ac:dyDescent="0.35">
      <c r="A4764" s="375" t="s">
        <v>28</v>
      </c>
      <c r="B4764" s="406">
        <v>1</v>
      </c>
      <c r="C4764" s="406">
        <v>1</v>
      </c>
      <c r="D4764" s="406">
        <v>1</v>
      </c>
      <c r="E4764" s="406">
        <v>1</v>
      </c>
      <c r="G4764" s="364"/>
    </row>
    <row r="4765" spans="1:7" ht="17.25" thickBot="1" x14ac:dyDescent="0.35">
      <c r="A4765" s="375" t="s">
        <v>29</v>
      </c>
      <c r="B4765" s="408" t="s">
        <v>30</v>
      </c>
      <c r="C4765" s="409">
        <v>-1.2248123271434208E-2</v>
      </c>
      <c r="D4765" s="409">
        <v>-0.5</v>
      </c>
      <c r="E4765" s="409">
        <v>0</v>
      </c>
      <c r="G4765" s="364"/>
    </row>
    <row r="4766" spans="1:7" ht="17.25" thickBot="1" x14ac:dyDescent="0.35">
      <c r="A4766" s="375" t="s">
        <v>31</v>
      </c>
      <c r="B4766" s="408" t="s">
        <v>30</v>
      </c>
      <c r="C4766" s="409">
        <v>-1.2248123271434208E-2</v>
      </c>
      <c r="D4766" s="409">
        <v>-0.5</v>
      </c>
      <c r="E4766" s="409">
        <v>0</v>
      </c>
      <c r="G4766" s="364"/>
    </row>
    <row r="4767" spans="1:7" ht="17.25" thickBot="1" x14ac:dyDescent="0.35">
      <c r="A4767" s="375" t="s">
        <v>32</v>
      </c>
      <c r="B4767" s="408" t="s">
        <v>30</v>
      </c>
      <c r="C4767" s="409">
        <v>0</v>
      </c>
      <c r="D4767" s="409">
        <v>0</v>
      </c>
      <c r="E4767" s="409">
        <v>0</v>
      </c>
      <c r="G4767" s="364"/>
    </row>
    <row r="4768" spans="1:7" ht="17.25" thickBot="1" x14ac:dyDescent="0.35">
      <c r="A4768" s="1016" t="s">
        <v>1069</v>
      </c>
      <c r="B4768" s="1017"/>
      <c r="C4768" s="1017"/>
      <c r="D4768" s="1017"/>
      <c r="E4768" s="1018"/>
      <c r="G4768" s="364"/>
    </row>
    <row r="4769" spans="1:7" x14ac:dyDescent="0.3">
      <c r="A4769" s="969"/>
      <c r="B4769" s="404">
        <v>2019</v>
      </c>
      <c r="C4769" s="404">
        <v>2020</v>
      </c>
      <c r="D4769" s="404">
        <v>2021</v>
      </c>
      <c r="E4769" s="404">
        <v>2022</v>
      </c>
      <c r="G4769" s="364"/>
    </row>
    <row r="4770" spans="1:7" ht="17.25" thickBot="1" x14ac:dyDescent="0.35">
      <c r="A4770" s="970"/>
      <c r="B4770" s="405" t="s">
        <v>9</v>
      </c>
      <c r="C4770" s="405" t="s">
        <v>10</v>
      </c>
      <c r="D4770" s="405" t="s">
        <v>10</v>
      </c>
      <c r="E4770" s="405" t="s">
        <v>10</v>
      </c>
      <c r="G4770" s="364"/>
    </row>
    <row r="4771" spans="1:7" ht="17.25" thickBot="1" x14ac:dyDescent="0.35">
      <c r="A4771" s="411" t="s">
        <v>49</v>
      </c>
      <c r="B4771" s="412">
        <v>0</v>
      </c>
      <c r="C4771" s="412">
        <v>0</v>
      </c>
      <c r="D4771" s="412">
        <v>0</v>
      </c>
      <c r="E4771" s="412">
        <v>0</v>
      </c>
      <c r="G4771" s="364"/>
    </row>
    <row r="4772" spans="1:7" ht="17.25" thickBot="1" x14ac:dyDescent="0.35">
      <c r="A4772" s="413" t="s">
        <v>110</v>
      </c>
      <c r="B4772" s="412">
        <v>0</v>
      </c>
      <c r="C4772" s="412">
        <v>0</v>
      </c>
      <c r="D4772" s="412">
        <v>0</v>
      </c>
      <c r="E4772" s="412">
        <v>0</v>
      </c>
      <c r="G4772" s="364"/>
    </row>
    <row r="4773" spans="1:7" ht="17.25" thickBot="1" x14ac:dyDescent="0.35">
      <c r="A4773" s="413" t="s">
        <v>111</v>
      </c>
      <c r="B4773" s="412"/>
      <c r="C4773" s="412"/>
      <c r="D4773" s="412"/>
      <c r="E4773" s="412"/>
      <c r="G4773" s="364"/>
    </row>
    <row r="4774" spans="1:7" ht="17.25" thickBot="1" x14ac:dyDescent="0.35">
      <c r="A4774" s="413" t="s">
        <v>113</v>
      </c>
      <c r="B4774" s="412"/>
      <c r="C4774" s="412"/>
      <c r="D4774" s="412"/>
      <c r="E4774" s="412"/>
      <c r="G4774" s="364"/>
    </row>
    <row r="4775" spans="1:7" ht="17.25" thickBot="1" x14ac:dyDescent="0.35">
      <c r="A4775" s="413" t="s">
        <v>114</v>
      </c>
      <c r="B4775" s="412"/>
      <c r="C4775" s="412"/>
      <c r="D4775" s="412"/>
      <c r="E4775" s="412"/>
      <c r="G4775" s="364"/>
    </row>
    <row r="4776" spans="1:7" ht="17.25" thickBot="1" x14ac:dyDescent="0.35">
      <c r="A4776" s="411" t="s">
        <v>50</v>
      </c>
      <c r="B4776" s="407">
        <v>10124</v>
      </c>
      <c r="C4776" s="407">
        <v>10000</v>
      </c>
      <c r="D4776" s="407">
        <v>5000</v>
      </c>
      <c r="E4776" s="407">
        <v>5000</v>
      </c>
      <c r="G4776" s="364"/>
    </row>
    <row r="4777" spans="1:7" ht="17.25" thickBot="1" x14ac:dyDescent="0.35">
      <c r="A4777" s="413" t="s">
        <v>110</v>
      </c>
      <c r="B4777" s="407"/>
      <c r="C4777" s="407"/>
      <c r="D4777" s="407"/>
      <c r="E4777" s="407"/>
      <c r="G4777" s="364"/>
    </row>
    <row r="4778" spans="1:7" ht="17.25" thickBot="1" x14ac:dyDescent="0.35">
      <c r="A4778" s="413" t="s">
        <v>111</v>
      </c>
      <c r="B4778" s="407"/>
      <c r="C4778" s="407"/>
      <c r="D4778" s="407"/>
      <c r="E4778" s="407"/>
      <c r="G4778" s="364"/>
    </row>
    <row r="4779" spans="1:7" ht="17.25" thickBot="1" x14ac:dyDescent="0.35">
      <c r="A4779" s="413" t="s">
        <v>113</v>
      </c>
      <c r="B4779" s="407">
        <v>0</v>
      </c>
      <c r="C4779" s="407">
        <v>0</v>
      </c>
      <c r="D4779" s="407">
        <v>0</v>
      </c>
      <c r="E4779" s="407">
        <v>0</v>
      </c>
      <c r="G4779" s="364"/>
    </row>
    <row r="4780" spans="1:7" ht="17.25" thickBot="1" x14ac:dyDescent="0.35">
      <c r="A4780" s="413" t="s">
        <v>114</v>
      </c>
      <c r="B4780" s="407">
        <v>10124</v>
      </c>
      <c r="C4780" s="407">
        <v>10000</v>
      </c>
      <c r="D4780" s="407">
        <v>5000</v>
      </c>
      <c r="E4780" s="407">
        <v>5000</v>
      </c>
      <c r="G4780" s="364"/>
    </row>
    <row r="4781" spans="1:7" ht="39.75" customHeight="1" thickBot="1" x14ac:dyDescent="0.35">
      <c r="A4781" s="425" t="s">
        <v>211</v>
      </c>
      <c r="B4781" s="407">
        <v>10124</v>
      </c>
      <c r="C4781" s="407">
        <v>10000</v>
      </c>
      <c r="D4781" s="407">
        <v>5000</v>
      </c>
      <c r="E4781" s="407">
        <v>5000</v>
      </c>
      <c r="G4781" s="364"/>
    </row>
    <row r="4782" spans="1:7" ht="45.75" customHeight="1" thickBot="1" x14ac:dyDescent="0.35">
      <c r="A4782" s="401" t="s">
        <v>212</v>
      </c>
      <c r="B4782" s="402" t="s">
        <v>1162</v>
      </c>
      <c r="C4782" s="415" t="s">
        <v>817</v>
      </c>
      <c r="D4782" s="416"/>
      <c r="E4782" s="419"/>
      <c r="G4782" s="364"/>
    </row>
    <row r="4783" spans="1:7" ht="17.25" thickBot="1" x14ac:dyDescent="0.35">
      <c r="A4783" s="375" t="s">
        <v>22</v>
      </c>
      <c r="B4783" s="986" t="s">
        <v>1142</v>
      </c>
      <c r="C4783" s="966"/>
      <c r="D4783" s="966"/>
      <c r="E4783" s="987"/>
      <c r="G4783" s="364"/>
    </row>
    <row r="4784" spans="1:7" ht="17.25" thickBot="1" x14ac:dyDescent="0.35">
      <c r="A4784" s="375" t="s">
        <v>24</v>
      </c>
      <c r="B4784" s="998" t="s">
        <v>1121</v>
      </c>
      <c r="C4784" s="967"/>
      <c r="D4784" s="967"/>
      <c r="E4784" s="968"/>
    </row>
    <row r="4785" spans="1:5" x14ac:dyDescent="0.3">
      <c r="A4785" s="969"/>
      <c r="B4785" s="404">
        <v>2019</v>
      </c>
      <c r="C4785" s="404">
        <v>2020</v>
      </c>
      <c r="D4785" s="404">
        <v>2021</v>
      </c>
      <c r="E4785" s="404">
        <v>2022</v>
      </c>
    </row>
    <row r="4786" spans="1:5" ht="17.25" thickBot="1" x14ac:dyDescent="0.35">
      <c r="A4786" s="970"/>
      <c r="B4786" s="405" t="s">
        <v>9</v>
      </c>
      <c r="C4786" s="405" t="s">
        <v>10</v>
      </c>
      <c r="D4786" s="405" t="s">
        <v>10</v>
      </c>
      <c r="E4786" s="405" t="s">
        <v>10</v>
      </c>
    </row>
    <row r="4787" spans="1:5" ht="17.25" thickBot="1" x14ac:dyDescent="0.35">
      <c r="A4787" s="375" t="s">
        <v>26</v>
      </c>
      <c r="B4787" s="408">
        <v>0</v>
      </c>
      <c r="C4787" s="408">
        <v>8000</v>
      </c>
      <c r="D4787" s="408">
        <v>10000</v>
      </c>
      <c r="E4787" s="408">
        <v>19296</v>
      </c>
    </row>
    <row r="4788" spans="1:5" ht="17.25" thickBot="1" x14ac:dyDescent="0.35">
      <c r="A4788" s="375" t="s">
        <v>27</v>
      </c>
      <c r="B4788" s="406">
        <v>0</v>
      </c>
      <c r="C4788" s="406">
        <v>8000</v>
      </c>
      <c r="D4788" s="406">
        <v>10000</v>
      </c>
      <c r="E4788" s="406">
        <v>19296</v>
      </c>
    </row>
    <row r="4789" spans="1:5" ht="17.25" thickBot="1" x14ac:dyDescent="0.35">
      <c r="A4789" s="375" t="s">
        <v>28</v>
      </c>
      <c r="B4789" s="406" t="e">
        <v>#DIV/0!</v>
      </c>
      <c r="C4789" s="406">
        <v>1</v>
      </c>
      <c r="D4789" s="406">
        <v>1</v>
      </c>
      <c r="E4789" s="406">
        <v>1</v>
      </c>
    </row>
    <row r="4790" spans="1:5" ht="17.25" thickBot="1" x14ac:dyDescent="0.35">
      <c r="A4790" s="375" t="s">
        <v>29</v>
      </c>
      <c r="B4790" s="408" t="s">
        <v>30</v>
      </c>
      <c r="C4790" s="409" t="e">
        <v>#DIV/0!</v>
      </c>
      <c r="D4790" s="409">
        <v>0.25</v>
      </c>
      <c r="E4790" s="409">
        <v>0.92959999999999998</v>
      </c>
    </row>
    <row r="4791" spans="1:5" ht="17.25" thickBot="1" x14ac:dyDescent="0.35">
      <c r="A4791" s="375" t="s">
        <v>31</v>
      </c>
      <c r="B4791" s="408" t="s">
        <v>30</v>
      </c>
      <c r="C4791" s="409" t="e">
        <v>#DIV/0!</v>
      </c>
      <c r="D4791" s="409">
        <v>0.25</v>
      </c>
      <c r="E4791" s="409">
        <v>0.92959999999999998</v>
      </c>
    </row>
    <row r="4792" spans="1:5" ht="17.25" thickBot="1" x14ac:dyDescent="0.35">
      <c r="A4792" s="375" t="s">
        <v>32</v>
      </c>
      <c r="B4792" s="408" t="s">
        <v>30</v>
      </c>
      <c r="C4792" s="409" t="e">
        <v>#DIV/0!</v>
      </c>
      <c r="D4792" s="409">
        <v>0</v>
      </c>
      <c r="E4792" s="409">
        <v>0</v>
      </c>
    </row>
    <row r="4793" spans="1:5" ht="17.25" thickBot="1" x14ac:dyDescent="0.35">
      <c r="A4793" s="1016" t="s">
        <v>1069</v>
      </c>
      <c r="B4793" s="1017"/>
      <c r="C4793" s="1017"/>
      <c r="D4793" s="1017"/>
      <c r="E4793" s="1018"/>
    </row>
    <row r="4794" spans="1:5" x14ac:dyDescent="0.3">
      <c r="A4794" s="969"/>
      <c r="B4794" s="404">
        <v>2019</v>
      </c>
      <c r="C4794" s="404">
        <v>2020</v>
      </c>
      <c r="D4794" s="404">
        <v>2021</v>
      </c>
      <c r="E4794" s="404">
        <v>2022</v>
      </c>
    </row>
    <row r="4795" spans="1:5" ht="17.25" thickBot="1" x14ac:dyDescent="0.35">
      <c r="A4795" s="970"/>
      <c r="B4795" s="405" t="s">
        <v>9</v>
      </c>
      <c r="C4795" s="405" t="s">
        <v>10</v>
      </c>
      <c r="D4795" s="405" t="s">
        <v>10</v>
      </c>
      <c r="E4795" s="405" t="s">
        <v>10</v>
      </c>
    </row>
    <row r="4796" spans="1:5" ht="17.25" thickBot="1" x14ac:dyDescent="0.35">
      <c r="A4796" s="411" t="s">
        <v>49</v>
      </c>
      <c r="B4796" s="412">
        <v>0</v>
      </c>
      <c r="C4796" s="412">
        <v>0</v>
      </c>
      <c r="D4796" s="412">
        <v>0</v>
      </c>
      <c r="E4796" s="412">
        <v>0</v>
      </c>
    </row>
    <row r="4797" spans="1:5" ht="17.25" thickBot="1" x14ac:dyDescent="0.35">
      <c r="A4797" s="413" t="s">
        <v>110</v>
      </c>
      <c r="B4797" s="412">
        <v>0</v>
      </c>
      <c r="C4797" s="412">
        <v>0</v>
      </c>
      <c r="D4797" s="412">
        <v>0</v>
      </c>
      <c r="E4797" s="412">
        <v>0</v>
      </c>
    </row>
    <row r="4798" spans="1:5" ht="17.25" thickBot="1" x14ac:dyDescent="0.35">
      <c r="A4798" s="413" t="s">
        <v>111</v>
      </c>
      <c r="B4798" s="412"/>
      <c r="C4798" s="412"/>
      <c r="D4798" s="412"/>
      <c r="E4798" s="412"/>
    </row>
    <row r="4799" spans="1:5" ht="17.25" thickBot="1" x14ac:dyDescent="0.35">
      <c r="A4799" s="413" t="s">
        <v>113</v>
      </c>
      <c r="B4799" s="412"/>
      <c r="C4799" s="412"/>
      <c r="D4799" s="412"/>
      <c r="E4799" s="412"/>
    </row>
    <row r="4800" spans="1:5" ht="17.25" thickBot="1" x14ac:dyDescent="0.35">
      <c r="A4800" s="413" t="s">
        <v>114</v>
      </c>
      <c r="B4800" s="412"/>
      <c r="C4800" s="412"/>
      <c r="D4800" s="412"/>
      <c r="E4800" s="412"/>
    </row>
    <row r="4801" spans="1:8" ht="17.25" thickBot="1" x14ac:dyDescent="0.35">
      <c r="A4801" s="411" t="s">
        <v>50</v>
      </c>
      <c r="B4801" s="407">
        <v>0</v>
      </c>
      <c r="C4801" s="407">
        <v>8000</v>
      </c>
      <c r="D4801" s="407">
        <v>10000</v>
      </c>
      <c r="E4801" s="407">
        <v>19296</v>
      </c>
    </row>
    <row r="4802" spans="1:8" ht="17.25" thickBot="1" x14ac:dyDescent="0.35">
      <c r="A4802" s="413" t="s">
        <v>110</v>
      </c>
      <c r="B4802" s="407"/>
      <c r="C4802" s="407"/>
      <c r="D4802" s="407"/>
      <c r="E4802" s="407"/>
    </row>
    <row r="4803" spans="1:8" ht="17.25" thickBot="1" x14ac:dyDescent="0.35">
      <c r="A4803" s="413" t="s">
        <v>111</v>
      </c>
      <c r="B4803" s="407"/>
      <c r="C4803" s="407"/>
      <c r="D4803" s="407"/>
      <c r="E4803" s="407"/>
    </row>
    <row r="4804" spans="1:8" ht="17.25" thickBot="1" x14ac:dyDescent="0.35">
      <c r="A4804" s="413" t="s">
        <v>113</v>
      </c>
      <c r="B4804" s="407">
        <v>0</v>
      </c>
      <c r="C4804" s="407">
        <v>0</v>
      </c>
      <c r="D4804" s="407">
        <v>0</v>
      </c>
      <c r="E4804" s="407">
        <v>0</v>
      </c>
    </row>
    <row r="4805" spans="1:8" ht="17.25" thickBot="1" x14ac:dyDescent="0.35">
      <c r="A4805" s="413" t="s">
        <v>114</v>
      </c>
      <c r="B4805" s="407">
        <v>0</v>
      </c>
      <c r="C4805" s="407">
        <v>8000</v>
      </c>
      <c r="D4805" s="407">
        <v>10000</v>
      </c>
      <c r="E4805" s="407">
        <v>19296</v>
      </c>
    </row>
    <row r="4806" spans="1:8" ht="31.5" customHeight="1" thickBot="1" x14ac:dyDescent="0.35">
      <c r="A4806" s="476" t="s">
        <v>216</v>
      </c>
      <c r="B4806" s="465">
        <v>0</v>
      </c>
      <c r="C4806" s="465">
        <v>8000</v>
      </c>
      <c r="D4806" s="465">
        <v>10000</v>
      </c>
      <c r="E4806" s="465">
        <v>19296</v>
      </c>
      <c r="F4806" s="451"/>
      <c r="G4806" s="452"/>
      <c r="H4806" s="451"/>
    </row>
    <row r="4807" spans="1:8" ht="79.5" customHeight="1" thickBot="1" x14ac:dyDescent="0.35">
      <c r="A4807" s="401" t="s">
        <v>20</v>
      </c>
      <c r="B4807" s="402" t="s">
        <v>1163</v>
      </c>
      <c r="C4807" s="415" t="s">
        <v>1164</v>
      </c>
      <c r="D4807" s="416"/>
      <c r="E4807" s="419"/>
    </row>
    <row r="4808" spans="1:8" ht="17.25" thickBot="1" x14ac:dyDescent="0.35">
      <c r="A4808" s="375" t="s">
        <v>22</v>
      </c>
      <c r="B4808" s="986" t="s">
        <v>1165</v>
      </c>
      <c r="C4808" s="966"/>
      <c r="D4808" s="966"/>
      <c r="E4808" s="987"/>
    </row>
    <row r="4809" spans="1:8" ht="17.25" thickBot="1" x14ac:dyDescent="0.35">
      <c r="A4809" s="375" t="s">
        <v>24</v>
      </c>
      <c r="B4809" s="998" t="s">
        <v>1166</v>
      </c>
      <c r="C4809" s="967"/>
      <c r="D4809" s="967"/>
      <c r="E4809" s="968"/>
    </row>
    <row r="4810" spans="1:8" x14ac:dyDescent="0.3">
      <c r="A4810" s="969"/>
      <c r="B4810" s="404">
        <v>2019</v>
      </c>
      <c r="C4810" s="404">
        <v>2020</v>
      </c>
      <c r="D4810" s="404">
        <v>2021</v>
      </c>
      <c r="E4810" s="404">
        <v>2022</v>
      </c>
    </row>
    <row r="4811" spans="1:8" ht="17.25" thickBot="1" x14ac:dyDescent="0.35">
      <c r="A4811" s="970"/>
      <c r="B4811" s="405" t="s">
        <v>9</v>
      </c>
      <c r="C4811" s="405" t="s">
        <v>10</v>
      </c>
      <c r="D4811" s="405" t="s">
        <v>10</v>
      </c>
      <c r="E4811" s="405" t="s">
        <v>10</v>
      </c>
    </row>
    <row r="4812" spans="1:8" ht="17.25" thickBot="1" x14ac:dyDescent="0.35">
      <c r="A4812" s="375" t="s">
        <v>26</v>
      </c>
      <c r="B4812" s="408">
        <v>1</v>
      </c>
      <c r="C4812" s="408">
        <v>1</v>
      </c>
      <c r="D4812" s="408">
        <v>1</v>
      </c>
      <c r="E4812" s="408">
        <v>0</v>
      </c>
    </row>
    <row r="4813" spans="1:8" ht="17.25" thickBot="1" x14ac:dyDescent="0.35">
      <c r="A4813" s="375" t="s">
        <v>27</v>
      </c>
      <c r="B4813" s="406">
        <v>50000</v>
      </c>
      <c r="C4813" s="406">
        <v>50000</v>
      </c>
      <c r="D4813" s="406">
        <v>90679</v>
      </c>
      <c r="E4813" s="406">
        <v>0</v>
      </c>
    </row>
    <row r="4814" spans="1:8" ht="17.25" thickBot="1" x14ac:dyDescent="0.35">
      <c r="A4814" s="375" t="s">
        <v>28</v>
      </c>
      <c r="B4814" s="406">
        <v>50000</v>
      </c>
      <c r="C4814" s="406">
        <v>50000</v>
      </c>
      <c r="D4814" s="406">
        <v>90679</v>
      </c>
      <c r="E4814" s="406" t="e">
        <v>#DIV/0!</v>
      </c>
    </row>
    <row r="4815" spans="1:8" ht="17.25" thickBot="1" x14ac:dyDescent="0.35">
      <c r="A4815" s="375" t="s">
        <v>29</v>
      </c>
      <c r="B4815" s="408" t="s">
        <v>30</v>
      </c>
      <c r="C4815" s="409">
        <v>0</v>
      </c>
      <c r="D4815" s="409">
        <v>0</v>
      </c>
      <c r="E4815" s="409">
        <v>-1</v>
      </c>
    </row>
    <row r="4816" spans="1:8" ht="17.25" thickBot="1" x14ac:dyDescent="0.35">
      <c r="A4816" s="375" t="s">
        <v>31</v>
      </c>
      <c r="B4816" s="408" t="s">
        <v>30</v>
      </c>
      <c r="C4816" s="409">
        <v>0</v>
      </c>
      <c r="D4816" s="409">
        <v>0.81357999999999997</v>
      </c>
      <c r="E4816" s="409">
        <v>-1</v>
      </c>
      <c r="G4816" s="364"/>
    </row>
    <row r="4817" spans="1:7" ht="17.25" thickBot="1" x14ac:dyDescent="0.35">
      <c r="A4817" s="375" t="s">
        <v>32</v>
      </c>
      <c r="B4817" s="408" t="s">
        <v>30</v>
      </c>
      <c r="C4817" s="409">
        <v>0</v>
      </c>
      <c r="D4817" s="409">
        <v>0.81357999999999997</v>
      </c>
      <c r="E4817" s="409" t="e">
        <v>#DIV/0!</v>
      </c>
      <c r="G4817" s="364"/>
    </row>
    <row r="4818" spans="1:7" ht="17.25" thickBot="1" x14ac:dyDescent="0.35">
      <c r="A4818" s="1016" t="s">
        <v>1069</v>
      </c>
      <c r="B4818" s="1017"/>
      <c r="C4818" s="1017"/>
      <c r="D4818" s="1017"/>
      <c r="E4818" s="1018"/>
      <c r="G4818" s="364"/>
    </row>
    <row r="4819" spans="1:7" x14ac:dyDescent="0.3">
      <c r="A4819" s="969"/>
      <c r="B4819" s="404">
        <v>2019</v>
      </c>
      <c r="C4819" s="404">
        <v>2020</v>
      </c>
      <c r="D4819" s="404">
        <v>2021</v>
      </c>
      <c r="E4819" s="404">
        <v>2022</v>
      </c>
      <c r="G4819" s="364"/>
    </row>
    <row r="4820" spans="1:7" ht="17.25" thickBot="1" x14ac:dyDescent="0.35">
      <c r="A4820" s="970"/>
      <c r="B4820" s="405" t="s">
        <v>9</v>
      </c>
      <c r="C4820" s="405" t="s">
        <v>10</v>
      </c>
      <c r="D4820" s="405" t="s">
        <v>10</v>
      </c>
      <c r="E4820" s="405" t="s">
        <v>10</v>
      </c>
      <c r="G4820" s="364"/>
    </row>
    <row r="4821" spans="1:7" ht="17.25" thickBot="1" x14ac:dyDescent="0.35">
      <c r="A4821" s="411" t="s">
        <v>49</v>
      </c>
      <c r="B4821" s="412">
        <v>0</v>
      </c>
      <c r="C4821" s="412">
        <v>0</v>
      </c>
      <c r="D4821" s="412">
        <v>0</v>
      </c>
      <c r="E4821" s="412">
        <v>0</v>
      </c>
      <c r="G4821" s="364"/>
    </row>
    <row r="4822" spans="1:7" ht="17.25" thickBot="1" x14ac:dyDescent="0.35">
      <c r="A4822" s="413" t="s">
        <v>110</v>
      </c>
      <c r="B4822" s="412">
        <v>0</v>
      </c>
      <c r="C4822" s="412">
        <v>0</v>
      </c>
      <c r="D4822" s="412">
        <v>0</v>
      </c>
      <c r="E4822" s="412">
        <v>0</v>
      </c>
      <c r="G4822" s="364"/>
    </row>
    <row r="4823" spans="1:7" ht="17.25" thickBot="1" x14ac:dyDescent="0.35">
      <c r="A4823" s="413" t="s">
        <v>111</v>
      </c>
      <c r="B4823" s="412"/>
      <c r="C4823" s="412"/>
      <c r="D4823" s="412"/>
      <c r="E4823" s="412"/>
      <c r="G4823" s="364"/>
    </row>
    <row r="4824" spans="1:7" ht="17.25" thickBot="1" x14ac:dyDescent="0.35">
      <c r="A4824" s="413" t="s">
        <v>113</v>
      </c>
      <c r="B4824" s="412"/>
      <c r="C4824" s="412"/>
      <c r="D4824" s="412"/>
      <c r="E4824" s="412"/>
      <c r="G4824" s="364"/>
    </row>
    <row r="4825" spans="1:7" ht="17.25" thickBot="1" x14ac:dyDescent="0.35">
      <c r="A4825" s="413" t="s">
        <v>114</v>
      </c>
      <c r="B4825" s="412"/>
      <c r="C4825" s="412"/>
      <c r="D4825" s="412"/>
      <c r="E4825" s="412"/>
      <c r="G4825" s="364"/>
    </row>
    <row r="4826" spans="1:7" ht="17.25" thickBot="1" x14ac:dyDescent="0.35">
      <c r="A4826" s="411" t="s">
        <v>50</v>
      </c>
      <c r="B4826" s="407">
        <v>50000</v>
      </c>
      <c r="C4826" s="407">
        <v>50000</v>
      </c>
      <c r="D4826" s="407">
        <v>90679</v>
      </c>
      <c r="E4826" s="407">
        <v>0</v>
      </c>
      <c r="G4826" s="364"/>
    </row>
    <row r="4827" spans="1:7" ht="17.25" thickBot="1" x14ac:dyDescent="0.35">
      <c r="A4827" s="413" t="s">
        <v>110</v>
      </c>
      <c r="B4827" s="407"/>
      <c r="C4827" s="407"/>
      <c r="D4827" s="407"/>
      <c r="E4827" s="407"/>
      <c r="G4827" s="364"/>
    </row>
    <row r="4828" spans="1:7" ht="17.25" thickBot="1" x14ac:dyDescent="0.35">
      <c r="A4828" s="413" t="s">
        <v>111</v>
      </c>
      <c r="B4828" s="407">
        <v>50000</v>
      </c>
      <c r="C4828" s="407">
        <v>50000</v>
      </c>
      <c r="D4828" s="407">
        <v>90679</v>
      </c>
      <c r="E4828" s="407"/>
      <c r="G4828" s="364"/>
    </row>
    <row r="4829" spans="1:7" ht="17.25" thickBot="1" x14ac:dyDescent="0.35">
      <c r="A4829" s="413" t="s">
        <v>113</v>
      </c>
      <c r="B4829" s="407">
        <v>0</v>
      </c>
      <c r="C4829" s="407">
        <v>0</v>
      </c>
      <c r="D4829" s="407">
        <v>0</v>
      </c>
      <c r="E4829" s="407">
        <v>0</v>
      </c>
      <c r="G4829" s="364"/>
    </row>
    <row r="4830" spans="1:7" ht="17.25" thickBot="1" x14ac:dyDescent="0.35">
      <c r="A4830" s="413" t="s">
        <v>114</v>
      </c>
      <c r="B4830" s="407">
        <v>0</v>
      </c>
      <c r="C4830" s="407">
        <v>0</v>
      </c>
      <c r="D4830" s="407">
        <v>0</v>
      </c>
      <c r="E4830" s="407">
        <v>0</v>
      </c>
      <c r="G4830" s="364"/>
    </row>
    <row r="4831" spans="1:7" ht="36" customHeight="1" thickBot="1" x14ac:dyDescent="0.35">
      <c r="A4831" s="425" t="s">
        <v>40</v>
      </c>
      <c r="B4831" s="407">
        <v>50000</v>
      </c>
      <c r="C4831" s="407">
        <v>50000</v>
      </c>
      <c r="D4831" s="407">
        <v>90679</v>
      </c>
      <c r="E4831" s="407">
        <v>0</v>
      </c>
      <c r="G4831" s="364"/>
    </row>
    <row r="4832" spans="1:7" ht="100.5" customHeight="1" thickBot="1" x14ac:dyDescent="0.35">
      <c r="A4832" s="401" t="s">
        <v>53</v>
      </c>
      <c r="B4832" s="402" t="s">
        <v>1167</v>
      </c>
      <c r="C4832" s="415" t="s">
        <v>1168</v>
      </c>
      <c r="D4832" s="416"/>
      <c r="E4832" s="419"/>
      <c r="G4832" s="364"/>
    </row>
    <row r="4833" spans="1:7" ht="17.25" thickBot="1" x14ac:dyDescent="0.35">
      <c r="A4833" s="375" t="s">
        <v>22</v>
      </c>
      <c r="B4833" s="986" t="s">
        <v>1169</v>
      </c>
      <c r="C4833" s="966"/>
      <c r="D4833" s="966"/>
      <c r="E4833" s="987"/>
      <c r="G4833" s="364"/>
    </row>
    <row r="4834" spans="1:7" ht="17.25" thickBot="1" x14ac:dyDescent="0.35">
      <c r="A4834" s="375" t="s">
        <v>24</v>
      </c>
      <c r="B4834" s="998" t="s">
        <v>715</v>
      </c>
      <c r="C4834" s="967"/>
      <c r="D4834" s="967"/>
      <c r="E4834" s="968"/>
      <c r="G4834" s="364"/>
    </row>
    <row r="4835" spans="1:7" x14ac:dyDescent="0.3">
      <c r="A4835" s="969"/>
      <c r="B4835" s="404">
        <v>2019</v>
      </c>
      <c r="C4835" s="404">
        <v>2020</v>
      </c>
      <c r="D4835" s="404">
        <v>2021</v>
      </c>
      <c r="E4835" s="404">
        <v>2022</v>
      </c>
      <c r="G4835" s="364"/>
    </row>
    <row r="4836" spans="1:7" ht="17.25" thickBot="1" x14ac:dyDescent="0.35">
      <c r="A4836" s="970"/>
      <c r="B4836" s="405" t="s">
        <v>9</v>
      </c>
      <c r="C4836" s="405" t="s">
        <v>10</v>
      </c>
      <c r="D4836" s="405" t="s">
        <v>10</v>
      </c>
      <c r="E4836" s="405" t="s">
        <v>10</v>
      </c>
      <c r="G4836" s="364"/>
    </row>
    <row r="4837" spans="1:7" ht="17.25" thickBot="1" x14ac:dyDescent="0.35">
      <c r="A4837" s="375" t="s">
        <v>26</v>
      </c>
      <c r="B4837" s="408">
        <v>7500</v>
      </c>
      <c r="C4837" s="408">
        <v>3000</v>
      </c>
      <c r="D4837" s="408">
        <v>1000</v>
      </c>
      <c r="E4837" s="408">
        <v>0</v>
      </c>
      <c r="G4837" s="364"/>
    </row>
    <row r="4838" spans="1:7" ht="17.25" thickBot="1" x14ac:dyDescent="0.35">
      <c r="A4838" s="375" t="s">
        <v>27</v>
      </c>
      <c r="B4838" s="406">
        <v>653500</v>
      </c>
      <c r="C4838" s="406">
        <v>450000</v>
      </c>
      <c r="D4838" s="406">
        <v>122764</v>
      </c>
      <c r="E4838" s="406">
        <v>0</v>
      </c>
      <c r="G4838" s="364"/>
    </row>
    <row r="4839" spans="1:7" ht="17.25" thickBot="1" x14ac:dyDescent="0.35">
      <c r="A4839" s="375" t="s">
        <v>28</v>
      </c>
      <c r="B4839" s="406">
        <v>87.13333333333334</v>
      </c>
      <c r="C4839" s="406">
        <v>150</v>
      </c>
      <c r="D4839" s="406">
        <v>122.764</v>
      </c>
      <c r="E4839" s="406" t="e">
        <v>#DIV/0!</v>
      </c>
      <c r="G4839" s="364"/>
    </row>
    <row r="4840" spans="1:7" ht="17.25" thickBot="1" x14ac:dyDescent="0.35">
      <c r="A4840" s="375" t="s">
        <v>29</v>
      </c>
      <c r="B4840" s="408" t="s">
        <v>30</v>
      </c>
      <c r="C4840" s="409">
        <v>-0.6</v>
      </c>
      <c r="D4840" s="409">
        <v>-0.66666666666666674</v>
      </c>
      <c r="E4840" s="409">
        <v>-1</v>
      </c>
      <c r="G4840" s="364"/>
    </row>
    <row r="4841" spans="1:7" ht="17.25" thickBot="1" x14ac:dyDescent="0.35">
      <c r="A4841" s="375" t="s">
        <v>31</v>
      </c>
      <c r="B4841" s="408" t="s">
        <v>30</v>
      </c>
      <c r="C4841" s="409">
        <v>-0.31140015302218826</v>
      </c>
      <c r="D4841" s="409">
        <v>-0.72719111111111112</v>
      </c>
      <c r="E4841" s="409">
        <v>-1</v>
      </c>
      <c r="G4841" s="364"/>
    </row>
    <row r="4842" spans="1:7" ht="17.25" thickBot="1" x14ac:dyDescent="0.35">
      <c r="A4842" s="375" t="s">
        <v>32</v>
      </c>
      <c r="B4842" s="408" t="s">
        <v>30</v>
      </c>
      <c r="C4842" s="409">
        <v>0.7214996174445294</v>
      </c>
      <c r="D4842" s="409">
        <v>-0.18157333333333336</v>
      </c>
      <c r="E4842" s="409" t="e">
        <v>#DIV/0!</v>
      </c>
      <c r="G4842" s="364"/>
    </row>
    <row r="4843" spans="1:7" ht="17.25" thickBot="1" x14ac:dyDescent="0.35">
      <c r="A4843" s="1016" t="s">
        <v>1069</v>
      </c>
      <c r="B4843" s="1017"/>
      <c r="C4843" s="1017"/>
      <c r="D4843" s="1017"/>
      <c r="E4843" s="1018"/>
      <c r="G4843" s="364"/>
    </row>
    <row r="4844" spans="1:7" x14ac:dyDescent="0.3">
      <c r="A4844" s="969"/>
      <c r="B4844" s="404">
        <v>2019</v>
      </c>
      <c r="C4844" s="404">
        <v>2020</v>
      </c>
      <c r="D4844" s="404">
        <v>2021</v>
      </c>
      <c r="E4844" s="404">
        <v>2022</v>
      </c>
      <c r="G4844" s="364"/>
    </row>
    <row r="4845" spans="1:7" ht="17.25" thickBot="1" x14ac:dyDescent="0.35">
      <c r="A4845" s="970"/>
      <c r="B4845" s="405" t="s">
        <v>9</v>
      </c>
      <c r="C4845" s="405" t="s">
        <v>10</v>
      </c>
      <c r="D4845" s="405" t="s">
        <v>10</v>
      </c>
      <c r="E4845" s="405" t="s">
        <v>10</v>
      </c>
      <c r="G4845" s="364"/>
    </row>
    <row r="4846" spans="1:7" ht="17.25" thickBot="1" x14ac:dyDescent="0.35">
      <c r="A4846" s="411" t="s">
        <v>49</v>
      </c>
      <c r="B4846" s="412">
        <v>0</v>
      </c>
      <c r="C4846" s="412">
        <v>0</v>
      </c>
      <c r="D4846" s="412">
        <v>0</v>
      </c>
      <c r="E4846" s="412">
        <v>0</v>
      </c>
      <c r="G4846" s="364"/>
    </row>
    <row r="4847" spans="1:7" ht="17.25" thickBot="1" x14ac:dyDescent="0.35">
      <c r="A4847" s="413" t="s">
        <v>110</v>
      </c>
      <c r="B4847" s="412">
        <v>0</v>
      </c>
      <c r="C4847" s="412">
        <v>0</v>
      </c>
      <c r="D4847" s="412">
        <v>0</v>
      </c>
      <c r="E4847" s="412">
        <v>0</v>
      </c>
      <c r="G4847" s="364"/>
    </row>
    <row r="4848" spans="1:7" ht="17.25" thickBot="1" x14ac:dyDescent="0.35">
      <c r="A4848" s="413" t="s">
        <v>111</v>
      </c>
      <c r="B4848" s="412"/>
      <c r="C4848" s="412"/>
      <c r="D4848" s="412"/>
      <c r="E4848" s="412"/>
      <c r="G4848" s="364"/>
    </row>
    <row r="4849" spans="1:7" ht="17.25" thickBot="1" x14ac:dyDescent="0.35">
      <c r="A4849" s="413" t="s">
        <v>113</v>
      </c>
      <c r="B4849" s="412"/>
      <c r="C4849" s="412"/>
      <c r="D4849" s="412"/>
      <c r="E4849" s="412"/>
      <c r="G4849" s="364"/>
    </row>
    <row r="4850" spans="1:7" ht="17.25" thickBot="1" x14ac:dyDescent="0.35">
      <c r="A4850" s="413" t="s">
        <v>114</v>
      </c>
      <c r="B4850" s="412"/>
      <c r="C4850" s="412"/>
      <c r="D4850" s="412"/>
      <c r="E4850" s="412"/>
      <c r="G4850" s="364"/>
    </row>
    <row r="4851" spans="1:7" ht="17.25" thickBot="1" x14ac:dyDescent="0.35">
      <c r="A4851" s="411" t="s">
        <v>50</v>
      </c>
      <c r="B4851" s="407">
        <v>653500</v>
      </c>
      <c r="C4851" s="407">
        <v>450000</v>
      </c>
      <c r="D4851" s="407">
        <v>122764</v>
      </c>
      <c r="E4851" s="407">
        <v>0</v>
      </c>
      <c r="G4851" s="364"/>
    </row>
    <row r="4852" spans="1:7" ht="17.25" thickBot="1" x14ac:dyDescent="0.35">
      <c r="A4852" s="413" t="s">
        <v>110</v>
      </c>
      <c r="B4852" s="407"/>
      <c r="C4852" s="407"/>
      <c r="D4852" s="407"/>
      <c r="E4852" s="407"/>
      <c r="G4852" s="364"/>
    </row>
    <row r="4853" spans="1:7" ht="17.25" thickBot="1" x14ac:dyDescent="0.35">
      <c r="A4853" s="413" t="s">
        <v>111</v>
      </c>
      <c r="B4853" s="407">
        <v>653500</v>
      </c>
      <c r="C4853" s="407">
        <v>450000</v>
      </c>
      <c r="D4853" s="407">
        <v>122764</v>
      </c>
      <c r="E4853" s="407"/>
      <c r="G4853" s="364"/>
    </row>
    <row r="4854" spans="1:7" ht="17.25" thickBot="1" x14ac:dyDescent="0.35">
      <c r="A4854" s="413" t="s">
        <v>113</v>
      </c>
      <c r="B4854" s="407">
        <v>0</v>
      </c>
      <c r="C4854" s="407">
        <v>0</v>
      </c>
      <c r="D4854" s="407">
        <v>0</v>
      </c>
      <c r="E4854" s="407">
        <v>0</v>
      </c>
      <c r="G4854" s="364"/>
    </row>
    <row r="4855" spans="1:7" ht="17.25" thickBot="1" x14ac:dyDescent="0.35">
      <c r="A4855" s="413" t="s">
        <v>114</v>
      </c>
      <c r="B4855" s="407">
        <v>0</v>
      </c>
      <c r="C4855" s="407">
        <v>0</v>
      </c>
      <c r="D4855" s="407">
        <v>0</v>
      </c>
      <c r="E4855" s="407">
        <v>0</v>
      </c>
      <c r="G4855" s="364"/>
    </row>
    <row r="4856" spans="1:7" ht="39" customHeight="1" thickBot="1" x14ac:dyDescent="0.35">
      <c r="A4856" s="425" t="s">
        <v>56</v>
      </c>
      <c r="B4856" s="407">
        <v>653500</v>
      </c>
      <c r="C4856" s="407">
        <v>450000</v>
      </c>
      <c r="D4856" s="407">
        <v>122764</v>
      </c>
      <c r="E4856" s="407">
        <v>0</v>
      </c>
      <c r="G4856" s="364"/>
    </row>
    <row r="4857" spans="1:7" ht="33.75" customHeight="1" thickBot="1" x14ac:dyDescent="0.35">
      <c r="A4857" s="401" t="s">
        <v>102</v>
      </c>
      <c r="B4857" s="402" t="s">
        <v>1170</v>
      </c>
      <c r="C4857" s="415" t="s">
        <v>1171</v>
      </c>
      <c r="D4857" s="416"/>
      <c r="E4857" s="419"/>
      <c r="G4857" s="364"/>
    </row>
    <row r="4858" spans="1:7" ht="17.25" thickBot="1" x14ac:dyDescent="0.35">
      <c r="A4858" s="375" t="s">
        <v>22</v>
      </c>
      <c r="B4858" s="986" t="s">
        <v>1172</v>
      </c>
      <c r="C4858" s="966"/>
      <c r="D4858" s="966"/>
      <c r="E4858" s="987"/>
      <c r="G4858" s="364"/>
    </row>
    <row r="4859" spans="1:7" ht="17.25" thickBot="1" x14ac:dyDescent="0.35">
      <c r="A4859" s="375" t="s">
        <v>24</v>
      </c>
      <c r="B4859" s="998" t="s">
        <v>1166</v>
      </c>
      <c r="C4859" s="967"/>
      <c r="D4859" s="967"/>
      <c r="E4859" s="968"/>
      <c r="G4859" s="364"/>
    </row>
    <row r="4860" spans="1:7" x14ac:dyDescent="0.3">
      <c r="A4860" s="969"/>
      <c r="B4860" s="404">
        <v>2019</v>
      </c>
      <c r="C4860" s="404">
        <v>2020</v>
      </c>
      <c r="D4860" s="404">
        <v>2021</v>
      </c>
      <c r="E4860" s="404">
        <v>2022</v>
      </c>
      <c r="G4860" s="364"/>
    </row>
    <row r="4861" spans="1:7" ht="17.25" thickBot="1" x14ac:dyDescent="0.35">
      <c r="A4861" s="970"/>
      <c r="B4861" s="405" t="s">
        <v>9</v>
      </c>
      <c r="C4861" s="405" t="s">
        <v>10</v>
      </c>
      <c r="D4861" s="405" t="s">
        <v>10</v>
      </c>
      <c r="E4861" s="405" t="s">
        <v>10</v>
      </c>
      <c r="G4861" s="364"/>
    </row>
    <row r="4862" spans="1:7" ht="17.25" thickBot="1" x14ac:dyDescent="0.35">
      <c r="A4862" s="375" t="s">
        <v>26</v>
      </c>
      <c r="B4862" s="408">
        <v>1</v>
      </c>
      <c r="C4862" s="408">
        <v>1</v>
      </c>
      <c r="D4862" s="408">
        <v>1</v>
      </c>
      <c r="E4862" s="408">
        <v>0</v>
      </c>
      <c r="G4862" s="364"/>
    </row>
    <row r="4863" spans="1:7" ht="17.25" thickBot="1" x14ac:dyDescent="0.35">
      <c r="A4863" s="375" t="s">
        <v>27</v>
      </c>
      <c r="B4863" s="406">
        <v>90100</v>
      </c>
      <c r="C4863" s="406">
        <v>217693</v>
      </c>
      <c r="D4863" s="406">
        <v>1266564</v>
      </c>
      <c r="E4863" s="406">
        <v>0</v>
      </c>
      <c r="G4863" s="364"/>
    </row>
    <row r="4864" spans="1:7" ht="17.25" thickBot="1" x14ac:dyDescent="0.35">
      <c r="A4864" s="375" t="s">
        <v>28</v>
      </c>
      <c r="B4864" s="406">
        <v>90100</v>
      </c>
      <c r="C4864" s="406">
        <v>217693</v>
      </c>
      <c r="D4864" s="406">
        <v>1266564</v>
      </c>
      <c r="E4864" s="406" t="e">
        <v>#DIV/0!</v>
      </c>
    </row>
    <row r="4865" spans="1:7" ht="17.25" thickBot="1" x14ac:dyDescent="0.35">
      <c r="A4865" s="375" t="s">
        <v>29</v>
      </c>
      <c r="B4865" s="408" t="s">
        <v>30</v>
      </c>
      <c r="C4865" s="409">
        <v>0</v>
      </c>
      <c r="D4865" s="409">
        <v>0</v>
      </c>
      <c r="E4865" s="409">
        <v>-1</v>
      </c>
    </row>
    <row r="4866" spans="1:7" ht="17.25" thickBot="1" x14ac:dyDescent="0.35">
      <c r="A4866" s="375" t="s">
        <v>31</v>
      </c>
      <c r="B4866" s="408" t="s">
        <v>30</v>
      </c>
      <c r="C4866" s="409">
        <v>1.416126526082131</v>
      </c>
      <c r="D4866" s="409">
        <v>4.8181200130458945</v>
      </c>
      <c r="E4866" s="409">
        <v>-1</v>
      </c>
    </row>
    <row r="4867" spans="1:7" ht="17.25" thickBot="1" x14ac:dyDescent="0.35">
      <c r="A4867" s="375" t="s">
        <v>32</v>
      </c>
      <c r="B4867" s="408" t="s">
        <v>30</v>
      </c>
      <c r="C4867" s="409">
        <v>1.416126526082131</v>
      </c>
      <c r="D4867" s="409">
        <v>4.8181200130458945</v>
      </c>
      <c r="E4867" s="409" t="e">
        <v>#DIV/0!</v>
      </c>
    </row>
    <row r="4868" spans="1:7" ht="17.25" thickBot="1" x14ac:dyDescent="0.35">
      <c r="A4868" s="1016" t="s">
        <v>1069</v>
      </c>
      <c r="B4868" s="1017"/>
      <c r="C4868" s="1017"/>
      <c r="D4868" s="1017"/>
      <c r="E4868" s="1018"/>
    </row>
    <row r="4869" spans="1:7" x14ac:dyDescent="0.3">
      <c r="A4869" s="969"/>
      <c r="B4869" s="404">
        <v>2019</v>
      </c>
      <c r="C4869" s="404">
        <v>2020</v>
      </c>
      <c r="D4869" s="404">
        <v>2021</v>
      </c>
      <c r="E4869" s="404">
        <v>2022</v>
      </c>
    </row>
    <row r="4870" spans="1:7" ht="17.25" thickBot="1" x14ac:dyDescent="0.35">
      <c r="A4870" s="970"/>
      <c r="B4870" s="405" t="s">
        <v>9</v>
      </c>
      <c r="C4870" s="405" t="s">
        <v>10</v>
      </c>
      <c r="D4870" s="405" t="s">
        <v>10</v>
      </c>
      <c r="E4870" s="405" t="s">
        <v>10</v>
      </c>
    </row>
    <row r="4871" spans="1:7" ht="17.25" thickBot="1" x14ac:dyDescent="0.35">
      <c r="A4871" s="411" t="s">
        <v>49</v>
      </c>
      <c r="B4871" s="412">
        <v>0</v>
      </c>
      <c r="C4871" s="412">
        <v>0</v>
      </c>
      <c r="D4871" s="412">
        <v>0</v>
      </c>
      <c r="E4871" s="412">
        <v>0</v>
      </c>
    </row>
    <row r="4872" spans="1:7" ht="17.25" thickBot="1" x14ac:dyDescent="0.35">
      <c r="A4872" s="413" t="s">
        <v>110</v>
      </c>
      <c r="B4872" s="412">
        <v>0</v>
      </c>
      <c r="C4872" s="412">
        <v>0</v>
      </c>
      <c r="D4872" s="412">
        <v>0</v>
      </c>
      <c r="E4872" s="412">
        <v>0</v>
      </c>
    </row>
    <row r="4873" spans="1:7" ht="17.25" thickBot="1" x14ac:dyDescent="0.35">
      <c r="A4873" s="413" t="s">
        <v>111</v>
      </c>
      <c r="B4873" s="412"/>
      <c r="C4873" s="412"/>
      <c r="D4873" s="412"/>
      <c r="E4873" s="412"/>
    </row>
    <row r="4874" spans="1:7" ht="17.25" thickBot="1" x14ac:dyDescent="0.35">
      <c r="A4874" s="413" t="s">
        <v>113</v>
      </c>
      <c r="B4874" s="412"/>
      <c r="C4874" s="412"/>
      <c r="D4874" s="412"/>
      <c r="E4874" s="412"/>
    </row>
    <row r="4875" spans="1:7" ht="17.25" thickBot="1" x14ac:dyDescent="0.35">
      <c r="A4875" s="413" t="s">
        <v>114</v>
      </c>
      <c r="B4875" s="412"/>
      <c r="C4875" s="412"/>
      <c r="D4875" s="412"/>
      <c r="E4875" s="412"/>
    </row>
    <row r="4876" spans="1:7" ht="17.25" thickBot="1" x14ac:dyDescent="0.35">
      <c r="A4876" s="411" t="s">
        <v>50</v>
      </c>
      <c r="B4876" s="407">
        <v>90100</v>
      </c>
      <c r="C4876" s="407">
        <v>217693.201</v>
      </c>
      <c r="D4876" s="407">
        <v>1266564.1340000001</v>
      </c>
      <c r="E4876" s="407">
        <v>0</v>
      </c>
    </row>
    <row r="4877" spans="1:7" ht="17.25" thickBot="1" x14ac:dyDescent="0.35">
      <c r="A4877" s="413" t="s">
        <v>110</v>
      </c>
      <c r="B4877" s="407"/>
      <c r="C4877" s="407"/>
      <c r="D4877" s="407"/>
      <c r="E4877" s="407"/>
    </row>
    <row r="4878" spans="1:7" ht="17.25" thickBot="1" x14ac:dyDescent="0.35">
      <c r="A4878" s="469" t="s">
        <v>111</v>
      </c>
      <c r="B4878" s="465">
        <v>90100</v>
      </c>
      <c r="C4878" s="465">
        <v>217693.201</v>
      </c>
      <c r="D4878" s="465">
        <v>1266564.1340000001</v>
      </c>
      <c r="E4878" s="465">
        <v>0</v>
      </c>
      <c r="F4878" s="451"/>
      <c r="G4878" s="452"/>
    </row>
    <row r="4879" spans="1:7" ht="17.25" thickBot="1" x14ac:dyDescent="0.35">
      <c r="A4879" s="413" t="s">
        <v>113</v>
      </c>
      <c r="B4879" s="407">
        <v>0</v>
      </c>
      <c r="C4879" s="407">
        <v>0</v>
      </c>
      <c r="D4879" s="407">
        <v>0</v>
      </c>
      <c r="E4879" s="407">
        <v>0</v>
      </c>
    </row>
    <row r="4880" spans="1:7" ht="17.25" thickBot="1" x14ac:dyDescent="0.35">
      <c r="A4880" s="413" t="s">
        <v>114</v>
      </c>
      <c r="B4880" s="407">
        <v>0</v>
      </c>
      <c r="C4880" s="407">
        <v>0</v>
      </c>
      <c r="D4880" s="407">
        <v>0</v>
      </c>
      <c r="E4880" s="407">
        <v>0</v>
      </c>
      <c r="G4880" s="364"/>
    </row>
    <row r="4881" spans="1:7" ht="41.25" customHeight="1" thickBot="1" x14ac:dyDescent="0.35">
      <c r="A4881" s="425" t="s">
        <v>104</v>
      </c>
      <c r="B4881" s="407">
        <v>90100</v>
      </c>
      <c r="C4881" s="407">
        <v>217693.201</v>
      </c>
      <c r="D4881" s="407">
        <v>1266564.1340000001</v>
      </c>
      <c r="E4881" s="407">
        <v>0</v>
      </c>
      <c r="G4881" s="364"/>
    </row>
    <row r="4882" spans="1:7" ht="70.5" customHeight="1" thickBot="1" x14ac:dyDescent="0.35">
      <c r="A4882" s="401" t="s">
        <v>105</v>
      </c>
      <c r="B4882" s="402" t="s">
        <v>1173</v>
      </c>
      <c r="C4882" s="415" t="s">
        <v>1174</v>
      </c>
      <c r="D4882" s="416"/>
      <c r="E4882" s="419"/>
      <c r="G4882" s="364"/>
    </row>
    <row r="4883" spans="1:7" ht="17.25" thickBot="1" x14ac:dyDescent="0.35">
      <c r="A4883" s="375" t="s">
        <v>22</v>
      </c>
      <c r="B4883" s="986" t="s">
        <v>1175</v>
      </c>
      <c r="C4883" s="966"/>
      <c r="D4883" s="966"/>
      <c r="E4883" s="987"/>
      <c r="G4883" s="364"/>
    </row>
    <row r="4884" spans="1:7" ht="17.25" thickBot="1" x14ac:dyDescent="0.35">
      <c r="A4884" s="375" t="s">
        <v>24</v>
      </c>
      <c r="B4884" s="998" t="s">
        <v>1166</v>
      </c>
      <c r="C4884" s="967"/>
      <c r="D4884" s="967"/>
      <c r="E4884" s="968"/>
      <c r="G4884" s="364"/>
    </row>
    <row r="4885" spans="1:7" x14ac:dyDescent="0.3">
      <c r="A4885" s="969"/>
      <c r="B4885" s="404">
        <v>2019</v>
      </c>
      <c r="C4885" s="404">
        <v>2020</v>
      </c>
      <c r="D4885" s="404">
        <v>2021</v>
      </c>
      <c r="E4885" s="404">
        <v>2022</v>
      </c>
      <c r="G4885" s="364"/>
    </row>
    <row r="4886" spans="1:7" ht="17.25" thickBot="1" x14ac:dyDescent="0.35">
      <c r="A4886" s="970"/>
      <c r="B4886" s="405" t="s">
        <v>9</v>
      </c>
      <c r="C4886" s="405" t="s">
        <v>10</v>
      </c>
      <c r="D4886" s="405" t="s">
        <v>10</v>
      </c>
      <c r="E4886" s="405" t="s">
        <v>10</v>
      </c>
      <c r="G4886" s="364"/>
    </row>
    <row r="4887" spans="1:7" ht="17.25" thickBot="1" x14ac:dyDescent="0.35">
      <c r="A4887" s="375" t="s">
        <v>26</v>
      </c>
      <c r="B4887" s="408">
        <v>1</v>
      </c>
      <c r="C4887" s="408">
        <v>1</v>
      </c>
      <c r="D4887" s="408">
        <v>0</v>
      </c>
      <c r="E4887" s="408">
        <v>0</v>
      </c>
      <c r="G4887" s="364"/>
    </row>
    <row r="4888" spans="1:7" ht="17.25" thickBot="1" x14ac:dyDescent="0.35">
      <c r="A4888" s="375" t="s">
        <v>27</v>
      </c>
      <c r="B4888" s="406">
        <v>110000</v>
      </c>
      <c r="C4888" s="406">
        <v>67000</v>
      </c>
      <c r="D4888" s="406">
        <v>0</v>
      </c>
      <c r="E4888" s="406">
        <v>0</v>
      </c>
      <c r="G4888" s="364"/>
    </row>
    <row r="4889" spans="1:7" ht="17.25" thickBot="1" x14ac:dyDescent="0.35">
      <c r="A4889" s="375" t="s">
        <v>28</v>
      </c>
      <c r="B4889" s="406">
        <v>110000</v>
      </c>
      <c r="C4889" s="406">
        <v>67000</v>
      </c>
      <c r="D4889" s="406" t="e">
        <v>#DIV/0!</v>
      </c>
      <c r="E4889" s="406" t="e">
        <v>#DIV/0!</v>
      </c>
      <c r="G4889" s="364"/>
    </row>
    <row r="4890" spans="1:7" ht="17.25" thickBot="1" x14ac:dyDescent="0.35">
      <c r="A4890" s="375" t="s">
        <v>29</v>
      </c>
      <c r="B4890" s="408" t="s">
        <v>30</v>
      </c>
      <c r="C4890" s="409">
        <v>0</v>
      </c>
      <c r="D4890" s="409">
        <v>-1</v>
      </c>
      <c r="E4890" s="409" t="e">
        <v>#DIV/0!</v>
      </c>
      <c r="G4890" s="364"/>
    </row>
    <row r="4891" spans="1:7" ht="17.25" thickBot="1" x14ac:dyDescent="0.35">
      <c r="A4891" s="375" t="s">
        <v>31</v>
      </c>
      <c r="B4891" s="408" t="s">
        <v>30</v>
      </c>
      <c r="C4891" s="409">
        <v>-0.39090909090909087</v>
      </c>
      <c r="D4891" s="409">
        <v>-1</v>
      </c>
      <c r="E4891" s="409" t="e">
        <v>#DIV/0!</v>
      </c>
      <c r="G4891" s="364"/>
    </row>
    <row r="4892" spans="1:7" ht="17.25" thickBot="1" x14ac:dyDescent="0.35">
      <c r="A4892" s="375" t="s">
        <v>32</v>
      </c>
      <c r="B4892" s="408" t="s">
        <v>30</v>
      </c>
      <c r="C4892" s="409">
        <v>-0.39090909090909087</v>
      </c>
      <c r="D4892" s="409" t="e">
        <v>#DIV/0!</v>
      </c>
      <c r="E4892" s="409" t="e">
        <v>#DIV/0!</v>
      </c>
      <c r="G4892" s="364"/>
    </row>
    <row r="4893" spans="1:7" ht="17.25" thickBot="1" x14ac:dyDescent="0.35">
      <c r="A4893" s="1016" t="s">
        <v>1069</v>
      </c>
      <c r="B4893" s="1017"/>
      <c r="C4893" s="1017"/>
      <c r="D4893" s="1017"/>
      <c r="E4893" s="1018"/>
      <c r="G4893" s="364"/>
    </row>
    <row r="4894" spans="1:7" x14ac:dyDescent="0.3">
      <c r="A4894" s="969"/>
      <c r="B4894" s="404">
        <v>2019</v>
      </c>
      <c r="C4894" s="404">
        <v>2020</v>
      </c>
      <c r="D4894" s="404">
        <v>2021</v>
      </c>
      <c r="E4894" s="404">
        <v>2022</v>
      </c>
      <c r="G4894" s="364"/>
    </row>
    <row r="4895" spans="1:7" ht="17.25" thickBot="1" x14ac:dyDescent="0.35">
      <c r="A4895" s="970"/>
      <c r="B4895" s="405" t="s">
        <v>9</v>
      </c>
      <c r="C4895" s="405" t="s">
        <v>10</v>
      </c>
      <c r="D4895" s="405" t="s">
        <v>10</v>
      </c>
      <c r="E4895" s="405" t="s">
        <v>10</v>
      </c>
      <c r="G4895" s="364"/>
    </row>
    <row r="4896" spans="1:7" ht="17.25" thickBot="1" x14ac:dyDescent="0.35">
      <c r="A4896" s="411" t="s">
        <v>49</v>
      </c>
      <c r="B4896" s="412">
        <v>0</v>
      </c>
      <c r="C4896" s="412">
        <v>0</v>
      </c>
      <c r="D4896" s="412">
        <v>0</v>
      </c>
      <c r="E4896" s="412">
        <v>0</v>
      </c>
      <c r="G4896" s="364"/>
    </row>
    <row r="4897" spans="1:7" ht="17.25" thickBot="1" x14ac:dyDescent="0.35">
      <c r="A4897" s="413" t="s">
        <v>110</v>
      </c>
      <c r="B4897" s="412">
        <v>0</v>
      </c>
      <c r="C4897" s="412">
        <v>0</v>
      </c>
      <c r="D4897" s="412">
        <v>0</v>
      </c>
      <c r="E4897" s="412">
        <v>0</v>
      </c>
      <c r="G4897" s="364"/>
    </row>
    <row r="4898" spans="1:7" ht="17.25" thickBot="1" x14ac:dyDescent="0.35">
      <c r="A4898" s="413" t="s">
        <v>111</v>
      </c>
      <c r="B4898" s="412"/>
      <c r="C4898" s="412"/>
      <c r="D4898" s="412"/>
      <c r="E4898" s="412"/>
      <c r="G4898" s="364"/>
    </row>
    <row r="4899" spans="1:7" ht="17.25" thickBot="1" x14ac:dyDescent="0.35">
      <c r="A4899" s="413" t="s">
        <v>113</v>
      </c>
      <c r="B4899" s="412"/>
      <c r="C4899" s="412"/>
      <c r="D4899" s="412"/>
      <c r="E4899" s="412"/>
      <c r="G4899" s="364"/>
    </row>
    <row r="4900" spans="1:7" ht="17.25" thickBot="1" x14ac:dyDescent="0.35">
      <c r="A4900" s="413" t="s">
        <v>114</v>
      </c>
      <c r="B4900" s="412"/>
      <c r="C4900" s="412"/>
      <c r="D4900" s="412"/>
      <c r="E4900" s="412"/>
      <c r="G4900" s="364"/>
    </row>
    <row r="4901" spans="1:7" ht="17.25" thickBot="1" x14ac:dyDescent="0.35">
      <c r="A4901" s="411" t="s">
        <v>50</v>
      </c>
      <c r="B4901" s="407">
        <v>110000</v>
      </c>
      <c r="C4901" s="407">
        <v>67000</v>
      </c>
      <c r="D4901" s="407">
        <v>0</v>
      </c>
      <c r="E4901" s="407">
        <v>0</v>
      </c>
      <c r="G4901" s="364"/>
    </row>
    <row r="4902" spans="1:7" ht="17.25" thickBot="1" x14ac:dyDescent="0.35">
      <c r="A4902" s="413" t="s">
        <v>110</v>
      </c>
      <c r="B4902" s="407"/>
      <c r="C4902" s="407"/>
      <c r="D4902" s="407"/>
      <c r="E4902" s="407"/>
      <c r="G4902" s="364"/>
    </row>
    <row r="4903" spans="1:7" ht="17.25" thickBot="1" x14ac:dyDescent="0.35">
      <c r="A4903" s="413" t="s">
        <v>111</v>
      </c>
      <c r="B4903" s="407">
        <v>110000</v>
      </c>
      <c r="C4903" s="407">
        <v>67000</v>
      </c>
      <c r="D4903" s="407">
        <v>0</v>
      </c>
      <c r="E4903" s="407"/>
      <c r="G4903" s="364"/>
    </row>
    <row r="4904" spans="1:7" ht="17.25" thickBot="1" x14ac:dyDescent="0.35">
      <c r="A4904" s="413" t="s">
        <v>113</v>
      </c>
      <c r="B4904" s="407">
        <v>0</v>
      </c>
      <c r="C4904" s="407">
        <v>0</v>
      </c>
      <c r="D4904" s="407">
        <v>0</v>
      </c>
      <c r="E4904" s="407">
        <v>0</v>
      </c>
      <c r="G4904" s="364"/>
    </row>
    <row r="4905" spans="1:7" ht="17.25" thickBot="1" x14ac:dyDescent="0.35">
      <c r="A4905" s="413" t="s">
        <v>114</v>
      </c>
      <c r="B4905" s="407">
        <v>0</v>
      </c>
      <c r="C4905" s="407">
        <v>0</v>
      </c>
      <c r="D4905" s="407">
        <v>0</v>
      </c>
      <c r="E4905" s="407">
        <v>0</v>
      </c>
      <c r="G4905" s="364"/>
    </row>
    <row r="4906" spans="1:7" ht="36.75" customHeight="1" thickBot="1" x14ac:dyDescent="0.35">
      <c r="A4906" s="425" t="s">
        <v>107</v>
      </c>
      <c r="B4906" s="407">
        <v>110000</v>
      </c>
      <c r="C4906" s="407">
        <v>67000</v>
      </c>
      <c r="D4906" s="407">
        <v>0</v>
      </c>
      <c r="E4906" s="407">
        <v>0</v>
      </c>
      <c r="G4906" s="364"/>
    </row>
    <row r="4907" spans="1:7" ht="61.5" customHeight="1" thickBot="1" x14ac:dyDescent="0.35">
      <c r="A4907" s="401" t="s">
        <v>57</v>
      </c>
      <c r="B4907" s="402" t="s">
        <v>1176</v>
      </c>
      <c r="C4907" s="415" t="s">
        <v>1177</v>
      </c>
      <c r="D4907" s="416"/>
      <c r="E4907" s="419"/>
      <c r="G4907" s="364"/>
    </row>
    <row r="4908" spans="1:7" ht="17.25" thickBot="1" x14ac:dyDescent="0.35">
      <c r="A4908" s="375" t="s">
        <v>22</v>
      </c>
      <c r="B4908" s="986" t="s">
        <v>1178</v>
      </c>
      <c r="C4908" s="966"/>
      <c r="D4908" s="966"/>
      <c r="E4908" s="987"/>
      <c r="G4908" s="364"/>
    </row>
    <row r="4909" spans="1:7" ht="17.25" thickBot="1" x14ac:dyDescent="0.35">
      <c r="A4909" s="375" t="s">
        <v>24</v>
      </c>
      <c r="B4909" s="998" t="s">
        <v>1166</v>
      </c>
      <c r="C4909" s="967"/>
      <c r="D4909" s="967"/>
      <c r="E4909" s="968"/>
      <c r="G4909" s="364"/>
    </row>
    <row r="4910" spans="1:7" x14ac:dyDescent="0.3">
      <c r="A4910" s="969"/>
      <c r="B4910" s="404">
        <v>2019</v>
      </c>
      <c r="C4910" s="404">
        <v>2020</v>
      </c>
      <c r="D4910" s="404">
        <v>2021</v>
      </c>
      <c r="E4910" s="404">
        <v>2022</v>
      </c>
      <c r="G4910" s="364"/>
    </row>
    <row r="4911" spans="1:7" ht="17.25" thickBot="1" x14ac:dyDescent="0.35">
      <c r="A4911" s="970"/>
      <c r="B4911" s="405" t="s">
        <v>9</v>
      </c>
      <c r="C4911" s="405" t="s">
        <v>10</v>
      </c>
      <c r="D4911" s="405" t="s">
        <v>10</v>
      </c>
      <c r="E4911" s="405" t="s">
        <v>10</v>
      </c>
      <c r="G4911" s="364"/>
    </row>
    <row r="4912" spans="1:7" ht="17.25" thickBot="1" x14ac:dyDescent="0.35">
      <c r="A4912" s="375" t="s">
        <v>26</v>
      </c>
      <c r="B4912" s="408">
        <v>1</v>
      </c>
      <c r="C4912" s="408">
        <v>1</v>
      </c>
      <c r="D4912" s="408">
        <v>0</v>
      </c>
      <c r="E4912" s="408">
        <v>0</v>
      </c>
      <c r="G4912" s="364"/>
    </row>
    <row r="4913" spans="1:7" ht="17.25" thickBot="1" x14ac:dyDescent="0.35">
      <c r="A4913" s="375" t="s">
        <v>27</v>
      </c>
      <c r="B4913" s="406">
        <v>53000</v>
      </c>
      <c r="C4913" s="406">
        <v>54087</v>
      </c>
      <c r="D4913" s="406">
        <v>0</v>
      </c>
      <c r="E4913" s="406">
        <v>0</v>
      </c>
      <c r="G4913" s="364"/>
    </row>
    <row r="4914" spans="1:7" ht="17.25" thickBot="1" x14ac:dyDescent="0.35">
      <c r="A4914" s="375" t="s">
        <v>28</v>
      </c>
      <c r="B4914" s="406">
        <v>53000</v>
      </c>
      <c r="C4914" s="406">
        <v>54087</v>
      </c>
      <c r="D4914" s="406" t="e">
        <v>#DIV/0!</v>
      </c>
      <c r="E4914" s="406" t="e">
        <v>#DIV/0!</v>
      </c>
      <c r="G4914" s="364"/>
    </row>
    <row r="4915" spans="1:7" ht="17.25" thickBot="1" x14ac:dyDescent="0.35">
      <c r="A4915" s="375" t="s">
        <v>29</v>
      </c>
      <c r="B4915" s="408" t="s">
        <v>30</v>
      </c>
      <c r="C4915" s="409">
        <v>0</v>
      </c>
      <c r="D4915" s="409">
        <v>-1</v>
      </c>
      <c r="E4915" s="409" t="e">
        <v>#DIV/0!</v>
      </c>
      <c r="G4915" s="364"/>
    </row>
    <row r="4916" spans="1:7" ht="17.25" thickBot="1" x14ac:dyDescent="0.35">
      <c r="A4916" s="375" t="s">
        <v>31</v>
      </c>
      <c r="B4916" s="408" t="s">
        <v>30</v>
      </c>
      <c r="C4916" s="409">
        <v>2.0509433962264234E-2</v>
      </c>
      <c r="D4916" s="409">
        <v>-1</v>
      </c>
      <c r="E4916" s="409" t="e">
        <v>#DIV/0!</v>
      </c>
      <c r="G4916" s="364"/>
    </row>
    <row r="4917" spans="1:7" ht="17.25" thickBot="1" x14ac:dyDescent="0.35">
      <c r="A4917" s="375" t="s">
        <v>32</v>
      </c>
      <c r="B4917" s="408" t="s">
        <v>30</v>
      </c>
      <c r="C4917" s="409">
        <v>2.0509433962264234E-2</v>
      </c>
      <c r="D4917" s="409" t="e">
        <v>#DIV/0!</v>
      </c>
      <c r="E4917" s="409" t="e">
        <v>#DIV/0!</v>
      </c>
      <c r="G4917" s="364"/>
    </row>
    <row r="4918" spans="1:7" ht="17.25" thickBot="1" x14ac:dyDescent="0.35">
      <c r="A4918" s="1016" t="s">
        <v>1069</v>
      </c>
      <c r="B4918" s="1017"/>
      <c r="C4918" s="1017"/>
      <c r="D4918" s="1017"/>
      <c r="E4918" s="1018"/>
      <c r="G4918" s="364"/>
    </row>
    <row r="4919" spans="1:7" x14ac:dyDescent="0.3">
      <c r="A4919" s="969"/>
      <c r="B4919" s="404">
        <v>2019</v>
      </c>
      <c r="C4919" s="404">
        <v>2020</v>
      </c>
      <c r="D4919" s="404">
        <v>2021</v>
      </c>
      <c r="E4919" s="404">
        <v>2022</v>
      </c>
      <c r="G4919" s="364"/>
    </row>
    <row r="4920" spans="1:7" ht="17.25" thickBot="1" x14ac:dyDescent="0.35">
      <c r="A4920" s="970"/>
      <c r="B4920" s="405" t="s">
        <v>9</v>
      </c>
      <c r="C4920" s="405" t="s">
        <v>10</v>
      </c>
      <c r="D4920" s="405" t="s">
        <v>10</v>
      </c>
      <c r="E4920" s="405" t="s">
        <v>10</v>
      </c>
      <c r="G4920" s="364"/>
    </row>
    <row r="4921" spans="1:7" ht="17.25" thickBot="1" x14ac:dyDescent="0.35">
      <c r="A4921" s="411" t="s">
        <v>49</v>
      </c>
      <c r="B4921" s="412">
        <v>0</v>
      </c>
      <c r="C4921" s="412">
        <v>0</v>
      </c>
      <c r="D4921" s="412">
        <v>0</v>
      </c>
      <c r="E4921" s="412">
        <v>0</v>
      </c>
      <c r="G4921" s="364"/>
    </row>
    <row r="4922" spans="1:7" ht="17.25" thickBot="1" x14ac:dyDescent="0.35">
      <c r="A4922" s="413" t="s">
        <v>110</v>
      </c>
      <c r="B4922" s="412">
        <v>0</v>
      </c>
      <c r="C4922" s="412">
        <v>0</v>
      </c>
      <c r="D4922" s="412">
        <v>0</v>
      </c>
      <c r="E4922" s="412">
        <v>0</v>
      </c>
      <c r="G4922" s="364"/>
    </row>
    <row r="4923" spans="1:7" ht="17.25" thickBot="1" x14ac:dyDescent="0.35">
      <c r="A4923" s="413" t="s">
        <v>111</v>
      </c>
      <c r="B4923" s="412"/>
      <c r="C4923" s="412"/>
      <c r="D4923" s="412"/>
      <c r="E4923" s="412"/>
      <c r="G4923" s="364"/>
    </row>
    <row r="4924" spans="1:7" ht="17.25" thickBot="1" x14ac:dyDescent="0.35">
      <c r="A4924" s="413" t="s">
        <v>113</v>
      </c>
      <c r="B4924" s="412"/>
      <c r="C4924" s="412"/>
      <c r="D4924" s="412"/>
      <c r="E4924" s="412"/>
      <c r="G4924" s="364"/>
    </row>
    <row r="4925" spans="1:7" ht="17.25" thickBot="1" x14ac:dyDescent="0.35">
      <c r="A4925" s="413" t="s">
        <v>114</v>
      </c>
      <c r="B4925" s="412"/>
      <c r="C4925" s="412"/>
      <c r="D4925" s="412"/>
      <c r="E4925" s="412"/>
      <c r="G4925" s="364"/>
    </row>
    <row r="4926" spans="1:7" ht="17.25" thickBot="1" x14ac:dyDescent="0.35">
      <c r="A4926" s="411" t="s">
        <v>50</v>
      </c>
      <c r="B4926" s="407">
        <v>53000</v>
      </c>
      <c r="C4926" s="407">
        <v>54087</v>
      </c>
      <c r="D4926" s="407">
        <v>0</v>
      </c>
      <c r="E4926" s="407">
        <v>0</v>
      </c>
      <c r="G4926" s="364"/>
    </row>
    <row r="4927" spans="1:7" ht="17.25" thickBot="1" x14ac:dyDescent="0.35">
      <c r="A4927" s="413" t="s">
        <v>110</v>
      </c>
      <c r="B4927" s="407"/>
      <c r="C4927" s="407"/>
      <c r="D4927" s="407"/>
      <c r="E4927" s="407"/>
      <c r="G4927" s="364"/>
    </row>
    <row r="4928" spans="1:7" ht="17.25" thickBot="1" x14ac:dyDescent="0.35">
      <c r="A4928" s="413" t="s">
        <v>111</v>
      </c>
      <c r="B4928" s="407">
        <v>53000</v>
      </c>
      <c r="C4928" s="407">
        <v>54087</v>
      </c>
      <c r="D4928" s="407">
        <v>0</v>
      </c>
      <c r="E4928" s="407"/>
      <c r="G4928" s="364"/>
    </row>
    <row r="4929" spans="1:7" ht="17.25" thickBot="1" x14ac:dyDescent="0.35">
      <c r="A4929" s="413" t="s">
        <v>113</v>
      </c>
      <c r="B4929" s="407">
        <v>0</v>
      </c>
      <c r="C4929" s="407">
        <v>0</v>
      </c>
      <c r="D4929" s="407">
        <v>0</v>
      </c>
      <c r="E4929" s="407">
        <v>0</v>
      </c>
      <c r="G4929" s="364"/>
    </row>
    <row r="4930" spans="1:7" ht="17.25" thickBot="1" x14ac:dyDescent="0.35">
      <c r="A4930" s="413" t="s">
        <v>114</v>
      </c>
      <c r="B4930" s="407">
        <v>0</v>
      </c>
      <c r="C4930" s="407">
        <v>0</v>
      </c>
      <c r="D4930" s="407">
        <v>0</v>
      </c>
      <c r="E4930" s="407">
        <v>0</v>
      </c>
      <c r="G4930" s="364"/>
    </row>
    <row r="4931" spans="1:7" ht="36" customHeight="1" thickBot="1" x14ac:dyDescent="0.35">
      <c r="A4931" s="425" t="s">
        <v>61</v>
      </c>
      <c r="B4931" s="407">
        <v>53000</v>
      </c>
      <c r="C4931" s="407">
        <v>54087</v>
      </c>
      <c r="D4931" s="407">
        <v>0</v>
      </c>
      <c r="E4931" s="407">
        <v>0</v>
      </c>
      <c r="G4931" s="364"/>
    </row>
    <row r="4932" spans="1:7" ht="52.5" customHeight="1" thickBot="1" x14ac:dyDescent="0.35">
      <c r="A4932" s="401" t="s">
        <v>63</v>
      </c>
      <c r="B4932" s="402" t="s">
        <v>1179</v>
      </c>
      <c r="C4932" s="415" t="s">
        <v>1180</v>
      </c>
      <c r="D4932" s="416"/>
      <c r="E4932" s="419"/>
      <c r="G4932" s="364"/>
    </row>
    <row r="4933" spans="1:7" ht="17.25" thickBot="1" x14ac:dyDescent="0.35">
      <c r="A4933" s="375" t="s">
        <v>22</v>
      </c>
      <c r="B4933" s="986" t="s">
        <v>1181</v>
      </c>
      <c r="C4933" s="966"/>
      <c r="D4933" s="966"/>
      <c r="E4933" s="987"/>
      <c r="G4933" s="364"/>
    </row>
    <row r="4934" spans="1:7" ht="17.25" thickBot="1" x14ac:dyDescent="0.35">
      <c r="A4934" s="375" t="s">
        <v>24</v>
      </c>
      <c r="B4934" s="998" t="s">
        <v>715</v>
      </c>
      <c r="C4934" s="967"/>
      <c r="D4934" s="967"/>
      <c r="E4934" s="968"/>
      <c r="G4934" s="364"/>
    </row>
    <row r="4935" spans="1:7" x14ac:dyDescent="0.3">
      <c r="A4935" s="969"/>
      <c r="B4935" s="404">
        <v>2019</v>
      </c>
      <c r="C4935" s="404">
        <v>2020</v>
      </c>
      <c r="D4935" s="404">
        <v>2021</v>
      </c>
      <c r="E4935" s="404">
        <v>2022</v>
      </c>
      <c r="G4935" s="364"/>
    </row>
    <row r="4936" spans="1:7" ht="17.25" thickBot="1" x14ac:dyDescent="0.35">
      <c r="A4936" s="970"/>
      <c r="B4936" s="405" t="s">
        <v>9</v>
      </c>
      <c r="C4936" s="405" t="s">
        <v>10</v>
      </c>
      <c r="D4936" s="405" t="s">
        <v>10</v>
      </c>
      <c r="E4936" s="405" t="s">
        <v>10</v>
      </c>
      <c r="G4936" s="364"/>
    </row>
    <row r="4937" spans="1:7" ht="17.25" thickBot="1" x14ac:dyDescent="0.35">
      <c r="A4937" s="375" t="s">
        <v>26</v>
      </c>
      <c r="B4937" s="408">
        <v>6000</v>
      </c>
      <c r="C4937" s="408">
        <v>2000</v>
      </c>
      <c r="D4937" s="408">
        <v>0</v>
      </c>
      <c r="E4937" s="408">
        <v>0</v>
      </c>
      <c r="G4937" s="364"/>
    </row>
    <row r="4938" spans="1:7" ht="17.25" thickBot="1" x14ac:dyDescent="0.35">
      <c r="A4938" s="375" t="s">
        <v>27</v>
      </c>
      <c r="B4938" s="406">
        <v>2601000</v>
      </c>
      <c r="C4938" s="406">
        <v>402000</v>
      </c>
      <c r="D4938" s="406">
        <v>0</v>
      </c>
      <c r="E4938" s="406">
        <v>0</v>
      </c>
      <c r="G4938" s="364"/>
    </row>
    <row r="4939" spans="1:7" ht="17.25" thickBot="1" x14ac:dyDescent="0.35">
      <c r="A4939" s="375" t="s">
        <v>28</v>
      </c>
      <c r="B4939" s="406">
        <v>433.5</v>
      </c>
      <c r="C4939" s="406">
        <v>201</v>
      </c>
      <c r="D4939" s="406" t="e">
        <v>#DIV/0!</v>
      </c>
      <c r="E4939" s="406" t="e">
        <v>#DIV/0!</v>
      </c>
      <c r="G4939" s="364"/>
    </row>
    <row r="4940" spans="1:7" ht="17.25" thickBot="1" x14ac:dyDescent="0.35">
      <c r="A4940" s="375" t="s">
        <v>29</v>
      </c>
      <c r="B4940" s="408" t="s">
        <v>30</v>
      </c>
      <c r="C4940" s="409">
        <v>-0.66666666666666674</v>
      </c>
      <c r="D4940" s="409">
        <v>-1</v>
      </c>
      <c r="E4940" s="409" t="e">
        <v>#DIV/0!</v>
      </c>
      <c r="G4940" s="364"/>
    </row>
    <row r="4941" spans="1:7" ht="17.25" thickBot="1" x14ac:dyDescent="0.35">
      <c r="A4941" s="375" t="s">
        <v>31</v>
      </c>
      <c r="B4941" s="408" t="s">
        <v>30</v>
      </c>
      <c r="C4941" s="409">
        <v>-0.84544405997693195</v>
      </c>
      <c r="D4941" s="409">
        <v>-1</v>
      </c>
      <c r="E4941" s="409" t="e">
        <v>#DIV/0!</v>
      </c>
      <c r="G4941" s="364"/>
    </row>
    <row r="4942" spans="1:7" ht="17.25" thickBot="1" x14ac:dyDescent="0.35">
      <c r="A4942" s="375" t="s">
        <v>32</v>
      </c>
      <c r="B4942" s="408" t="s">
        <v>30</v>
      </c>
      <c r="C4942" s="409">
        <v>-0.53633217993079585</v>
      </c>
      <c r="D4942" s="409" t="e">
        <v>#DIV/0!</v>
      </c>
      <c r="E4942" s="409" t="e">
        <v>#DIV/0!</v>
      </c>
      <c r="G4942" s="364"/>
    </row>
    <row r="4943" spans="1:7" ht="17.25" thickBot="1" x14ac:dyDescent="0.35">
      <c r="A4943" s="1016" t="s">
        <v>1069</v>
      </c>
      <c r="B4943" s="1017"/>
      <c r="C4943" s="1017"/>
      <c r="D4943" s="1017"/>
      <c r="E4943" s="1018"/>
      <c r="G4943" s="364"/>
    </row>
    <row r="4944" spans="1:7" x14ac:dyDescent="0.3">
      <c r="A4944" s="969"/>
      <c r="B4944" s="404">
        <v>2019</v>
      </c>
      <c r="C4944" s="404">
        <v>2020</v>
      </c>
      <c r="D4944" s="404">
        <v>2021</v>
      </c>
      <c r="E4944" s="404">
        <v>2022</v>
      </c>
      <c r="G4944" s="364"/>
    </row>
    <row r="4945" spans="1:7" ht="17.25" thickBot="1" x14ac:dyDescent="0.35">
      <c r="A4945" s="970"/>
      <c r="B4945" s="405" t="s">
        <v>9</v>
      </c>
      <c r="C4945" s="405" t="s">
        <v>10</v>
      </c>
      <c r="D4945" s="405" t="s">
        <v>10</v>
      </c>
      <c r="E4945" s="405" t="s">
        <v>10</v>
      </c>
      <c r="G4945" s="364"/>
    </row>
    <row r="4946" spans="1:7" ht="17.25" thickBot="1" x14ac:dyDescent="0.35">
      <c r="A4946" s="411" t="s">
        <v>49</v>
      </c>
      <c r="B4946" s="412">
        <v>0</v>
      </c>
      <c r="C4946" s="412">
        <v>0</v>
      </c>
      <c r="D4946" s="412">
        <v>0</v>
      </c>
      <c r="E4946" s="412">
        <v>0</v>
      </c>
      <c r="G4946" s="364"/>
    </row>
    <row r="4947" spans="1:7" ht="17.25" thickBot="1" x14ac:dyDescent="0.35">
      <c r="A4947" s="413" t="s">
        <v>110</v>
      </c>
      <c r="B4947" s="412">
        <v>0</v>
      </c>
      <c r="C4947" s="412">
        <v>0</v>
      </c>
      <c r="D4947" s="412">
        <v>0</v>
      </c>
      <c r="E4947" s="412">
        <v>0</v>
      </c>
      <c r="G4947" s="364"/>
    </row>
    <row r="4948" spans="1:7" ht="17.25" thickBot="1" x14ac:dyDescent="0.35">
      <c r="A4948" s="413" t="s">
        <v>111</v>
      </c>
      <c r="B4948" s="412"/>
      <c r="C4948" s="412"/>
      <c r="D4948" s="412"/>
      <c r="E4948" s="412"/>
      <c r="G4948" s="364"/>
    </row>
    <row r="4949" spans="1:7" ht="17.25" thickBot="1" x14ac:dyDescent="0.35">
      <c r="A4949" s="413" t="s">
        <v>113</v>
      </c>
      <c r="B4949" s="412"/>
      <c r="C4949" s="412"/>
      <c r="D4949" s="412"/>
      <c r="E4949" s="412"/>
      <c r="G4949" s="364"/>
    </row>
    <row r="4950" spans="1:7" ht="17.25" thickBot="1" x14ac:dyDescent="0.35">
      <c r="A4950" s="413" t="s">
        <v>114</v>
      </c>
      <c r="B4950" s="412"/>
      <c r="C4950" s="412"/>
      <c r="D4950" s="412"/>
      <c r="E4950" s="412"/>
      <c r="G4950" s="364"/>
    </row>
    <row r="4951" spans="1:7" ht="17.25" thickBot="1" x14ac:dyDescent="0.35">
      <c r="A4951" s="411" t="s">
        <v>50</v>
      </c>
      <c r="B4951" s="407">
        <v>2601000</v>
      </c>
      <c r="C4951" s="407">
        <v>402000</v>
      </c>
      <c r="D4951" s="407">
        <v>0</v>
      </c>
      <c r="E4951" s="407">
        <v>0</v>
      </c>
      <c r="G4951" s="364"/>
    </row>
    <row r="4952" spans="1:7" ht="17.25" thickBot="1" x14ac:dyDescent="0.35">
      <c r="A4952" s="413" t="s">
        <v>110</v>
      </c>
      <c r="B4952" s="407"/>
      <c r="C4952" s="407"/>
      <c r="D4952" s="407"/>
      <c r="E4952" s="407"/>
      <c r="G4952" s="364"/>
    </row>
    <row r="4953" spans="1:7" ht="17.25" thickBot="1" x14ac:dyDescent="0.35">
      <c r="A4953" s="413" t="s">
        <v>111</v>
      </c>
      <c r="B4953" s="407">
        <v>2601000</v>
      </c>
      <c r="C4953" s="407">
        <v>402000</v>
      </c>
      <c r="D4953" s="407">
        <v>0</v>
      </c>
      <c r="E4953" s="407"/>
      <c r="G4953" s="364"/>
    </row>
    <row r="4954" spans="1:7" ht="17.25" thickBot="1" x14ac:dyDescent="0.35">
      <c r="A4954" s="413" t="s">
        <v>113</v>
      </c>
      <c r="B4954" s="407">
        <v>0</v>
      </c>
      <c r="C4954" s="407">
        <v>0</v>
      </c>
      <c r="D4954" s="407">
        <v>0</v>
      </c>
      <c r="E4954" s="407">
        <v>0</v>
      </c>
      <c r="G4954" s="364"/>
    </row>
    <row r="4955" spans="1:7" ht="17.25" thickBot="1" x14ac:dyDescent="0.35">
      <c r="A4955" s="413" t="s">
        <v>114</v>
      </c>
      <c r="B4955" s="407">
        <v>0</v>
      </c>
      <c r="C4955" s="407">
        <v>0</v>
      </c>
      <c r="D4955" s="407">
        <v>0</v>
      </c>
      <c r="E4955" s="407">
        <v>0</v>
      </c>
      <c r="G4955" s="364"/>
    </row>
    <row r="4956" spans="1:7" ht="37.5" customHeight="1" thickBot="1" x14ac:dyDescent="0.35">
      <c r="A4956" s="425" t="s">
        <v>66</v>
      </c>
      <c r="B4956" s="407">
        <v>2601000</v>
      </c>
      <c r="C4956" s="407">
        <v>402000</v>
      </c>
      <c r="D4956" s="407">
        <v>0</v>
      </c>
      <c r="E4956" s="407">
        <v>0</v>
      </c>
      <c r="G4956" s="364"/>
    </row>
    <row r="4957" spans="1:7" ht="51.75" customHeight="1" thickBot="1" x14ac:dyDescent="0.35">
      <c r="A4957" s="401" t="s">
        <v>179</v>
      </c>
      <c r="B4957" s="402" t="s">
        <v>1182</v>
      </c>
      <c r="C4957" s="415" t="s">
        <v>1183</v>
      </c>
      <c r="D4957" s="416"/>
      <c r="E4957" s="419"/>
      <c r="G4957" s="364"/>
    </row>
    <row r="4958" spans="1:7" ht="17.25" thickBot="1" x14ac:dyDescent="0.35">
      <c r="A4958" s="375" t="s">
        <v>22</v>
      </c>
      <c r="B4958" s="986" t="s">
        <v>1184</v>
      </c>
      <c r="C4958" s="966"/>
      <c r="D4958" s="966"/>
      <c r="E4958" s="987"/>
      <c r="G4958" s="364"/>
    </row>
    <row r="4959" spans="1:7" ht="17.25" thickBot="1" x14ac:dyDescent="0.35">
      <c r="A4959" s="375" t="s">
        <v>24</v>
      </c>
      <c r="B4959" s="998" t="s">
        <v>715</v>
      </c>
      <c r="C4959" s="967"/>
      <c r="D4959" s="967"/>
      <c r="E4959" s="968"/>
      <c r="G4959" s="364"/>
    </row>
    <row r="4960" spans="1:7" x14ac:dyDescent="0.3">
      <c r="A4960" s="969"/>
      <c r="B4960" s="404">
        <v>2019</v>
      </c>
      <c r="C4960" s="404">
        <v>2020</v>
      </c>
      <c r="D4960" s="404">
        <v>2021</v>
      </c>
      <c r="E4960" s="404">
        <v>2022</v>
      </c>
      <c r="G4960" s="364"/>
    </row>
    <row r="4961" spans="1:7" ht="17.25" thickBot="1" x14ac:dyDescent="0.35">
      <c r="A4961" s="970"/>
      <c r="B4961" s="405" t="s">
        <v>9</v>
      </c>
      <c r="C4961" s="405" t="s">
        <v>10</v>
      </c>
      <c r="D4961" s="405" t="s">
        <v>10</v>
      </c>
      <c r="E4961" s="405" t="s">
        <v>10</v>
      </c>
      <c r="G4961" s="364"/>
    </row>
    <row r="4962" spans="1:7" ht="17.25" thickBot="1" x14ac:dyDescent="0.35">
      <c r="A4962" s="375" t="s">
        <v>26</v>
      </c>
      <c r="B4962" s="408">
        <v>10000</v>
      </c>
      <c r="C4962" s="408">
        <v>19000</v>
      </c>
      <c r="D4962" s="408">
        <v>30000</v>
      </c>
      <c r="E4962" s="408">
        <v>3300</v>
      </c>
      <c r="G4962" s="364"/>
    </row>
    <row r="4963" spans="1:7" ht="17.25" thickBot="1" x14ac:dyDescent="0.35">
      <c r="A4963" s="375" t="s">
        <v>27</v>
      </c>
      <c r="B4963" s="406">
        <v>1209900</v>
      </c>
      <c r="C4963" s="406">
        <v>475363</v>
      </c>
      <c r="D4963" s="406">
        <v>475363</v>
      </c>
      <c r="E4963" s="406">
        <v>475363</v>
      </c>
      <c r="G4963" s="364"/>
    </row>
    <row r="4964" spans="1:7" ht="17.25" thickBot="1" x14ac:dyDescent="0.35">
      <c r="A4964" s="375" t="s">
        <v>28</v>
      </c>
      <c r="B4964" s="406">
        <v>120.99</v>
      </c>
      <c r="C4964" s="406">
        <v>25.019105263157893</v>
      </c>
      <c r="D4964" s="406">
        <v>15.845433333333334</v>
      </c>
      <c r="E4964" s="406">
        <v>144.04939393939395</v>
      </c>
      <c r="G4964" s="364"/>
    </row>
    <row r="4965" spans="1:7" ht="17.25" thickBot="1" x14ac:dyDescent="0.35">
      <c r="A4965" s="375" t="s">
        <v>29</v>
      </c>
      <c r="B4965" s="408" t="s">
        <v>30</v>
      </c>
      <c r="C4965" s="409">
        <v>0.89999999999999991</v>
      </c>
      <c r="D4965" s="409">
        <v>0.57894736842105265</v>
      </c>
      <c r="E4965" s="409">
        <v>-0.89</v>
      </c>
      <c r="G4965" s="364"/>
    </row>
    <row r="4966" spans="1:7" ht="17.25" thickBot="1" x14ac:dyDescent="0.35">
      <c r="A4966" s="375" t="s">
        <v>31</v>
      </c>
      <c r="B4966" s="408" t="s">
        <v>30</v>
      </c>
      <c r="C4966" s="409">
        <v>-0.60710554591288535</v>
      </c>
      <c r="D4966" s="409">
        <v>0</v>
      </c>
      <c r="E4966" s="409">
        <v>0</v>
      </c>
      <c r="G4966" s="364"/>
    </row>
    <row r="4967" spans="1:7" ht="17.25" thickBot="1" x14ac:dyDescent="0.35">
      <c r="A4967" s="375" t="s">
        <v>32</v>
      </c>
      <c r="B4967" s="408" t="s">
        <v>30</v>
      </c>
      <c r="C4967" s="409">
        <v>-0.79321344521730808</v>
      </c>
      <c r="D4967" s="409">
        <v>-0.36666666666666659</v>
      </c>
      <c r="E4967" s="409">
        <v>8.0909090909090917</v>
      </c>
      <c r="G4967" s="364"/>
    </row>
    <row r="4968" spans="1:7" ht="17.25" thickBot="1" x14ac:dyDescent="0.35">
      <c r="A4968" s="1016" t="s">
        <v>1069</v>
      </c>
      <c r="B4968" s="1017"/>
      <c r="C4968" s="1017"/>
      <c r="D4968" s="1017"/>
      <c r="E4968" s="1018"/>
      <c r="G4968" s="364"/>
    </row>
    <row r="4969" spans="1:7" x14ac:dyDescent="0.3">
      <c r="A4969" s="969"/>
      <c r="B4969" s="404">
        <v>2019</v>
      </c>
      <c r="C4969" s="404">
        <v>2020</v>
      </c>
      <c r="D4969" s="404">
        <v>2021</v>
      </c>
      <c r="E4969" s="404">
        <v>2022</v>
      </c>
      <c r="G4969" s="364"/>
    </row>
    <row r="4970" spans="1:7" ht="17.25" thickBot="1" x14ac:dyDescent="0.35">
      <c r="A4970" s="970"/>
      <c r="B4970" s="405" t="s">
        <v>9</v>
      </c>
      <c r="C4970" s="405" t="s">
        <v>10</v>
      </c>
      <c r="D4970" s="405" t="s">
        <v>10</v>
      </c>
      <c r="E4970" s="405" t="s">
        <v>10</v>
      </c>
      <c r="G4970" s="364"/>
    </row>
    <row r="4971" spans="1:7" ht="17.25" thickBot="1" x14ac:dyDescent="0.35">
      <c r="A4971" s="411" t="s">
        <v>49</v>
      </c>
      <c r="B4971" s="412">
        <v>0</v>
      </c>
      <c r="C4971" s="412">
        <v>0</v>
      </c>
      <c r="D4971" s="412">
        <v>0</v>
      </c>
      <c r="E4971" s="412">
        <v>0</v>
      </c>
      <c r="G4971" s="364"/>
    </row>
    <row r="4972" spans="1:7" ht="17.25" thickBot="1" x14ac:dyDescent="0.35">
      <c r="A4972" s="413" t="s">
        <v>110</v>
      </c>
      <c r="B4972" s="412">
        <v>0</v>
      </c>
      <c r="C4972" s="412">
        <v>0</v>
      </c>
      <c r="D4972" s="412">
        <v>0</v>
      </c>
      <c r="E4972" s="412">
        <v>0</v>
      </c>
      <c r="G4972" s="364"/>
    </row>
    <row r="4973" spans="1:7" ht="17.25" thickBot="1" x14ac:dyDescent="0.35">
      <c r="A4973" s="413" t="s">
        <v>111</v>
      </c>
      <c r="B4973" s="412"/>
      <c r="C4973" s="412"/>
      <c r="D4973" s="412"/>
      <c r="E4973" s="412"/>
      <c r="G4973" s="364"/>
    </row>
    <row r="4974" spans="1:7" ht="17.25" thickBot="1" x14ac:dyDescent="0.35">
      <c r="A4974" s="413" t="s">
        <v>113</v>
      </c>
      <c r="B4974" s="412"/>
      <c r="C4974" s="412"/>
      <c r="D4974" s="412"/>
      <c r="E4974" s="412"/>
      <c r="G4974" s="364"/>
    </row>
    <row r="4975" spans="1:7" ht="17.25" thickBot="1" x14ac:dyDescent="0.35">
      <c r="A4975" s="413" t="s">
        <v>114</v>
      </c>
      <c r="B4975" s="412"/>
      <c r="C4975" s="412"/>
      <c r="D4975" s="412"/>
      <c r="E4975" s="412"/>
      <c r="G4975" s="364"/>
    </row>
    <row r="4976" spans="1:7" ht="17.25" thickBot="1" x14ac:dyDescent="0.35">
      <c r="A4976" s="411" t="s">
        <v>50</v>
      </c>
      <c r="B4976" s="407">
        <v>1209900</v>
      </c>
      <c r="C4976" s="407">
        <v>475363</v>
      </c>
      <c r="D4976" s="407">
        <v>475363</v>
      </c>
      <c r="E4976" s="407">
        <v>475363</v>
      </c>
      <c r="G4976" s="364"/>
    </row>
    <row r="4977" spans="1:7" ht="17.25" thickBot="1" x14ac:dyDescent="0.35">
      <c r="A4977" s="413" t="s">
        <v>110</v>
      </c>
      <c r="B4977" s="407"/>
      <c r="C4977" s="407"/>
      <c r="D4977" s="407"/>
      <c r="E4977" s="407"/>
      <c r="G4977" s="364"/>
    </row>
    <row r="4978" spans="1:7" ht="17.25" thickBot="1" x14ac:dyDescent="0.35">
      <c r="A4978" s="413" t="s">
        <v>111</v>
      </c>
      <c r="B4978" s="407">
        <v>1209900</v>
      </c>
      <c r="C4978" s="407">
        <v>475363</v>
      </c>
      <c r="D4978" s="407">
        <v>475363</v>
      </c>
      <c r="E4978" s="407">
        <v>475363</v>
      </c>
      <c r="G4978" s="364"/>
    </row>
    <row r="4979" spans="1:7" ht="17.25" thickBot="1" x14ac:dyDescent="0.35">
      <c r="A4979" s="413" t="s">
        <v>113</v>
      </c>
      <c r="B4979" s="407">
        <v>0</v>
      </c>
      <c r="C4979" s="407">
        <v>0</v>
      </c>
      <c r="D4979" s="407">
        <v>0</v>
      </c>
      <c r="E4979" s="407">
        <v>0</v>
      </c>
      <c r="G4979" s="364"/>
    </row>
    <row r="4980" spans="1:7" ht="17.25" thickBot="1" x14ac:dyDescent="0.35">
      <c r="A4980" s="413" t="s">
        <v>114</v>
      </c>
      <c r="B4980" s="407">
        <v>0</v>
      </c>
      <c r="C4980" s="407">
        <v>0</v>
      </c>
      <c r="D4980" s="407">
        <v>0</v>
      </c>
      <c r="E4980" s="407">
        <v>0</v>
      </c>
      <c r="G4980" s="364"/>
    </row>
    <row r="4981" spans="1:7" ht="17.25" thickBot="1" x14ac:dyDescent="0.35">
      <c r="A4981" s="425" t="s">
        <v>183</v>
      </c>
      <c r="B4981" s="407">
        <v>1209900</v>
      </c>
      <c r="C4981" s="407">
        <v>475363</v>
      </c>
      <c r="D4981" s="407">
        <v>475363</v>
      </c>
      <c r="E4981" s="407">
        <v>475363</v>
      </c>
      <c r="G4981" s="364"/>
    </row>
    <row r="4982" spans="1:7" ht="51.75" customHeight="1" thickBot="1" x14ac:dyDescent="0.35">
      <c r="A4982" s="401" t="s">
        <v>184</v>
      </c>
      <c r="B4982" s="402" t="s">
        <v>1185</v>
      </c>
      <c r="C4982" s="415" t="s">
        <v>817</v>
      </c>
      <c r="D4982" s="416"/>
      <c r="E4982" s="419"/>
      <c r="G4982" s="364"/>
    </row>
    <row r="4983" spans="1:7" ht="17.25" thickBot="1" x14ac:dyDescent="0.35">
      <c r="A4983" s="375" t="s">
        <v>22</v>
      </c>
      <c r="B4983" s="986" t="s">
        <v>1186</v>
      </c>
      <c r="C4983" s="966"/>
      <c r="D4983" s="966"/>
      <c r="E4983" s="987"/>
      <c r="G4983" s="364"/>
    </row>
    <row r="4984" spans="1:7" ht="17.25" thickBot="1" x14ac:dyDescent="0.35">
      <c r="A4984" s="375" t="s">
        <v>24</v>
      </c>
      <c r="B4984" s="998" t="s">
        <v>715</v>
      </c>
      <c r="C4984" s="967"/>
      <c r="D4984" s="967"/>
      <c r="E4984" s="968"/>
      <c r="G4984" s="364"/>
    </row>
    <row r="4985" spans="1:7" x14ac:dyDescent="0.3">
      <c r="A4985" s="969"/>
      <c r="B4985" s="404">
        <v>2019</v>
      </c>
      <c r="C4985" s="404">
        <v>2020</v>
      </c>
      <c r="D4985" s="404">
        <v>2021</v>
      </c>
      <c r="E4985" s="404">
        <v>2022</v>
      </c>
      <c r="G4985" s="364"/>
    </row>
    <row r="4986" spans="1:7" ht="17.25" thickBot="1" x14ac:dyDescent="0.35">
      <c r="A4986" s="970"/>
      <c r="B4986" s="405" t="s">
        <v>9</v>
      </c>
      <c r="C4986" s="405" t="s">
        <v>10</v>
      </c>
      <c r="D4986" s="405" t="s">
        <v>10</v>
      </c>
      <c r="E4986" s="405" t="s">
        <v>10</v>
      </c>
      <c r="G4986" s="364"/>
    </row>
    <row r="4987" spans="1:7" ht="17.25" thickBot="1" x14ac:dyDescent="0.35">
      <c r="A4987" s="375" t="s">
        <v>26</v>
      </c>
      <c r="B4987" s="408">
        <v>0</v>
      </c>
      <c r="C4987" s="408">
        <v>85000</v>
      </c>
      <c r="D4987" s="408">
        <v>36000</v>
      </c>
      <c r="E4987" s="408">
        <v>5000</v>
      </c>
      <c r="G4987" s="364"/>
    </row>
    <row r="4988" spans="1:7" ht="17.25" thickBot="1" x14ac:dyDescent="0.35">
      <c r="A4988" s="375" t="s">
        <v>27</v>
      </c>
      <c r="B4988" s="406">
        <v>0</v>
      </c>
      <c r="C4988" s="406">
        <v>2083463</v>
      </c>
      <c r="D4988" s="406">
        <v>749773</v>
      </c>
      <c r="E4988" s="406">
        <v>749773</v>
      </c>
      <c r="G4988" s="364"/>
    </row>
    <row r="4989" spans="1:7" ht="17.25" thickBot="1" x14ac:dyDescent="0.35">
      <c r="A4989" s="375" t="s">
        <v>28</v>
      </c>
      <c r="B4989" s="406" t="e">
        <v>#DIV/0!</v>
      </c>
      <c r="C4989" s="406">
        <v>24.511329411764706</v>
      </c>
      <c r="D4989" s="406">
        <v>20.827027777777779</v>
      </c>
      <c r="E4989" s="406">
        <v>149.9546</v>
      </c>
      <c r="G4989" s="364"/>
    </row>
    <row r="4990" spans="1:7" ht="17.25" thickBot="1" x14ac:dyDescent="0.35">
      <c r="A4990" s="375" t="s">
        <v>29</v>
      </c>
      <c r="B4990" s="408" t="s">
        <v>30</v>
      </c>
      <c r="C4990" s="409" t="e">
        <v>#DIV/0!</v>
      </c>
      <c r="D4990" s="409">
        <v>-0.57647058823529407</v>
      </c>
      <c r="E4990" s="409">
        <v>-0.86111111111111116</v>
      </c>
      <c r="G4990" s="364"/>
    </row>
    <row r="4991" spans="1:7" ht="17.25" thickBot="1" x14ac:dyDescent="0.35">
      <c r="A4991" s="375" t="s">
        <v>31</v>
      </c>
      <c r="B4991" s="408" t="s">
        <v>30</v>
      </c>
      <c r="C4991" s="409" t="e">
        <v>#DIV/0!</v>
      </c>
      <c r="D4991" s="409">
        <v>-0.64013135822426415</v>
      </c>
      <c r="E4991" s="409">
        <v>0</v>
      </c>
      <c r="G4991" s="364"/>
    </row>
    <row r="4992" spans="1:7" ht="17.25" thickBot="1" x14ac:dyDescent="0.35">
      <c r="A4992" s="375" t="s">
        <v>32</v>
      </c>
      <c r="B4992" s="408" t="s">
        <v>30</v>
      </c>
      <c r="C4992" s="409" t="e">
        <v>#DIV/0!</v>
      </c>
      <c r="D4992" s="409">
        <v>-0.15031015136284576</v>
      </c>
      <c r="E4992" s="409">
        <v>6.1999999999999993</v>
      </c>
      <c r="G4992" s="364"/>
    </row>
    <row r="4993" spans="1:7" ht="17.25" thickBot="1" x14ac:dyDescent="0.35">
      <c r="A4993" s="1016" t="s">
        <v>1069</v>
      </c>
      <c r="B4993" s="1017"/>
      <c r="C4993" s="1017"/>
      <c r="D4993" s="1017"/>
      <c r="E4993" s="1018"/>
      <c r="G4993" s="364"/>
    </row>
    <row r="4994" spans="1:7" x14ac:dyDescent="0.3">
      <c r="A4994" s="969"/>
      <c r="B4994" s="404">
        <v>2019</v>
      </c>
      <c r="C4994" s="404">
        <v>2020</v>
      </c>
      <c r="D4994" s="404">
        <v>2021</v>
      </c>
      <c r="E4994" s="404">
        <v>2022</v>
      </c>
      <c r="G4994" s="364"/>
    </row>
    <row r="4995" spans="1:7" ht="17.25" thickBot="1" x14ac:dyDescent="0.35">
      <c r="A4995" s="970"/>
      <c r="B4995" s="405" t="s">
        <v>9</v>
      </c>
      <c r="C4995" s="405" t="s">
        <v>10</v>
      </c>
      <c r="D4995" s="405" t="s">
        <v>10</v>
      </c>
      <c r="E4995" s="405" t="s">
        <v>10</v>
      </c>
      <c r="G4995" s="364"/>
    </row>
    <row r="4996" spans="1:7" ht="17.25" thickBot="1" x14ac:dyDescent="0.35">
      <c r="A4996" s="411" t="s">
        <v>49</v>
      </c>
      <c r="B4996" s="412">
        <v>0</v>
      </c>
      <c r="C4996" s="412">
        <v>0</v>
      </c>
      <c r="D4996" s="412">
        <v>0</v>
      </c>
      <c r="E4996" s="412">
        <v>0</v>
      </c>
      <c r="G4996" s="364"/>
    </row>
    <row r="4997" spans="1:7" ht="17.25" thickBot="1" x14ac:dyDescent="0.35">
      <c r="A4997" s="413" t="s">
        <v>110</v>
      </c>
      <c r="B4997" s="412">
        <v>0</v>
      </c>
      <c r="C4997" s="412">
        <v>0</v>
      </c>
      <c r="D4997" s="412">
        <v>0</v>
      </c>
      <c r="E4997" s="412">
        <v>0</v>
      </c>
      <c r="G4997" s="364"/>
    </row>
    <row r="4998" spans="1:7" ht="17.25" thickBot="1" x14ac:dyDescent="0.35">
      <c r="A4998" s="413" t="s">
        <v>111</v>
      </c>
      <c r="B4998" s="412"/>
      <c r="C4998" s="412"/>
      <c r="D4998" s="412"/>
      <c r="E4998" s="412"/>
      <c r="G4998" s="364"/>
    </row>
    <row r="4999" spans="1:7" ht="17.25" thickBot="1" x14ac:dyDescent="0.35">
      <c r="A4999" s="413" t="s">
        <v>113</v>
      </c>
      <c r="B4999" s="412"/>
      <c r="C4999" s="412"/>
      <c r="D4999" s="412"/>
      <c r="E4999" s="412"/>
      <c r="G4999" s="364"/>
    </row>
    <row r="5000" spans="1:7" ht="17.25" thickBot="1" x14ac:dyDescent="0.35">
      <c r="A5000" s="413" t="s">
        <v>114</v>
      </c>
      <c r="B5000" s="412"/>
      <c r="C5000" s="412"/>
      <c r="D5000" s="412"/>
      <c r="E5000" s="412"/>
      <c r="G5000" s="364"/>
    </row>
    <row r="5001" spans="1:7" ht="17.25" thickBot="1" x14ac:dyDescent="0.35">
      <c r="A5001" s="411" t="s">
        <v>50</v>
      </c>
      <c r="B5001" s="407">
        <v>0</v>
      </c>
      <c r="C5001" s="407">
        <v>2083463</v>
      </c>
      <c r="D5001" s="407">
        <v>749773</v>
      </c>
      <c r="E5001" s="407">
        <v>749773</v>
      </c>
      <c r="G5001" s="364"/>
    </row>
    <row r="5002" spans="1:7" ht="17.25" thickBot="1" x14ac:dyDescent="0.35">
      <c r="A5002" s="413" t="s">
        <v>110</v>
      </c>
      <c r="B5002" s="407"/>
      <c r="C5002" s="407"/>
      <c r="D5002" s="407"/>
      <c r="E5002" s="407"/>
      <c r="G5002" s="364"/>
    </row>
    <row r="5003" spans="1:7" ht="17.25" thickBot="1" x14ac:dyDescent="0.35">
      <c r="A5003" s="413" t="s">
        <v>111</v>
      </c>
      <c r="B5003" s="407">
        <v>0</v>
      </c>
      <c r="C5003" s="407">
        <v>2083463</v>
      </c>
      <c r="D5003" s="407">
        <v>749773</v>
      </c>
      <c r="E5003" s="407">
        <v>749773</v>
      </c>
      <c r="G5003" s="364"/>
    </row>
    <row r="5004" spans="1:7" ht="17.25" thickBot="1" x14ac:dyDescent="0.35">
      <c r="A5004" s="413" t="s">
        <v>113</v>
      </c>
      <c r="B5004" s="407">
        <v>0</v>
      </c>
      <c r="C5004" s="407">
        <v>0</v>
      </c>
      <c r="D5004" s="407">
        <v>0</v>
      </c>
      <c r="E5004" s="407">
        <v>0</v>
      </c>
      <c r="G5004" s="364"/>
    </row>
    <row r="5005" spans="1:7" ht="17.25" thickBot="1" x14ac:dyDescent="0.35">
      <c r="A5005" s="413" t="s">
        <v>114</v>
      </c>
      <c r="B5005" s="407">
        <v>0</v>
      </c>
      <c r="C5005" s="407">
        <v>0</v>
      </c>
      <c r="D5005" s="407">
        <v>0</v>
      </c>
      <c r="E5005" s="407">
        <v>0</v>
      </c>
      <c r="G5005" s="364"/>
    </row>
    <row r="5006" spans="1:7" ht="42.75" customHeight="1" thickBot="1" x14ac:dyDescent="0.35">
      <c r="A5006" s="425" t="s">
        <v>349</v>
      </c>
      <c r="B5006" s="407">
        <v>0</v>
      </c>
      <c r="C5006" s="407">
        <v>2083463</v>
      </c>
      <c r="D5006" s="407">
        <v>749773</v>
      </c>
      <c r="E5006" s="407">
        <v>749773</v>
      </c>
      <c r="G5006" s="364"/>
    </row>
    <row r="5007" spans="1:7" ht="52.5" customHeight="1" thickBot="1" x14ac:dyDescent="0.35">
      <c r="A5007" s="401" t="s">
        <v>192</v>
      </c>
      <c r="B5007" s="402" t="s">
        <v>1187</v>
      </c>
      <c r="C5007" s="415" t="s">
        <v>1188</v>
      </c>
      <c r="D5007" s="416"/>
      <c r="E5007" s="419"/>
      <c r="G5007" s="364"/>
    </row>
    <row r="5008" spans="1:7" ht="17.25" thickBot="1" x14ac:dyDescent="0.35">
      <c r="A5008" s="375" t="s">
        <v>22</v>
      </c>
      <c r="B5008" s="986" t="s">
        <v>1189</v>
      </c>
      <c r="C5008" s="966"/>
      <c r="D5008" s="966"/>
      <c r="E5008" s="987"/>
      <c r="G5008" s="364"/>
    </row>
    <row r="5009" spans="1:7" ht="17.25" thickBot="1" x14ac:dyDescent="0.35">
      <c r="A5009" s="375" t="s">
        <v>24</v>
      </c>
      <c r="B5009" s="998" t="s">
        <v>1190</v>
      </c>
      <c r="C5009" s="967"/>
      <c r="D5009" s="967"/>
      <c r="E5009" s="968"/>
      <c r="G5009" s="364"/>
    </row>
    <row r="5010" spans="1:7" x14ac:dyDescent="0.3">
      <c r="A5010" s="969"/>
      <c r="B5010" s="404">
        <v>2019</v>
      </c>
      <c r="C5010" s="404">
        <v>2020</v>
      </c>
      <c r="D5010" s="404">
        <v>2021</v>
      </c>
      <c r="E5010" s="404">
        <v>2022</v>
      </c>
      <c r="G5010" s="364"/>
    </row>
    <row r="5011" spans="1:7" ht="17.25" thickBot="1" x14ac:dyDescent="0.35">
      <c r="A5011" s="970"/>
      <c r="B5011" s="405" t="s">
        <v>9</v>
      </c>
      <c r="C5011" s="405" t="s">
        <v>10</v>
      </c>
      <c r="D5011" s="405" t="s">
        <v>10</v>
      </c>
      <c r="E5011" s="405" t="s">
        <v>10</v>
      </c>
      <c r="G5011" s="364"/>
    </row>
    <row r="5012" spans="1:7" ht="17.25" thickBot="1" x14ac:dyDescent="0.35">
      <c r="A5012" s="375" t="s">
        <v>26</v>
      </c>
      <c r="B5012" s="408">
        <v>0</v>
      </c>
      <c r="C5012" s="408">
        <v>20162</v>
      </c>
      <c r="D5012" s="408">
        <v>0</v>
      </c>
      <c r="E5012" s="408">
        <v>0</v>
      </c>
      <c r="G5012" s="364"/>
    </row>
    <row r="5013" spans="1:7" ht="17.25" thickBot="1" x14ac:dyDescent="0.35">
      <c r="A5013" s="375" t="s">
        <v>27</v>
      </c>
      <c r="B5013" s="406">
        <v>52500</v>
      </c>
      <c r="C5013" s="406">
        <v>35605</v>
      </c>
      <c r="D5013" s="406">
        <v>0</v>
      </c>
      <c r="E5013" s="406">
        <v>0</v>
      </c>
      <c r="G5013" s="364"/>
    </row>
    <row r="5014" spans="1:7" ht="17.25" thickBot="1" x14ac:dyDescent="0.35">
      <c r="A5014" s="375" t="s">
        <v>28</v>
      </c>
      <c r="B5014" s="406" t="e">
        <v>#DIV/0!</v>
      </c>
      <c r="C5014" s="406">
        <v>1.7659458387064775</v>
      </c>
      <c r="D5014" s="406" t="e">
        <v>#DIV/0!</v>
      </c>
      <c r="E5014" s="406" t="e">
        <v>#DIV/0!</v>
      </c>
      <c r="G5014" s="364"/>
    </row>
    <row r="5015" spans="1:7" ht="17.25" thickBot="1" x14ac:dyDescent="0.35">
      <c r="A5015" s="375" t="s">
        <v>29</v>
      </c>
      <c r="B5015" s="408" t="s">
        <v>30</v>
      </c>
      <c r="C5015" s="409" t="e">
        <v>#DIV/0!</v>
      </c>
      <c r="D5015" s="409">
        <v>-1</v>
      </c>
      <c r="E5015" s="409" t="e">
        <v>#DIV/0!</v>
      </c>
      <c r="G5015" s="364"/>
    </row>
    <row r="5016" spans="1:7" ht="17.25" thickBot="1" x14ac:dyDescent="0.35">
      <c r="A5016" s="375" t="s">
        <v>31</v>
      </c>
      <c r="B5016" s="408" t="s">
        <v>30</v>
      </c>
      <c r="C5016" s="409">
        <v>-0.32180952380952377</v>
      </c>
      <c r="D5016" s="409">
        <v>-1</v>
      </c>
      <c r="E5016" s="409" t="e">
        <v>#DIV/0!</v>
      </c>
      <c r="G5016" s="364"/>
    </row>
    <row r="5017" spans="1:7" ht="17.25" thickBot="1" x14ac:dyDescent="0.35">
      <c r="A5017" s="375" t="s">
        <v>32</v>
      </c>
      <c r="B5017" s="408" t="s">
        <v>30</v>
      </c>
      <c r="C5017" s="409" t="e">
        <v>#DIV/0!</v>
      </c>
      <c r="D5017" s="409" t="e">
        <v>#DIV/0!</v>
      </c>
      <c r="E5017" s="409" t="e">
        <v>#DIV/0!</v>
      </c>
      <c r="G5017" s="364"/>
    </row>
    <row r="5018" spans="1:7" ht="17.25" thickBot="1" x14ac:dyDescent="0.35">
      <c r="A5018" s="1016" t="s">
        <v>1069</v>
      </c>
      <c r="B5018" s="1017"/>
      <c r="C5018" s="1017"/>
      <c r="D5018" s="1017"/>
      <c r="E5018" s="1018"/>
      <c r="G5018" s="364"/>
    </row>
    <row r="5019" spans="1:7" x14ac:dyDescent="0.3">
      <c r="A5019" s="969"/>
      <c r="B5019" s="404">
        <v>2019</v>
      </c>
      <c r="C5019" s="404">
        <v>2020</v>
      </c>
      <c r="D5019" s="404">
        <v>2021</v>
      </c>
      <c r="E5019" s="404">
        <v>2022</v>
      </c>
      <c r="G5019" s="364"/>
    </row>
    <row r="5020" spans="1:7" ht="17.25" thickBot="1" x14ac:dyDescent="0.35">
      <c r="A5020" s="970"/>
      <c r="B5020" s="405" t="s">
        <v>9</v>
      </c>
      <c r="C5020" s="405" t="s">
        <v>10</v>
      </c>
      <c r="D5020" s="405" t="s">
        <v>10</v>
      </c>
      <c r="E5020" s="405" t="s">
        <v>10</v>
      </c>
      <c r="G5020" s="364"/>
    </row>
    <row r="5021" spans="1:7" ht="17.25" thickBot="1" x14ac:dyDescent="0.35">
      <c r="A5021" s="411" t="s">
        <v>49</v>
      </c>
      <c r="B5021" s="412">
        <v>0</v>
      </c>
      <c r="C5021" s="412">
        <v>0</v>
      </c>
      <c r="D5021" s="412">
        <v>0</v>
      </c>
      <c r="E5021" s="412">
        <v>0</v>
      </c>
      <c r="G5021" s="364"/>
    </row>
    <row r="5022" spans="1:7" ht="17.25" thickBot="1" x14ac:dyDescent="0.35">
      <c r="A5022" s="413" t="s">
        <v>110</v>
      </c>
      <c r="B5022" s="412">
        <v>0</v>
      </c>
      <c r="C5022" s="412">
        <v>0</v>
      </c>
      <c r="D5022" s="412">
        <v>0</v>
      </c>
      <c r="E5022" s="412">
        <v>0</v>
      </c>
      <c r="G5022" s="364"/>
    </row>
    <row r="5023" spans="1:7" ht="17.25" thickBot="1" x14ac:dyDescent="0.35">
      <c r="A5023" s="413" t="s">
        <v>111</v>
      </c>
      <c r="B5023" s="412"/>
      <c r="C5023" s="412"/>
      <c r="D5023" s="412"/>
      <c r="E5023" s="412"/>
      <c r="G5023" s="364"/>
    </row>
    <row r="5024" spans="1:7" ht="17.25" thickBot="1" x14ac:dyDescent="0.35">
      <c r="A5024" s="413" t="s">
        <v>113</v>
      </c>
      <c r="B5024" s="412"/>
      <c r="C5024" s="412"/>
      <c r="D5024" s="412"/>
      <c r="E5024" s="412"/>
      <c r="G5024" s="364"/>
    </row>
    <row r="5025" spans="1:7" ht="17.25" thickBot="1" x14ac:dyDescent="0.35">
      <c r="A5025" s="413" t="s">
        <v>114</v>
      </c>
      <c r="B5025" s="412"/>
      <c r="C5025" s="412"/>
      <c r="D5025" s="412"/>
      <c r="E5025" s="412"/>
      <c r="G5025" s="364"/>
    </row>
    <row r="5026" spans="1:7" ht="17.25" thickBot="1" x14ac:dyDescent="0.35">
      <c r="A5026" s="411" t="s">
        <v>50</v>
      </c>
      <c r="B5026" s="407">
        <v>52500</v>
      </c>
      <c r="C5026" s="407">
        <v>35605</v>
      </c>
      <c r="D5026" s="407">
        <v>0</v>
      </c>
      <c r="E5026" s="407">
        <v>0</v>
      </c>
      <c r="G5026" s="364"/>
    </row>
    <row r="5027" spans="1:7" ht="17.25" thickBot="1" x14ac:dyDescent="0.35">
      <c r="A5027" s="413" t="s">
        <v>110</v>
      </c>
      <c r="B5027" s="407"/>
      <c r="C5027" s="407"/>
      <c r="D5027" s="407"/>
      <c r="E5027" s="407"/>
      <c r="G5027" s="364"/>
    </row>
    <row r="5028" spans="1:7" ht="17.25" thickBot="1" x14ac:dyDescent="0.35">
      <c r="A5028" s="413" t="s">
        <v>111</v>
      </c>
      <c r="B5028" s="407">
        <v>52500</v>
      </c>
      <c r="C5028" s="407">
        <v>35605</v>
      </c>
      <c r="D5028" s="407">
        <v>0</v>
      </c>
      <c r="E5028" s="407">
        <v>0</v>
      </c>
      <c r="G5028" s="364"/>
    </row>
    <row r="5029" spans="1:7" ht="17.25" thickBot="1" x14ac:dyDescent="0.35">
      <c r="A5029" s="413" t="s">
        <v>113</v>
      </c>
      <c r="B5029" s="407">
        <v>0</v>
      </c>
      <c r="C5029" s="407">
        <v>0</v>
      </c>
      <c r="D5029" s="407">
        <v>0</v>
      </c>
      <c r="E5029" s="407">
        <v>0</v>
      </c>
      <c r="G5029" s="364"/>
    </row>
    <row r="5030" spans="1:7" ht="17.25" thickBot="1" x14ac:dyDescent="0.35">
      <c r="A5030" s="413" t="s">
        <v>114</v>
      </c>
      <c r="B5030" s="407">
        <v>0</v>
      </c>
      <c r="C5030" s="407">
        <v>0</v>
      </c>
      <c r="D5030" s="407">
        <v>0</v>
      </c>
      <c r="E5030" s="407">
        <v>0</v>
      </c>
      <c r="G5030" s="364"/>
    </row>
    <row r="5031" spans="1:7" ht="17.25" thickBot="1" x14ac:dyDescent="0.35">
      <c r="A5031" s="425" t="s">
        <v>196</v>
      </c>
      <c r="B5031" s="407">
        <v>52500</v>
      </c>
      <c r="C5031" s="407">
        <v>35605</v>
      </c>
      <c r="D5031" s="407">
        <v>0</v>
      </c>
      <c r="E5031" s="407">
        <v>0</v>
      </c>
      <c r="G5031" s="364"/>
    </row>
    <row r="5032" spans="1:7" ht="17.25" thickBot="1" x14ac:dyDescent="0.35">
      <c r="A5032" s="401" t="s">
        <v>197</v>
      </c>
      <c r="B5032" s="402" t="s">
        <v>1191</v>
      </c>
      <c r="C5032" s="415" t="s">
        <v>1192</v>
      </c>
      <c r="D5032" s="416"/>
      <c r="E5032" s="419"/>
      <c r="G5032" s="364"/>
    </row>
    <row r="5033" spans="1:7" ht="17.25" thickBot="1" x14ac:dyDescent="0.35">
      <c r="A5033" s="375" t="s">
        <v>22</v>
      </c>
      <c r="B5033" s="986" t="s">
        <v>1193</v>
      </c>
      <c r="C5033" s="966"/>
      <c r="D5033" s="966"/>
      <c r="E5033" s="987"/>
      <c r="G5033" s="364"/>
    </row>
    <row r="5034" spans="1:7" ht="17.25" thickBot="1" x14ac:dyDescent="0.35">
      <c r="A5034" s="375" t="s">
        <v>24</v>
      </c>
      <c r="B5034" s="998" t="s">
        <v>1194</v>
      </c>
      <c r="C5034" s="967"/>
      <c r="D5034" s="967"/>
      <c r="E5034" s="968"/>
      <c r="G5034" s="364"/>
    </row>
    <row r="5035" spans="1:7" x14ac:dyDescent="0.3">
      <c r="A5035" s="969"/>
      <c r="B5035" s="404">
        <v>2019</v>
      </c>
      <c r="C5035" s="404">
        <v>2020</v>
      </c>
      <c r="D5035" s="404">
        <v>2021</v>
      </c>
      <c r="E5035" s="404">
        <v>2022</v>
      </c>
      <c r="G5035" s="364"/>
    </row>
    <row r="5036" spans="1:7" ht="17.25" thickBot="1" x14ac:dyDescent="0.35">
      <c r="A5036" s="970"/>
      <c r="B5036" s="405" t="s">
        <v>9</v>
      </c>
      <c r="C5036" s="405" t="s">
        <v>10</v>
      </c>
      <c r="D5036" s="405" t="s">
        <v>10</v>
      </c>
      <c r="E5036" s="405" t="s">
        <v>10</v>
      </c>
      <c r="G5036" s="364"/>
    </row>
    <row r="5037" spans="1:7" ht="17.25" thickBot="1" x14ac:dyDescent="0.35">
      <c r="A5037" s="375" t="s">
        <v>26</v>
      </c>
      <c r="B5037" s="408">
        <v>0</v>
      </c>
      <c r="C5037" s="430">
        <v>1</v>
      </c>
      <c r="D5037" s="430">
        <v>20000</v>
      </c>
      <c r="E5037" s="430">
        <v>120000</v>
      </c>
      <c r="G5037" s="364"/>
    </row>
    <row r="5038" spans="1:7" ht="17.25" thickBot="1" x14ac:dyDescent="0.35">
      <c r="A5038" s="375" t="s">
        <v>27</v>
      </c>
      <c r="B5038" s="406">
        <v>400000</v>
      </c>
      <c r="C5038" s="406">
        <v>436000</v>
      </c>
      <c r="D5038" s="406">
        <v>2042835</v>
      </c>
      <c r="E5038" s="406">
        <v>2744658</v>
      </c>
      <c r="G5038" s="364"/>
    </row>
    <row r="5039" spans="1:7" ht="17.25" thickBot="1" x14ac:dyDescent="0.35">
      <c r="A5039" s="375" t="s">
        <v>28</v>
      </c>
      <c r="B5039" s="406" t="e">
        <v>#DIV/0!</v>
      </c>
      <c r="C5039" s="406">
        <v>436000</v>
      </c>
      <c r="D5039" s="406">
        <v>102.14175</v>
      </c>
      <c r="E5039" s="406">
        <v>22.872150000000001</v>
      </c>
      <c r="G5039" s="364"/>
    </row>
    <row r="5040" spans="1:7" ht="17.25" thickBot="1" x14ac:dyDescent="0.35">
      <c r="A5040" s="375" t="s">
        <v>29</v>
      </c>
      <c r="B5040" s="408" t="s">
        <v>30</v>
      </c>
      <c r="C5040" s="409" t="e">
        <v>#DIV/0!</v>
      </c>
      <c r="D5040" s="409">
        <v>19999</v>
      </c>
      <c r="E5040" s="409">
        <v>5</v>
      </c>
    </row>
    <row r="5041" spans="1:9" ht="17.25" thickBot="1" x14ac:dyDescent="0.35">
      <c r="A5041" s="375" t="s">
        <v>31</v>
      </c>
      <c r="B5041" s="408" t="s">
        <v>30</v>
      </c>
      <c r="C5041" s="409">
        <v>9.000000000000008E-2</v>
      </c>
      <c r="D5041" s="409">
        <v>3.685401376146789</v>
      </c>
      <c r="E5041" s="409">
        <v>0.34355344411075794</v>
      </c>
    </row>
    <row r="5042" spans="1:9" ht="17.25" thickBot="1" x14ac:dyDescent="0.35">
      <c r="A5042" s="375" t="s">
        <v>32</v>
      </c>
      <c r="B5042" s="408" t="s">
        <v>30</v>
      </c>
      <c r="C5042" s="409" t="e">
        <v>#DIV/0!</v>
      </c>
      <c r="D5042" s="409">
        <v>-0.99976572993119261</v>
      </c>
      <c r="E5042" s="409">
        <v>-0.77607442598154042</v>
      </c>
    </row>
    <row r="5043" spans="1:9" ht="17.25" thickBot="1" x14ac:dyDescent="0.35">
      <c r="A5043" s="1016" t="s">
        <v>1069</v>
      </c>
      <c r="B5043" s="1017"/>
      <c r="C5043" s="1017"/>
      <c r="D5043" s="1017"/>
      <c r="E5043" s="1018"/>
    </row>
    <row r="5044" spans="1:9" x14ac:dyDescent="0.3">
      <c r="A5044" s="969"/>
      <c r="B5044" s="404">
        <v>2019</v>
      </c>
      <c r="C5044" s="404">
        <v>2020</v>
      </c>
      <c r="D5044" s="404">
        <v>2021</v>
      </c>
      <c r="E5044" s="404">
        <v>2022</v>
      </c>
    </row>
    <row r="5045" spans="1:9" ht="17.25" thickBot="1" x14ac:dyDescent="0.35">
      <c r="A5045" s="970"/>
      <c r="B5045" s="405" t="s">
        <v>9</v>
      </c>
      <c r="C5045" s="405" t="s">
        <v>10</v>
      </c>
      <c r="D5045" s="405" t="s">
        <v>10</v>
      </c>
      <c r="E5045" s="405" t="s">
        <v>10</v>
      </c>
      <c r="I5045" s="431"/>
    </row>
    <row r="5046" spans="1:9" ht="17.25" thickBot="1" x14ac:dyDescent="0.35">
      <c r="A5046" s="411" t="s">
        <v>49</v>
      </c>
      <c r="B5046" s="412">
        <v>0</v>
      </c>
      <c r="C5046" s="412">
        <v>0</v>
      </c>
      <c r="D5046" s="412">
        <v>0</v>
      </c>
      <c r="E5046" s="412">
        <v>0</v>
      </c>
      <c r="I5046" s="431"/>
    </row>
    <row r="5047" spans="1:9" ht="17.25" thickBot="1" x14ac:dyDescent="0.35">
      <c r="A5047" s="413" t="s">
        <v>110</v>
      </c>
      <c r="B5047" s="412">
        <v>0</v>
      </c>
      <c r="C5047" s="412">
        <v>0</v>
      </c>
      <c r="D5047" s="412">
        <v>0</v>
      </c>
      <c r="E5047" s="412">
        <v>0</v>
      </c>
    </row>
    <row r="5048" spans="1:9" ht="17.25" thickBot="1" x14ac:dyDescent="0.35">
      <c r="A5048" s="413" t="s">
        <v>111</v>
      </c>
      <c r="B5048" s="412"/>
      <c r="C5048" s="412"/>
      <c r="D5048" s="412"/>
      <c r="E5048" s="412"/>
    </row>
    <row r="5049" spans="1:9" ht="17.25" thickBot="1" x14ac:dyDescent="0.35">
      <c r="A5049" s="413" t="s">
        <v>113</v>
      </c>
      <c r="B5049" s="412"/>
      <c r="C5049" s="412"/>
      <c r="D5049" s="412"/>
      <c r="E5049" s="412"/>
    </row>
    <row r="5050" spans="1:9" ht="17.25" thickBot="1" x14ac:dyDescent="0.35">
      <c r="A5050" s="413" t="s">
        <v>114</v>
      </c>
      <c r="B5050" s="412"/>
      <c r="C5050" s="412"/>
      <c r="D5050" s="412"/>
      <c r="E5050" s="412"/>
    </row>
    <row r="5051" spans="1:9" ht="17.25" thickBot="1" x14ac:dyDescent="0.35">
      <c r="A5051" s="411" t="s">
        <v>50</v>
      </c>
      <c r="B5051" s="407">
        <v>400000</v>
      </c>
      <c r="C5051" s="407">
        <v>436000</v>
      </c>
      <c r="D5051" s="407">
        <v>2042835</v>
      </c>
      <c r="E5051" s="407">
        <v>2744658</v>
      </c>
    </row>
    <row r="5052" spans="1:9" ht="17.25" thickBot="1" x14ac:dyDescent="0.35">
      <c r="A5052" s="413" t="s">
        <v>110</v>
      </c>
      <c r="B5052" s="407"/>
      <c r="C5052" s="407"/>
      <c r="D5052" s="407"/>
      <c r="E5052" s="407"/>
    </row>
    <row r="5053" spans="1:9" ht="17.25" thickBot="1" x14ac:dyDescent="0.35">
      <c r="A5053" s="413" t="s">
        <v>111</v>
      </c>
      <c r="B5053" s="407">
        <v>400000</v>
      </c>
      <c r="C5053" s="407">
        <v>436000</v>
      </c>
      <c r="D5053" s="407">
        <v>2042835</v>
      </c>
      <c r="E5053" s="407">
        <v>2744658</v>
      </c>
    </row>
    <row r="5054" spans="1:9" ht="17.25" thickBot="1" x14ac:dyDescent="0.35">
      <c r="A5054" s="413" t="s">
        <v>113</v>
      </c>
      <c r="B5054" s="407">
        <v>0</v>
      </c>
      <c r="C5054" s="407">
        <v>0</v>
      </c>
      <c r="D5054" s="407">
        <v>0</v>
      </c>
      <c r="E5054" s="407">
        <v>0</v>
      </c>
    </row>
    <row r="5055" spans="1:9" ht="17.25" thickBot="1" x14ac:dyDescent="0.35">
      <c r="A5055" s="413" t="s">
        <v>114</v>
      </c>
      <c r="B5055" s="407">
        <v>0</v>
      </c>
      <c r="C5055" s="407">
        <v>0</v>
      </c>
      <c r="D5055" s="407">
        <v>0</v>
      </c>
      <c r="E5055" s="407">
        <v>0</v>
      </c>
    </row>
    <row r="5056" spans="1:9" ht="41.25" customHeight="1" thickBot="1" x14ac:dyDescent="0.35">
      <c r="A5056" s="425" t="s">
        <v>201</v>
      </c>
      <c r="B5056" s="407">
        <v>400000</v>
      </c>
      <c r="C5056" s="407">
        <v>436000</v>
      </c>
      <c r="D5056" s="407">
        <v>2042835</v>
      </c>
      <c r="E5056" s="407">
        <v>2744658</v>
      </c>
      <c r="G5056" s="364"/>
    </row>
    <row r="5057" spans="1:7" ht="49.5" customHeight="1" thickBot="1" x14ac:dyDescent="0.35">
      <c r="A5057" s="401" t="s">
        <v>202</v>
      </c>
      <c r="B5057" s="402" t="s">
        <v>1195</v>
      </c>
      <c r="C5057" s="415" t="s">
        <v>1196</v>
      </c>
      <c r="D5057" s="416"/>
      <c r="E5057" s="419"/>
      <c r="G5057" s="364"/>
    </row>
    <row r="5058" spans="1:7" ht="17.25" thickBot="1" x14ac:dyDescent="0.35">
      <c r="A5058" s="375" t="s">
        <v>22</v>
      </c>
      <c r="B5058" s="986" t="s">
        <v>1197</v>
      </c>
      <c r="C5058" s="966"/>
      <c r="D5058" s="966"/>
      <c r="E5058" s="987"/>
      <c r="G5058" s="364"/>
    </row>
    <row r="5059" spans="1:7" ht="17.25" thickBot="1" x14ac:dyDescent="0.35">
      <c r="A5059" s="375" t="s">
        <v>24</v>
      </c>
      <c r="B5059" s="998" t="s">
        <v>1194</v>
      </c>
      <c r="C5059" s="967"/>
      <c r="D5059" s="967"/>
      <c r="E5059" s="968"/>
      <c r="G5059" s="364"/>
    </row>
    <row r="5060" spans="1:7" x14ac:dyDescent="0.3">
      <c r="A5060" s="969"/>
      <c r="B5060" s="404">
        <v>2019</v>
      </c>
      <c r="C5060" s="404">
        <v>2020</v>
      </c>
      <c r="D5060" s="404">
        <v>2021</v>
      </c>
      <c r="E5060" s="404">
        <v>2022</v>
      </c>
      <c r="G5060" s="364"/>
    </row>
    <row r="5061" spans="1:7" ht="17.25" thickBot="1" x14ac:dyDescent="0.35">
      <c r="A5061" s="970"/>
      <c r="B5061" s="405" t="s">
        <v>9</v>
      </c>
      <c r="C5061" s="405" t="s">
        <v>10</v>
      </c>
      <c r="D5061" s="405" t="s">
        <v>10</v>
      </c>
      <c r="E5061" s="405" t="s">
        <v>10</v>
      </c>
      <c r="G5061" s="364"/>
    </row>
    <row r="5062" spans="1:7" ht="17.25" thickBot="1" x14ac:dyDescent="0.35">
      <c r="A5062" s="375" t="s">
        <v>26</v>
      </c>
      <c r="B5062" s="408">
        <v>0</v>
      </c>
      <c r="C5062" s="430">
        <v>1</v>
      </c>
      <c r="D5062" s="430">
        <v>15400</v>
      </c>
      <c r="E5062" s="430">
        <v>70000</v>
      </c>
      <c r="G5062" s="364"/>
    </row>
    <row r="5063" spans="1:7" ht="17.25" thickBot="1" x14ac:dyDescent="0.35">
      <c r="A5063" s="375" t="s">
        <v>27</v>
      </c>
      <c r="B5063" s="406">
        <v>0</v>
      </c>
      <c r="C5063" s="406">
        <v>100000</v>
      </c>
      <c r="D5063" s="406">
        <v>1000000</v>
      </c>
      <c r="E5063" s="406">
        <v>1000000</v>
      </c>
      <c r="G5063" s="364"/>
    </row>
    <row r="5064" spans="1:7" ht="17.25" thickBot="1" x14ac:dyDescent="0.35">
      <c r="A5064" s="375" t="s">
        <v>28</v>
      </c>
      <c r="B5064" s="406" t="e">
        <v>#DIV/0!</v>
      </c>
      <c r="C5064" s="406">
        <v>100000</v>
      </c>
      <c r="D5064" s="406">
        <v>64.935064935064929</v>
      </c>
      <c r="E5064" s="406">
        <v>14.285714285714286</v>
      </c>
      <c r="G5064" s="364"/>
    </row>
    <row r="5065" spans="1:7" ht="17.25" thickBot="1" x14ac:dyDescent="0.35">
      <c r="A5065" s="375" t="s">
        <v>29</v>
      </c>
      <c r="B5065" s="408" t="s">
        <v>30</v>
      </c>
      <c r="C5065" s="409" t="e">
        <v>#DIV/0!</v>
      </c>
      <c r="D5065" s="409">
        <v>15399</v>
      </c>
      <c r="E5065" s="409">
        <v>3.5454545454545459</v>
      </c>
      <c r="G5065" s="364"/>
    </row>
    <row r="5066" spans="1:7" ht="17.25" thickBot="1" x14ac:dyDescent="0.35">
      <c r="A5066" s="375" t="s">
        <v>31</v>
      </c>
      <c r="B5066" s="408" t="s">
        <v>30</v>
      </c>
      <c r="C5066" s="409" t="e">
        <v>#DIV/0!</v>
      </c>
      <c r="D5066" s="409">
        <v>9</v>
      </c>
      <c r="E5066" s="409">
        <v>0</v>
      </c>
      <c r="G5066" s="364"/>
    </row>
    <row r="5067" spans="1:7" ht="17.25" thickBot="1" x14ac:dyDescent="0.35">
      <c r="A5067" s="375" t="s">
        <v>32</v>
      </c>
      <c r="B5067" s="408" t="s">
        <v>30</v>
      </c>
      <c r="C5067" s="409" t="e">
        <v>#DIV/0!</v>
      </c>
      <c r="D5067" s="409">
        <v>-0.99935064935064932</v>
      </c>
      <c r="E5067" s="409">
        <v>-0.78</v>
      </c>
      <c r="G5067" s="364"/>
    </row>
    <row r="5068" spans="1:7" ht="17.25" thickBot="1" x14ac:dyDescent="0.35">
      <c r="A5068" s="1016" t="s">
        <v>1069</v>
      </c>
      <c r="B5068" s="1017"/>
      <c r="C5068" s="1017"/>
      <c r="D5068" s="1017"/>
      <c r="E5068" s="1018"/>
      <c r="G5068" s="364"/>
    </row>
    <row r="5069" spans="1:7" x14ac:dyDescent="0.3">
      <c r="A5069" s="969"/>
      <c r="B5069" s="404">
        <v>2019</v>
      </c>
      <c r="C5069" s="404">
        <v>2020</v>
      </c>
      <c r="D5069" s="404">
        <v>2021</v>
      </c>
      <c r="E5069" s="404">
        <v>2022</v>
      </c>
      <c r="G5069" s="364"/>
    </row>
    <row r="5070" spans="1:7" ht="17.25" thickBot="1" x14ac:dyDescent="0.35">
      <c r="A5070" s="970"/>
      <c r="B5070" s="405" t="s">
        <v>9</v>
      </c>
      <c r="C5070" s="405" t="s">
        <v>10</v>
      </c>
      <c r="D5070" s="405" t="s">
        <v>10</v>
      </c>
      <c r="E5070" s="405" t="s">
        <v>10</v>
      </c>
      <c r="G5070" s="364"/>
    </row>
    <row r="5071" spans="1:7" ht="17.25" thickBot="1" x14ac:dyDescent="0.35">
      <c r="A5071" s="411" t="s">
        <v>49</v>
      </c>
      <c r="B5071" s="412">
        <v>0</v>
      </c>
      <c r="C5071" s="412">
        <v>0</v>
      </c>
      <c r="D5071" s="412">
        <v>0</v>
      </c>
      <c r="E5071" s="412">
        <v>0</v>
      </c>
      <c r="G5071" s="364"/>
    </row>
    <row r="5072" spans="1:7" ht="17.25" thickBot="1" x14ac:dyDescent="0.35">
      <c r="A5072" s="413" t="s">
        <v>110</v>
      </c>
      <c r="B5072" s="412">
        <v>0</v>
      </c>
      <c r="C5072" s="412">
        <v>0</v>
      </c>
      <c r="D5072" s="412">
        <v>0</v>
      </c>
      <c r="E5072" s="412">
        <v>0</v>
      </c>
      <c r="G5072" s="364"/>
    </row>
    <row r="5073" spans="1:7" ht="17.25" thickBot="1" x14ac:dyDescent="0.35">
      <c r="A5073" s="413" t="s">
        <v>111</v>
      </c>
      <c r="B5073" s="412"/>
      <c r="C5073" s="412"/>
      <c r="D5073" s="412"/>
      <c r="E5073" s="412"/>
      <c r="G5073" s="364"/>
    </row>
    <row r="5074" spans="1:7" ht="17.25" thickBot="1" x14ac:dyDescent="0.35">
      <c r="A5074" s="413" t="s">
        <v>113</v>
      </c>
      <c r="B5074" s="412"/>
      <c r="C5074" s="412"/>
      <c r="D5074" s="412"/>
      <c r="E5074" s="412"/>
      <c r="G5074" s="364"/>
    </row>
    <row r="5075" spans="1:7" ht="17.25" thickBot="1" x14ac:dyDescent="0.35">
      <c r="A5075" s="413" t="s">
        <v>114</v>
      </c>
      <c r="B5075" s="412"/>
      <c r="C5075" s="412"/>
      <c r="D5075" s="412"/>
      <c r="E5075" s="412"/>
      <c r="G5075" s="364"/>
    </row>
    <row r="5076" spans="1:7" ht="17.25" thickBot="1" x14ac:dyDescent="0.35">
      <c r="A5076" s="411" t="s">
        <v>50</v>
      </c>
      <c r="B5076" s="407">
        <v>0</v>
      </c>
      <c r="C5076" s="407">
        <v>100000</v>
      </c>
      <c r="D5076" s="407">
        <v>1000000</v>
      </c>
      <c r="E5076" s="407">
        <v>1000000</v>
      </c>
      <c r="G5076" s="364"/>
    </row>
    <row r="5077" spans="1:7" ht="17.25" thickBot="1" x14ac:dyDescent="0.35">
      <c r="A5077" s="413" t="s">
        <v>110</v>
      </c>
      <c r="B5077" s="407"/>
      <c r="C5077" s="407"/>
      <c r="D5077" s="407"/>
      <c r="E5077" s="407"/>
      <c r="G5077" s="364"/>
    </row>
    <row r="5078" spans="1:7" ht="17.25" thickBot="1" x14ac:dyDescent="0.35">
      <c r="A5078" s="413" t="s">
        <v>111</v>
      </c>
      <c r="B5078" s="407"/>
      <c r="C5078" s="407">
        <v>100000</v>
      </c>
      <c r="D5078" s="407">
        <v>1000000</v>
      </c>
      <c r="E5078" s="407">
        <v>1000000</v>
      </c>
      <c r="G5078" s="364"/>
    </row>
    <row r="5079" spans="1:7" ht="17.25" thickBot="1" x14ac:dyDescent="0.35">
      <c r="A5079" s="413" t="s">
        <v>113</v>
      </c>
      <c r="B5079" s="407">
        <v>0</v>
      </c>
      <c r="C5079" s="407">
        <v>0</v>
      </c>
      <c r="D5079" s="407">
        <v>0</v>
      </c>
      <c r="E5079" s="407">
        <v>0</v>
      </c>
      <c r="G5079" s="364"/>
    </row>
    <row r="5080" spans="1:7" ht="17.25" thickBot="1" x14ac:dyDescent="0.35">
      <c r="A5080" s="413" t="s">
        <v>114</v>
      </c>
      <c r="B5080" s="407">
        <v>0</v>
      </c>
      <c r="C5080" s="407">
        <v>0</v>
      </c>
      <c r="D5080" s="407">
        <v>0</v>
      </c>
      <c r="E5080" s="407">
        <v>0</v>
      </c>
      <c r="G5080" s="364"/>
    </row>
    <row r="5081" spans="1:7" ht="32.25" customHeight="1" thickBot="1" x14ac:dyDescent="0.35">
      <c r="A5081" s="425" t="s">
        <v>363</v>
      </c>
      <c r="B5081" s="407">
        <v>0</v>
      </c>
      <c r="C5081" s="407">
        <v>100000</v>
      </c>
      <c r="D5081" s="407">
        <v>1000000</v>
      </c>
      <c r="E5081" s="407">
        <v>1000000</v>
      </c>
      <c r="G5081" s="364"/>
    </row>
    <row r="5082" spans="1:7" ht="37.5" customHeight="1" thickBot="1" x14ac:dyDescent="0.35">
      <c r="A5082" s="401" t="s">
        <v>207</v>
      </c>
      <c r="B5082" s="402" t="s">
        <v>1162</v>
      </c>
      <c r="C5082" s="415" t="s">
        <v>1196</v>
      </c>
      <c r="D5082" s="416"/>
      <c r="E5082" s="419"/>
      <c r="G5082" s="364"/>
    </row>
    <row r="5083" spans="1:7" ht="17.25" thickBot="1" x14ac:dyDescent="0.35">
      <c r="A5083" s="375" t="s">
        <v>22</v>
      </c>
      <c r="B5083" s="998" t="s">
        <v>1198</v>
      </c>
      <c r="C5083" s="967"/>
      <c r="D5083" s="967"/>
      <c r="E5083" s="968"/>
      <c r="G5083" s="364"/>
    </row>
    <row r="5084" spans="1:7" ht="17.25" thickBot="1" x14ac:dyDescent="0.35">
      <c r="A5084" s="375" t="s">
        <v>24</v>
      </c>
      <c r="B5084" s="998" t="s">
        <v>1166</v>
      </c>
      <c r="C5084" s="967"/>
      <c r="D5084" s="967"/>
      <c r="E5084" s="968"/>
      <c r="G5084" s="364"/>
    </row>
    <row r="5085" spans="1:7" x14ac:dyDescent="0.3">
      <c r="A5085" s="969"/>
      <c r="B5085" s="404">
        <v>2019</v>
      </c>
      <c r="C5085" s="404">
        <v>2020</v>
      </c>
      <c r="D5085" s="404">
        <v>2021</v>
      </c>
      <c r="E5085" s="404">
        <v>2022</v>
      </c>
      <c r="G5085" s="364"/>
    </row>
    <row r="5086" spans="1:7" ht="17.25" thickBot="1" x14ac:dyDescent="0.35">
      <c r="A5086" s="970"/>
      <c r="B5086" s="405" t="s">
        <v>9</v>
      </c>
      <c r="C5086" s="405" t="s">
        <v>10</v>
      </c>
      <c r="D5086" s="405" t="s">
        <v>10</v>
      </c>
      <c r="E5086" s="405" t="s">
        <v>10</v>
      </c>
      <c r="G5086" s="364"/>
    </row>
    <row r="5087" spans="1:7" ht="17.25" thickBot="1" x14ac:dyDescent="0.35">
      <c r="A5087" s="375" t="s">
        <v>26</v>
      </c>
      <c r="B5087" s="408">
        <v>0</v>
      </c>
      <c r="C5087" s="408">
        <v>1</v>
      </c>
      <c r="D5087" s="408">
        <v>1</v>
      </c>
      <c r="E5087" s="408">
        <v>1</v>
      </c>
      <c r="G5087" s="364"/>
    </row>
    <row r="5088" spans="1:7" ht="17.25" thickBot="1" x14ac:dyDescent="0.35">
      <c r="A5088" s="375" t="s">
        <v>27</v>
      </c>
      <c r="B5088" s="406">
        <v>0</v>
      </c>
      <c r="C5088" s="406">
        <v>40200</v>
      </c>
      <c r="D5088" s="406">
        <v>104520</v>
      </c>
      <c r="E5088" s="406">
        <v>96480</v>
      </c>
      <c r="G5088" s="364"/>
    </row>
    <row r="5089" spans="1:7" ht="17.25" thickBot="1" x14ac:dyDescent="0.35">
      <c r="A5089" s="375" t="s">
        <v>28</v>
      </c>
      <c r="B5089" s="406" t="e">
        <v>#DIV/0!</v>
      </c>
      <c r="C5089" s="406">
        <v>40200</v>
      </c>
      <c r="D5089" s="406">
        <v>104520</v>
      </c>
      <c r="E5089" s="406">
        <v>96480</v>
      </c>
      <c r="G5089" s="364"/>
    </row>
    <row r="5090" spans="1:7" ht="17.25" thickBot="1" x14ac:dyDescent="0.35">
      <c r="A5090" s="375" t="s">
        <v>29</v>
      </c>
      <c r="B5090" s="408" t="s">
        <v>30</v>
      </c>
      <c r="C5090" s="409" t="e">
        <v>#DIV/0!</v>
      </c>
      <c r="D5090" s="409">
        <v>0</v>
      </c>
      <c r="E5090" s="409">
        <v>0</v>
      </c>
      <c r="G5090" s="364"/>
    </row>
    <row r="5091" spans="1:7" ht="17.25" thickBot="1" x14ac:dyDescent="0.35">
      <c r="A5091" s="375" t="s">
        <v>31</v>
      </c>
      <c r="B5091" s="408" t="s">
        <v>30</v>
      </c>
      <c r="C5091" s="409" t="e">
        <v>#DIV/0!</v>
      </c>
      <c r="D5091" s="409">
        <v>1.6</v>
      </c>
      <c r="E5091" s="409">
        <v>-7.6923076923076872E-2</v>
      </c>
      <c r="G5091" s="364"/>
    </row>
    <row r="5092" spans="1:7" ht="17.25" thickBot="1" x14ac:dyDescent="0.35">
      <c r="A5092" s="375" t="s">
        <v>32</v>
      </c>
      <c r="B5092" s="408" t="s">
        <v>30</v>
      </c>
      <c r="C5092" s="409" t="e">
        <v>#DIV/0!</v>
      </c>
      <c r="D5092" s="409">
        <v>1.6</v>
      </c>
      <c r="E5092" s="409">
        <v>-7.6923076923076872E-2</v>
      </c>
      <c r="G5092" s="364"/>
    </row>
    <row r="5093" spans="1:7" ht="17.25" thickBot="1" x14ac:dyDescent="0.35">
      <c r="A5093" s="1016" t="s">
        <v>1069</v>
      </c>
      <c r="B5093" s="1017"/>
      <c r="C5093" s="1017"/>
      <c r="D5093" s="1017"/>
      <c r="E5093" s="1018"/>
      <c r="G5093" s="364"/>
    </row>
    <row r="5094" spans="1:7" x14ac:dyDescent="0.3">
      <c r="A5094" s="969"/>
      <c r="B5094" s="404">
        <v>2019</v>
      </c>
      <c r="C5094" s="404">
        <v>2020</v>
      </c>
      <c r="D5094" s="404">
        <v>2021</v>
      </c>
      <c r="E5094" s="404">
        <v>2022</v>
      </c>
      <c r="G5094" s="364"/>
    </row>
    <row r="5095" spans="1:7" ht="17.25" thickBot="1" x14ac:dyDescent="0.35">
      <c r="A5095" s="970"/>
      <c r="B5095" s="405" t="s">
        <v>9</v>
      </c>
      <c r="C5095" s="405" t="s">
        <v>10</v>
      </c>
      <c r="D5095" s="405" t="s">
        <v>10</v>
      </c>
      <c r="E5095" s="405" t="s">
        <v>10</v>
      </c>
      <c r="G5095" s="364"/>
    </row>
    <row r="5096" spans="1:7" ht="17.25" thickBot="1" x14ac:dyDescent="0.35">
      <c r="A5096" s="411" t="s">
        <v>49</v>
      </c>
      <c r="B5096" s="412">
        <v>0</v>
      </c>
      <c r="C5096" s="412">
        <v>0</v>
      </c>
      <c r="D5096" s="412">
        <v>0</v>
      </c>
      <c r="E5096" s="412">
        <v>0</v>
      </c>
      <c r="G5096" s="364"/>
    </row>
    <row r="5097" spans="1:7" ht="17.25" thickBot="1" x14ac:dyDescent="0.35">
      <c r="A5097" s="413" t="s">
        <v>110</v>
      </c>
      <c r="B5097" s="412">
        <v>0</v>
      </c>
      <c r="C5097" s="412">
        <v>0</v>
      </c>
      <c r="D5097" s="412">
        <v>0</v>
      </c>
      <c r="E5097" s="412">
        <v>0</v>
      </c>
      <c r="G5097" s="364"/>
    </row>
    <row r="5098" spans="1:7" ht="17.25" thickBot="1" x14ac:dyDescent="0.35">
      <c r="A5098" s="413" t="s">
        <v>111</v>
      </c>
      <c r="B5098" s="412"/>
      <c r="C5098" s="412"/>
      <c r="D5098" s="412"/>
      <c r="E5098" s="412"/>
      <c r="G5098" s="364"/>
    </row>
    <row r="5099" spans="1:7" ht="17.25" thickBot="1" x14ac:dyDescent="0.35">
      <c r="A5099" s="413" t="s">
        <v>113</v>
      </c>
      <c r="B5099" s="412"/>
      <c r="C5099" s="412"/>
      <c r="D5099" s="412"/>
      <c r="E5099" s="412"/>
      <c r="G5099" s="364"/>
    </row>
    <row r="5100" spans="1:7" ht="17.25" thickBot="1" x14ac:dyDescent="0.35">
      <c r="A5100" s="413" t="s">
        <v>114</v>
      </c>
      <c r="B5100" s="412"/>
      <c r="C5100" s="412"/>
      <c r="D5100" s="412"/>
      <c r="E5100" s="412"/>
      <c r="G5100" s="364"/>
    </row>
    <row r="5101" spans="1:7" ht="17.25" thickBot="1" x14ac:dyDescent="0.35">
      <c r="A5101" s="411" t="s">
        <v>50</v>
      </c>
      <c r="B5101" s="407">
        <v>0</v>
      </c>
      <c r="C5101" s="407">
        <v>40200</v>
      </c>
      <c r="D5101" s="407">
        <v>104520</v>
      </c>
      <c r="E5101" s="407">
        <v>96480</v>
      </c>
      <c r="G5101" s="364"/>
    </row>
    <row r="5102" spans="1:7" ht="17.25" thickBot="1" x14ac:dyDescent="0.35">
      <c r="A5102" s="413" t="s">
        <v>110</v>
      </c>
      <c r="B5102" s="407"/>
      <c r="C5102" s="407"/>
      <c r="D5102" s="407"/>
      <c r="E5102" s="407"/>
      <c r="G5102" s="364"/>
    </row>
    <row r="5103" spans="1:7" ht="17.25" thickBot="1" x14ac:dyDescent="0.35">
      <c r="A5103" s="413" t="s">
        <v>111</v>
      </c>
      <c r="B5103" s="407">
        <v>0</v>
      </c>
      <c r="C5103" s="407">
        <v>40200</v>
      </c>
      <c r="D5103" s="407">
        <v>104520</v>
      </c>
      <c r="E5103" s="407">
        <v>96480</v>
      </c>
      <c r="G5103" s="364"/>
    </row>
    <row r="5104" spans="1:7" ht="17.25" thickBot="1" x14ac:dyDescent="0.35">
      <c r="A5104" s="413" t="s">
        <v>113</v>
      </c>
      <c r="B5104" s="407">
        <v>0</v>
      </c>
      <c r="C5104" s="407">
        <v>0</v>
      </c>
      <c r="D5104" s="407">
        <v>0</v>
      </c>
      <c r="E5104" s="407">
        <v>0</v>
      </c>
      <c r="G5104" s="364"/>
    </row>
    <row r="5105" spans="1:7" ht="17.25" thickBot="1" x14ac:dyDescent="0.35">
      <c r="A5105" s="413" t="s">
        <v>114</v>
      </c>
      <c r="B5105" s="407">
        <v>0</v>
      </c>
      <c r="C5105" s="407">
        <v>0</v>
      </c>
      <c r="D5105" s="407">
        <v>0</v>
      </c>
      <c r="E5105" s="407">
        <v>0</v>
      </c>
      <c r="G5105" s="364"/>
    </row>
    <row r="5106" spans="1:7" ht="17.25" thickBot="1" x14ac:dyDescent="0.35">
      <c r="A5106" s="425" t="s">
        <v>211</v>
      </c>
      <c r="B5106" s="407">
        <v>0</v>
      </c>
      <c r="C5106" s="407">
        <v>40200</v>
      </c>
      <c r="D5106" s="407">
        <v>104520</v>
      </c>
      <c r="E5106" s="407">
        <v>96480</v>
      </c>
      <c r="G5106" s="364"/>
    </row>
    <row r="5107" spans="1:7" ht="44.25" customHeight="1" thickBot="1" x14ac:dyDescent="0.35">
      <c r="A5107" s="477" t="s">
        <v>703</v>
      </c>
      <c r="B5107" s="1052" t="s">
        <v>704</v>
      </c>
      <c r="C5107" s="1053"/>
      <c r="D5107" s="1053"/>
      <c r="E5107" s="1054"/>
      <c r="G5107" s="364"/>
    </row>
    <row r="5108" spans="1:7" ht="110.25" customHeight="1" thickBot="1" x14ac:dyDescent="0.35">
      <c r="A5108" s="477" t="s">
        <v>20</v>
      </c>
      <c r="B5108" s="477" t="s">
        <v>1199</v>
      </c>
      <c r="C5108" s="492" t="s">
        <v>1200</v>
      </c>
      <c r="D5108" s="1055"/>
      <c r="E5108" s="1056"/>
      <c r="G5108" s="364"/>
    </row>
    <row r="5109" spans="1:7" ht="81" customHeight="1" thickBot="1" x14ac:dyDescent="0.35">
      <c r="A5109" s="481" t="s">
        <v>22</v>
      </c>
      <c r="B5109" s="1046" t="s">
        <v>1201</v>
      </c>
      <c r="C5109" s="1047"/>
      <c r="D5109" s="1047"/>
      <c r="E5109" s="1048"/>
      <c r="G5109" s="364"/>
    </row>
    <row r="5110" spans="1:7" ht="17.25" thickBot="1" x14ac:dyDescent="0.35">
      <c r="A5110" s="481" t="s">
        <v>24</v>
      </c>
      <c r="B5110" s="1049" t="s">
        <v>715</v>
      </c>
      <c r="C5110" s="1050"/>
      <c r="D5110" s="1050"/>
      <c r="E5110" s="1051"/>
      <c r="G5110" s="364"/>
    </row>
    <row r="5111" spans="1:7" x14ac:dyDescent="0.3">
      <c r="A5111" s="1044"/>
      <c r="B5111" s="482">
        <v>2019</v>
      </c>
      <c r="C5111" s="482">
        <v>2021</v>
      </c>
      <c r="D5111" s="482">
        <v>2022</v>
      </c>
      <c r="E5111" s="482">
        <v>2022</v>
      </c>
      <c r="G5111" s="364"/>
    </row>
    <row r="5112" spans="1:7" ht="17.25" thickBot="1" x14ac:dyDescent="0.35">
      <c r="A5112" s="1045"/>
      <c r="B5112" s="483" t="s">
        <v>9</v>
      </c>
      <c r="C5112" s="483" t="s">
        <v>10</v>
      </c>
      <c r="D5112" s="483" t="s">
        <v>10</v>
      </c>
      <c r="E5112" s="483" t="s">
        <v>10</v>
      </c>
      <c r="G5112" s="364"/>
    </row>
    <row r="5113" spans="1:7" ht="17.25" thickBot="1" x14ac:dyDescent="0.35">
      <c r="A5113" s="481" t="s">
        <v>26</v>
      </c>
      <c r="B5113" s="485">
        <v>1000</v>
      </c>
      <c r="C5113" s="485">
        <v>0</v>
      </c>
      <c r="D5113" s="485">
        <v>0</v>
      </c>
      <c r="E5113" s="485">
        <v>0</v>
      </c>
      <c r="G5113" s="364"/>
    </row>
    <row r="5114" spans="1:7" ht="17.25" thickBot="1" x14ac:dyDescent="0.35">
      <c r="A5114" s="481" t="s">
        <v>27</v>
      </c>
      <c r="B5114" s="490">
        <v>42260</v>
      </c>
      <c r="C5114" s="490">
        <v>0</v>
      </c>
      <c r="D5114" s="490">
        <v>0</v>
      </c>
      <c r="E5114" s="490">
        <v>0</v>
      </c>
      <c r="G5114" s="364"/>
    </row>
    <row r="5115" spans="1:7" ht="17.25" thickBot="1" x14ac:dyDescent="0.35">
      <c r="A5115" s="481" t="s">
        <v>28</v>
      </c>
      <c r="B5115" s="485">
        <v>42.26</v>
      </c>
      <c r="C5115" s="485" t="e">
        <v>#DIV/0!</v>
      </c>
      <c r="D5115" s="485" t="e">
        <v>#DIV/0!</v>
      </c>
      <c r="E5115" s="485" t="e">
        <v>#DIV/0!</v>
      </c>
      <c r="G5115" s="364"/>
    </row>
    <row r="5116" spans="1:7" ht="17.25" thickBot="1" x14ac:dyDescent="0.35">
      <c r="A5116" s="481" t="s">
        <v>29</v>
      </c>
      <c r="B5116" s="484" t="s">
        <v>30</v>
      </c>
      <c r="C5116" s="486">
        <v>-1</v>
      </c>
      <c r="D5116" s="486" t="e">
        <v>#DIV/0!</v>
      </c>
      <c r="E5116" s="486" t="e">
        <v>#DIV/0!</v>
      </c>
      <c r="G5116" s="364"/>
    </row>
    <row r="5117" spans="1:7" ht="17.25" thickBot="1" x14ac:dyDescent="0.35">
      <c r="A5117" s="481" t="s">
        <v>31</v>
      </c>
      <c r="B5117" s="484" t="s">
        <v>30</v>
      </c>
      <c r="C5117" s="486">
        <v>-1</v>
      </c>
      <c r="D5117" s="486" t="e">
        <v>#DIV/0!</v>
      </c>
      <c r="E5117" s="486" t="e">
        <v>#DIV/0!</v>
      </c>
      <c r="G5117" s="364"/>
    </row>
    <row r="5118" spans="1:7" ht="30.75" thickBot="1" x14ac:dyDescent="0.35">
      <c r="A5118" s="481" t="s">
        <v>32</v>
      </c>
      <c r="B5118" s="484" t="s">
        <v>30</v>
      </c>
      <c r="C5118" s="486" t="e">
        <v>#DIV/0!</v>
      </c>
      <c r="D5118" s="486" t="e">
        <v>#DIV/0!</v>
      </c>
      <c r="E5118" s="486" t="e">
        <v>#DIV/0!</v>
      </c>
      <c r="G5118" s="364"/>
    </row>
    <row r="5119" spans="1:7" ht="17.25" thickBot="1" x14ac:dyDescent="0.35">
      <c r="A5119" s="1041" t="s">
        <v>1202</v>
      </c>
      <c r="B5119" s="1042"/>
      <c r="C5119" s="1042"/>
      <c r="D5119" s="1042"/>
      <c r="E5119" s="1043"/>
      <c r="G5119" s="364"/>
    </row>
    <row r="5120" spans="1:7" x14ac:dyDescent="0.3">
      <c r="A5120" s="1044"/>
      <c r="B5120" s="482">
        <v>2019</v>
      </c>
      <c r="C5120" s="482">
        <v>2019</v>
      </c>
      <c r="D5120" s="482">
        <v>2021</v>
      </c>
      <c r="E5120" s="482">
        <v>2022</v>
      </c>
      <c r="G5120" s="364"/>
    </row>
    <row r="5121" spans="1:7" ht="17.25" thickBot="1" x14ac:dyDescent="0.35">
      <c r="A5121" s="1045"/>
      <c r="B5121" s="483" t="s">
        <v>9</v>
      </c>
      <c r="C5121" s="483" t="s">
        <v>10</v>
      </c>
      <c r="D5121" s="483" t="s">
        <v>10</v>
      </c>
      <c r="E5121" s="483" t="s">
        <v>10</v>
      </c>
      <c r="G5121" s="364"/>
    </row>
    <row r="5122" spans="1:7" ht="17.25" thickBot="1" x14ac:dyDescent="0.35">
      <c r="A5122" s="487" t="s">
        <v>49</v>
      </c>
      <c r="B5122" s="488">
        <v>0</v>
      </c>
      <c r="C5122" s="488">
        <v>0</v>
      </c>
      <c r="D5122" s="488">
        <v>0</v>
      </c>
      <c r="E5122" s="488">
        <v>0</v>
      </c>
      <c r="G5122" s="364"/>
    </row>
    <row r="5123" spans="1:7" ht="17.25" thickBot="1" x14ac:dyDescent="0.35">
      <c r="A5123" s="489" t="s">
        <v>110</v>
      </c>
      <c r="B5123" s="488">
        <v>0</v>
      </c>
      <c r="C5123" s="488">
        <v>0</v>
      </c>
      <c r="D5123" s="488">
        <v>0</v>
      </c>
      <c r="E5123" s="488">
        <v>0</v>
      </c>
      <c r="G5123" s="364"/>
    </row>
    <row r="5124" spans="1:7" ht="17.25" thickBot="1" x14ac:dyDescent="0.35">
      <c r="A5124" s="489" t="s">
        <v>111</v>
      </c>
      <c r="B5124" s="488"/>
      <c r="C5124" s="488"/>
      <c r="D5124" s="488"/>
      <c r="E5124" s="488"/>
      <c r="G5124" s="364"/>
    </row>
    <row r="5125" spans="1:7" ht="17.25" thickBot="1" x14ac:dyDescent="0.35">
      <c r="A5125" s="489" t="s">
        <v>113</v>
      </c>
      <c r="B5125" s="488"/>
      <c r="C5125" s="488"/>
      <c r="D5125" s="488"/>
      <c r="E5125" s="488"/>
      <c r="G5125" s="364"/>
    </row>
    <row r="5126" spans="1:7" ht="17.25" thickBot="1" x14ac:dyDescent="0.35">
      <c r="A5126" s="489" t="s">
        <v>114</v>
      </c>
      <c r="B5126" s="488"/>
      <c r="C5126" s="488"/>
      <c r="D5126" s="488"/>
      <c r="E5126" s="488"/>
      <c r="G5126" s="364"/>
    </row>
    <row r="5127" spans="1:7" ht="17.25" thickBot="1" x14ac:dyDescent="0.35">
      <c r="A5127" s="487" t="s">
        <v>50</v>
      </c>
      <c r="B5127" s="490">
        <v>42260</v>
      </c>
      <c r="C5127" s="490">
        <v>0</v>
      </c>
      <c r="D5127" s="490">
        <v>0</v>
      </c>
      <c r="E5127" s="490">
        <v>0</v>
      </c>
      <c r="G5127" s="364"/>
    </row>
    <row r="5128" spans="1:7" ht="17.25" thickBot="1" x14ac:dyDescent="0.35">
      <c r="A5128" s="489" t="s">
        <v>110</v>
      </c>
      <c r="B5128" s="490">
        <v>42260</v>
      </c>
      <c r="C5128" s="490">
        <v>0</v>
      </c>
      <c r="D5128" s="490">
        <v>0</v>
      </c>
      <c r="E5128" s="490">
        <v>0</v>
      </c>
      <c r="G5128" s="364"/>
    </row>
    <row r="5129" spans="1:7" ht="17.25" thickBot="1" x14ac:dyDescent="0.35">
      <c r="A5129" s="489" t="s">
        <v>111</v>
      </c>
      <c r="B5129" s="490"/>
      <c r="C5129" s="488"/>
      <c r="D5129" s="488"/>
      <c r="E5129" s="488"/>
      <c r="G5129" s="364"/>
    </row>
    <row r="5130" spans="1:7" ht="17.25" thickBot="1" x14ac:dyDescent="0.35">
      <c r="A5130" s="489" t="s">
        <v>113</v>
      </c>
      <c r="B5130" s="490"/>
      <c r="C5130" s="488"/>
      <c r="D5130" s="488"/>
      <c r="E5130" s="488"/>
      <c r="G5130" s="364"/>
    </row>
    <row r="5131" spans="1:7" ht="17.25" thickBot="1" x14ac:dyDescent="0.35">
      <c r="A5131" s="489" t="s">
        <v>114</v>
      </c>
      <c r="B5131" s="490"/>
      <c r="C5131" s="488"/>
      <c r="D5131" s="488"/>
      <c r="E5131" s="488"/>
      <c r="G5131" s="364"/>
    </row>
    <row r="5132" spans="1:7" ht="45" customHeight="1" thickBot="1" x14ac:dyDescent="0.35">
      <c r="A5132" s="493" t="s">
        <v>40</v>
      </c>
      <c r="B5132" s="490">
        <v>42260</v>
      </c>
      <c r="C5132" s="490">
        <v>0</v>
      </c>
      <c r="D5132" s="490">
        <v>0</v>
      </c>
      <c r="E5132" s="490">
        <v>0</v>
      </c>
      <c r="G5132" s="364"/>
    </row>
    <row r="5133" spans="1:7" ht="118.5" customHeight="1" thickBot="1" x14ac:dyDescent="0.35">
      <c r="A5133" s="477" t="s">
        <v>20</v>
      </c>
      <c r="B5133" s="494" t="s">
        <v>1203</v>
      </c>
      <c r="C5133" s="492" t="s">
        <v>1204</v>
      </c>
      <c r="D5133" s="1055"/>
      <c r="E5133" s="1056"/>
      <c r="G5133" s="364"/>
    </row>
    <row r="5134" spans="1:7" ht="17.25" thickBot="1" x14ac:dyDescent="0.35">
      <c r="A5134" s="481" t="s">
        <v>22</v>
      </c>
      <c r="B5134" s="1046" t="s">
        <v>724</v>
      </c>
      <c r="C5134" s="1047"/>
      <c r="D5134" s="1047"/>
      <c r="E5134" s="1048"/>
      <c r="G5134" s="364"/>
    </row>
    <row r="5135" spans="1:7" ht="17.25" thickBot="1" x14ac:dyDescent="0.35">
      <c r="A5135" s="481" t="s">
        <v>24</v>
      </c>
      <c r="B5135" s="1049" t="s">
        <v>711</v>
      </c>
      <c r="C5135" s="1050"/>
      <c r="D5135" s="1050"/>
      <c r="E5135" s="1051"/>
      <c r="G5135" s="364"/>
    </row>
    <row r="5136" spans="1:7" x14ac:dyDescent="0.3">
      <c r="A5136" s="1044"/>
      <c r="B5136" s="482">
        <v>2019</v>
      </c>
      <c r="C5136" s="482">
        <v>2019</v>
      </c>
      <c r="D5136" s="482">
        <v>2021</v>
      </c>
      <c r="E5136" s="482">
        <v>2022</v>
      </c>
      <c r="G5136" s="364"/>
    </row>
    <row r="5137" spans="1:7" ht="17.25" thickBot="1" x14ac:dyDescent="0.35">
      <c r="A5137" s="1045"/>
      <c r="B5137" s="483" t="s">
        <v>9</v>
      </c>
      <c r="C5137" s="483" t="s">
        <v>10</v>
      </c>
      <c r="D5137" s="483" t="s">
        <v>10</v>
      </c>
      <c r="E5137" s="483" t="s">
        <v>10</v>
      </c>
      <c r="G5137" s="364"/>
    </row>
    <row r="5138" spans="1:7" ht="17.25" thickBot="1" x14ac:dyDescent="0.35">
      <c r="A5138" s="481" t="s">
        <v>26</v>
      </c>
      <c r="B5138" s="485">
        <v>1</v>
      </c>
      <c r="C5138" s="485">
        <v>0</v>
      </c>
      <c r="D5138" s="485">
        <v>0</v>
      </c>
      <c r="E5138" s="485">
        <v>0</v>
      </c>
      <c r="G5138" s="364"/>
    </row>
    <row r="5139" spans="1:7" ht="17.25" thickBot="1" x14ac:dyDescent="0.35">
      <c r="A5139" s="481" t="s">
        <v>27</v>
      </c>
      <c r="B5139" s="490">
        <v>155</v>
      </c>
      <c r="C5139" s="490">
        <v>0</v>
      </c>
      <c r="D5139" s="490">
        <v>0</v>
      </c>
      <c r="E5139" s="490">
        <v>0</v>
      </c>
      <c r="G5139" s="364"/>
    </row>
    <row r="5140" spans="1:7" ht="17.25" thickBot="1" x14ac:dyDescent="0.35">
      <c r="A5140" s="481" t="s">
        <v>28</v>
      </c>
      <c r="B5140" s="485">
        <v>155</v>
      </c>
      <c r="C5140" s="485">
        <v>0</v>
      </c>
      <c r="D5140" s="485" t="e">
        <v>#DIV/0!</v>
      </c>
      <c r="E5140" s="485" t="e">
        <v>#DIV/0!</v>
      </c>
      <c r="G5140" s="364"/>
    </row>
    <row r="5141" spans="1:7" ht="17.25" thickBot="1" x14ac:dyDescent="0.35">
      <c r="A5141" s="481" t="s">
        <v>29</v>
      </c>
      <c r="B5141" s="484" t="s">
        <v>30</v>
      </c>
      <c r="C5141" s="486">
        <v>-1</v>
      </c>
      <c r="D5141" s="486" t="e">
        <v>#DIV/0!</v>
      </c>
      <c r="E5141" s="486" t="e">
        <v>#DIV/0!</v>
      </c>
      <c r="G5141" s="364"/>
    </row>
    <row r="5142" spans="1:7" ht="17.25" thickBot="1" x14ac:dyDescent="0.35">
      <c r="A5142" s="481" t="s">
        <v>31</v>
      </c>
      <c r="B5142" s="484" t="s">
        <v>30</v>
      </c>
      <c r="C5142" s="486">
        <v>-1</v>
      </c>
      <c r="D5142" s="486" t="e">
        <v>#DIV/0!</v>
      </c>
      <c r="E5142" s="486" t="e">
        <v>#DIV/0!</v>
      </c>
      <c r="G5142" s="364"/>
    </row>
    <row r="5143" spans="1:7" ht="30.75" thickBot="1" x14ac:dyDescent="0.35">
      <c r="A5143" s="481" t="s">
        <v>32</v>
      </c>
      <c r="B5143" s="484" t="s">
        <v>30</v>
      </c>
      <c r="C5143" s="486">
        <v>-1</v>
      </c>
      <c r="D5143" s="486" t="e">
        <v>#DIV/0!</v>
      </c>
      <c r="E5143" s="486" t="e">
        <v>#DIV/0!</v>
      </c>
      <c r="G5143" s="364"/>
    </row>
    <row r="5144" spans="1:7" ht="17.25" thickBot="1" x14ac:dyDescent="0.35">
      <c r="A5144" s="1041" t="s">
        <v>1202</v>
      </c>
      <c r="B5144" s="1042"/>
      <c r="C5144" s="1042"/>
      <c r="D5144" s="1042"/>
      <c r="E5144" s="1043"/>
      <c r="G5144" s="364"/>
    </row>
    <row r="5145" spans="1:7" x14ac:dyDescent="0.3">
      <c r="A5145" s="1044"/>
      <c r="B5145" s="482">
        <v>2019</v>
      </c>
      <c r="C5145" s="482">
        <v>2019</v>
      </c>
      <c r="D5145" s="482">
        <v>2021</v>
      </c>
      <c r="E5145" s="482">
        <v>2022</v>
      </c>
      <c r="G5145" s="364"/>
    </row>
    <row r="5146" spans="1:7" ht="17.25" thickBot="1" x14ac:dyDescent="0.35">
      <c r="A5146" s="1045"/>
      <c r="B5146" s="483" t="s">
        <v>9</v>
      </c>
      <c r="C5146" s="483" t="s">
        <v>10</v>
      </c>
      <c r="D5146" s="483" t="s">
        <v>10</v>
      </c>
      <c r="E5146" s="483" t="s">
        <v>10</v>
      </c>
      <c r="G5146" s="364"/>
    </row>
    <row r="5147" spans="1:7" ht="17.25" thickBot="1" x14ac:dyDescent="0.35">
      <c r="A5147" s="487" t="s">
        <v>49</v>
      </c>
      <c r="B5147" s="488">
        <v>0</v>
      </c>
      <c r="C5147" s="488">
        <v>0</v>
      </c>
      <c r="D5147" s="488">
        <v>0</v>
      </c>
      <c r="E5147" s="488">
        <v>0</v>
      </c>
      <c r="G5147" s="364"/>
    </row>
    <row r="5148" spans="1:7" ht="17.25" thickBot="1" x14ac:dyDescent="0.35">
      <c r="A5148" s="489" t="s">
        <v>110</v>
      </c>
      <c r="B5148" s="488">
        <v>0</v>
      </c>
      <c r="C5148" s="488">
        <v>0</v>
      </c>
      <c r="D5148" s="488">
        <v>0</v>
      </c>
      <c r="E5148" s="488">
        <v>0</v>
      </c>
      <c r="G5148" s="364"/>
    </row>
    <row r="5149" spans="1:7" ht="17.25" thickBot="1" x14ac:dyDescent="0.35">
      <c r="A5149" s="489" t="s">
        <v>111</v>
      </c>
      <c r="B5149" s="488"/>
      <c r="C5149" s="488"/>
      <c r="D5149" s="488"/>
      <c r="E5149" s="488"/>
      <c r="G5149" s="364"/>
    </row>
    <row r="5150" spans="1:7" ht="17.25" thickBot="1" x14ac:dyDescent="0.35">
      <c r="A5150" s="489" t="s">
        <v>113</v>
      </c>
      <c r="B5150" s="488"/>
      <c r="C5150" s="488"/>
      <c r="D5150" s="488"/>
      <c r="E5150" s="488"/>
      <c r="G5150" s="364"/>
    </row>
    <row r="5151" spans="1:7" ht="17.25" thickBot="1" x14ac:dyDescent="0.35">
      <c r="A5151" s="489" t="s">
        <v>114</v>
      </c>
      <c r="B5151" s="488"/>
      <c r="C5151" s="488"/>
      <c r="D5151" s="488"/>
      <c r="E5151" s="488"/>
      <c r="G5151" s="364"/>
    </row>
    <row r="5152" spans="1:7" ht="17.25" thickBot="1" x14ac:dyDescent="0.35">
      <c r="A5152" s="487" t="s">
        <v>50</v>
      </c>
      <c r="B5152" s="490">
        <v>155</v>
      </c>
      <c r="C5152" s="490">
        <v>0</v>
      </c>
      <c r="D5152" s="490">
        <v>0</v>
      </c>
      <c r="E5152" s="490">
        <v>0</v>
      </c>
      <c r="G5152" s="364"/>
    </row>
    <row r="5153" spans="1:7" ht="17.25" thickBot="1" x14ac:dyDescent="0.35">
      <c r="A5153" s="489" t="s">
        <v>110</v>
      </c>
      <c r="B5153" s="490">
        <v>155</v>
      </c>
      <c r="C5153" s="488">
        <v>0</v>
      </c>
      <c r="D5153" s="488">
        <v>0</v>
      </c>
      <c r="E5153" s="488">
        <v>0</v>
      </c>
      <c r="G5153" s="364"/>
    </row>
    <row r="5154" spans="1:7" ht="17.25" thickBot="1" x14ac:dyDescent="0.35">
      <c r="A5154" s="489" t="s">
        <v>111</v>
      </c>
      <c r="B5154" s="490"/>
      <c r="C5154" s="488"/>
      <c r="D5154" s="488"/>
      <c r="E5154" s="488"/>
      <c r="G5154" s="364"/>
    </row>
    <row r="5155" spans="1:7" ht="17.25" thickBot="1" x14ac:dyDescent="0.35">
      <c r="A5155" s="489" t="s">
        <v>113</v>
      </c>
      <c r="B5155" s="490"/>
      <c r="C5155" s="488"/>
      <c r="D5155" s="488"/>
      <c r="E5155" s="488"/>
      <c r="G5155" s="364"/>
    </row>
    <row r="5156" spans="1:7" ht="17.25" thickBot="1" x14ac:dyDescent="0.35">
      <c r="A5156" s="489" t="s">
        <v>114</v>
      </c>
      <c r="B5156" s="490"/>
      <c r="C5156" s="488"/>
      <c r="D5156" s="488"/>
      <c r="E5156" s="488"/>
      <c r="G5156" s="364"/>
    </row>
    <row r="5157" spans="1:7" ht="46.5" customHeight="1" thickBot="1" x14ac:dyDescent="0.35">
      <c r="A5157" s="493" t="s">
        <v>40</v>
      </c>
      <c r="B5157" s="490">
        <v>155</v>
      </c>
      <c r="C5157" s="490">
        <v>0</v>
      </c>
      <c r="D5157" s="490">
        <v>0</v>
      </c>
      <c r="E5157" s="490">
        <v>0</v>
      </c>
      <c r="G5157" s="364"/>
    </row>
    <row r="5158" spans="1:7" ht="133.5" customHeight="1" thickBot="1" x14ac:dyDescent="0.35">
      <c r="A5158" s="477" t="s">
        <v>53</v>
      </c>
      <c r="B5158" s="477" t="s">
        <v>1205</v>
      </c>
      <c r="C5158" s="478" t="s">
        <v>1206</v>
      </c>
      <c r="D5158" s="479"/>
      <c r="E5158" s="480"/>
      <c r="G5158" s="364"/>
    </row>
    <row r="5159" spans="1:7" ht="17.25" thickBot="1" x14ac:dyDescent="0.35">
      <c r="A5159" s="481" t="s">
        <v>22</v>
      </c>
      <c r="B5159" s="1046" t="s">
        <v>724</v>
      </c>
      <c r="C5159" s="1047"/>
      <c r="D5159" s="1047"/>
      <c r="E5159" s="1048"/>
      <c r="G5159" s="364"/>
    </row>
    <row r="5160" spans="1:7" ht="17.25" thickBot="1" x14ac:dyDescent="0.35">
      <c r="A5160" s="481" t="s">
        <v>24</v>
      </c>
      <c r="B5160" s="1049" t="s">
        <v>711</v>
      </c>
      <c r="C5160" s="1050"/>
      <c r="D5160" s="1050"/>
      <c r="E5160" s="1051"/>
      <c r="G5160" s="364"/>
    </row>
    <row r="5161" spans="1:7" x14ac:dyDescent="0.3">
      <c r="A5161" s="1044"/>
      <c r="B5161" s="482">
        <v>2019</v>
      </c>
      <c r="C5161" s="482">
        <v>2021</v>
      </c>
      <c r="D5161" s="482">
        <v>2021</v>
      </c>
      <c r="E5161" s="482">
        <v>2022</v>
      </c>
      <c r="G5161" s="364"/>
    </row>
    <row r="5162" spans="1:7" ht="17.25" thickBot="1" x14ac:dyDescent="0.35">
      <c r="A5162" s="1045"/>
      <c r="B5162" s="483" t="s">
        <v>9</v>
      </c>
      <c r="C5162" s="483" t="s">
        <v>10</v>
      </c>
      <c r="D5162" s="483" t="s">
        <v>10</v>
      </c>
      <c r="E5162" s="483" t="s">
        <v>10</v>
      </c>
      <c r="G5162" s="364"/>
    </row>
    <row r="5163" spans="1:7" ht="17.25" thickBot="1" x14ac:dyDescent="0.35">
      <c r="A5163" s="481" t="s">
        <v>26</v>
      </c>
      <c r="B5163" s="484">
        <v>1</v>
      </c>
      <c r="C5163" s="484">
        <v>0</v>
      </c>
      <c r="D5163" s="484">
        <v>0</v>
      </c>
      <c r="E5163" s="484">
        <v>0</v>
      </c>
      <c r="G5163" s="364"/>
    </row>
    <row r="5164" spans="1:7" ht="17.25" thickBot="1" x14ac:dyDescent="0.35">
      <c r="A5164" s="481" t="s">
        <v>27</v>
      </c>
      <c r="B5164" s="485">
        <v>684</v>
      </c>
      <c r="C5164" s="485">
        <v>0</v>
      </c>
      <c r="D5164" s="485">
        <v>0</v>
      </c>
      <c r="E5164" s="485">
        <v>0</v>
      </c>
      <c r="G5164" s="364"/>
    </row>
    <row r="5165" spans="1:7" ht="17.25" thickBot="1" x14ac:dyDescent="0.35">
      <c r="A5165" s="481" t="s">
        <v>28</v>
      </c>
      <c r="B5165" s="485">
        <v>684</v>
      </c>
      <c r="C5165" s="485" t="e">
        <v>#DIV/0!</v>
      </c>
      <c r="D5165" s="485" t="e">
        <v>#DIV/0!</v>
      </c>
      <c r="E5165" s="485" t="e">
        <v>#DIV/0!</v>
      </c>
      <c r="G5165" s="364"/>
    </row>
    <row r="5166" spans="1:7" ht="17.25" thickBot="1" x14ac:dyDescent="0.35">
      <c r="A5166" s="481" t="s">
        <v>29</v>
      </c>
      <c r="B5166" s="484" t="s">
        <v>30</v>
      </c>
      <c r="C5166" s="486">
        <v>-1</v>
      </c>
      <c r="D5166" s="486" t="e">
        <v>#DIV/0!</v>
      </c>
      <c r="E5166" s="486" t="e">
        <v>#DIV/0!</v>
      </c>
      <c r="G5166" s="364"/>
    </row>
    <row r="5167" spans="1:7" ht="17.25" thickBot="1" x14ac:dyDescent="0.35">
      <c r="A5167" s="481" t="s">
        <v>31</v>
      </c>
      <c r="B5167" s="484" t="s">
        <v>30</v>
      </c>
      <c r="C5167" s="486">
        <v>-1</v>
      </c>
      <c r="D5167" s="486" t="e">
        <v>#DIV/0!</v>
      </c>
      <c r="E5167" s="486" t="e">
        <v>#DIV/0!</v>
      </c>
      <c r="G5167" s="364"/>
    </row>
    <row r="5168" spans="1:7" ht="30.75" thickBot="1" x14ac:dyDescent="0.35">
      <c r="A5168" s="481" t="s">
        <v>32</v>
      </c>
      <c r="B5168" s="484" t="s">
        <v>30</v>
      </c>
      <c r="C5168" s="486" t="e">
        <v>#DIV/0!</v>
      </c>
      <c r="D5168" s="486" t="e">
        <v>#DIV/0!</v>
      </c>
      <c r="E5168" s="486" t="e">
        <v>#DIV/0!</v>
      </c>
      <c r="G5168" s="364"/>
    </row>
    <row r="5169" spans="1:7" ht="17.25" thickBot="1" x14ac:dyDescent="0.35">
      <c r="A5169" s="1041" t="s">
        <v>1207</v>
      </c>
      <c r="B5169" s="1042"/>
      <c r="C5169" s="1042"/>
      <c r="D5169" s="1042"/>
      <c r="E5169" s="1043"/>
      <c r="G5169" s="364"/>
    </row>
    <row r="5170" spans="1:7" x14ac:dyDescent="0.3">
      <c r="A5170" s="1044"/>
      <c r="B5170" s="482">
        <v>2019</v>
      </c>
      <c r="C5170" s="482">
        <v>2019</v>
      </c>
      <c r="D5170" s="482">
        <v>2021</v>
      </c>
      <c r="E5170" s="482">
        <v>2022</v>
      </c>
      <c r="G5170" s="364"/>
    </row>
    <row r="5171" spans="1:7" ht="17.25" thickBot="1" x14ac:dyDescent="0.35">
      <c r="A5171" s="1045"/>
      <c r="B5171" s="483" t="s">
        <v>9</v>
      </c>
      <c r="C5171" s="483" t="s">
        <v>10</v>
      </c>
      <c r="D5171" s="483" t="s">
        <v>10</v>
      </c>
      <c r="E5171" s="483" t="s">
        <v>10</v>
      </c>
      <c r="G5171" s="364"/>
    </row>
    <row r="5172" spans="1:7" ht="17.25" thickBot="1" x14ac:dyDescent="0.35">
      <c r="A5172" s="487" t="s">
        <v>49</v>
      </c>
      <c r="B5172" s="488">
        <v>0</v>
      </c>
      <c r="C5172" s="488">
        <v>0</v>
      </c>
      <c r="D5172" s="488">
        <v>0</v>
      </c>
      <c r="E5172" s="488">
        <v>0</v>
      </c>
      <c r="G5172" s="364"/>
    </row>
    <row r="5173" spans="1:7" ht="17.25" thickBot="1" x14ac:dyDescent="0.35">
      <c r="A5173" s="489" t="s">
        <v>110</v>
      </c>
      <c r="B5173" s="488"/>
      <c r="C5173" s="488"/>
      <c r="D5173" s="488"/>
      <c r="E5173" s="488"/>
      <c r="G5173" s="364"/>
    </row>
    <row r="5174" spans="1:7" ht="17.25" thickBot="1" x14ac:dyDescent="0.35">
      <c r="A5174" s="489" t="s">
        <v>111</v>
      </c>
      <c r="B5174" s="488"/>
      <c r="C5174" s="488"/>
      <c r="D5174" s="488"/>
      <c r="E5174" s="488"/>
      <c r="G5174" s="364"/>
    </row>
    <row r="5175" spans="1:7" ht="17.25" thickBot="1" x14ac:dyDescent="0.35">
      <c r="A5175" s="489" t="s">
        <v>113</v>
      </c>
      <c r="B5175" s="488"/>
      <c r="C5175" s="488"/>
      <c r="D5175" s="488"/>
      <c r="E5175" s="488"/>
      <c r="G5175" s="364"/>
    </row>
    <row r="5176" spans="1:7" ht="17.25" thickBot="1" x14ac:dyDescent="0.35">
      <c r="A5176" s="489" t="s">
        <v>114</v>
      </c>
      <c r="B5176" s="488"/>
      <c r="C5176" s="488"/>
      <c r="D5176" s="488"/>
      <c r="E5176" s="488"/>
      <c r="G5176" s="364"/>
    </row>
    <row r="5177" spans="1:7" ht="17.25" thickBot="1" x14ac:dyDescent="0.35">
      <c r="A5177" s="487" t="s">
        <v>50</v>
      </c>
      <c r="B5177" s="490">
        <v>684</v>
      </c>
      <c r="C5177" s="490">
        <v>0</v>
      </c>
      <c r="D5177" s="490">
        <v>0</v>
      </c>
      <c r="E5177" s="490">
        <v>0</v>
      </c>
      <c r="G5177" s="364"/>
    </row>
    <row r="5178" spans="1:7" ht="17.25" thickBot="1" x14ac:dyDescent="0.35">
      <c r="A5178" s="489" t="s">
        <v>110</v>
      </c>
      <c r="B5178" s="488">
        <v>684</v>
      </c>
      <c r="C5178" s="488">
        <v>0</v>
      </c>
      <c r="D5178" s="488">
        <v>0</v>
      </c>
      <c r="E5178" s="488">
        <v>0</v>
      </c>
      <c r="G5178" s="364"/>
    </row>
    <row r="5179" spans="1:7" ht="17.25" thickBot="1" x14ac:dyDescent="0.35">
      <c r="A5179" s="489" t="s">
        <v>111</v>
      </c>
      <c r="B5179" s="490"/>
      <c r="C5179" s="488"/>
      <c r="D5179" s="488"/>
      <c r="E5179" s="488"/>
      <c r="G5179" s="364"/>
    </row>
    <row r="5180" spans="1:7" ht="17.25" thickBot="1" x14ac:dyDescent="0.35">
      <c r="A5180" s="489" t="s">
        <v>113</v>
      </c>
      <c r="B5180" s="490"/>
      <c r="C5180" s="488"/>
      <c r="D5180" s="488"/>
      <c r="E5180" s="488"/>
      <c r="G5180" s="364"/>
    </row>
    <row r="5181" spans="1:7" ht="17.25" thickBot="1" x14ac:dyDescent="0.35">
      <c r="A5181" s="489" t="s">
        <v>114</v>
      </c>
      <c r="B5181" s="490"/>
      <c r="C5181" s="488"/>
      <c r="D5181" s="488"/>
      <c r="E5181" s="488"/>
      <c r="G5181" s="364"/>
    </row>
    <row r="5182" spans="1:7" ht="45" customHeight="1" thickBot="1" x14ac:dyDescent="0.35">
      <c r="A5182" s="493" t="s">
        <v>56</v>
      </c>
      <c r="B5182" s="490">
        <v>684</v>
      </c>
      <c r="C5182" s="490">
        <v>0</v>
      </c>
      <c r="D5182" s="490">
        <v>0</v>
      </c>
      <c r="E5182" s="490">
        <v>0</v>
      </c>
      <c r="G5182" s="364"/>
    </row>
    <row r="5183" spans="1:7" ht="64.5" customHeight="1" thickBot="1" x14ac:dyDescent="0.35">
      <c r="A5183" s="477" t="s">
        <v>102</v>
      </c>
      <c r="B5183" s="477" t="s">
        <v>1208</v>
      </c>
      <c r="C5183" s="478" t="s">
        <v>1209</v>
      </c>
      <c r="D5183" s="479"/>
      <c r="E5183" s="480"/>
      <c r="G5183" s="364"/>
    </row>
    <row r="5184" spans="1:7" ht="17.25" thickBot="1" x14ac:dyDescent="0.35">
      <c r="A5184" s="481" t="s">
        <v>22</v>
      </c>
      <c r="B5184" s="1046" t="s">
        <v>1208</v>
      </c>
      <c r="C5184" s="1047"/>
      <c r="D5184" s="1047"/>
      <c r="E5184" s="1048"/>
      <c r="G5184" s="364"/>
    </row>
    <row r="5185" spans="1:7" ht="17.25" thickBot="1" x14ac:dyDescent="0.35">
      <c r="A5185" s="481" t="s">
        <v>24</v>
      </c>
      <c r="B5185" s="1049" t="s">
        <v>715</v>
      </c>
      <c r="C5185" s="1050"/>
      <c r="D5185" s="1050"/>
      <c r="E5185" s="1051"/>
      <c r="G5185" s="364"/>
    </row>
    <row r="5186" spans="1:7" x14ac:dyDescent="0.3">
      <c r="A5186" s="1044"/>
      <c r="B5186" s="482">
        <v>2019</v>
      </c>
      <c r="C5186" s="482">
        <v>2019</v>
      </c>
      <c r="D5186" s="482">
        <v>2021</v>
      </c>
      <c r="E5186" s="482">
        <v>2022</v>
      </c>
      <c r="G5186" s="364"/>
    </row>
    <row r="5187" spans="1:7" ht="17.25" thickBot="1" x14ac:dyDescent="0.35">
      <c r="A5187" s="1045"/>
      <c r="B5187" s="483" t="s">
        <v>9</v>
      </c>
      <c r="C5187" s="483" t="s">
        <v>10</v>
      </c>
      <c r="D5187" s="483" t="s">
        <v>10</v>
      </c>
      <c r="E5187" s="483" t="s">
        <v>10</v>
      </c>
      <c r="G5187" s="364"/>
    </row>
    <row r="5188" spans="1:7" ht="17.25" thickBot="1" x14ac:dyDescent="0.35">
      <c r="A5188" s="481" t="s">
        <v>26</v>
      </c>
      <c r="B5188" s="484">
        <v>500</v>
      </c>
      <c r="C5188" s="484">
        <v>0</v>
      </c>
      <c r="D5188" s="484">
        <v>0</v>
      </c>
      <c r="E5188" s="484">
        <v>0</v>
      </c>
      <c r="G5188" s="364"/>
    </row>
    <row r="5189" spans="1:7" ht="17.25" thickBot="1" x14ac:dyDescent="0.35">
      <c r="A5189" s="481" t="s">
        <v>27</v>
      </c>
      <c r="B5189" s="485">
        <v>21236.532999999999</v>
      </c>
      <c r="C5189" s="485">
        <v>0</v>
      </c>
      <c r="D5189" s="485">
        <v>0</v>
      </c>
      <c r="E5189" s="485">
        <v>0</v>
      </c>
      <c r="G5189" s="364"/>
    </row>
    <row r="5190" spans="1:7" ht="17.25" thickBot="1" x14ac:dyDescent="0.35">
      <c r="A5190" s="481" t="s">
        <v>28</v>
      </c>
      <c r="B5190" s="485">
        <v>42.473065999999996</v>
      </c>
      <c r="C5190" s="485" t="e">
        <v>#DIV/0!</v>
      </c>
      <c r="D5190" s="485" t="e">
        <v>#DIV/0!</v>
      </c>
      <c r="E5190" s="485" t="e">
        <v>#DIV/0!</v>
      </c>
      <c r="G5190" s="364"/>
    </row>
    <row r="5191" spans="1:7" ht="17.25" thickBot="1" x14ac:dyDescent="0.35">
      <c r="A5191" s="481" t="s">
        <v>29</v>
      </c>
      <c r="B5191" s="484" t="s">
        <v>30</v>
      </c>
      <c r="C5191" s="486">
        <v>-1</v>
      </c>
      <c r="D5191" s="486" t="e">
        <v>#DIV/0!</v>
      </c>
      <c r="E5191" s="486" t="e">
        <v>#DIV/0!</v>
      </c>
      <c r="G5191" s="364"/>
    </row>
    <row r="5192" spans="1:7" ht="17.25" thickBot="1" x14ac:dyDescent="0.35">
      <c r="A5192" s="481" t="s">
        <v>31</v>
      </c>
      <c r="B5192" s="484" t="s">
        <v>30</v>
      </c>
      <c r="C5192" s="486">
        <v>-1</v>
      </c>
      <c r="D5192" s="486" t="e">
        <v>#DIV/0!</v>
      </c>
      <c r="E5192" s="486" t="e">
        <v>#DIV/0!</v>
      </c>
      <c r="G5192" s="364"/>
    </row>
    <row r="5193" spans="1:7" ht="30.75" thickBot="1" x14ac:dyDescent="0.35">
      <c r="A5193" s="481" t="s">
        <v>32</v>
      </c>
      <c r="B5193" s="484" t="s">
        <v>30</v>
      </c>
      <c r="C5193" s="486" t="e">
        <v>#DIV/0!</v>
      </c>
      <c r="D5193" s="486" t="e">
        <v>#DIV/0!</v>
      </c>
      <c r="E5193" s="486" t="e">
        <v>#DIV/0!</v>
      </c>
      <c r="G5193" s="364"/>
    </row>
    <row r="5194" spans="1:7" ht="17.25" thickBot="1" x14ac:dyDescent="0.35">
      <c r="A5194" s="1041" t="s">
        <v>1207</v>
      </c>
      <c r="B5194" s="1042"/>
      <c r="C5194" s="1042"/>
      <c r="D5194" s="1042"/>
      <c r="E5194" s="1043"/>
      <c r="G5194" s="364"/>
    </row>
    <row r="5195" spans="1:7" x14ac:dyDescent="0.3">
      <c r="A5195" s="1044"/>
      <c r="B5195" s="482">
        <v>2019</v>
      </c>
      <c r="C5195" s="482">
        <v>2019</v>
      </c>
      <c r="D5195" s="482">
        <v>2021</v>
      </c>
      <c r="E5195" s="482">
        <v>2022</v>
      </c>
      <c r="G5195" s="364"/>
    </row>
    <row r="5196" spans="1:7" ht="17.25" thickBot="1" x14ac:dyDescent="0.35">
      <c r="A5196" s="1045"/>
      <c r="B5196" s="483" t="s">
        <v>9</v>
      </c>
      <c r="C5196" s="483" t="s">
        <v>10</v>
      </c>
      <c r="D5196" s="483" t="s">
        <v>10</v>
      </c>
      <c r="E5196" s="483" t="s">
        <v>10</v>
      </c>
      <c r="G5196" s="364"/>
    </row>
    <row r="5197" spans="1:7" ht="17.25" thickBot="1" x14ac:dyDescent="0.35">
      <c r="A5197" s="487" t="s">
        <v>49</v>
      </c>
      <c r="B5197" s="488">
        <v>0</v>
      </c>
      <c r="C5197" s="488">
        <v>0</v>
      </c>
      <c r="D5197" s="488">
        <v>0</v>
      </c>
      <c r="E5197" s="488">
        <v>0</v>
      </c>
      <c r="G5197" s="364"/>
    </row>
    <row r="5198" spans="1:7" ht="17.25" thickBot="1" x14ac:dyDescent="0.35">
      <c r="A5198" s="489" t="s">
        <v>110</v>
      </c>
      <c r="B5198" s="488"/>
      <c r="C5198" s="488"/>
      <c r="D5198" s="488"/>
      <c r="E5198" s="488"/>
      <c r="G5198" s="364"/>
    </row>
    <row r="5199" spans="1:7" ht="17.25" thickBot="1" x14ac:dyDescent="0.35">
      <c r="A5199" s="489" t="s">
        <v>111</v>
      </c>
      <c r="B5199" s="488"/>
      <c r="C5199" s="488"/>
      <c r="D5199" s="488"/>
      <c r="E5199" s="488"/>
      <c r="G5199" s="364"/>
    </row>
    <row r="5200" spans="1:7" ht="17.25" thickBot="1" x14ac:dyDescent="0.35">
      <c r="A5200" s="489" t="s">
        <v>113</v>
      </c>
      <c r="B5200" s="488"/>
      <c r="C5200" s="488"/>
      <c r="D5200" s="488"/>
      <c r="E5200" s="488"/>
      <c r="G5200" s="364"/>
    </row>
    <row r="5201" spans="1:7" ht="17.25" thickBot="1" x14ac:dyDescent="0.35">
      <c r="A5201" s="489" t="s">
        <v>114</v>
      </c>
      <c r="B5201" s="488"/>
      <c r="C5201" s="488"/>
      <c r="D5201" s="488"/>
      <c r="E5201" s="488"/>
      <c r="G5201" s="364"/>
    </row>
    <row r="5202" spans="1:7" ht="17.25" thickBot="1" x14ac:dyDescent="0.35">
      <c r="A5202" s="487" t="s">
        <v>50</v>
      </c>
      <c r="B5202" s="490">
        <v>21236.532999999999</v>
      </c>
      <c r="C5202" s="490">
        <v>0</v>
      </c>
      <c r="D5202" s="490">
        <v>0</v>
      </c>
      <c r="E5202" s="490">
        <v>0</v>
      </c>
      <c r="G5202" s="364"/>
    </row>
    <row r="5203" spans="1:7" ht="17.25" thickBot="1" x14ac:dyDescent="0.35">
      <c r="A5203" s="489" t="s">
        <v>110</v>
      </c>
      <c r="B5203" s="485">
        <v>21236.532999999999</v>
      </c>
      <c r="C5203" s="485">
        <v>0</v>
      </c>
      <c r="D5203" s="485">
        <v>0</v>
      </c>
      <c r="E5203" s="485">
        <v>0</v>
      </c>
      <c r="G5203" s="364"/>
    </row>
    <row r="5204" spans="1:7" ht="17.25" thickBot="1" x14ac:dyDescent="0.35">
      <c r="A5204" s="489" t="s">
        <v>111</v>
      </c>
      <c r="B5204" s="490"/>
      <c r="C5204" s="488"/>
      <c r="D5204" s="488"/>
      <c r="E5204" s="488"/>
      <c r="G5204" s="364"/>
    </row>
    <row r="5205" spans="1:7" ht="17.25" thickBot="1" x14ac:dyDescent="0.35">
      <c r="A5205" s="489" t="s">
        <v>113</v>
      </c>
      <c r="B5205" s="490"/>
      <c r="C5205" s="488"/>
      <c r="D5205" s="488"/>
      <c r="E5205" s="488"/>
      <c r="G5205" s="364"/>
    </row>
    <row r="5206" spans="1:7" ht="17.25" thickBot="1" x14ac:dyDescent="0.35">
      <c r="A5206" s="489" t="s">
        <v>114</v>
      </c>
      <c r="B5206" s="490"/>
      <c r="C5206" s="488"/>
      <c r="D5206" s="488"/>
      <c r="E5206" s="488"/>
      <c r="G5206" s="364"/>
    </row>
    <row r="5207" spans="1:7" ht="46.5" customHeight="1" thickBot="1" x14ac:dyDescent="0.35">
      <c r="A5207" s="493" t="s">
        <v>104</v>
      </c>
      <c r="B5207" s="490">
        <v>21236.532999999999</v>
      </c>
      <c r="C5207" s="490">
        <v>0</v>
      </c>
      <c r="D5207" s="490">
        <v>0</v>
      </c>
      <c r="E5207" s="490">
        <v>0</v>
      </c>
      <c r="G5207" s="364"/>
    </row>
    <row r="5208" spans="1:7" ht="84" customHeight="1" thickBot="1" x14ac:dyDescent="0.35">
      <c r="A5208" s="477" t="s">
        <v>102</v>
      </c>
      <c r="B5208" s="477" t="s">
        <v>1210</v>
      </c>
      <c r="C5208" s="478" t="s">
        <v>1211</v>
      </c>
      <c r="D5208" s="479"/>
      <c r="E5208" s="480"/>
      <c r="G5208" s="364"/>
    </row>
    <row r="5209" spans="1:7" ht="17.25" thickBot="1" x14ac:dyDescent="0.35">
      <c r="A5209" s="481" t="s">
        <v>22</v>
      </c>
      <c r="B5209" s="1046" t="s">
        <v>724</v>
      </c>
      <c r="C5209" s="1047"/>
      <c r="D5209" s="1047"/>
      <c r="E5209" s="1048"/>
      <c r="G5209" s="364"/>
    </row>
    <row r="5210" spans="1:7" ht="17.25" thickBot="1" x14ac:dyDescent="0.35">
      <c r="A5210" s="481" t="s">
        <v>24</v>
      </c>
      <c r="B5210" s="1049" t="s">
        <v>711</v>
      </c>
      <c r="C5210" s="1050"/>
      <c r="D5210" s="1050"/>
      <c r="E5210" s="1051"/>
      <c r="G5210" s="364"/>
    </row>
    <row r="5211" spans="1:7" x14ac:dyDescent="0.3">
      <c r="A5211" s="1044"/>
      <c r="B5211" s="482">
        <v>2019</v>
      </c>
      <c r="C5211" s="482">
        <v>2020</v>
      </c>
      <c r="D5211" s="482">
        <v>2021</v>
      </c>
      <c r="E5211" s="482">
        <v>2022</v>
      </c>
      <c r="G5211" s="364"/>
    </row>
    <row r="5212" spans="1:7" ht="17.25" thickBot="1" x14ac:dyDescent="0.35">
      <c r="A5212" s="1045"/>
      <c r="B5212" s="483" t="s">
        <v>9</v>
      </c>
      <c r="C5212" s="483" t="s">
        <v>10</v>
      </c>
      <c r="D5212" s="483" t="s">
        <v>10</v>
      </c>
      <c r="E5212" s="483" t="s">
        <v>10</v>
      </c>
      <c r="G5212" s="364"/>
    </row>
    <row r="5213" spans="1:7" ht="17.25" thickBot="1" x14ac:dyDescent="0.35">
      <c r="A5213" s="481" t="s">
        <v>26</v>
      </c>
      <c r="B5213" s="484">
        <v>1</v>
      </c>
      <c r="C5213" s="484">
        <v>0</v>
      </c>
      <c r="D5213" s="484">
        <v>0</v>
      </c>
      <c r="E5213" s="484">
        <v>0</v>
      </c>
      <c r="G5213" s="364"/>
    </row>
    <row r="5214" spans="1:7" ht="17.25" thickBot="1" x14ac:dyDescent="0.35">
      <c r="A5214" s="481" t="s">
        <v>27</v>
      </c>
      <c r="B5214" s="485">
        <v>4549.527</v>
      </c>
      <c r="C5214" s="485">
        <v>0</v>
      </c>
      <c r="D5214" s="485">
        <v>0</v>
      </c>
      <c r="E5214" s="485">
        <v>0</v>
      </c>
      <c r="G5214" s="364"/>
    </row>
    <row r="5215" spans="1:7" ht="17.25" thickBot="1" x14ac:dyDescent="0.35">
      <c r="A5215" s="481" t="s">
        <v>28</v>
      </c>
      <c r="B5215" s="485">
        <v>4549.527</v>
      </c>
      <c r="C5215" s="485" t="e">
        <v>#DIV/0!</v>
      </c>
      <c r="D5215" s="485" t="e">
        <v>#DIV/0!</v>
      </c>
      <c r="E5215" s="485" t="e">
        <v>#DIV/0!</v>
      </c>
      <c r="G5215" s="364"/>
    </row>
    <row r="5216" spans="1:7" ht="17.25" thickBot="1" x14ac:dyDescent="0.35">
      <c r="A5216" s="481" t="s">
        <v>29</v>
      </c>
      <c r="B5216" s="484" t="s">
        <v>30</v>
      </c>
      <c r="C5216" s="486">
        <v>-1</v>
      </c>
      <c r="D5216" s="486" t="e">
        <v>#DIV/0!</v>
      </c>
      <c r="E5216" s="486" t="e">
        <v>#DIV/0!</v>
      </c>
      <c r="G5216" s="364"/>
    </row>
    <row r="5217" spans="1:7" ht="17.25" thickBot="1" x14ac:dyDescent="0.35">
      <c r="A5217" s="481" t="s">
        <v>31</v>
      </c>
      <c r="B5217" s="484" t="s">
        <v>30</v>
      </c>
      <c r="C5217" s="486">
        <v>-1</v>
      </c>
      <c r="D5217" s="486" t="e">
        <v>#DIV/0!</v>
      </c>
      <c r="E5217" s="486" t="e">
        <v>#DIV/0!</v>
      </c>
      <c r="G5217" s="364"/>
    </row>
    <row r="5218" spans="1:7" ht="30.75" thickBot="1" x14ac:dyDescent="0.35">
      <c r="A5218" s="481" t="s">
        <v>32</v>
      </c>
      <c r="B5218" s="484" t="s">
        <v>30</v>
      </c>
      <c r="C5218" s="486" t="e">
        <v>#DIV/0!</v>
      </c>
      <c r="D5218" s="486" t="e">
        <v>#DIV/0!</v>
      </c>
      <c r="E5218" s="486" t="e">
        <v>#DIV/0!</v>
      </c>
      <c r="G5218" s="364"/>
    </row>
    <row r="5219" spans="1:7" ht="17.25" thickBot="1" x14ac:dyDescent="0.35">
      <c r="A5219" s="1041" t="s">
        <v>1207</v>
      </c>
      <c r="B5219" s="1042"/>
      <c r="C5219" s="1042"/>
      <c r="D5219" s="1042"/>
      <c r="E5219" s="1043"/>
      <c r="G5219" s="364"/>
    </row>
    <row r="5220" spans="1:7" x14ac:dyDescent="0.3">
      <c r="A5220" s="1044"/>
      <c r="B5220" s="482">
        <v>2019</v>
      </c>
      <c r="C5220" s="482">
        <v>2020</v>
      </c>
      <c r="D5220" s="482">
        <v>2021</v>
      </c>
      <c r="E5220" s="482">
        <v>2022</v>
      </c>
      <c r="G5220" s="364"/>
    </row>
    <row r="5221" spans="1:7" ht="17.25" thickBot="1" x14ac:dyDescent="0.35">
      <c r="A5221" s="1045"/>
      <c r="B5221" s="483" t="s">
        <v>9</v>
      </c>
      <c r="C5221" s="483" t="s">
        <v>10</v>
      </c>
      <c r="D5221" s="483" t="s">
        <v>10</v>
      </c>
      <c r="E5221" s="483" t="s">
        <v>10</v>
      </c>
      <c r="G5221" s="364"/>
    </row>
    <row r="5222" spans="1:7" ht="17.25" thickBot="1" x14ac:dyDescent="0.35">
      <c r="A5222" s="487" t="s">
        <v>49</v>
      </c>
      <c r="B5222" s="488">
        <v>0</v>
      </c>
      <c r="C5222" s="488">
        <v>0</v>
      </c>
      <c r="D5222" s="488">
        <v>0</v>
      </c>
      <c r="E5222" s="488">
        <v>0</v>
      </c>
      <c r="G5222" s="364"/>
    </row>
    <row r="5223" spans="1:7" ht="17.25" thickBot="1" x14ac:dyDescent="0.35">
      <c r="A5223" s="489" t="s">
        <v>110</v>
      </c>
      <c r="B5223" s="488"/>
      <c r="C5223" s="488"/>
      <c r="D5223" s="488"/>
      <c r="E5223" s="488"/>
      <c r="G5223" s="364"/>
    </row>
    <row r="5224" spans="1:7" ht="17.25" thickBot="1" x14ac:dyDescent="0.35">
      <c r="A5224" s="489" t="s">
        <v>111</v>
      </c>
      <c r="B5224" s="488"/>
      <c r="C5224" s="488"/>
      <c r="D5224" s="488"/>
      <c r="E5224" s="488"/>
      <c r="G5224" s="364"/>
    </row>
    <row r="5225" spans="1:7" ht="17.25" thickBot="1" x14ac:dyDescent="0.35">
      <c r="A5225" s="489" t="s">
        <v>113</v>
      </c>
      <c r="B5225" s="488"/>
      <c r="C5225" s="488"/>
      <c r="D5225" s="488"/>
      <c r="E5225" s="488"/>
      <c r="G5225" s="364"/>
    </row>
    <row r="5226" spans="1:7" ht="17.25" thickBot="1" x14ac:dyDescent="0.35">
      <c r="A5226" s="489" t="s">
        <v>114</v>
      </c>
      <c r="B5226" s="488"/>
      <c r="C5226" s="488"/>
      <c r="D5226" s="488"/>
      <c r="E5226" s="488"/>
      <c r="G5226" s="364"/>
    </row>
    <row r="5227" spans="1:7" ht="17.25" thickBot="1" x14ac:dyDescent="0.35">
      <c r="A5227" s="487" t="s">
        <v>50</v>
      </c>
      <c r="B5227" s="490">
        <v>4549.527</v>
      </c>
      <c r="C5227" s="490">
        <v>0</v>
      </c>
      <c r="D5227" s="490">
        <v>0</v>
      </c>
      <c r="E5227" s="490">
        <v>0</v>
      </c>
      <c r="G5227" s="364"/>
    </row>
    <row r="5228" spans="1:7" ht="17.25" thickBot="1" x14ac:dyDescent="0.35">
      <c r="A5228" s="489" t="s">
        <v>110</v>
      </c>
      <c r="B5228" s="485">
        <v>4549.527</v>
      </c>
      <c r="C5228" s="485">
        <v>0</v>
      </c>
      <c r="D5228" s="485">
        <v>0</v>
      </c>
      <c r="E5228" s="485">
        <v>0</v>
      </c>
      <c r="G5228" s="364"/>
    </row>
    <row r="5229" spans="1:7" ht="17.25" thickBot="1" x14ac:dyDescent="0.35">
      <c r="A5229" s="489" t="s">
        <v>111</v>
      </c>
      <c r="B5229" s="490"/>
      <c r="C5229" s="488"/>
      <c r="D5229" s="488"/>
      <c r="E5229" s="488"/>
      <c r="G5229" s="364"/>
    </row>
    <row r="5230" spans="1:7" ht="17.25" thickBot="1" x14ac:dyDescent="0.35">
      <c r="A5230" s="489" t="s">
        <v>113</v>
      </c>
      <c r="B5230" s="490"/>
      <c r="C5230" s="488"/>
      <c r="D5230" s="488"/>
      <c r="E5230" s="488"/>
      <c r="G5230" s="364"/>
    </row>
    <row r="5231" spans="1:7" ht="17.25" thickBot="1" x14ac:dyDescent="0.35">
      <c r="A5231" s="489" t="s">
        <v>114</v>
      </c>
      <c r="B5231" s="490"/>
      <c r="C5231" s="488"/>
      <c r="D5231" s="488"/>
      <c r="E5231" s="488"/>
      <c r="G5231" s="364"/>
    </row>
    <row r="5232" spans="1:7" ht="39" customHeight="1" thickBot="1" x14ac:dyDescent="0.35">
      <c r="A5232" s="493" t="s">
        <v>104</v>
      </c>
      <c r="B5232" s="490">
        <v>4549.527</v>
      </c>
      <c r="C5232" s="490">
        <v>0</v>
      </c>
      <c r="D5232" s="490">
        <v>0</v>
      </c>
      <c r="E5232" s="490">
        <v>0</v>
      </c>
      <c r="G5232" s="364"/>
    </row>
    <row r="5233" spans="1:7" ht="57" customHeight="1" thickBot="1" x14ac:dyDescent="0.35">
      <c r="A5233" s="477" t="s">
        <v>105</v>
      </c>
      <c r="B5233" s="477" t="s">
        <v>1212</v>
      </c>
      <c r="C5233" s="478" t="s">
        <v>1213</v>
      </c>
      <c r="D5233" s="479"/>
      <c r="E5233" s="480"/>
      <c r="G5233" s="364"/>
    </row>
    <row r="5234" spans="1:7" ht="17.25" thickBot="1" x14ac:dyDescent="0.35">
      <c r="A5234" s="481" t="s">
        <v>22</v>
      </c>
      <c r="B5234" s="1046" t="s">
        <v>1214</v>
      </c>
      <c r="C5234" s="1047"/>
      <c r="D5234" s="1047"/>
      <c r="E5234" s="1048"/>
      <c r="G5234" s="364"/>
    </row>
    <row r="5235" spans="1:7" ht="17.25" thickBot="1" x14ac:dyDescent="0.35">
      <c r="A5235" s="481" t="s">
        <v>24</v>
      </c>
      <c r="B5235" s="1049" t="s">
        <v>715</v>
      </c>
      <c r="C5235" s="1050"/>
      <c r="D5235" s="1050"/>
      <c r="E5235" s="1051"/>
      <c r="G5235" s="364"/>
    </row>
    <row r="5236" spans="1:7" x14ac:dyDescent="0.3">
      <c r="A5236" s="1044"/>
      <c r="B5236" s="482">
        <v>2019</v>
      </c>
      <c r="C5236" s="482">
        <v>2020</v>
      </c>
      <c r="D5236" s="482">
        <v>2021</v>
      </c>
      <c r="E5236" s="482">
        <v>2022</v>
      </c>
      <c r="G5236" s="364"/>
    </row>
    <row r="5237" spans="1:7" ht="17.25" thickBot="1" x14ac:dyDescent="0.35">
      <c r="A5237" s="1045"/>
      <c r="B5237" s="483" t="s">
        <v>9</v>
      </c>
      <c r="C5237" s="483" t="s">
        <v>10</v>
      </c>
      <c r="D5237" s="483" t="s">
        <v>10</v>
      </c>
      <c r="E5237" s="483" t="s">
        <v>10</v>
      </c>
      <c r="G5237" s="364"/>
    </row>
    <row r="5238" spans="1:7" ht="17.25" thickBot="1" x14ac:dyDescent="0.35">
      <c r="A5238" s="481" t="s">
        <v>26</v>
      </c>
      <c r="B5238" s="485">
        <v>727</v>
      </c>
      <c r="C5238" s="485">
        <v>0</v>
      </c>
      <c r="D5238" s="484">
        <v>0</v>
      </c>
      <c r="E5238" s="484">
        <v>0</v>
      </c>
      <c r="G5238" s="364"/>
    </row>
    <row r="5239" spans="1:7" ht="17.25" thickBot="1" x14ac:dyDescent="0.35">
      <c r="A5239" s="481" t="s">
        <v>27</v>
      </c>
      <c r="B5239" s="490">
        <v>21645.706999999999</v>
      </c>
      <c r="C5239" s="490">
        <v>0</v>
      </c>
      <c r="D5239" s="490">
        <v>0</v>
      </c>
      <c r="E5239" s="490">
        <v>0</v>
      </c>
      <c r="G5239" s="364"/>
    </row>
    <row r="5240" spans="1:7" ht="17.25" thickBot="1" x14ac:dyDescent="0.35">
      <c r="A5240" s="481" t="s">
        <v>28</v>
      </c>
      <c r="B5240" s="485">
        <v>29.774012379642365</v>
      </c>
      <c r="C5240" s="485" t="e">
        <v>#DIV/0!</v>
      </c>
      <c r="D5240" s="485" t="e">
        <v>#DIV/0!</v>
      </c>
      <c r="E5240" s="485" t="e">
        <v>#DIV/0!</v>
      </c>
      <c r="G5240" s="364"/>
    </row>
    <row r="5241" spans="1:7" ht="17.25" thickBot="1" x14ac:dyDescent="0.35">
      <c r="A5241" s="481" t="s">
        <v>29</v>
      </c>
      <c r="B5241" s="484" t="s">
        <v>30</v>
      </c>
      <c r="C5241" s="486">
        <v>-1</v>
      </c>
      <c r="D5241" s="486" t="e">
        <v>#DIV/0!</v>
      </c>
      <c r="E5241" s="486" t="e">
        <v>#DIV/0!</v>
      </c>
      <c r="G5241" s="364"/>
    </row>
    <row r="5242" spans="1:7" ht="17.25" thickBot="1" x14ac:dyDescent="0.35">
      <c r="A5242" s="481" t="s">
        <v>31</v>
      </c>
      <c r="B5242" s="484" t="s">
        <v>30</v>
      </c>
      <c r="C5242" s="486">
        <v>-1</v>
      </c>
      <c r="D5242" s="486" t="e">
        <v>#DIV/0!</v>
      </c>
      <c r="E5242" s="486" t="e">
        <v>#DIV/0!</v>
      </c>
      <c r="G5242" s="364"/>
    </row>
    <row r="5243" spans="1:7" ht="30.75" thickBot="1" x14ac:dyDescent="0.35">
      <c r="A5243" s="481" t="s">
        <v>32</v>
      </c>
      <c r="B5243" s="484" t="s">
        <v>30</v>
      </c>
      <c r="C5243" s="486" t="e">
        <v>#DIV/0!</v>
      </c>
      <c r="D5243" s="486" t="e">
        <v>#DIV/0!</v>
      </c>
      <c r="E5243" s="486" t="e">
        <v>#DIV/0!</v>
      </c>
      <c r="G5243" s="364"/>
    </row>
    <row r="5244" spans="1:7" ht="17.25" thickBot="1" x14ac:dyDescent="0.35">
      <c r="A5244" s="1041" t="s">
        <v>1207</v>
      </c>
      <c r="B5244" s="1042"/>
      <c r="C5244" s="1042"/>
      <c r="D5244" s="1042"/>
      <c r="E5244" s="1043"/>
      <c r="G5244" s="364"/>
    </row>
    <row r="5245" spans="1:7" x14ac:dyDescent="0.3">
      <c r="A5245" s="1044"/>
      <c r="B5245" s="482">
        <v>2019</v>
      </c>
      <c r="C5245" s="482">
        <v>2020</v>
      </c>
      <c r="D5245" s="482">
        <v>2021</v>
      </c>
      <c r="E5245" s="482">
        <v>2022</v>
      </c>
      <c r="G5245" s="364"/>
    </row>
    <row r="5246" spans="1:7" ht="17.25" thickBot="1" x14ac:dyDescent="0.35">
      <c r="A5246" s="1045"/>
      <c r="B5246" s="483" t="s">
        <v>9</v>
      </c>
      <c r="C5246" s="483" t="s">
        <v>10</v>
      </c>
      <c r="D5246" s="483" t="s">
        <v>10</v>
      </c>
      <c r="E5246" s="483" t="s">
        <v>10</v>
      </c>
      <c r="G5246" s="364"/>
    </row>
    <row r="5247" spans="1:7" ht="17.25" thickBot="1" x14ac:dyDescent="0.35">
      <c r="A5247" s="487" t="s">
        <v>49</v>
      </c>
      <c r="B5247" s="488">
        <v>0</v>
      </c>
      <c r="C5247" s="488">
        <v>0</v>
      </c>
      <c r="D5247" s="488">
        <v>0</v>
      </c>
      <c r="E5247" s="488">
        <v>0</v>
      </c>
      <c r="G5247" s="364"/>
    </row>
    <row r="5248" spans="1:7" ht="17.25" thickBot="1" x14ac:dyDescent="0.35">
      <c r="A5248" s="489" t="s">
        <v>110</v>
      </c>
      <c r="B5248" s="488"/>
      <c r="C5248" s="488"/>
      <c r="D5248" s="488"/>
      <c r="E5248" s="488"/>
      <c r="G5248" s="364"/>
    </row>
    <row r="5249" spans="1:7" ht="17.25" thickBot="1" x14ac:dyDescent="0.35">
      <c r="A5249" s="489" t="s">
        <v>111</v>
      </c>
      <c r="B5249" s="488"/>
      <c r="C5249" s="488"/>
      <c r="D5249" s="488"/>
      <c r="E5249" s="488"/>
      <c r="G5249" s="364"/>
    </row>
    <row r="5250" spans="1:7" ht="17.25" thickBot="1" x14ac:dyDescent="0.35">
      <c r="A5250" s="489" t="s">
        <v>113</v>
      </c>
      <c r="B5250" s="488"/>
      <c r="C5250" s="488"/>
      <c r="D5250" s="488"/>
      <c r="E5250" s="488"/>
      <c r="G5250" s="364"/>
    </row>
    <row r="5251" spans="1:7" ht="17.25" thickBot="1" x14ac:dyDescent="0.35">
      <c r="A5251" s="489" t="s">
        <v>114</v>
      </c>
      <c r="B5251" s="488"/>
      <c r="C5251" s="488"/>
      <c r="D5251" s="488"/>
      <c r="E5251" s="488"/>
      <c r="G5251" s="364"/>
    </row>
    <row r="5252" spans="1:7" ht="17.25" thickBot="1" x14ac:dyDescent="0.35">
      <c r="A5252" s="487" t="s">
        <v>50</v>
      </c>
      <c r="B5252" s="490">
        <v>21645.706999999999</v>
      </c>
      <c r="C5252" s="490">
        <v>0</v>
      </c>
      <c r="D5252" s="490">
        <v>0</v>
      </c>
      <c r="E5252" s="490">
        <v>0</v>
      </c>
      <c r="G5252" s="364"/>
    </row>
    <row r="5253" spans="1:7" ht="17.25" thickBot="1" x14ac:dyDescent="0.35">
      <c r="A5253" s="489" t="s">
        <v>110</v>
      </c>
      <c r="B5253" s="485">
        <v>21645.706999999999</v>
      </c>
      <c r="C5253" s="485">
        <v>0</v>
      </c>
      <c r="D5253" s="485">
        <v>0</v>
      </c>
      <c r="E5253" s="485">
        <v>0</v>
      </c>
      <c r="G5253" s="364"/>
    </row>
    <row r="5254" spans="1:7" ht="17.25" thickBot="1" x14ac:dyDescent="0.35">
      <c r="A5254" s="489" t="s">
        <v>111</v>
      </c>
      <c r="B5254" s="490"/>
      <c r="C5254" s="488"/>
      <c r="D5254" s="488"/>
      <c r="E5254" s="488"/>
      <c r="G5254" s="364"/>
    </row>
    <row r="5255" spans="1:7" ht="17.25" thickBot="1" x14ac:dyDescent="0.35">
      <c r="A5255" s="489" t="s">
        <v>113</v>
      </c>
      <c r="B5255" s="490"/>
      <c r="C5255" s="488"/>
      <c r="D5255" s="488"/>
      <c r="E5255" s="488"/>
      <c r="G5255" s="364"/>
    </row>
    <row r="5256" spans="1:7" ht="17.25" thickBot="1" x14ac:dyDescent="0.35">
      <c r="A5256" s="489" t="s">
        <v>114</v>
      </c>
      <c r="B5256" s="490"/>
      <c r="C5256" s="488"/>
      <c r="D5256" s="488"/>
      <c r="E5256" s="488"/>
      <c r="G5256" s="364"/>
    </row>
    <row r="5257" spans="1:7" ht="43.5" customHeight="1" thickBot="1" x14ac:dyDescent="0.35">
      <c r="A5257" s="493" t="s">
        <v>107</v>
      </c>
      <c r="B5257" s="490">
        <v>21645.706999999999</v>
      </c>
      <c r="C5257" s="490">
        <v>0</v>
      </c>
      <c r="D5257" s="490">
        <v>0</v>
      </c>
      <c r="E5257" s="490">
        <v>0</v>
      </c>
      <c r="G5257" s="364"/>
    </row>
    <row r="5258" spans="1:7" ht="79.5" customHeight="1" thickBot="1" x14ac:dyDescent="0.35">
      <c r="A5258" s="477" t="s">
        <v>105</v>
      </c>
      <c r="B5258" s="477" t="s">
        <v>1215</v>
      </c>
      <c r="C5258" s="478" t="s">
        <v>1216</v>
      </c>
      <c r="D5258" s="479"/>
      <c r="E5258" s="480"/>
      <c r="G5258" s="364"/>
    </row>
    <row r="5259" spans="1:7" ht="17.25" thickBot="1" x14ac:dyDescent="0.35">
      <c r="A5259" s="481" t="s">
        <v>22</v>
      </c>
      <c r="B5259" s="1046" t="s">
        <v>724</v>
      </c>
      <c r="C5259" s="1047"/>
      <c r="D5259" s="1047"/>
      <c r="E5259" s="1048"/>
      <c r="G5259" s="364"/>
    </row>
    <row r="5260" spans="1:7" ht="17.25" thickBot="1" x14ac:dyDescent="0.35">
      <c r="A5260" s="481" t="s">
        <v>24</v>
      </c>
      <c r="B5260" s="1049" t="s">
        <v>711</v>
      </c>
      <c r="C5260" s="1050"/>
      <c r="D5260" s="1050"/>
      <c r="E5260" s="1051"/>
      <c r="G5260" s="364"/>
    </row>
    <row r="5261" spans="1:7" x14ac:dyDescent="0.3">
      <c r="A5261" s="1044"/>
      <c r="B5261" s="482">
        <v>2019</v>
      </c>
      <c r="C5261" s="482">
        <v>2020</v>
      </c>
      <c r="D5261" s="482">
        <v>2021</v>
      </c>
      <c r="E5261" s="482">
        <v>2022</v>
      </c>
      <c r="G5261" s="364"/>
    </row>
    <row r="5262" spans="1:7" ht="17.25" thickBot="1" x14ac:dyDescent="0.35">
      <c r="A5262" s="1045"/>
      <c r="B5262" s="483" t="s">
        <v>9</v>
      </c>
      <c r="C5262" s="483" t="s">
        <v>10</v>
      </c>
      <c r="D5262" s="483" t="s">
        <v>10</v>
      </c>
      <c r="E5262" s="483" t="s">
        <v>10</v>
      </c>
      <c r="G5262" s="364"/>
    </row>
    <row r="5263" spans="1:7" ht="17.25" thickBot="1" x14ac:dyDescent="0.35">
      <c r="A5263" s="481" t="s">
        <v>26</v>
      </c>
      <c r="B5263" s="485">
        <v>1</v>
      </c>
      <c r="C5263" s="485">
        <v>0</v>
      </c>
      <c r="D5263" s="484">
        <v>0</v>
      </c>
      <c r="E5263" s="484">
        <v>0</v>
      </c>
      <c r="G5263" s="364"/>
    </row>
    <row r="5264" spans="1:7" ht="17.25" thickBot="1" x14ac:dyDescent="0.35">
      <c r="A5264" s="481" t="s">
        <v>27</v>
      </c>
      <c r="B5264" s="490">
        <v>747</v>
      </c>
      <c r="C5264" s="490">
        <v>0</v>
      </c>
      <c r="D5264" s="490">
        <v>0</v>
      </c>
      <c r="E5264" s="490">
        <v>0</v>
      </c>
      <c r="G5264" s="364"/>
    </row>
    <row r="5265" spans="1:7" ht="17.25" thickBot="1" x14ac:dyDescent="0.35">
      <c r="A5265" s="481" t="s">
        <v>28</v>
      </c>
      <c r="B5265" s="485">
        <v>747</v>
      </c>
      <c r="C5265" s="485" t="e">
        <v>#DIV/0!</v>
      </c>
      <c r="D5265" s="485" t="e">
        <v>#DIV/0!</v>
      </c>
      <c r="E5265" s="485" t="e">
        <v>#DIV/0!</v>
      </c>
      <c r="G5265" s="364"/>
    </row>
    <row r="5266" spans="1:7" ht="17.25" thickBot="1" x14ac:dyDescent="0.35">
      <c r="A5266" s="481" t="s">
        <v>29</v>
      </c>
      <c r="B5266" s="484" t="s">
        <v>30</v>
      </c>
      <c r="C5266" s="486">
        <v>-1</v>
      </c>
      <c r="D5266" s="486" t="e">
        <v>#DIV/0!</v>
      </c>
      <c r="E5266" s="486" t="e">
        <v>#DIV/0!</v>
      </c>
      <c r="G5266" s="364"/>
    </row>
    <row r="5267" spans="1:7" ht="17.25" thickBot="1" x14ac:dyDescent="0.35">
      <c r="A5267" s="481" t="s">
        <v>31</v>
      </c>
      <c r="B5267" s="484" t="s">
        <v>30</v>
      </c>
      <c r="C5267" s="486">
        <v>-1</v>
      </c>
      <c r="D5267" s="486" t="e">
        <v>#DIV/0!</v>
      </c>
      <c r="E5267" s="486" t="e">
        <v>#DIV/0!</v>
      </c>
      <c r="G5267" s="364"/>
    </row>
    <row r="5268" spans="1:7" ht="30.75" thickBot="1" x14ac:dyDescent="0.35">
      <c r="A5268" s="481" t="s">
        <v>32</v>
      </c>
      <c r="B5268" s="484" t="s">
        <v>30</v>
      </c>
      <c r="C5268" s="486" t="e">
        <v>#DIV/0!</v>
      </c>
      <c r="D5268" s="486" t="e">
        <v>#DIV/0!</v>
      </c>
      <c r="E5268" s="486" t="e">
        <v>#DIV/0!</v>
      </c>
      <c r="G5268" s="364"/>
    </row>
    <row r="5269" spans="1:7" ht="17.25" thickBot="1" x14ac:dyDescent="0.35">
      <c r="A5269" s="1041" t="s">
        <v>1207</v>
      </c>
      <c r="B5269" s="1042"/>
      <c r="C5269" s="1042"/>
      <c r="D5269" s="1042"/>
      <c r="E5269" s="1043"/>
      <c r="G5269" s="364"/>
    </row>
    <row r="5270" spans="1:7" x14ac:dyDescent="0.3">
      <c r="A5270" s="1044"/>
      <c r="B5270" s="482">
        <v>2019</v>
      </c>
      <c r="C5270" s="482">
        <v>2020</v>
      </c>
      <c r="D5270" s="482">
        <v>2021</v>
      </c>
      <c r="E5270" s="482">
        <v>2022</v>
      </c>
      <c r="G5270" s="364"/>
    </row>
    <row r="5271" spans="1:7" ht="17.25" thickBot="1" x14ac:dyDescent="0.35">
      <c r="A5271" s="1045"/>
      <c r="B5271" s="483" t="s">
        <v>9</v>
      </c>
      <c r="C5271" s="483" t="s">
        <v>10</v>
      </c>
      <c r="D5271" s="483" t="s">
        <v>10</v>
      </c>
      <c r="E5271" s="483" t="s">
        <v>10</v>
      </c>
      <c r="G5271" s="364"/>
    </row>
    <row r="5272" spans="1:7" ht="17.25" thickBot="1" x14ac:dyDescent="0.35">
      <c r="A5272" s="487" t="s">
        <v>49</v>
      </c>
      <c r="B5272" s="488">
        <v>0</v>
      </c>
      <c r="C5272" s="488">
        <v>0</v>
      </c>
      <c r="D5272" s="488">
        <v>0</v>
      </c>
      <c r="E5272" s="488">
        <v>0</v>
      </c>
      <c r="G5272" s="364"/>
    </row>
    <row r="5273" spans="1:7" ht="17.25" thickBot="1" x14ac:dyDescent="0.35">
      <c r="A5273" s="489" t="s">
        <v>110</v>
      </c>
      <c r="B5273" s="488"/>
      <c r="C5273" s="488"/>
      <c r="D5273" s="488"/>
      <c r="E5273" s="488"/>
      <c r="G5273" s="364"/>
    </row>
    <row r="5274" spans="1:7" ht="17.25" thickBot="1" x14ac:dyDescent="0.35">
      <c r="A5274" s="489" t="s">
        <v>111</v>
      </c>
      <c r="B5274" s="488"/>
      <c r="C5274" s="488"/>
      <c r="D5274" s="488"/>
      <c r="E5274" s="488"/>
      <c r="G5274" s="364"/>
    </row>
    <row r="5275" spans="1:7" ht="17.25" thickBot="1" x14ac:dyDescent="0.35">
      <c r="A5275" s="489" t="s">
        <v>113</v>
      </c>
      <c r="B5275" s="488"/>
      <c r="C5275" s="488"/>
      <c r="D5275" s="488"/>
      <c r="E5275" s="488"/>
      <c r="G5275" s="364"/>
    </row>
    <row r="5276" spans="1:7" ht="17.25" thickBot="1" x14ac:dyDescent="0.35">
      <c r="A5276" s="489" t="s">
        <v>114</v>
      </c>
      <c r="B5276" s="488"/>
      <c r="C5276" s="488"/>
      <c r="D5276" s="488"/>
      <c r="E5276" s="488"/>
      <c r="G5276" s="364"/>
    </row>
    <row r="5277" spans="1:7" ht="17.25" thickBot="1" x14ac:dyDescent="0.35">
      <c r="A5277" s="487" t="s">
        <v>50</v>
      </c>
      <c r="B5277" s="490">
        <v>747</v>
      </c>
      <c r="C5277" s="490">
        <v>0</v>
      </c>
      <c r="D5277" s="490">
        <v>0</v>
      </c>
      <c r="E5277" s="490">
        <v>0</v>
      </c>
      <c r="G5277" s="364"/>
    </row>
    <row r="5278" spans="1:7" ht="17.25" thickBot="1" x14ac:dyDescent="0.35">
      <c r="A5278" s="489" t="s">
        <v>110</v>
      </c>
      <c r="B5278" s="490">
        <v>747</v>
      </c>
      <c r="C5278" s="485">
        <v>0</v>
      </c>
      <c r="D5278" s="485">
        <v>0</v>
      </c>
      <c r="E5278" s="485">
        <v>0</v>
      </c>
      <c r="G5278" s="364"/>
    </row>
    <row r="5279" spans="1:7" ht="17.25" thickBot="1" x14ac:dyDescent="0.35">
      <c r="A5279" s="489" t="s">
        <v>111</v>
      </c>
      <c r="B5279" s="490"/>
      <c r="C5279" s="488"/>
      <c r="D5279" s="488"/>
      <c r="E5279" s="488"/>
      <c r="G5279" s="364"/>
    </row>
    <row r="5280" spans="1:7" ht="17.25" thickBot="1" x14ac:dyDescent="0.35">
      <c r="A5280" s="489" t="s">
        <v>113</v>
      </c>
      <c r="B5280" s="490"/>
      <c r="C5280" s="488"/>
      <c r="D5280" s="488"/>
      <c r="E5280" s="488"/>
      <c r="G5280" s="364"/>
    </row>
    <row r="5281" spans="1:7" ht="17.25" thickBot="1" x14ac:dyDescent="0.35">
      <c r="A5281" s="489" t="s">
        <v>114</v>
      </c>
      <c r="B5281" s="490"/>
      <c r="C5281" s="488"/>
      <c r="D5281" s="488"/>
      <c r="E5281" s="488"/>
      <c r="G5281" s="364"/>
    </row>
    <row r="5282" spans="1:7" ht="42.75" customHeight="1" thickBot="1" x14ac:dyDescent="0.35">
      <c r="A5282" s="493" t="s">
        <v>107</v>
      </c>
      <c r="B5282" s="490">
        <v>747</v>
      </c>
      <c r="C5282" s="490">
        <v>0</v>
      </c>
      <c r="D5282" s="490">
        <v>0</v>
      </c>
      <c r="E5282" s="490">
        <v>0</v>
      </c>
      <c r="G5282" s="364"/>
    </row>
    <row r="5283" spans="1:7" ht="54.75" customHeight="1" thickBot="1" x14ac:dyDescent="0.35">
      <c r="A5283" s="477" t="s">
        <v>57</v>
      </c>
      <c r="B5283" s="477" t="s">
        <v>1217</v>
      </c>
      <c r="C5283" s="478" t="s">
        <v>1218</v>
      </c>
      <c r="D5283" s="479"/>
      <c r="E5283" s="480"/>
      <c r="G5283" s="364"/>
    </row>
    <row r="5284" spans="1:7" ht="17.25" thickBot="1" x14ac:dyDescent="0.35">
      <c r="A5284" s="481" t="s">
        <v>22</v>
      </c>
      <c r="B5284" s="1046" t="s">
        <v>1219</v>
      </c>
      <c r="C5284" s="1047"/>
      <c r="D5284" s="1047"/>
      <c r="E5284" s="1048"/>
      <c r="G5284" s="364"/>
    </row>
    <row r="5285" spans="1:7" ht="17.25" thickBot="1" x14ac:dyDescent="0.35">
      <c r="A5285" s="481" t="s">
        <v>24</v>
      </c>
      <c r="B5285" s="1049" t="s">
        <v>715</v>
      </c>
      <c r="C5285" s="1050"/>
      <c r="D5285" s="1050"/>
      <c r="E5285" s="1051"/>
      <c r="G5285" s="364"/>
    </row>
    <row r="5286" spans="1:7" x14ac:dyDescent="0.3">
      <c r="A5286" s="1044"/>
      <c r="B5286" s="482">
        <v>2019</v>
      </c>
      <c r="C5286" s="482">
        <v>2020</v>
      </c>
      <c r="D5286" s="482">
        <v>2021</v>
      </c>
      <c r="E5286" s="482">
        <v>2022</v>
      </c>
      <c r="G5286" s="364"/>
    </row>
    <row r="5287" spans="1:7" ht="17.25" thickBot="1" x14ac:dyDescent="0.35">
      <c r="A5287" s="1045"/>
      <c r="B5287" s="483" t="s">
        <v>9</v>
      </c>
      <c r="C5287" s="483" t="s">
        <v>10</v>
      </c>
      <c r="D5287" s="483" t="s">
        <v>10</v>
      </c>
      <c r="E5287" s="483" t="s">
        <v>10</v>
      </c>
      <c r="G5287" s="364"/>
    </row>
    <row r="5288" spans="1:7" ht="17.25" thickBot="1" x14ac:dyDescent="0.35">
      <c r="A5288" s="481" t="s">
        <v>26</v>
      </c>
      <c r="B5288" s="485">
        <v>1087</v>
      </c>
      <c r="C5288" s="485">
        <v>0</v>
      </c>
      <c r="D5288" s="484">
        <v>0</v>
      </c>
      <c r="E5288" s="484">
        <v>0</v>
      </c>
      <c r="G5288" s="364"/>
    </row>
    <row r="5289" spans="1:7" ht="17.25" thickBot="1" x14ac:dyDescent="0.35">
      <c r="A5289" s="481" t="s">
        <v>27</v>
      </c>
      <c r="B5289" s="490">
        <v>34247</v>
      </c>
      <c r="C5289" s="490">
        <v>0</v>
      </c>
      <c r="D5289" s="490">
        <v>0</v>
      </c>
      <c r="E5289" s="490">
        <v>0</v>
      </c>
      <c r="G5289" s="364"/>
    </row>
    <row r="5290" spans="1:7" ht="17.25" thickBot="1" x14ac:dyDescent="0.35">
      <c r="A5290" s="481" t="s">
        <v>28</v>
      </c>
      <c r="B5290" s="485">
        <v>31.505979760809566</v>
      </c>
      <c r="C5290" s="485" t="e">
        <v>#DIV/0!</v>
      </c>
      <c r="D5290" s="485" t="e">
        <v>#DIV/0!</v>
      </c>
      <c r="E5290" s="485" t="e">
        <v>#DIV/0!</v>
      </c>
      <c r="G5290" s="364"/>
    </row>
    <row r="5291" spans="1:7" ht="17.25" thickBot="1" x14ac:dyDescent="0.35">
      <c r="A5291" s="481" t="s">
        <v>29</v>
      </c>
      <c r="B5291" s="484" t="s">
        <v>30</v>
      </c>
      <c r="C5291" s="486">
        <v>-1</v>
      </c>
      <c r="D5291" s="486" t="e">
        <v>#DIV/0!</v>
      </c>
      <c r="E5291" s="486" t="e">
        <v>#DIV/0!</v>
      </c>
      <c r="G5291" s="364"/>
    </row>
    <row r="5292" spans="1:7" ht="17.25" thickBot="1" x14ac:dyDescent="0.35">
      <c r="A5292" s="481" t="s">
        <v>31</v>
      </c>
      <c r="B5292" s="484" t="s">
        <v>30</v>
      </c>
      <c r="C5292" s="486">
        <v>-1</v>
      </c>
      <c r="D5292" s="486" t="e">
        <v>#DIV/0!</v>
      </c>
      <c r="E5292" s="486" t="e">
        <v>#DIV/0!</v>
      </c>
      <c r="G5292" s="364"/>
    </row>
    <row r="5293" spans="1:7" ht="30.75" thickBot="1" x14ac:dyDescent="0.35">
      <c r="A5293" s="481" t="s">
        <v>32</v>
      </c>
      <c r="B5293" s="484" t="s">
        <v>30</v>
      </c>
      <c r="C5293" s="486" t="e">
        <v>#DIV/0!</v>
      </c>
      <c r="D5293" s="486" t="e">
        <v>#DIV/0!</v>
      </c>
      <c r="E5293" s="486" t="e">
        <v>#DIV/0!</v>
      </c>
      <c r="G5293" s="364"/>
    </row>
    <row r="5294" spans="1:7" ht="17.25" thickBot="1" x14ac:dyDescent="0.35">
      <c r="A5294" s="1041" t="s">
        <v>1207</v>
      </c>
      <c r="B5294" s="1042"/>
      <c r="C5294" s="1042"/>
      <c r="D5294" s="1042"/>
      <c r="E5294" s="1043"/>
      <c r="G5294" s="364"/>
    </row>
    <row r="5295" spans="1:7" x14ac:dyDescent="0.3">
      <c r="A5295" s="1044"/>
      <c r="B5295" s="482">
        <v>2019</v>
      </c>
      <c r="C5295" s="482">
        <v>2019</v>
      </c>
      <c r="D5295" s="482">
        <v>2021</v>
      </c>
      <c r="E5295" s="482">
        <v>2022</v>
      </c>
      <c r="G5295" s="364"/>
    </row>
    <row r="5296" spans="1:7" ht="17.25" thickBot="1" x14ac:dyDescent="0.35">
      <c r="A5296" s="1045"/>
      <c r="B5296" s="483" t="s">
        <v>9</v>
      </c>
      <c r="C5296" s="483" t="s">
        <v>10</v>
      </c>
      <c r="D5296" s="483" t="s">
        <v>10</v>
      </c>
      <c r="E5296" s="483" t="s">
        <v>10</v>
      </c>
      <c r="G5296" s="364"/>
    </row>
    <row r="5297" spans="1:7" ht="17.25" thickBot="1" x14ac:dyDescent="0.35">
      <c r="A5297" s="487" t="s">
        <v>49</v>
      </c>
      <c r="B5297" s="488">
        <v>0</v>
      </c>
      <c r="C5297" s="488">
        <v>0</v>
      </c>
      <c r="D5297" s="488">
        <v>0</v>
      </c>
      <c r="E5297" s="488">
        <v>0</v>
      </c>
      <c r="G5297" s="364"/>
    </row>
    <row r="5298" spans="1:7" ht="17.25" thickBot="1" x14ac:dyDescent="0.35">
      <c r="A5298" s="489" t="s">
        <v>110</v>
      </c>
      <c r="B5298" s="488"/>
      <c r="C5298" s="488"/>
      <c r="D5298" s="488"/>
      <c r="E5298" s="488"/>
      <c r="G5298" s="364"/>
    </row>
    <row r="5299" spans="1:7" ht="17.25" thickBot="1" x14ac:dyDescent="0.35">
      <c r="A5299" s="489" t="s">
        <v>111</v>
      </c>
      <c r="B5299" s="488"/>
      <c r="C5299" s="488"/>
      <c r="D5299" s="488"/>
      <c r="E5299" s="488"/>
      <c r="G5299" s="364"/>
    </row>
    <row r="5300" spans="1:7" ht="17.25" thickBot="1" x14ac:dyDescent="0.35">
      <c r="A5300" s="489" t="s">
        <v>113</v>
      </c>
      <c r="B5300" s="488"/>
      <c r="C5300" s="488"/>
      <c r="D5300" s="488"/>
      <c r="E5300" s="488"/>
      <c r="G5300" s="364"/>
    </row>
    <row r="5301" spans="1:7" ht="17.25" thickBot="1" x14ac:dyDescent="0.35">
      <c r="A5301" s="489" t="s">
        <v>114</v>
      </c>
      <c r="B5301" s="488"/>
      <c r="C5301" s="488"/>
      <c r="D5301" s="488"/>
      <c r="E5301" s="488"/>
      <c r="G5301" s="364"/>
    </row>
    <row r="5302" spans="1:7" ht="17.25" thickBot="1" x14ac:dyDescent="0.35">
      <c r="A5302" s="487" t="s">
        <v>50</v>
      </c>
      <c r="B5302" s="490">
        <v>34247</v>
      </c>
      <c r="C5302" s="490">
        <v>0</v>
      </c>
      <c r="D5302" s="490">
        <v>0</v>
      </c>
      <c r="E5302" s="490">
        <v>0</v>
      </c>
      <c r="G5302" s="364"/>
    </row>
    <row r="5303" spans="1:7" ht="17.25" thickBot="1" x14ac:dyDescent="0.35">
      <c r="A5303" s="489" t="s">
        <v>110</v>
      </c>
      <c r="B5303" s="490">
        <v>34247</v>
      </c>
      <c r="C5303" s="488">
        <v>0</v>
      </c>
      <c r="D5303" s="488">
        <v>0</v>
      </c>
      <c r="E5303" s="488">
        <v>0</v>
      </c>
      <c r="G5303" s="364"/>
    </row>
    <row r="5304" spans="1:7" ht="17.25" thickBot="1" x14ac:dyDescent="0.35">
      <c r="A5304" s="489" t="s">
        <v>111</v>
      </c>
      <c r="B5304" s="490"/>
      <c r="C5304" s="488"/>
      <c r="D5304" s="488"/>
      <c r="E5304" s="488"/>
      <c r="G5304" s="364"/>
    </row>
    <row r="5305" spans="1:7" ht="17.25" thickBot="1" x14ac:dyDescent="0.35">
      <c r="A5305" s="489" t="s">
        <v>113</v>
      </c>
      <c r="B5305" s="490"/>
      <c r="C5305" s="488"/>
      <c r="D5305" s="488"/>
      <c r="E5305" s="488"/>
      <c r="G5305" s="364"/>
    </row>
    <row r="5306" spans="1:7" ht="17.25" thickBot="1" x14ac:dyDescent="0.35">
      <c r="A5306" s="489" t="s">
        <v>114</v>
      </c>
      <c r="B5306" s="490"/>
      <c r="C5306" s="488"/>
      <c r="D5306" s="488"/>
      <c r="E5306" s="488"/>
      <c r="G5306" s="364"/>
    </row>
    <row r="5307" spans="1:7" ht="47.25" customHeight="1" thickBot="1" x14ac:dyDescent="0.35">
      <c r="A5307" s="493" t="s">
        <v>61</v>
      </c>
      <c r="B5307" s="490">
        <v>34247</v>
      </c>
      <c r="C5307" s="490">
        <v>0</v>
      </c>
      <c r="D5307" s="490">
        <v>0</v>
      </c>
      <c r="E5307" s="490">
        <v>0</v>
      </c>
      <c r="G5307" s="364"/>
    </row>
    <row r="5308" spans="1:7" ht="68.25" customHeight="1" thickBot="1" x14ac:dyDescent="0.35">
      <c r="A5308" s="477" t="s">
        <v>57</v>
      </c>
      <c r="B5308" s="477" t="s">
        <v>1220</v>
      </c>
      <c r="C5308" s="478" t="s">
        <v>1221</v>
      </c>
      <c r="D5308" s="479"/>
      <c r="E5308" s="480"/>
      <c r="G5308" s="364"/>
    </row>
    <row r="5309" spans="1:7" ht="17.25" thickBot="1" x14ac:dyDescent="0.35">
      <c r="A5309" s="481" t="s">
        <v>22</v>
      </c>
      <c r="B5309" s="1046" t="s">
        <v>724</v>
      </c>
      <c r="C5309" s="1047"/>
      <c r="D5309" s="1047"/>
      <c r="E5309" s="1048"/>
      <c r="G5309" s="364"/>
    </row>
    <row r="5310" spans="1:7" ht="17.25" thickBot="1" x14ac:dyDescent="0.35">
      <c r="A5310" s="481" t="s">
        <v>24</v>
      </c>
      <c r="B5310" s="1049" t="s">
        <v>711</v>
      </c>
      <c r="C5310" s="1050"/>
      <c r="D5310" s="1050"/>
      <c r="E5310" s="1051"/>
      <c r="G5310" s="364"/>
    </row>
    <row r="5311" spans="1:7" x14ac:dyDescent="0.3">
      <c r="A5311" s="1044"/>
      <c r="B5311" s="482">
        <v>2019</v>
      </c>
      <c r="C5311" s="482">
        <v>2020</v>
      </c>
      <c r="D5311" s="482">
        <v>2021</v>
      </c>
      <c r="E5311" s="482">
        <v>2022</v>
      </c>
      <c r="G5311" s="364"/>
    </row>
    <row r="5312" spans="1:7" ht="17.25" thickBot="1" x14ac:dyDescent="0.35">
      <c r="A5312" s="1045"/>
      <c r="B5312" s="483" t="s">
        <v>9</v>
      </c>
      <c r="C5312" s="483" t="s">
        <v>10</v>
      </c>
      <c r="D5312" s="483" t="s">
        <v>10</v>
      </c>
      <c r="E5312" s="483" t="s">
        <v>10</v>
      </c>
      <c r="G5312" s="364"/>
    </row>
    <row r="5313" spans="1:7" ht="17.25" thickBot="1" x14ac:dyDescent="0.35">
      <c r="A5313" s="481" t="s">
        <v>26</v>
      </c>
      <c r="B5313" s="485">
        <v>1</v>
      </c>
      <c r="C5313" s="485">
        <v>0</v>
      </c>
      <c r="D5313" s="484">
        <v>0</v>
      </c>
      <c r="E5313" s="484">
        <v>0</v>
      </c>
      <c r="G5313" s="364"/>
    </row>
    <row r="5314" spans="1:7" ht="17.25" thickBot="1" x14ac:dyDescent="0.35">
      <c r="A5314" s="481" t="s">
        <v>27</v>
      </c>
      <c r="B5314" s="488">
        <v>354</v>
      </c>
      <c r="C5314" s="488">
        <v>0</v>
      </c>
      <c r="D5314" s="488">
        <v>0</v>
      </c>
      <c r="E5314" s="488">
        <v>0</v>
      </c>
      <c r="G5314" s="364"/>
    </row>
    <row r="5315" spans="1:7" ht="17.25" thickBot="1" x14ac:dyDescent="0.35">
      <c r="A5315" s="481" t="s">
        <v>28</v>
      </c>
      <c r="B5315" s="485">
        <v>354</v>
      </c>
      <c r="C5315" s="485" t="e">
        <v>#DIV/0!</v>
      </c>
      <c r="D5315" s="485" t="e">
        <v>#DIV/0!</v>
      </c>
      <c r="E5315" s="485" t="e">
        <v>#DIV/0!</v>
      </c>
      <c r="G5315" s="364"/>
    </row>
    <row r="5316" spans="1:7" ht="17.25" thickBot="1" x14ac:dyDescent="0.35">
      <c r="A5316" s="481" t="s">
        <v>29</v>
      </c>
      <c r="B5316" s="484" t="s">
        <v>30</v>
      </c>
      <c r="C5316" s="486">
        <v>-1</v>
      </c>
      <c r="D5316" s="486" t="e">
        <v>#DIV/0!</v>
      </c>
      <c r="E5316" s="486" t="e">
        <v>#DIV/0!</v>
      </c>
      <c r="G5316" s="364"/>
    </row>
    <row r="5317" spans="1:7" ht="17.25" thickBot="1" x14ac:dyDescent="0.35">
      <c r="A5317" s="481" t="s">
        <v>31</v>
      </c>
      <c r="B5317" s="484" t="s">
        <v>30</v>
      </c>
      <c r="C5317" s="486">
        <v>-1</v>
      </c>
      <c r="D5317" s="486" t="e">
        <v>#DIV/0!</v>
      </c>
      <c r="E5317" s="486" t="e">
        <v>#DIV/0!</v>
      </c>
      <c r="G5317" s="364"/>
    </row>
    <row r="5318" spans="1:7" ht="30.75" thickBot="1" x14ac:dyDescent="0.35">
      <c r="A5318" s="481" t="s">
        <v>32</v>
      </c>
      <c r="B5318" s="484" t="s">
        <v>30</v>
      </c>
      <c r="C5318" s="486" t="e">
        <v>#DIV/0!</v>
      </c>
      <c r="D5318" s="486" t="e">
        <v>#DIV/0!</v>
      </c>
      <c r="E5318" s="486" t="e">
        <v>#DIV/0!</v>
      </c>
      <c r="G5318" s="364"/>
    </row>
    <row r="5319" spans="1:7" ht="17.25" thickBot="1" x14ac:dyDescent="0.35">
      <c r="A5319" s="1041" t="s">
        <v>1207</v>
      </c>
      <c r="B5319" s="1042"/>
      <c r="C5319" s="1042"/>
      <c r="D5319" s="1042"/>
      <c r="E5319" s="1043"/>
      <c r="G5319" s="364"/>
    </row>
    <row r="5320" spans="1:7" x14ac:dyDescent="0.3">
      <c r="A5320" s="1044"/>
      <c r="B5320" s="482">
        <v>2019</v>
      </c>
      <c r="C5320" s="482">
        <v>2020</v>
      </c>
      <c r="D5320" s="482">
        <v>2021</v>
      </c>
      <c r="E5320" s="482">
        <v>2022</v>
      </c>
      <c r="G5320" s="364"/>
    </row>
    <row r="5321" spans="1:7" ht="17.25" thickBot="1" x14ac:dyDescent="0.35">
      <c r="A5321" s="1045"/>
      <c r="B5321" s="483" t="s">
        <v>9</v>
      </c>
      <c r="C5321" s="483" t="s">
        <v>10</v>
      </c>
      <c r="D5321" s="483" t="s">
        <v>10</v>
      </c>
      <c r="E5321" s="483" t="s">
        <v>10</v>
      </c>
      <c r="G5321" s="364"/>
    </row>
    <row r="5322" spans="1:7" ht="17.25" thickBot="1" x14ac:dyDescent="0.35">
      <c r="A5322" s="487" t="s">
        <v>49</v>
      </c>
      <c r="B5322" s="488">
        <v>0</v>
      </c>
      <c r="C5322" s="488">
        <v>0</v>
      </c>
      <c r="D5322" s="488">
        <v>0</v>
      </c>
      <c r="E5322" s="488">
        <v>0</v>
      </c>
      <c r="G5322" s="364"/>
    </row>
    <row r="5323" spans="1:7" ht="17.25" thickBot="1" x14ac:dyDescent="0.35">
      <c r="A5323" s="489" t="s">
        <v>110</v>
      </c>
      <c r="B5323" s="488"/>
      <c r="C5323" s="488"/>
      <c r="D5323" s="488"/>
      <c r="E5323" s="488"/>
      <c r="G5323" s="364"/>
    </row>
    <row r="5324" spans="1:7" ht="17.25" thickBot="1" x14ac:dyDescent="0.35">
      <c r="A5324" s="489" t="s">
        <v>111</v>
      </c>
      <c r="B5324" s="488"/>
      <c r="C5324" s="488"/>
      <c r="D5324" s="488"/>
      <c r="E5324" s="488"/>
      <c r="G5324" s="364"/>
    </row>
    <row r="5325" spans="1:7" ht="17.25" thickBot="1" x14ac:dyDescent="0.35">
      <c r="A5325" s="489" t="s">
        <v>113</v>
      </c>
      <c r="B5325" s="488"/>
      <c r="C5325" s="488"/>
      <c r="D5325" s="488"/>
      <c r="E5325" s="488"/>
      <c r="G5325" s="364"/>
    </row>
    <row r="5326" spans="1:7" ht="17.25" thickBot="1" x14ac:dyDescent="0.35">
      <c r="A5326" s="489" t="s">
        <v>114</v>
      </c>
      <c r="B5326" s="488"/>
      <c r="C5326" s="488"/>
      <c r="D5326" s="488"/>
      <c r="E5326" s="488"/>
      <c r="G5326" s="364"/>
    </row>
    <row r="5327" spans="1:7" ht="17.25" thickBot="1" x14ac:dyDescent="0.35">
      <c r="A5327" s="487" t="s">
        <v>50</v>
      </c>
      <c r="B5327" s="490">
        <v>354</v>
      </c>
      <c r="C5327" s="490">
        <v>0</v>
      </c>
      <c r="D5327" s="490">
        <v>0</v>
      </c>
      <c r="E5327" s="490">
        <v>0</v>
      </c>
      <c r="G5327" s="364"/>
    </row>
    <row r="5328" spans="1:7" ht="17.25" thickBot="1" x14ac:dyDescent="0.35">
      <c r="A5328" s="489" t="s">
        <v>110</v>
      </c>
      <c r="B5328" s="488">
        <v>354</v>
      </c>
      <c r="C5328" s="488">
        <v>0</v>
      </c>
      <c r="D5328" s="488">
        <v>0</v>
      </c>
      <c r="E5328" s="488">
        <v>0</v>
      </c>
      <c r="G5328" s="364"/>
    </row>
    <row r="5329" spans="1:7" ht="17.25" thickBot="1" x14ac:dyDescent="0.35">
      <c r="A5329" s="489" t="s">
        <v>111</v>
      </c>
      <c r="B5329" s="490"/>
      <c r="C5329" s="488"/>
      <c r="D5329" s="488"/>
      <c r="E5329" s="488"/>
      <c r="G5329" s="364"/>
    </row>
    <row r="5330" spans="1:7" ht="17.25" thickBot="1" x14ac:dyDescent="0.35">
      <c r="A5330" s="489" t="s">
        <v>113</v>
      </c>
      <c r="B5330" s="490"/>
      <c r="C5330" s="488"/>
      <c r="D5330" s="488"/>
      <c r="E5330" s="488"/>
      <c r="G5330" s="364"/>
    </row>
    <row r="5331" spans="1:7" ht="17.25" thickBot="1" x14ac:dyDescent="0.35">
      <c r="A5331" s="489" t="s">
        <v>114</v>
      </c>
      <c r="B5331" s="490"/>
      <c r="C5331" s="488"/>
      <c r="D5331" s="488"/>
      <c r="E5331" s="488"/>
      <c r="G5331" s="364"/>
    </row>
    <row r="5332" spans="1:7" ht="43.5" customHeight="1" thickBot="1" x14ac:dyDescent="0.35">
      <c r="A5332" s="493" t="s">
        <v>61</v>
      </c>
      <c r="B5332" s="490">
        <v>354</v>
      </c>
      <c r="C5332" s="490">
        <v>0</v>
      </c>
      <c r="D5332" s="490">
        <v>0</v>
      </c>
      <c r="E5332" s="490">
        <v>0</v>
      </c>
      <c r="G5332" s="364"/>
    </row>
    <row r="5333" spans="1:7" ht="51.75" customHeight="1" thickBot="1" x14ac:dyDescent="0.35">
      <c r="A5333" s="477" t="s">
        <v>63</v>
      </c>
      <c r="B5333" s="477" t="s">
        <v>1222</v>
      </c>
      <c r="C5333" s="478" t="s">
        <v>1223</v>
      </c>
      <c r="D5333" s="479"/>
      <c r="E5333" s="480"/>
      <c r="G5333" s="364"/>
    </row>
    <row r="5334" spans="1:7" ht="17.25" thickBot="1" x14ac:dyDescent="0.35">
      <c r="A5334" s="481" t="s">
        <v>22</v>
      </c>
      <c r="B5334" s="1049" t="s">
        <v>1224</v>
      </c>
      <c r="C5334" s="1050"/>
      <c r="D5334" s="1050"/>
      <c r="E5334" s="1051"/>
      <c r="G5334" s="364"/>
    </row>
    <row r="5335" spans="1:7" ht="17.25" thickBot="1" x14ac:dyDescent="0.35">
      <c r="A5335" s="481" t="s">
        <v>24</v>
      </c>
      <c r="B5335" s="1046" t="s">
        <v>1225</v>
      </c>
      <c r="C5335" s="1047"/>
      <c r="D5335" s="1047"/>
      <c r="E5335" s="1048"/>
      <c r="G5335" s="364"/>
    </row>
    <row r="5336" spans="1:7" ht="17.25" thickBot="1" x14ac:dyDescent="0.35">
      <c r="A5336" s="1044"/>
      <c r="B5336" s="1049" t="s">
        <v>1226</v>
      </c>
      <c r="C5336" s="1050"/>
      <c r="D5336" s="1050"/>
      <c r="E5336" s="1051"/>
      <c r="G5336" s="364"/>
    </row>
    <row r="5337" spans="1:7" ht="17.25" thickBot="1" x14ac:dyDescent="0.35">
      <c r="A5337" s="1045"/>
      <c r="B5337" s="483" t="s">
        <v>9</v>
      </c>
      <c r="C5337" s="483" t="s">
        <v>10</v>
      </c>
      <c r="D5337" s="483" t="s">
        <v>10</v>
      </c>
      <c r="E5337" s="483" t="s">
        <v>10</v>
      </c>
      <c r="G5337" s="364"/>
    </row>
    <row r="5338" spans="1:7" ht="17.25" thickBot="1" x14ac:dyDescent="0.35">
      <c r="A5338" s="481" t="s">
        <v>26</v>
      </c>
      <c r="B5338" s="484">
        <v>2</v>
      </c>
      <c r="C5338" s="484">
        <v>0</v>
      </c>
      <c r="D5338" s="484">
        <v>0</v>
      </c>
      <c r="E5338" s="484">
        <v>0</v>
      </c>
      <c r="G5338" s="364"/>
    </row>
    <row r="5339" spans="1:7" ht="17.25" thickBot="1" x14ac:dyDescent="0.35">
      <c r="A5339" s="481" t="s">
        <v>27</v>
      </c>
      <c r="B5339" s="490">
        <v>707</v>
      </c>
      <c r="C5339" s="490">
        <v>0</v>
      </c>
      <c r="D5339" s="488"/>
      <c r="E5339" s="488"/>
      <c r="G5339" s="364"/>
    </row>
    <row r="5340" spans="1:7" ht="17.25" thickBot="1" x14ac:dyDescent="0.35">
      <c r="A5340" s="481" t="s">
        <v>28</v>
      </c>
      <c r="B5340" s="485">
        <v>353.5</v>
      </c>
      <c r="C5340" s="485" t="e">
        <v>#DIV/0!</v>
      </c>
      <c r="D5340" s="485" t="e">
        <v>#DIV/0!</v>
      </c>
      <c r="E5340" s="485" t="e">
        <v>#DIV/0!</v>
      </c>
      <c r="G5340" s="364"/>
    </row>
    <row r="5341" spans="1:7" ht="17.25" thickBot="1" x14ac:dyDescent="0.35">
      <c r="A5341" s="481" t="s">
        <v>29</v>
      </c>
      <c r="B5341" s="484" t="s">
        <v>30</v>
      </c>
      <c r="C5341" s="486">
        <v>-1</v>
      </c>
      <c r="D5341" s="486" t="e">
        <v>#DIV/0!</v>
      </c>
      <c r="E5341" s="486" t="e">
        <v>#DIV/0!</v>
      </c>
      <c r="G5341" s="364"/>
    </row>
    <row r="5342" spans="1:7" ht="17.25" thickBot="1" x14ac:dyDescent="0.35">
      <c r="A5342" s="481" t="s">
        <v>31</v>
      </c>
      <c r="B5342" s="484" t="s">
        <v>30</v>
      </c>
      <c r="C5342" s="486">
        <v>-1</v>
      </c>
      <c r="D5342" s="486" t="e">
        <v>#DIV/0!</v>
      </c>
      <c r="E5342" s="486" t="e">
        <v>#DIV/0!</v>
      </c>
      <c r="G5342" s="364"/>
    </row>
    <row r="5343" spans="1:7" ht="30.75" thickBot="1" x14ac:dyDescent="0.35">
      <c r="A5343" s="481" t="s">
        <v>32</v>
      </c>
      <c r="B5343" s="484" t="s">
        <v>30</v>
      </c>
      <c r="C5343" s="486" t="e">
        <v>#DIV/0!</v>
      </c>
      <c r="D5343" s="486" t="e">
        <v>#DIV/0!</v>
      </c>
      <c r="E5343" s="486" t="e">
        <v>#DIV/0!</v>
      </c>
      <c r="G5343" s="364"/>
    </row>
    <row r="5344" spans="1:7" ht="17.25" thickBot="1" x14ac:dyDescent="0.35">
      <c r="A5344" s="1041" t="s">
        <v>1207</v>
      </c>
      <c r="B5344" s="1042"/>
      <c r="C5344" s="1042"/>
      <c r="D5344" s="1042"/>
      <c r="E5344" s="1043"/>
      <c r="G5344" s="364"/>
    </row>
    <row r="5345" spans="1:7" x14ac:dyDescent="0.3">
      <c r="A5345" s="1044"/>
      <c r="B5345" s="482">
        <v>2019</v>
      </c>
      <c r="C5345" s="482">
        <v>2020</v>
      </c>
      <c r="D5345" s="482">
        <v>2021</v>
      </c>
      <c r="E5345" s="482">
        <v>2022</v>
      </c>
      <c r="G5345" s="364"/>
    </row>
    <row r="5346" spans="1:7" ht="17.25" thickBot="1" x14ac:dyDescent="0.35">
      <c r="A5346" s="1045"/>
      <c r="B5346" s="483" t="s">
        <v>9</v>
      </c>
      <c r="C5346" s="483" t="s">
        <v>10</v>
      </c>
      <c r="D5346" s="483" t="s">
        <v>10</v>
      </c>
      <c r="E5346" s="483" t="s">
        <v>10</v>
      </c>
      <c r="G5346" s="364"/>
    </row>
    <row r="5347" spans="1:7" ht="17.25" thickBot="1" x14ac:dyDescent="0.35">
      <c r="A5347" s="487" t="s">
        <v>49</v>
      </c>
      <c r="B5347" s="488">
        <v>0</v>
      </c>
      <c r="C5347" s="488">
        <v>0</v>
      </c>
      <c r="D5347" s="488">
        <v>0</v>
      </c>
      <c r="E5347" s="488">
        <v>0</v>
      </c>
      <c r="G5347" s="364"/>
    </row>
    <row r="5348" spans="1:7" ht="17.25" thickBot="1" x14ac:dyDescent="0.35">
      <c r="A5348" s="489" t="s">
        <v>110</v>
      </c>
      <c r="B5348" s="488">
        <v>0</v>
      </c>
      <c r="C5348" s="488">
        <v>0</v>
      </c>
      <c r="D5348" s="488">
        <v>0</v>
      </c>
      <c r="E5348" s="488">
        <v>0</v>
      </c>
      <c r="G5348" s="364"/>
    </row>
    <row r="5349" spans="1:7" ht="17.25" thickBot="1" x14ac:dyDescent="0.35">
      <c r="A5349" s="489" t="s">
        <v>111</v>
      </c>
      <c r="B5349" s="488"/>
      <c r="C5349" s="488"/>
      <c r="D5349" s="488"/>
      <c r="E5349" s="488"/>
      <c r="G5349" s="364"/>
    </row>
    <row r="5350" spans="1:7" ht="17.25" thickBot="1" x14ac:dyDescent="0.35">
      <c r="A5350" s="489" t="s">
        <v>113</v>
      </c>
      <c r="B5350" s="488"/>
      <c r="C5350" s="488"/>
      <c r="D5350" s="488"/>
      <c r="E5350" s="488"/>
      <c r="G5350" s="364"/>
    </row>
    <row r="5351" spans="1:7" ht="17.25" thickBot="1" x14ac:dyDescent="0.35">
      <c r="A5351" s="489" t="s">
        <v>114</v>
      </c>
      <c r="B5351" s="488"/>
      <c r="C5351" s="488"/>
      <c r="D5351" s="488"/>
      <c r="E5351" s="488"/>
      <c r="G5351" s="364"/>
    </row>
    <row r="5352" spans="1:7" ht="17.25" thickBot="1" x14ac:dyDescent="0.35">
      <c r="A5352" s="487" t="s">
        <v>50</v>
      </c>
      <c r="B5352" s="490">
        <v>707</v>
      </c>
      <c r="C5352" s="490">
        <v>0</v>
      </c>
      <c r="D5352" s="490">
        <v>0</v>
      </c>
      <c r="E5352" s="490">
        <v>0</v>
      </c>
      <c r="G5352" s="364"/>
    </row>
    <row r="5353" spans="1:7" ht="17.25" thickBot="1" x14ac:dyDescent="0.35">
      <c r="A5353" s="489" t="s">
        <v>110</v>
      </c>
      <c r="B5353" s="490">
        <v>707</v>
      </c>
      <c r="C5353" s="488">
        <v>0</v>
      </c>
      <c r="D5353" s="488"/>
      <c r="E5353" s="488"/>
      <c r="G5353" s="364"/>
    </row>
    <row r="5354" spans="1:7" ht="17.25" thickBot="1" x14ac:dyDescent="0.35">
      <c r="A5354" s="489" t="s">
        <v>111</v>
      </c>
      <c r="B5354" s="490"/>
      <c r="C5354" s="488"/>
      <c r="D5354" s="488"/>
      <c r="E5354" s="488"/>
      <c r="G5354" s="364"/>
    </row>
    <row r="5355" spans="1:7" ht="17.25" thickBot="1" x14ac:dyDescent="0.35">
      <c r="A5355" s="489" t="s">
        <v>113</v>
      </c>
      <c r="B5355" s="490"/>
      <c r="C5355" s="488"/>
      <c r="D5355" s="488"/>
      <c r="E5355" s="488"/>
      <c r="G5355" s="364"/>
    </row>
    <row r="5356" spans="1:7" ht="17.25" thickBot="1" x14ac:dyDescent="0.35">
      <c r="A5356" s="489" t="s">
        <v>114</v>
      </c>
      <c r="B5356" s="490"/>
      <c r="C5356" s="488"/>
      <c r="D5356" s="488"/>
      <c r="E5356" s="488"/>
      <c r="G5356" s="364"/>
    </row>
    <row r="5357" spans="1:7" ht="39.75" customHeight="1" thickBot="1" x14ac:dyDescent="0.35">
      <c r="A5357" s="493" t="s">
        <v>66</v>
      </c>
      <c r="B5357" s="490">
        <v>707</v>
      </c>
      <c r="C5357" s="490">
        <v>0</v>
      </c>
      <c r="D5357" s="490">
        <v>0</v>
      </c>
      <c r="E5357" s="490">
        <v>0</v>
      </c>
      <c r="G5357" s="364"/>
    </row>
    <row r="5358" spans="1:7" ht="61.5" customHeight="1" thickBot="1" x14ac:dyDescent="0.35">
      <c r="A5358" s="477" t="s">
        <v>179</v>
      </c>
      <c r="B5358" s="477" t="s">
        <v>1227</v>
      </c>
      <c r="C5358" s="478" t="s">
        <v>1228</v>
      </c>
      <c r="D5358" s="479"/>
      <c r="E5358" s="480"/>
      <c r="G5358" s="364"/>
    </row>
    <row r="5359" spans="1:7" ht="17.25" thickBot="1" x14ac:dyDescent="0.35">
      <c r="A5359" s="481" t="s">
        <v>22</v>
      </c>
      <c r="B5359" s="1046" t="s">
        <v>1225</v>
      </c>
      <c r="C5359" s="1047"/>
      <c r="D5359" s="1047"/>
      <c r="E5359" s="1048"/>
      <c r="G5359" s="364"/>
    </row>
    <row r="5360" spans="1:7" ht="17.25" thickBot="1" x14ac:dyDescent="0.35">
      <c r="A5360" s="481" t="s">
        <v>24</v>
      </c>
      <c r="B5360" s="1049" t="s">
        <v>715</v>
      </c>
      <c r="C5360" s="1050"/>
      <c r="D5360" s="1050"/>
      <c r="E5360" s="1051"/>
      <c r="G5360" s="364"/>
    </row>
    <row r="5361" spans="1:7" x14ac:dyDescent="0.3">
      <c r="A5361" s="1044"/>
      <c r="B5361" s="482">
        <v>2019</v>
      </c>
      <c r="C5361" s="482">
        <v>2020</v>
      </c>
      <c r="D5361" s="482">
        <v>2021</v>
      </c>
      <c r="E5361" s="482">
        <v>2022</v>
      </c>
      <c r="G5361" s="364"/>
    </row>
    <row r="5362" spans="1:7" ht="17.25" thickBot="1" x14ac:dyDescent="0.35">
      <c r="A5362" s="1045"/>
      <c r="B5362" s="483" t="s">
        <v>9</v>
      </c>
      <c r="C5362" s="483" t="s">
        <v>10</v>
      </c>
      <c r="D5362" s="483" t="s">
        <v>10</v>
      </c>
      <c r="E5362" s="483" t="s">
        <v>10</v>
      </c>
      <c r="G5362" s="364"/>
    </row>
    <row r="5363" spans="1:7" ht="17.25" thickBot="1" x14ac:dyDescent="0.35">
      <c r="A5363" s="481" t="s">
        <v>26</v>
      </c>
      <c r="B5363" s="485">
        <v>9902</v>
      </c>
      <c r="C5363" s="485">
        <v>0</v>
      </c>
      <c r="D5363" s="484">
        <v>0</v>
      </c>
      <c r="E5363" s="484">
        <v>0</v>
      </c>
      <c r="G5363" s="364"/>
    </row>
    <row r="5364" spans="1:7" ht="17.25" thickBot="1" x14ac:dyDescent="0.35">
      <c r="A5364" s="481" t="s">
        <v>27</v>
      </c>
      <c r="B5364" s="490">
        <v>31567</v>
      </c>
      <c r="C5364" s="490">
        <v>0</v>
      </c>
      <c r="D5364" s="490">
        <v>0</v>
      </c>
      <c r="E5364" s="490">
        <v>0</v>
      </c>
      <c r="G5364" s="364"/>
    </row>
    <row r="5365" spans="1:7" ht="17.25" thickBot="1" x14ac:dyDescent="0.35">
      <c r="A5365" s="481" t="s">
        <v>28</v>
      </c>
      <c r="B5365" s="485">
        <v>3.1879418299333468</v>
      </c>
      <c r="C5365" s="485" t="e">
        <v>#DIV/0!</v>
      </c>
      <c r="D5365" s="485" t="e">
        <v>#DIV/0!</v>
      </c>
      <c r="E5365" s="485" t="e">
        <v>#DIV/0!</v>
      </c>
      <c r="G5365" s="364"/>
    </row>
    <row r="5366" spans="1:7" ht="17.25" thickBot="1" x14ac:dyDescent="0.35">
      <c r="A5366" s="481" t="s">
        <v>29</v>
      </c>
      <c r="B5366" s="484" t="s">
        <v>30</v>
      </c>
      <c r="C5366" s="486">
        <v>-1</v>
      </c>
      <c r="D5366" s="486" t="e">
        <v>#DIV/0!</v>
      </c>
      <c r="E5366" s="486" t="e">
        <v>#DIV/0!</v>
      </c>
      <c r="G5366" s="364"/>
    </row>
    <row r="5367" spans="1:7" ht="17.25" thickBot="1" x14ac:dyDescent="0.35">
      <c r="A5367" s="481" t="s">
        <v>31</v>
      </c>
      <c r="B5367" s="484" t="s">
        <v>30</v>
      </c>
      <c r="C5367" s="486">
        <v>-1</v>
      </c>
      <c r="D5367" s="486" t="e">
        <v>#DIV/0!</v>
      </c>
      <c r="E5367" s="486" t="e">
        <v>#DIV/0!</v>
      </c>
      <c r="G5367" s="364"/>
    </row>
    <row r="5368" spans="1:7" ht="30.75" thickBot="1" x14ac:dyDescent="0.35">
      <c r="A5368" s="481" t="s">
        <v>32</v>
      </c>
      <c r="B5368" s="484" t="s">
        <v>30</v>
      </c>
      <c r="C5368" s="486" t="e">
        <v>#DIV/0!</v>
      </c>
      <c r="D5368" s="486" t="e">
        <v>#DIV/0!</v>
      </c>
      <c r="E5368" s="486" t="e">
        <v>#DIV/0!</v>
      </c>
      <c r="G5368" s="364"/>
    </row>
    <row r="5369" spans="1:7" ht="17.25" thickBot="1" x14ac:dyDescent="0.35">
      <c r="A5369" s="1041" t="s">
        <v>1207</v>
      </c>
      <c r="B5369" s="1042"/>
      <c r="C5369" s="1042"/>
      <c r="D5369" s="1042"/>
      <c r="E5369" s="1043"/>
      <c r="G5369" s="364"/>
    </row>
    <row r="5370" spans="1:7" x14ac:dyDescent="0.3">
      <c r="A5370" s="1044"/>
      <c r="B5370" s="482">
        <v>2019</v>
      </c>
      <c r="C5370" s="482">
        <v>2020</v>
      </c>
      <c r="D5370" s="482">
        <v>2021</v>
      </c>
      <c r="E5370" s="482">
        <v>2022</v>
      </c>
      <c r="G5370" s="364"/>
    </row>
    <row r="5371" spans="1:7" ht="17.25" thickBot="1" x14ac:dyDescent="0.35">
      <c r="A5371" s="1045"/>
      <c r="B5371" s="483" t="s">
        <v>9</v>
      </c>
      <c r="C5371" s="483" t="s">
        <v>10</v>
      </c>
      <c r="D5371" s="483" t="s">
        <v>10</v>
      </c>
      <c r="E5371" s="483" t="s">
        <v>10</v>
      </c>
      <c r="G5371" s="364"/>
    </row>
    <row r="5372" spans="1:7" ht="17.25" thickBot="1" x14ac:dyDescent="0.35">
      <c r="A5372" s="487" t="s">
        <v>49</v>
      </c>
      <c r="B5372" s="488">
        <v>0</v>
      </c>
      <c r="C5372" s="488">
        <v>0</v>
      </c>
      <c r="D5372" s="488">
        <v>0</v>
      </c>
      <c r="E5372" s="488">
        <v>0</v>
      </c>
      <c r="G5372" s="364"/>
    </row>
    <row r="5373" spans="1:7" ht="17.25" thickBot="1" x14ac:dyDescent="0.35">
      <c r="A5373" s="489" t="s">
        <v>110</v>
      </c>
      <c r="B5373" s="488">
        <v>0</v>
      </c>
      <c r="C5373" s="488">
        <v>0</v>
      </c>
      <c r="D5373" s="488">
        <v>0</v>
      </c>
      <c r="E5373" s="488">
        <v>0</v>
      </c>
      <c r="G5373" s="364"/>
    </row>
    <row r="5374" spans="1:7" ht="17.25" thickBot="1" x14ac:dyDescent="0.35">
      <c r="A5374" s="489" t="s">
        <v>111</v>
      </c>
      <c r="B5374" s="488"/>
      <c r="C5374" s="488"/>
      <c r="D5374" s="488"/>
      <c r="E5374" s="488"/>
      <c r="G5374" s="364"/>
    </row>
    <row r="5375" spans="1:7" ht="17.25" thickBot="1" x14ac:dyDescent="0.35">
      <c r="A5375" s="489" t="s">
        <v>113</v>
      </c>
      <c r="B5375" s="488"/>
      <c r="C5375" s="488"/>
      <c r="D5375" s="488"/>
      <c r="E5375" s="488"/>
      <c r="G5375" s="364"/>
    </row>
    <row r="5376" spans="1:7" ht="17.25" thickBot="1" x14ac:dyDescent="0.35">
      <c r="A5376" s="489" t="s">
        <v>114</v>
      </c>
      <c r="B5376" s="488"/>
      <c r="C5376" s="488"/>
      <c r="D5376" s="488"/>
      <c r="E5376" s="488"/>
      <c r="G5376" s="364"/>
    </row>
    <row r="5377" spans="1:7" ht="17.25" thickBot="1" x14ac:dyDescent="0.35">
      <c r="A5377" s="487" t="s">
        <v>50</v>
      </c>
      <c r="B5377" s="490">
        <v>31567</v>
      </c>
      <c r="C5377" s="490">
        <v>0</v>
      </c>
      <c r="D5377" s="490">
        <v>0</v>
      </c>
      <c r="E5377" s="490">
        <v>0</v>
      </c>
      <c r="G5377" s="364"/>
    </row>
    <row r="5378" spans="1:7" ht="17.25" thickBot="1" x14ac:dyDescent="0.35">
      <c r="A5378" s="489" t="s">
        <v>110</v>
      </c>
      <c r="B5378" s="490">
        <v>31567</v>
      </c>
      <c r="C5378" s="488">
        <v>0</v>
      </c>
      <c r="D5378" s="488">
        <v>0</v>
      </c>
      <c r="E5378" s="488">
        <v>0</v>
      </c>
      <c r="G5378" s="364"/>
    </row>
    <row r="5379" spans="1:7" ht="17.25" thickBot="1" x14ac:dyDescent="0.35">
      <c r="A5379" s="489" t="s">
        <v>111</v>
      </c>
      <c r="B5379" s="490"/>
      <c r="C5379" s="488"/>
      <c r="D5379" s="488"/>
      <c r="E5379" s="488"/>
      <c r="G5379" s="364"/>
    </row>
    <row r="5380" spans="1:7" ht="17.25" thickBot="1" x14ac:dyDescent="0.35">
      <c r="A5380" s="489" t="s">
        <v>113</v>
      </c>
      <c r="B5380" s="490"/>
      <c r="C5380" s="488"/>
      <c r="D5380" s="488"/>
      <c r="E5380" s="488"/>
      <c r="G5380" s="364"/>
    </row>
    <row r="5381" spans="1:7" ht="17.25" thickBot="1" x14ac:dyDescent="0.35">
      <c r="A5381" s="489" t="s">
        <v>114</v>
      </c>
      <c r="B5381" s="490"/>
      <c r="C5381" s="488"/>
      <c r="D5381" s="488"/>
      <c r="E5381" s="488"/>
      <c r="G5381" s="364"/>
    </row>
    <row r="5382" spans="1:7" ht="45" customHeight="1" thickBot="1" x14ac:dyDescent="0.35">
      <c r="A5382" s="493" t="s">
        <v>183</v>
      </c>
      <c r="B5382" s="490">
        <v>31567</v>
      </c>
      <c r="C5382" s="490">
        <v>0</v>
      </c>
      <c r="D5382" s="490">
        <v>0</v>
      </c>
      <c r="E5382" s="490">
        <v>0</v>
      </c>
      <c r="G5382" s="364"/>
    </row>
    <row r="5383" spans="1:7" ht="66.75" customHeight="1" thickBot="1" x14ac:dyDescent="0.35">
      <c r="A5383" s="477" t="s">
        <v>179</v>
      </c>
      <c r="B5383" s="477" t="s">
        <v>1229</v>
      </c>
      <c r="C5383" s="478" t="s">
        <v>1230</v>
      </c>
      <c r="D5383" s="479"/>
      <c r="E5383" s="480"/>
      <c r="G5383" s="364"/>
    </row>
    <row r="5384" spans="1:7" ht="17.25" thickBot="1" x14ac:dyDescent="0.35">
      <c r="A5384" s="481" t="s">
        <v>22</v>
      </c>
      <c r="B5384" s="1046" t="s">
        <v>724</v>
      </c>
      <c r="C5384" s="1047"/>
      <c r="D5384" s="1047"/>
      <c r="E5384" s="1048"/>
      <c r="G5384" s="364"/>
    </row>
    <row r="5385" spans="1:7" ht="17.25" thickBot="1" x14ac:dyDescent="0.35">
      <c r="A5385" s="481" t="s">
        <v>24</v>
      </c>
      <c r="B5385" s="1049" t="s">
        <v>711</v>
      </c>
      <c r="C5385" s="1050"/>
      <c r="D5385" s="1050"/>
      <c r="E5385" s="1051"/>
      <c r="G5385" s="364"/>
    </row>
    <row r="5386" spans="1:7" x14ac:dyDescent="0.3">
      <c r="A5386" s="1044"/>
      <c r="B5386" s="482">
        <v>2019</v>
      </c>
      <c r="C5386" s="482">
        <v>2020</v>
      </c>
      <c r="D5386" s="482">
        <v>2021</v>
      </c>
      <c r="E5386" s="482">
        <v>2022</v>
      </c>
      <c r="G5386" s="364"/>
    </row>
    <row r="5387" spans="1:7" ht="17.25" thickBot="1" x14ac:dyDescent="0.35">
      <c r="A5387" s="1045"/>
      <c r="B5387" s="483" t="s">
        <v>9</v>
      </c>
      <c r="C5387" s="483" t="s">
        <v>10</v>
      </c>
      <c r="D5387" s="483" t="s">
        <v>10</v>
      </c>
      <c r="E5387" s="483" t="s">
        <v>10</v>
      </c>
      <c r="G5387" s="364"/>
    </row>
    <row r="5388" spans="1:7" ht="17.25" thickBot="1" x14ac:dyDescent="0.35">
      <c r="A5388" s="481" t="s">
        <v>26</v>
      </c>
      <c r="B5388" s="485">
        <v>1</v>
      </c>
      <c r="C5388" s="485">
        <v>0</v>
      </c>
      <c r="D5388" s="484">
        <v>0</v>
      </c>
      <c r="E5388" s="484">
        <v>0</v>
      </c>
      <c r="G5388" s="364"/>
    </row>
    <row r="5389" spans="1:7" ht="17.25" thickBot="1" x14ac:dyDescent="0.35">
      <c r="A5389" s="481" t="s">
        <v>27</v>
      </c>
      <c r="B5389" s="485">
        <v>229</v>
      </c>
      <c r="C5389" s="485">
        <v>0</v>
      </c>
      <c r="D5389" s="485">
        <v>0</v>
      </c>
      <c r="E5389" s="485">
        <v>0</v>
      </c>
      <c r="G5389" s="364"/>
    </row>
    <row r="5390" spans="1:7" ht="17.25" thickBot="1" x14ac:dyDescent="0.35">
      <c r="A5390" s="481" t="s">
        <v>28</v>
      </c>
      <c r="B5390" s="485">
        <v>229</v>
      </c>
      <c r="C5390" s="485" t="e">
        <v>#DIV/0!</v>
      </c>
      <c r="D5390" s="485" t="e">
        <v>#DIV/0!</v>
      </c>
      <c r="E5390" s="485" t="e">
        <v>#DIV/0!</v>
      </c>
      <c r="G5390" s="364"/>
    </row>
    <row r="5391" spans="1:7" ht="17.25" thickBot="1" x14ac:dyDescent="0.35">
      <c r="A5391" s="481" t="s">
        <v>29</v>
      </c>
      <c r="B5391" s="484" t="s">
        <v>30</v>
      </c>
      <c r="C5391" s="486">
        <v>-1</v>
      </c>
      <c r="D5391" s="486" t="e">
        <v>#DIV/0!</v>
      </c>
      <c r="E5391" s="486" t="e">
        <v>#DIV/0!</v>
      </c>
      <c r="G5391" s="364"/>
    </row>
    <row r="5392" spans="1:7" ht="17.25" thickBot="1" x14ac:dyDescent="0.35">
      <c r="A5392" s="481" t="s">
        <v>31</v>
      </c>
      <c r="B5392" s="484" t="s">
        <v>30</v>
      </c>
      <c r="C5392" s="486">
        <v>-1</v>
      </c>
      <c r="D5392" s="486" t="e">
        <v>#DIV/0!</v>
      </c>
      <c r="E5392" s="486" t="e">
        <v>#DIV/0!</v>
      </c>
      <c r="G5392" s="364"/>
    </row>
    <row r="5393" spans="1:7" ht="30.75" thickBot="1" x14ac:dyDescent="0.35">
      <c r="A5393" s="481" t="s">
        <v>32</v>
      </c>
      <c r="B5393" s="484" t="s">
        <v>30</v>
      </c>
      <c r="C5393" s="486" t="e">
        <v>#DIV/0!</v>
      </c>
      <c r="D5393" s="486" t="e">
        <v>#DIV/0!</v>
      </c>
      <c r="E5393" s="486" t="e">
        <v>#DIV/0!</v>
      </c>
      <c r="G5393" s="364"/>
    </row>
    <row r="5394" spans="1:7" ht="17.25" thickBot="1" x14ac:dyDescent="0.35">
      <c r="A5394" s="1041" t="s">
        <v>1207</v>
      </c>
      <c r="B5394" s="1042"/>
      <c r="C5394" s="1042"/>
      <c r="D5394" s="1042"/>
      <c r="E5394" s="1043"/>
      <c r="G5394" s="364"/>
    </row>
    <row r="5395" spans="1:7" x14ac:dyDescent="0.3">
      <c r="A5395" s="1044"/>
      <c r="B5395" s="482">
        <v>2019</v>
      </c>
      <c r="C5395" s="482">
        <v>2020</v>
      </c>
      <c r="D5395" s="482">
        <v>2021</v>
      </c>
      <c r="E5395" s="482">
        <v>2022</v>
      </c>
      <c r="G5395" s="364"/>
    </row>
    <row r="5396" spans="1:7" ht="17.25" thickBot="1" x14ac:dyDescent="0.35">
      <c r="A5396" s="1045"/>
      <c r="B5396" s="483" t="s">
        <v>9</v>
      </c>
      <c r="C5396" s="483" t="s">
        <v>10</v>
      </c>
      <c r="D5396" s="483" t="s">
        <v>10</v>
      </c>
      <c r="E5396" s="483" t="s">
        <v>10</v>
      </c>
      <c r="G5396" s="364"/>
    </row>
    <row r="5397" spans="1:7" ht="17.25" thickBot="1" x14ac:dyDescent="0.35">
      <c r="A5397" s="487" t="s">
        <v>49</v>
      </c>
      <c r="B5397" s="488">
        <v>0</v>
      </c>
      <c r="C5397" s="488">
        <v>0</v>
      </c>
      <c r="D5397" s="488">
        <v>0</v>
      </c>
      <c r="E5397" s="488">
        <v>0</v>
      </c>
      <c r="G5397" s="364"/>
    </row>
    <row r="5398" spans="1:7" ht="17.25" thickBot="1" x14ac:dyDescent="0.35">
      <c r="A5398" s="489" t="s">
        <v>110</v>
      </c>
      <c r="B5398" s="488"/>
      <c r="C5398" s="488"/>
      <c r="D5398" s="488"/>
      <c r="E5398" s="488"/>
      <c r="G5398" s="364"/>
    </row>
    <row r="5399" spans="1:7" ht="17.25" thickBot="1" x14ac:dyDescent="0.35">
      <c r="A5399" s="489" t="s">
        <v>111</v>
      </c>
      <c r="B5399" s="488"/>
      <c r="C5399" s="488"/>
      <c r="D5399" s="488"/>
      <c r="E5399" s="488"/>
      <c r="G5399" s="364"/>
    </row>
    <row r="5400" spans="1:7" ht="17.25" thickBot="1" x14ac:dyDescent="0.35">
      <c r="A5400" s="489" t="s">
        <v>113</v>
      </c>
      <c r="B5400" s="488"/>
      <c r="C5400" s="488"/>
      <c r="D5400" s="488"/>
      <c r="E5400" s="488"/>
      <c r="G5400" s="364"/>
    </row>
    <row r="5401" spans="1:7" ht="17.25" thickBot="1" x14ac:dyDescent="0.35">
      <c r="A5401" s="489" t="s">
        <v>114</v>
      </c>
      <c r="B5401" s="488"/>
      <c r="C5401" s="488"/>
      <c r="D5401" s="488"/>
      <c r="E5401" s="488"/>
      <c r="G5401" s="364"/>
    </row>
    <row r="5402" spans="1:7" ht="17.25" thickBot="1" x14ac:dyDescent="0.35">
      <c r="A5402" s="487" t="s">
        <v>50</v>
      </c>
      <c r="B5402" s="490">
        <v>229</v>
      </c>
      <c r="C5402" s="490">
        <v>0</v>
      </c>
      <c r="D5402" s="490">
        <v>0</v>
      </c>
      <c r="E5402" s="490">
        <v>0</v>
      </c>
      <c r="G5402" s="364"/>
    </row>
    <row r="5403" spans="1:7" ht="17.25" thickBot="1" x14ac:dyDescent="0.35">
      <c r="A5403" s="489" t="s">
        <v>110</v>
      </c>
      <c r="B5403" s="488">
        <v>229</v>
      </c>
      <c r="C5403" s="488">
        <v>0</v>
      </c>
      <c r="D5403" s="488">
        <v>0</v>
      </c>
      <c r="E5403" s="488">
        <v>0</v>
      </c>
      <c r="G5403" s="364"/>
    </row>
    <row r="5404" spans="1:7" ht="17.25" thickBot="1" x14ac:dyDescent="0.35">
      <c r="A5404" s="489" t="s">
        <v>111</v>
      </c>
      <c r="B5404" s="490"/>
      <c r="C5404" s="488"/>
      <c r="D5404" s="488"/>
      <c r="E5404" s="488"/>
      <c r="G5404" s="364"/>
    </row>
    <row r="5405" spans="1:7" ht="17.25" thickBot="1" x14ac:dyDescent="0.35">
      <c r="A5405" s="489" t="s">
        <v>113</v>
      </c>
      <c r="B5405" s="490"/>
      <c r="C5405" s="488"/>
      <c r="D5405" s="488"/>
      <c r="E5405" s="488"/>
      <c r="G5405" s="364"/>
    </row>
    <row r="5406" spans="1:7" ht="17.25" thickBot="1" x14ac:dyDescent="0.35">
      <c r="A5406" s="489" t="s">
        <v>114</v>
      </c>
      <c r="B5406" s="490"/>
      <c r="C5406" s="488"/>
      <c r="D5406" s="488"/>
      <c r="E5406" s="488"/>
      <c r="G5406" s="364"/>
    </row>
    <row r="5407" spans="1:7" ht="33.75" customHeight="1" thickBot="1" x14ac:dyDescent="0.35">
      <c r="A5407" s="493" t="s">
        <v>183</v>
      </c>
      <c r="B5407" s="490">
        <v>229</v>
      </c>
      <c r="C5407" s="490">
        <v>0</v>
      </c>
      <c r="D5407" s="490">
        <v>0</v>
      </c>
      <c r="E5407" s="490">
        <v>0</v>
      </c>
      <c r="G5407" s="364"/>
    </row>
    <row r="5408" spans="1:7" ht="60" customHeight="1" thickBot="1" x14ac:dyDescent="0.35">
      <c r="A5408" s="477" t="s">
        <v>184</v>
      </c>
      <c r="B5408" s="477" t="s">
        <v>1231</v>
      </c>
      <c r="C5408" s="478" t="s">
        <v>1232</v>
      </c>
      <c r="D5408" s="479"/>
      <c r="E5408" s="480"/>
      <c r="G5408" s="364"/>
    </row>
    <row r="5409" spans="1:7" ht="17.25" thickBot="1" x14ac:dyDescent="0.35">
      <c r="A5409" s="481" t="s">
        <v>22</v>
      </c>
      <c r="B5409" s="1046" t="s">
        <v>1233</v>
      </c>
      <c r="C5409" s="1047"/>
      <c r="D5409" s="1047"/>
      <c r="E5409" s="1048"/>
      <c r="G5409" s="364"/>
    </row>
    <row r="5410" spans="1:7" ht="17.25" thickBot="1" x14ac:dyDescent="0.35">
      <c r="A5410" s="481" t="s">
        <v>24</v>
      </c>
      <c r="B5410" s="1049" t="s">
        <v>715</v>
      </c>
      <c r="C5410" s="1050"/>
      <c r="D5410" s="1050"/>
      <c r="E5410" s="1051"/>
      <c r="G5410" s="364"/>
    </row>
    <row r="5411" spans="1:7" x14ac:dyDescent="0.3">
      <c r="A5411" s="1044"/>
      <c r="B5411" s="482">
        <v>2019</v>
      </c>
      <c r="C5411" s="482">
        <v>2020</v>
      </c>
      <c r="D5411" s="482">
        <v>2021</v>
      </c>
      <c r="E5411" s="482">
        <v>2022</v>
      </c>
      <c r="G5411" s="364"/>
    </row>
    <row r="5412" spans="1:7" ht="17.25" thickBot="1" x14ac:dyDescent="0.35">
      <c r="A5412" s="1045"/>
      <c r="B5412" s="483" t="s">
        <v>9</v>
      </c>
      <c r="C5412" s="483" t="s">
        <v>10</v>
      </c>
      <c r="D5412" s="483" t="s">
        <v>10</v>
      </c>
      <c r="E5412" s="483" t="s">
        <v>10</v>
      </c>
      <c r="G5412" s="364"/>
    </row>
    <row r="5413" spans="1:7" ht="17.25" thickBot="1" x14ac:dyDescent="0.35">
      <c r="A5413" s="481" t="s">
        <v>26</v>
      </c>
      <c r="B5413" s="485">
        <v>8408</v>
      </c>
      <c r="C5413" s="485">
        <v>0</v>
      </c>
      <c r="D5413" s="484">
        <v>0</v>
      </c>
      <c r="E5413" s="484">
        <v>0</v>
      </c>
      <c r="G5413" s="364"/>
    </row>
    <row r="5414" spans="1:7" ht="17.25" thickBot="1" x14ac:dyDescent="0.35">
      <c r="A5414" s="481" t="s">
        <v>27</v>
      </c>
      <c r="B5414" s="490">
        <v>22872</v>
      </c>
      <c r="C5414" s="490">
        <v>0</v>
      </c>
      <c r="D5414" s="490">
        <v>0</v>
      </c>
      <c r="E5414" s="490">
        <v>0</v>
      </c>
      <c r="G5414" s="364"/>
    </row>
    <row r="5415" spans="1:7" ht="17.25" thickBot="1" x14ac:dyDescent="0.35">
      <c r="A5415" s="481" t="s">
        <v>28</v>
      </c>
      <c r="B5415" s="485">
        <v>2.7202664129400569</v>
      </c>
      <c r="C5415" s="485" t="e">
        <v>#DIV/0!</v>
      </c>
      <c r="D5415" s="485" t="e">
        <v>#DIV/0!</v>
      </c>
      <c r="E5415" s="485" t="e">
        <v>#DIV/0!</v>
      </c>
      <c r="G5415" s="364"/>
    </row>
    <row r="5416" spans="1:7" ht="17.25" thickBot="1" x14ac:dyDescent="0.35">
      <c r="A5416" s="481" t="s">
        <v>29</v>
      </c>
      <c r="B5416" s="484" t="s">
        <v>30</v>
      </c>
      <c r="C5416" s="486">
        <v>-1</v>
      </c>
      <c r="D5416" s="486" t="e">
        <v>#DIV/0!</v>
      </c>
      <c r="E5416" s="486" t="e">
        <v>#DIV/0!</v>
      </c>
      <c r="G5416" s="364"/>
    </row>
    <row r="5417" spans="1:7" ht="17.25" thickBot="1" x14ac:dyDescent="0.35">
      <c r="A5417" s="481" t="s">
        <v>31</v>
      </c>
      <c r="B5417" s="484" t="s">
        <v>30</v>
      </c>
      <c r="C5417" s="486">
        <v>-1</v>
      </c>
      <c r="D5417" s="486" t="e">
        <v>#DIV/0!</v>
      </c>
      <c r="E5417" s="486" t="e">
        <v>#DIV/0!</v>
      </c>
      <c r="G5417" s="364"/>
    </row>
    <row r="5418" spans="1:7" ht="30.75" thickBot="1" x14ac:dyDescent="0.35">
      <c r="A5418" s="481" t="s">
        <v>32</v>
      </c>
      <c r="B5418" s="484" t="s">
        <v>30</v>
      </c>
      <c r="C5418" s="486" t="e">
        <v>#DIV/0!</v>
      </c>
      <c r="D5418" s="486" t="e">
        <v>#DIV/0!</v>
      </c>
      <c r="E5418" s="486" t="e">
        <v>#DIV/0!</v>
      </c>
      <c r="G5418" s="364"/>
    </row>
    <row r="5419" spans="1:7" ht="17.25" thickBot="1" x14ac:dyDescent="0.35">
      <c r="A5419" s="1041" t="s">
        <v>1207</v>
      </c>
      <c r="B5419" s="1042"/>
      <c r="C5419" s="1042"/>
      <c r="D5419" s="1042"/>
      <c r="E5419" s="1043"/>
      <c r="G5419" s="364"/>
    </row>
    <row r="5420" spans="1:7" x14ac:dyDescent="0.3">
      <c r="A5420" s="1044"/>
      <c r="B5420" s="482">
        <v>2019</v>
      </c>
      <c r="C5420" s="482">
        <v>2020</v>
      </c>
      <c r="D5420" s="482">
        <v>2021</v>
      </c>
      <c r="E5420" s="482">
        <v>2022</v>
      </c>
      <c r="G5420" s="364"/>
    </row>
    <row r="5421" spans="1:7" ht="17.25" thickBot="1" x14ac:dyDescent="0.35">
      <c r="A5421" s="1045"/>
      <c r="B5421" s="483" t="s">
        <v>9</v>
      </c>
      <c r="C5421" s="483" t="s">
        <v>10</v>
      </c>
      <c r="D5421" s="483" t="s">
        <v>10</v>
      </c>
      <c r="E5421" s="483" t="s">
        <v>10</v>
      </c>
      <c r="G5421" s="364"/>
    </row>
    <row r="5422" spans="1:7" ht="17.25" thickBot="1" x14ac:dyDescent="0.35">
      <c r="A5422" s="487" t="s">
        <v>49</v>
      </c>
      <c r="B5422" s="488">
        <v>0</v>
      </c>
      <c r="C5422" s="488">
        <v>0</v>
      </c>
      <c r="D5422" s="488">
        <v>0</v>
      </c>
      <c r="E5422" s="488">
        <v>0</v>
      </c>
      <c r="G5422" s="364"/>
    </row>
    <row r="5423" spans="1:7" ht="17.25" thickBot="1" x14ac:dyDescent="0.35">
      <c r="A5423" s="489" t="s">
        <v>110</v>
      </c>
      <c r="B5423" s="488"/>
      <c r="C5423" s="488"/>
      <c r="D5423" s="488"/>
      <c r="E5423" s="488"/>
      <c r="G5423" s="364"/>
    </row>
    <row r="5424" spans="1:7" ht="17.25" thickBot="1" x14ac:dyDescent="0.35">
      <c r="A5424" s="489" t="s">
        <v>111</v>
      </c>
      <c r="B5424" s="488"/>
      <c r="C5424" s="488"/>
      <c r="D5424" s="488"/>
      <c r="E5424" s="488"/>
      <c r="G5424" s="364"/>
    </row>
    <row r="5425" spans="1:7" ht="17.25" thickBot="1" x14ac:dyDescent="0.35">
      <c r="A5425" s="489" t="s">
        <v>113</v>
      </c>
      <c r="B5425" s="488"/>
      <c r="C5425" s="488"/>
      <c r="D5425" s="488"/>
      <c r="E5425" s="488"/>
      <c r="G5425" s="364"/>
    </row>
    <row r="5426" spans="1:7" ht="17.25" thickBot="1" x14ac:dyDescent="0.35">
      <c r="A5426" s="489" t="s">
        <v>114</v>
      </c>
      <c r="B5426" s="488"/>
      <c r="C5426" s="488"/>
      <c r="D5426" s="488"/>
      <c r="E5426" s="488"/>
      <c r="G5426" s="364"/>
    </row>
    <row r="5427" spans="1:7" ht="17.25" thickBot="1" x14ac:dyDescent="0.35">
      <c r="A5427" s="487" t="s">
        <v>50</v>
      </c>
      <c r="B5427" s="490">
        <v>22872</v>
      </c>
      <c r="C5427" s="490">
        <v>0</v>
      </c>
      <c r="D5427" s="490">
        <v>0</v>
      </c>
      <c r="E5427" s="490">
        <v>0</v>
      </c>
      <c r="G5427" s="364"/>
    </row>
    <row r="5428" spans="1:7" ht="17.25" thickBot="1" x14ac:dyDescent="0.35">
      <c r="A5428" s="489" t="s">
        <v>110</v>
      </c>
      <c r="B5428" s="490">
        <v>22872</v>
      </c>
      <c r="C5428" s="488">
        <v>0</v>
      </c>
      <c r="D5428" s="488">
        <v>0</v>
      </c>
      <c r="E5428" s="488">
        <v>0</v>
      </c>
      <c r="G5428" s="364"/>
    </row>
    <row r="5429" spans="1:7" ht="17.25" thickBot="1" x14ac:dyDescent="0.35">
      <c r="A5429" s="489" t="s">
        <v>111</v>
      </c>
      <c r="B5429" s="490"/>
      <c r="C5429" s="488"/>
      <c r="D5429" s="488"/>
      <c r="E5429" s="488"/>
      <c r="G5429" s="364"/>
    </row>
    <row r="5430" spans="1:7" ht="17.25" thickBot="1" x14ac:dyDescent="0.35">
      <c r="A5430" s="489" t="s">
        <v>113</v>
      </c>
      <c r="B5430" s="490"/>
      <c r="C5430" s="488"/>
      <c r="D5430" s="488"/>
      <c r="E5430" s="488"/>
      <c r="G5430" s="364"/>
    </row>
    <row r="5431" spans="1:7" ht="17.25" thickBot="1" x14ac:dyDescent="0.35">
      <c r="A5431" s="489" t="s">
        <v>114</v>
      </c>
      <c r="B5431" s="490"/>
      <c r="C5431" s="488"/>
      <c r="D5431" s="488"/>
      <c r="E5431" s="488"/>
      <c r="G5431" s="364"/>
    </row>
    <row r="5432" spans="1:7" ht="42" customHeight="1" thickBot="1" x14ac:dyDescent="0.35">
      <c r="A5432" s="493" t="s">
        <v>349</v>
      </c>
      <c r="B5432" s="490">
        <v>22872</v>
      </c>
      <c r="C5432" s="490">
        <v>0</v>
      </c>
      <c r="D5432" s="490">
        <v>0</v>
      </c>
      <c r="E5432" s="490">
        <v>0</v>
      </c>
      <c r="G5432" s="364"/>
    </row>
    <row r="5433" spans="1:7" ht="68.25" customHeight="1" thickBot="1" x14ac:dyDescent="0.35">
      <c r="A5433" s="477" t="s">
        <v>192</v>
      </c>
      <c r="B5433" s="477" t="s">
        <v>1234</v>
      </c>
      <c r="C5433" s="478" t="s">
        <v>1235</v>
      </c>
      <c r="D5433" s="479"/>
      <c r="E5433" s="480"/>
      <c r="G5433" s="364"/>
    </row>
    <row r="5434" spans="1:7" ht="17.25" thickBot="1" x14ac:dyDescent="0.35">
      <c r="A5434" s="481" t="s">
        <v>22</v>
      </c>
      <c r="B5434" s="1046" t="s">
        <v>1236</v>
      </c>
      <c r="C5434" s="1047"/>
      <c r="D5434" s="1047"/>
      <c r="E5434" s="1048"/>
      <c r="G5434" s="364"/>
    </row>
    <row r="5435" spans="1:7" ht="17.25" thickBot="1" x14ac:dyDescent="0.35">
      <c r="A5435" s="481" t="s">
        <v>24</v>
      </c>
      <c r="B5435" s="1049" t="s">
        <v>715</v>
      </c>
      <c r="C5435" s="1050"/>
      <c r="D5435" s="1050"/>
      <c r="E5435" s="1051"/>
      <c r="G5435" s="364"/>
    </row>
    <row r="5436" spans="1:7" x14ac:dyDescent="0.3">
      <c r="A5436" s="1044"/>
      <c r="B5436" s="482">
        <v>2019</v>
      </c>
      <c r="C5436" s="482">
        <v>2020</v>
      </c>
      <c r="D5436" s="482">
        <v>2021</v>
      </c>
      <c r="E5436" s="482">
        <v>2022</v>
      </c>
      <c r="G5436" s="364"/>
    </row>
    <row r="5437" spans="1:7" ht="17.25" thickBot="1" x14ac:dyDescent="0.35">
      <c r="A5437" s="1045"/>
      <c r="B5437" s="483" t="s">
        <v>9</v>
      </c>
      <c r="C5437" s="483" t="s">
        <v>10</v>
      </c>
      <c r="D5437" s="483" t="s">
        <v>10</v>
      </c>
      <c r="E5437" s="483" t="s">
        <v>10</v>
      </c>
      <c r="G5437" s="364"/>
    </row>
    <row r="5438" spans="1:7" ht="17.25" thickBot="1" x14ac:dyDescent="0.35">
      <c r="A5438" s="481" t="s">
        <v>26</v>
      </c>
      <c r="B5438" s="485">
        <v>22859</v>
      </c>
      <c r="C5438" s="485">
        <v>0</v>
      </c>
      <c r="D5438" s="484">
        <v>0</v>
      </c>
      <c r="E5438" s="484">
        <v>0</v>
      </c>
      <c r="G5438" s="364"/>
    </row>
    <row r="5439" spans="1:7" ht="17.25" thickBot="1" x14ac:dyDescent="0.35">
      <c r="A5439" s="481" t="s">
        <v>27</v>
      </c>
      <c r="B5439" s="490">
        <v>88116.467000000004</v>
      </c>
      <c r="C5439" s="490">
        <v>0</v>
      </c>
      <c r="D5439" s="490">
        <v>0</v>
      </c>
      <c r="E5439" s="490">
        <v>0</v>
      </c>
      <c r="G5439" s="364"/>
    </row>
    <row r="5440" spans="1:7" ht="17.25" thickBot="1" x14ac:dyDescent="0.35">
      <c r="A5440" s="481" t="s">
        <v>28</v>
      </c>
      <c r="B5440" s="485">
        <v>3.8547822301937971</v>
      </c>
      <c r="C5440" s="485" t="e">
        <v>#DIV/0!</v>
      </c>
      <c r="D5440" s="485" t="e">
        <v>#DIV/0!</v>
      </c>
      <c r="E5440" s="485" t="e">
        <v>#DIV/0!</v>
      </c>
      <c r="G5440" s="364"/>
    </row>
    <row r="5441" spans="1:7" ht="17.25" thickBot="1" x14ac:dyDescent="0.35">
      <c r="A5441" s="481" t="s">
        <v>29</v>
      </c>
      <c r="B5441" s="484" t="s">
        <v>30</v>
      </c>
      <c r="C5441" s="486">
        <v>-1</v>
      </c>
      <c r="D5441" s="486" t="e">
        <v>#DIV/0!</v>
      </c>
      <c r="E5441" s="486" t="e">
        <v>#DIV/0!</v>
      </c>
      <c r="G5441" s="364"/>
    </row>
    <row r="5442" spans="1:7" ht="17.25" thickBot="1" x14ac:dyDescent="0.35">
      <c r="A5442" s="481" t="s">
        <v>31</v>
      </c>
      <c r="B5442" s="484" t="s">
        <v>30</v>
      </c>
      <c r="C5442" s="486">
        <v>-1</v>
      </c>
      <c r="D5442" s="486" t="e">
        <v>#DIV/0!</v>
      </c>
      <c r="E5442" s="486" t="e">
        <v>#DIV/0!</v>
      </c>
      <c r="G5442" s="364"/>
    </row>
    <row r="5443" spans="1:7" ht="30.75" thickBot="1" x14ac:dyDescent="0.35">
      <c r="A5443" s="481" t="s">
        <v>32</v>
      </c>
      <c r="B5443" s="484" t="s">
        <v>30</v>
      </c>
      <c r="C5443" s="486" t="e">
        <v>#DIV/0!</v>
      </c>
      <c r="D5443" s="486" t="e">
        <v>#DIV/0!</v>
      </c>
      <c r="E5443" s="486" t="e">
        <v>#DIV/0!</v>
      </c>
      <c r="G5443" s="364"/>
    </row>
    <row r="5444" spans="1:7" ht="17.25" thickBot="1" x14ac:dyDescent="0.35">
      <c r="A5444" s="1041" t="s">
        <v>1207</v>
      </c>
      <c r="B5444" s="1042"/>
      <c r="C5444" s="1042"/>
      <c r="D5444" s="1042"/>
      <c r="E5444" s="1043"/>
      <c r="G5444" s="364"/>
    </row>
    <row r="5445" spans="1:7" x14ac:dyDescent="0.3">
      <c r="A5445" s="1044"/>
      <c r="B5445" s="482">
        <v>2019</v>
      </c>
      <c r="C5445" s="482">
        <v>2020</v>
      </c>
      <c r="D5445" s="482">
        <v>2021</v>
      </c>
      <c r="E5445" s="482">
        <v>2022</v>
      </c>
      <c r="G5445" s="364"/>
    </row>
    <row r="5446" spans="1:7" ht="17.25" thickBot="1" x14ac:dyDescent="0.35">
      <c r="A5446" s="1045"/>
      <c r="B5446" s="483" t="s">
        <v>9</v>
      </c>
      <c r="C5446" s="483" t="s">
        <v>10</v>
      </c>
      <c r="D5446" s="483" t="s">
        <v>10</v>
      </c>
      <c r="E5446" s="483" t="s">
        <v>10</v>
      </c>
      <c r="G5446" s="364"/>
    </row>
    <row r="5447" spans="1:7" ht="17.25" thickBot="1" x14ac:dyDescent="0.35">
      <c r="A5447" s="487" t="s">
        <v>49</v>
      </c>
      <c r="B5447" s="488"/>
      <c r="C5447" s="488"/>
      <c r="D5447" s="488"/>
      <c r="E5447" s="488"/>
      <c r="G5447" s="364"/>
    </row>
    <row r="5448" spans="1:7" ht="17.25" thickBot="1" x14ac:dyDescent="0.35">
      <c r="A5448" s="489" t="s">
        <v>110</v>
      </c>
      <c r="B5448" s="488"/>
      <c r="C5448" s="488"/>
      <c r="D5448" s="488"/>
      <c r="E5448" s="488"/>
      <c r="G5448" s="364"/>
    </row>
    <row r="5449" spans="1:7" ht="17.25" thickBot="1" x14ac:dyDescent="0.35">
      <c r="A5449" s="489" t="s">
        <v>111</v>
      </c>
      <c r="B5449" s="488"/>
      <c r="C5449" s="488"/>
      <c r="D5449" s="488"/>
      <c r="E5449" s="488"/>
      <c r="G5449" s="364"/>
    </row>
    <row r="5450" spans="1:7" ht="17.25" thickBot="1" x14ac:dyDescent="0.35">
      <c r="A5450" s="489" t="s">
        <v>113</v>
      </c>
      <c r="B5450" s="488"/>
      <c r="C5450" s="488"/>
      <c r="D5450" s="488"/>
      <c r="E5450" s="488"/>
      <c r="G5450" s="364"/>
    </row>
    <row r="5451" spans="1:7" ht="17.25" thickBot="1" x14ac:dyDescent="0.35">
      <c r="A5451" s="489" t="s">
        <v>114</v>
      </c>
      <c r="B5451" s="488"/>
      <c r="C5451" s="488"/>
      <c r="D5451" s="488"/>
      <c r="E5451" s="488"/>
      <c r="G5451" s="364"/>
    </row>
    <row r="5452" spans="1:7" ht="17.25" thickBot="1" x14ac:dyDescent="0.35">
      <c r="A5452" s="487" t="s">
        <v>50</v>
      </c>
      <c r="B5452" s="490">
        <v>88116.467000000004</v>
      </c>
      <c r="C5452" s="490">
        <v>0</v>
      </c>
      <c r="D5452" s="490">
        <v>0</v>
      </c>
      <c r="E5452" s="490">
        <v>0</v>
      </c>
      <c r="G5452" s="364"/>
    </row>
    <row r="5453" spans="1:7" ht="17.25" thickBot="1" x14ac:dyDescent="0.35">
      <c r="A5453" s="489" t="s">
        <v>110</v>
      </c>
      <c r="B5453" s="490">
        <v>88116.467000000004</v>
      </c>
      <c r="C5453" s="488">
        <v>0</v>
      </c>
      <c r="D5453" s="488">
        <v>0</v>
      </c>
      <c r="E5453" s="488">
        <v>0</v>
      </c>
      <c r="G5453" s="364"/>
    </row>
    <row r="5454" spans="1:7" ht="17.25" thickBot="1" x14ac:dyDescent="0.35">
      <c r="A5454" s="489" t="s">
        <v>111</v>
      </c>
      <c r="B5454" s="490"/>
      <c r="C5454" s="488"/>
      <c r="D5454" s="488"/>
      <c r="E5454" s="488"/>
      <c r="G5454" s="364"/>
    </row>
    <row r="5455" spans="1:7" ht="17.25" thickBot="1" x14ac:dyDescent="0.35">
      <c r="A5455" s="489" t="s">
        <v>113</v>
      </c>
      <c r="B5455" s="490"/>
      <c r="C5455" s="488"/>
      <c r="D5455" s="488"/>
      <c r="E5455" s="488"/>
      <c r="G5455" s="364"/>
    </row>
    <row r="5456" spans="1:7" ht="17.25" thickBot="1" x14ac:dyDescent="0.35">
      <c r="A5456" s="489" t="s">
        <v>114</v>
      </c>
      <c r="B5456" s="490"/>
      <c r="C5456" s="488"/>
      <c r="D5456" s="488"/>
      <c r="E5456" s="488"/>
      <c r="G5456" s="364"/>
    </row>
    <row r="5457" spans="1:7" ht="40.5" customHeight="1" thickBot="1" x14ac:dyDescent="0.35">
      <c r="A5457" s="493" t="s">
        <v>196</v>
      </c>
      <c r="B5457" s="490">
        <v>88116.467000000004</v>
      </c>
      <c r="C5457" s="490">
        <v>0</v>
      </c>
      <c r="D5457" s="490">
        <v>0</v>
      </c>
      <c r="E5457" s="490">
        <v>0</v>
      </c>
      <c r="G5457" s="364"/>
    </row>
    <row r="5458" spans="1:7" ht="73.5" customHeight="1" thickBot="1" x14ac:dyDescent="0.35">
      <c r="A5458" s="477" t="s">
        <v>192</v>
      </c>
      <c r="B5458" s="477" t="s">
        <v>1237</v>
      </c>
      <c r="C5458" s="478" t="s">
        <v>1238</v>
      </c>
      <c r="D5458" s="479"/>
      <c r="E5458" s="480"/>
      <c r="G5458" s="364"/>
    </row>
    <row r="5459" spans="1:7" ht="17.25" thickBot="1" x14ac:dyDescent="0.35">
      <c r="A5459" s="481" t="s">
        <v>22</v>
      </c>
      <c r="B5459" s="1046" t="s">
        <v>724</v>
      </c>
      <c r="C5459" s="1047"/>
      <c r="D5459" s="1047"/>
      <c r="E5459" s="1048"/>
      <c r="G5459" s="364"/>
    </row>
    <row r="5460" spans="1:7" ht="17.25" thickBot="1" x14ac:dyDescent="0.35">
      <c r="A5460" s="481" t="s">
        <v>24</v>
      </c>
      <c r="B5460" s="1049" t="s">
        <v>711</v>
      </c>
      <c r="C5460" s="1050"/>
      <c r="D5460" s="1050"/>
      <c r="E5460" s="1051"/>
      <c r="G5460" s="364"/>
    </row>
    <row r="5461" spans="1:7" x14ac:dyDescent="0.3">
      <c r="A5461" s="1044"/>
      <c r="B5461" s="482">
        <v>2019</v>
      </c>
      <c r="C5461" s="482">
        <v>2020</v>
      </c>
      <c r="D5461" s="482">
        <v>2021</v>
      </c>
      <c r="E5461" s="482">
        <v>2022</v>
      </c>
      <c r="G5461" s="364"/>
    </row>
    <row r="5462" spans="1:7" ht="17.25" thickBot="1" x14ac:dyDescent="0.35">
      <c r="A5462" s="1045"/>
      <c r="B5462" s="483" t="s">
        <v>9</v>
      </c>
      <c r="C5462" s="483" t="s">
        <v>10</v>
      </c>
      <c r="D5462" s="483" t="s">
        <v>10</v>
      </c>
      <c r="E5462" s="483" t="s">
        <v>10</v>
      </c>
      <c r="G5462" s="364"/>
    </row>
    <row r="5463" spans="1:7" ht="17.25" thickBot="1" x14ac:dyDescent="0.35">
      <c r="A5463" s="481" t="s">
        <v>26</v>
      </c>
      <c r="B5463" s="485">
        <v>1</v>
      </c>
      <c r="C5463" s="485">
        <v>0</v>
      </c>
      <c r="D5463" s="484">
        <v>0</v>
      </c>
      <c r="E5463" s="484">
        <v>0</v>
      </c>
      <c r="G5463" s="364"/>
    </row>
    <row r="5464" spans="1:7" ht="17.25" thickBot="1" x14ac:dyDescent="0.35">
      <c r="A5464" s="481" t="s">
        <v>27</v>
      </c>
      <c r="B5464" s="488">
        <v>606</v>
      </c>
      <c r="C5464" s="488">
        <v>0</v>
      </c>
      <c r="D5464" s="488">
        <v>0</v>
      </c>
      <c r="E5464" s="488">
        <v>0</v>
      </c>
      <c r="G5464" s="364"/>
    </row>
    <row r="5465" spans="1:7" ht="17.25" thickBot="1" x14ac:dyDescent="0.35">
      <c r="A5465" s="481" t="s">
        <v>28</v>
      </c>
      <c r="B5465" s="485">
        <v>606</v>
      </c>
      <c r="C5465" s="485" t="e">
        <v>#DIV/0!</v>
      </c>
      <c r="D5465" s="485" t="e">
        <v>#DIV/0!</v>
      </c>
      <c r="E5465" s="485" t="e">
        <v>#DIV/0!</v>
      </c>
      <c r="G5465" s="364"/>
    </row>
    <row r="5466" spans="1:7" ht="17.25" thickBot="1" x14ac:dyDescent="0.35">
      <c r="A5466" s="481" t="s">
        <v>29</v>
      </c>
      <c r="B5466" s="484" t="s">
        <v>30</v>
      </c>
      <c r="C5466" s="486">
        <v>-1</v>
      </c>
      <c r="D5466" s="486" t="e">
        <v>#DIV/0!</v>
      </c>
      <c r="E5466" s="486" t="e">
        <v>#DIV/0!</v>
      </c>
      <c r="G5466" s="364"/>
    </row>
    <row r="5467" spans="1:7" ht="17.25" thickBot="1" x14ac:dyDescent="0.35">
      <c r="A5467" s="481" t="s">
        <v>31</v>
      </c>
      <c r="B5467" s="484" t="s">
        <v>30</v>
      </c>
      <c r="C5467" s="486">
        <v>-1</v>
      </c>
      <c r="D5467" s="486" t="e">
        <v>#DIV/0!</v>
      </c>
      <c r="E5467" s="486" t="e">
        <v>#DIV/0!</v>
      </c>
      <c r="G5467" s="364"/>
    </row>
    <row r="5468" spans="1:7" ht="30.75" thickBot="1" x14ac:dyDescent="0.35">
      <c r="A5468" s="481" t="s">
        <v>32</v>
      </c>
      <c r="B5468" s="484" t="s">
        <v>30</v>
      </c>
      <c r="C5468" s="486" t="e">
        <v>#DIV/0!</v>
      </c>
      <c r="D5468" s="486" t="e">
        <v>#DIV/0!</v>
      </c>
      <c r="E5468" s="486" t="e">
        <v>#DIV/0!</v>
      </c>
      <c r="G5468" s="364"/>
    </row>
    <row r="5469" spans="1:7" ht="17.25" thickBot="1" x14ac:dyDescent="0.35">
      <c r="A5469" s="1041" t="s">
        <v>1207</v>
      </c>
      <c r="B5469" s="1042"/>
      <c r="C5469" s="1042"/>
      <c r="D5469" s="1042"/>
      <c r="E5469" s="1043"/>
      <c r="G5469" s="364"/>
    </row>
    <row r="5470" spans="1:7" x14ac:dyDescent="0.3">
      <c r="A5470" s="1044"/>
      <c r="B5470" s="482">
        <v>2019</v>
      </c>
      <c r="C5470" s="482">
        <v>2020</v>
      </c>
      <c r="D5470" s="482">
        <v>2021</v>
      </c>
      <c r="E5470" s="482">
        <v>2022</v>
      </c>
      <c r="G5470" s="364"/>
    </row>
    <row r="5471" spans="1:7" ht="17.25" thickBot="1" x14ac:dyDescent="0.35">
      <c r="A5471" s="1045"/>
      <c r="B5471" s="483" t="s">
        <v>9</v>
      </c>
      <c r="C5471" s="483" t="s">
        <v>10</v>
      </c>
      <c r="D5471" s="483" t="s">
        <v>10</v>
      </c>
      <c r="E5471" s="483" t="s">
        <v>10</v>
      </c>
      <c r="G5471" s="364"/>
    </row>
    <row r="5472" spans="1:7" ht="17.25" thickBot="1" x14ac:dyDescent="0.35">
      <c r="A5472" s="487" t="s">
        <v>49</v>
      </c>
      <c r="B5472" s="488">
        <v>0</v>
      </c>
      <c r="C5472" s="488">
        <v>0</v>
      </c>
      <c r="D5472" s="488">
        <v>0</v>
      </c>
      <c r="E5472" s="488">
        <v>0</v>
      </c>
      <c r="G5472" s="364"/>
    </row>
    <row r="5473" spans="1:7" ht="17.25" thickBot="1" x14ac:dyDescent="0.35">
      <c r="A5473" s="489" t="s">
        <v>110</v>
      </c>
      <c r="B5473" s="488"/>
      <c r="C5473" s="488"/>
      <c r="D5473" s="488"/>
      <c r="E5473" s="488"/>
      <c r="G5473" s="364"/>
    </row>
    <row r="5474" spans="1:7" ht="17.25" thickBot="1" x14ac:dyDescent="0.35">
      <c r="A5474" s="489" t="s">
        <v>111</v>
      </c>
      <c r="B5474" s="488"/>
      <c r="C5474" s="488"/>
      <c r="D5474" s="488"/>
      <c r="E5474" s="488"/>
      <c r="G5474" s="364"/>
    </row>
    <row r="5475" spans="1:7" ht="17.25" thickBot="1" x14ac:dyDescent="0.35">
      <c r="A5475" s="489" t="s">
        <v>113</v>
      </c>
      <c r="B5475" s="488"/>
      <c r="C5475" s="488"/>
      <c r="D5475" s="488"/>
      <c r="E5475" s="488"/>
      <c r="G5475" s="364"/>
    </row>
    <row r="5476" spans="1:7" ht="17.25" thickBot="1" x14ac:dyDescent="0.35">
      <c r="A5476" s="489" t="s">
        <v>114</v>
      </c>
      <c r="B5476" s="488"/>
      <c r="C5476" s="488"/>
      <c r="D5476" s="488"/>
      <c r="E5476" s="488"/>
      <c r="G5476" s="364"/>
    </row>
    <row r="5477" spans="1:7" ht="17.25" thickBot="1" x14ac:dyDescent="0.35">
      <c r="A5477" s="487" t="s">
        <v>50</v>
      </c>
      <c r="B5477" s="490">
        <v>606</v>
      </c>
      <c r="C5477" s="490">
        <v>0</v>
      </c>
      <c r="D5477" s="490">
        <v>0</v>
      </c>
      <c r="E5477" s="490">
        <v>0</v>
      </c>
      <c r="G5477" s="364"/>
    </row>
    <row r="5478" spans="1:7" ht="17.25" thickBot="1" x14ac:dyDescent="0.35">
      <c r="A5478" s="489" t="s">
        <v>110</v>
      </c>
      <c r="B5478" s="488">
        <v>606</v>
      </c>
      <c r="C5478" s="488">
        <v>0</v>
      </c>
      <c r="D5478" s="488">
        <v>0</v>
      </c>
      <c r="E5478" s="488">
        <v>0</v>
      </c>
      <c r="G5478" s="364"/>
    </row>
    <row r="5479" spans="1:7" ht="17.25" thickBot="1" x14ac:dyDescent="0.35">
      <c r="A5479" s="489" t="s">
        <v>111</v>
      </c>
      <c r="B5479" s="490"/>
      <c r="C5479" s="488"/>
      <c r="D5479" s="488"/>
      <c r="E5479" s="488"/>
      <c r="G5479" s="364"/>
    </row>
    <row r="5480" spans="1:7" ht="17.25" thickBot="1" x14ac:dyDescent="0.35">
      <c r="A5480" s="489" t="s">
        <v>113</v>
      </c>
      <c r="B5480" s="490"/>
      <c r="C5480" s="488"/>
      <c r="D5480" s="488"/>
      <c r="E5480" s="488"/>
      <c r="G5480" s="364"/>
    </row>
    <row r="5481" spans="1:7" ht="17.25" thickBot="1" x14ac:dyDescent="0.35">
      <c r="A5481" s="489" t="s">
        <v>114</v>
      </c>
      <c r="B5481" s="490"/>
      <c r="C5481" s="488"/>
      <c r="D5481" s="488"/>
      <c r="E5481" s="488"/>
      <c r="G5481" s="364"/>
    </row>
    <row r="5482" spans="1:7" ht="39.75" customHeight="1" thickBot="1" x14ac:dyDescent="0.35">
      <c r="A5482" s="493" t="s">
        <v>196</v>
      </c>
      <c r="B5482" s="490">
        <v>606</v>
      </c>
      <c r="C5482" s="490">
        <v>0</v>
      </c>
      <c r="D5482" s="490">
        <v>0</v>
      </c>
      <c r="E5482" s="490">
        <v>0</v>
      </c>
      <c r="G5482" s="364"/>
    </row>
    <row r="5483" spans="1:7" ht="61.5" customHeight="1" thickBot="1" x14ac:dyDescent="0.35">
      <c r="A5483" s="477" t="s">
        <v>197</v>
      </c>
      <c r="B5483" s="477" t="s">
        <v>1239</v>
      </c>
      <c r="C5483" s="478" t="s">
        <v>1240</v>
      </c>
      <c r="D5483" s="479"/>
      <c r="E5483" s="480"/>
      <c r="G5483" s="364"/>
    </row>
    <row r="5484" spans="1:7" ht="17.25" thickBot="1" x14ac:dyDescent="0.35">
      <c r="A5484" s="481" t="s">
        <v>22</v>
      </c>
      <c r="B5484" s="1046" t="s">
        <v>724</v>
      </c>
      <c r="C5484" s="1047"/>
      <c r="D5484" s="1047"/>
      <c r="E5484" s="1048"/>
      <c r="G5484" s="364"/>
    </row>
    <row r="5485" spans="1:7" ht="17.25" thickBot="1" x14ac:dyDescent="0.35">
      <c r="A5485" s="481" t="s">
        <v>24</v>
      </c>
      <c r="B5485" s="1049" t="s">
        <v>711</v>
      </c>
      <c r="C5485" s="1050"/>
      <c r="D5485" s="1050"/>
      <c r="E5485" s="1051"/>
      <c r="G5485" s="364"/>
    </row>
    <row r="5486" spans="1:7" x14ac:dyDescent="0.3">
      <c r="A5486" s="1044"/>
      <c r="B5486" s="482">
        <v>2019</v>
      </c>
      <c r="C5486" s="482">
        <v>2020</v>
      </c>
      <c r="D5486" s="482">
        <v>2021</v>
      </c>
      <c r="E5486" s="482">
        <v>2022</v>
      </c>
      <c r="G5486" s="364"/>
    </row>
    <row r="5487" spans="1:7" ht="17.25" thickBot="1" x14ac:dyDescent="0.35">
      <c r="A5487" s="1045"/>
      <c r="B5487" s="483" t="s">
        <v>9</v>
      </c>
      <c r="C5487" s="483" t="s">
        <v>10</v>
      </c>
      <c r="D5487" s="483" t="s">
        <v>10</v>
      </c>
      <c r="E5487" s="483" t="s">
        <v>10</v>
      </c>
      <c r="G5487" s="364"/>
    </row>
    <row r="5488" spans="1:7" ht="17.25" thickBot="1" x14ac:dyDescent="0.35">
      <c r="A5488" s="481" t="s">
        <v>26</v>
      </c>
      <c r="B5488" s="485">
        <v>1</v>
      </c>
      <c r="C5488" s="485">
        <v>0</v>
      </c>
      <c r="D5488" s="484">
        <v>0</v>
      </c>
      <c r="E5488" s="484">
        <v>0</v>
      </c>
      <c r="G5488" s="364"/>
    </row>
    <row r="5489" spans="1:7" ht="17.25" thickBot="1" x14ac:dyDescent="0.35">
      <c r="A5489" s="481" t="s">
        <v>27</v>
      </c>
      <c r="B5489" s="488">
        <v>685</v>
      </c>
      <c r="C5489" s="488">
        <v>0</v>
      </c>
      <c r="D5489" s="488">
        <v>0</v>
      </c>
      <c r="E5489" s="488">
        <v>0</v>
      </c>
      <c r="G5489" s="364"/>
    </row>
    <row r="5490" spans="1:7" ht="17.25" thickBot="1" x14ac:dyDescent="0.35">
      <c r="A5490" s="481" t="s">
        <v>28</v>
      </c>
      <c r="B5490" s="485">
        <v>685</v>
      </c>
      <c r="C5490" s="485" t="e">
        <v>#DIV/0!</v>
      </c>
      <c r="D5490" s="485" t="e">
        <v>#DIV/0!</v>
      </c>
      <c r="E5490" s="485" t="e">
        <v>#DIV/0!</v>
      </c>
      <c r="G5490" s="364"/>
    </row>
    <row r="5491" spans="1:7" ht="17.25" thickBot="1" x14ac:dyDescent="0.35">
      <c r="A5491" s="481" t="s">
        <v>29</v>
      </c>
      <c r="B5491" s="484" t="s">
        <v>30</v>
      </c>
      <c r="C5491" s="486">
        <v>-1</v>
      </c>
      <c r="D5491" s="486" t="e">
        <v>#DIV/0!</v>
      </c>
      <c r="E5491" s="486" t="e">
        <v>#DIV/0!</v>
      </c>
      <c r="G5491" s="364"/>
    </row>
    <row r="5492" spans="1:7" ht="17.25" thickBot="1" x14ac:dyDescent="0.35">
      <c r="A5492" s="481" t="s">
        <v>31</v>
      </c>
      <c r="B5492" s="484" t="s">
        <v>30</v>
      </c>
      <c r="C5492" s="486">
        <v>-1</v>
      </c>
      <c r="D5492" s="486" t="e">
        <v>#DIV/0!</v>
      </c>
      <c r="E5492" s="486" t="e">
        <v>#DIV/0!</v>
      </c>
      <c r="G5492" s="364"/>
    </row>
    <row r="5493" spans="1:7" ht="30.75" thickBot="1" x14ac:dyDescent="0.35">
      <c r="A5493" s="481" t="s">
        <v>32</v>
      </c>
      <c r="B5493" s="484" t="s">
        <v>30</v>
      </c>
      <c r="C5493" s="486" t="e">
        <v>#DIV/0!</v>
      </c>
      <c r="D5493" s="486" t="e">
        <v>#DIV/0!</v>
      </c>
      <c r="E5493" s="486" t="e">
        <v>#DIV/0!</v>
      </c>
      <c r="G5493" s="364"/>
    </row>
    <row r="5494" spans="1:7" ht="17.25" thickBot="1" x14ac:dyDescent="0.35">
      <c r="A5494" s="1041" t="s">
        <v>1207</v>
      </c>
      <c r="B5494" s="1042"/>
      <c r="C5494" s="1042"/>
      <c r="D5494" s="1042"/>
      <c r="E5494" s="1043"/>
      <c r="G5494" s="364"/>
    </row>
    <row r="5495" spans="1:7" x14ac:dyDescent="0.3">
      <c r="A5495" s="1044"/>
      <c r="B5495" s="482">
        <v>2019</v>
      </c>
      <c r="C5495" s="482">
        <v>2020</v>
      </c>
      <c r="D5495" s="482">
        <v>2021</v>
      </c>
      <c r="E5495" s="482">
        <v>2022</v>
      </c>
      <c r="G5495" s="364"/>
    </row>
    <row r="5496" spans="1:7" ht="17.25" thickBot="1" x14ac:dyDescent="0.35">
      <c r="A5496" s="1045"/>
      <c r="B5496" s="483" t="s">
        <v>9</v>
      </c>
      <c r="C5496" s="483" t="s">
        <v>10</v>
      </c>
      <c r="D5496" s="483" t="s">
        <v>10</v>
      </c>
      <c r="E5496" s="483" t="s">
        <v>10</v>
      </c>
      <c r="G5496" s="364"/>
    </row>
    <row r="5497" spans="1:7" ht="17.25" thickBot="1" x14ac:dyDescent="0.35">
      <c r="A5497" s="487" t="s">
        <v>49</v>
      </c>
      <c r="B5497" s="488">
        <v>0</v>
      </c>
      <c r="C5497" s="488">
        <v>0</v>
      </c>
      <c r="D5497" s="488">
        <v>0</v>
      </c>
      <c r="E5497" s="488">
        <v>0</v>
      </c>
      <c r="G5497" s="364"/>
    </row>
    <row r="5498" spans="1:7" ht="17.25" thickBot="1" x14ac:dyDescent="0.35">
      <c r="A5498" s="489" t="s">
        <v>110</v>
      </c>
      <c r="B5498" s="488"/>
      <c r="C5498" s="488"/>
      <c r="D5498" s="488"/>
      <c r="E5498" s="488"/>
      <c r="G5498" s="364"/>
    </row>
    <row r="5499" spans="1:7" ht="17.25" thickBot="1" x14ac:dyDescent="0.35">
      <c r="A5499" s="489" t="s">
        <v>111</v>
      </c>
      <c r="B5499" s="488"/>
      <c r="C5499" s="488"/>
      <c r="D5499" s="488"/>
      <c r="E5499" s="488"/>
      <c r="G5499" s="364"/>
    </row>
    <row r="5500" spans="1:7" ht="17.25" thickBot="1" x14ac:dyDescent="0.35">
      <c r="A5500" s="489" t="s">
        <v>113</v>
      </c>
      <c r="B5500" s="488"/>
      <c r="C5500" s="488"/>
      <c r="D5500" s="488"/>
      <c r="E5500" s="488"/>
      <c r="G5500" s="364"/>
    </row>
    <row r="5501" spans="1:7" ht="17.25" thickBot="1" x14ac:dyDescent="0.35">
      <c r="A5501" s="489" t="s">
        <v>114</v>
      </c>
      <c r="B5501" s="488"/>
      <c r="C5501" s="488"/>
      <c r="D5501" s="488"/>
      <c r="E5501" s="488"/>
      <c r="G5501" s="364"/>
    </row>
    <row r="5502" spans="1:7" ht="17.25" thickBot="1" x14ac:dyDescent="0.35">
      <c r="A5502" s="487" t="s">
        <v>50</v>
      </c>
      <c r="B5502" s="490">
        <v>685</v>
      </c>
      <c r="C5502" s="490">
        <v>0</v>
      </c>
      <c r="D5502" s="490">
        <v>0</v>
      </c>
      <c r="E5502" s="490">
        <v>0</v>
      </c>
      <c r="G5502" s="364"/>
    </row>
    <row r="5503" spans="1:7" ht="17.25" thickBot="1" x14ac:dyDescent="0.35">
      <c r="A5503" s="489" t="s">
        <v>110</v>
      </c>
      <c r="B5503" s="488">
        <v>685</v>
      </c>
      <c r="C5503" s="488">
        <v>0</v>
      </c>
      <c r="D5503" s="488">
        <v>0</v>
      </c>
      <c r="E5503" s="488">
        <v>0</v>
      </c>
      <c r="G5503" s="364"/>
    </row>
    <row r="5504" spans="1:7" ht="17.25" thickBot="1" x14ac:dyDescent="0.35">
      <c r="A5504" s="489" t="s">
        <v>111</v>
      </c>
      <c r="B5504" s="490"/>
      <c r="C5504" s="488"/>
      <c r="D5504" s="488"/>
      <c r="E5504" s="488"/>
      <c r="G5504" s="364"/>
    </row>
    <row r="5505" spans="1:7" ht="17.25" thickBot="1" x14ac:dyDescent="0.35">
      <c r="A5505" s="489" t="s">
        <v>113</v>
      </c>
      <c r="B5505" s="490"/>
      <c r="C5505" s="488"/>
      <c r="D5505" s="488"/>
      <c r="E5505" s="488"/>
      <c r="G5505" s="364"/>
    </row>
    <row r="5506" spans="1:7" ht="17.25" thickBot="1" x14ac:dyDescent="0.35">
      <c r="A5506" s="489" t="s">
        <v>114</v>
      </c>
      <c r="B5506" s="490"/>
      <c r="C5506" s="488"/>
      <c r="D5506" s="488"/>
      <c r="E5506" s="488"/>
      <c r="G5506" s="364"/>
    </row>
    <row r="5507" spans="1:7" ht="36.75" customHeight="1" thickBot="1" x14ac:dyDescent="0.35">
      <c r="A5507" s="493" t="s">
        <v>201</v>
      </c>
      <c r="B5507" s="490">
        <v>685</v>
      </c>
      <c r="C5507" s="490">
        <v>0</v>
      </c>
      <c r="D5507" s="490">
        <v>0</v>
      </c>
      <c r="E5507" s="490">
        <v>0</v>
      </c>
      <c r="G5507" s="364"/>
    </row>
    <row r="5508" spans="1:7" ht="59.25" customHeight="1" thickBot="1" x14ac:dyDescent="0.35">
      <c r="A5508" s="477" t="s">
        <v>202</v>
      </c>
      <c r="B5508" s="477" t="s">
        <v>1241</v>
      </c>
      <c r="C5508" s="495" t="s">
        <v>1242</v>
      </c>
      <c r="D5508" s="479"/>
      <c r="E5508" s="480"/>
      <c r="G5508" s="364"/>
    </row>
    <row r="5509" spans="1:7" ht="17.25" thickBot="1" x14ac:dyDescent="0.35">
      <c r="A5509" s="481" t="s">
        <v>22</v>
      </c>
      <c r="B5509" s="1046" t="s">
        <v>724</v>
      </c>
      <c r="C5509" s="1047"/>
      <c r="D5509" s="1047"/>
      <c r="E5509" s="1048"/>
      <c r="G5509" s="364"/>
    </row>
    <row r="5510" spans="1:7" ht="17.25" thickBot="1" x14ac:dyDescent="0.35">
      <c r="A5510" s="481" t="s">
        <v>24</v>
      </c>
      <c r="B5510" s="1049" t="s">
        <v>711</v>
      </c>
      <c r="C5510" s="1050"/>
      <c r="D5510" s="1050"/>
      <c r="E5510" s="1051"/>
      <c r="G5510" s="364"/>
    </row>
    <row r="5511" spans="1:7" x14ac:dyDescent="0.3">
      <c r="A5511" s="1044"/>
      <c r="B5511" s="482">
        <v>2019</v>
      </c>
      <c r="C5511" s="482">
        <v>2020</v>
      </c>
      <c r="D5511" s="482">
        <v>2021</v>
      </c>
      <c r="E5511" s="482">
        <v>2022</v>
      </c>
      <c r="G5511" s="364"/>
    </row>
    <row r="5512" spans="1:7" ht="17.25" thickBot="1" x14ac:dyDescent="0.35">
      <c r="A5512" s="1045"/>
      <c r="B5512" s="483" t="s">
        <v>9</v>
      </c>
      <c r="C5512" s="483" t="s">
        <v>10</v>
      </c>
      <c r="D5512" s="483" t="s">
        <v>10</v>
      </c>
      <c r="E5512" s="483" t="s">
        <v>10</v>
      </c>
      <c r="G5512" s="364"/>
    </row>
    <row r="5513" spans="1:7" ht="17.25" thickBot="1" x14ac:dyDescent="0.35">
      <c r="A5513" s="481" t="s">
        <v>26</v>
      </c>
      <c r="B5513" s="485">
        <v>1</v>
      </c>
      <c r="C5513" s="485">
        <v>0</v>
      </c>
      <c r="D5513" s="484">
        <v>0</v>
      </c>
      <c r="E5513" s="484">
        <v>0</v>
      </c>
      <c r="G5513" s="364"/>
    </row>
    <row r="5514" spans="1:7" ht="17.25" thickBot="1" x14ac:dyDescent="0.35">
      <c r="A5514" s="481" t="s">
        <v>27</v>
      </c>
      <c r="B5514" s="488">
        <v>524</v>
      </c>
      <c r="C5514" s="488">
        <v>0</v>
      </c>
      <c r="D5514" s="488">
        <v>0</v>
      </c>
      <c r="E5514" s="488">
        <v>0</v>
      </c>
      <c r="G5514" s="364"/>
    </row>
    <row r="5515" spans="1:7" ht="17.25" thickBot="1" x14ac:dyDescent="0.35">
      <c r="A5515" s="481" t="s">
        <v>28</v>
      </c>
      <c r="B5515" s="485">
        <v>524</v>
      </c>
      <c r="C5515" s="485" t="e">
        <v>#DIV/0!</v>
      </c>
      <c r="D5515" s="485" t="e">
        <v>#DIV/0!</v>
      </c>
      <c r="E5515" s="485" t="e">
        <v>#DIV/0!</v>
      </c>
      <c r="G5515" s="364"/>
    </row>
    <row r="5516" spans="1:7" ht="17.25" thickBot="1" x14ac:dyDescent="0.35">
      <c r="A5516" s="481" t="s">
        <v>29</v>
      </c>
      <c r="B5516" s="484" t="s">
        <v>30</v>
      </c>
      <c r="C5516" s="486">
        <v>-1</v>
      </c>
      <c r="D5516" s="486" t="e">
        <v>#DIV/0!</v>
      </c>
      <c r="E5516" s="486" t="e">
        <v>#DIV/0!</v>
      </c>
      <c r="G5516" s="364"/>
    </row>
    <row r="5517" spans="1:7" ht="17.25" thickBot="1" x14ac:dyDescent="0.35">
      <c r="A5517" s="481" t="s">
        <v>31</v>
      </c>
      <c r="B5517" s="484" t="s">
        <v>30</v>
      </c>
      <c r="C5517" s="486">
        <v>-1</v>
      </c>
      <c r="D5517" s="486" t="e">
        <v>#DIV/0!</v>
      </c>
      <c r="E5517" s="486" t="e">
        <v>#DIV/0!</v>
      </c>
      <c r="G5517" s="364"/>
    </row>
    <row r="5518" spans="1:7" ht="30.75" thickBot="1" x14ac:dyDescent="0.35">
      <c r="A5518" s="481" t="s">
        <v>32</v>
      </c>
      <c r="B5518" s="484" t="s">
        <v>30</v>
      </c>
      <c r="C5518" s="486" t="e">
        <v>#DIV/0!</v>
      </c>
      <c r="D5518" s="486" t="e">
        <v>#DIV/0!</v>
      </c>
      <c r="E5518" s="486" t="e">
        <v>#DIV/0!</v>
      </c>
      <c r="G5518" s="364"/>
    </row>
    <row r="5519" spans="1:7" ht="17.25" thickBot="1" x14ac:dyDescent="0.35">
      <c r="A5519" s="1041" t="s">
        <v>1207</v>
      </c>
      <c r="B5519" s="1042"/>
      <c r="C5519" s="1042"/>
      <c r="D5519" s="1042"/>
      <c r="E5519" s="1043"/>
      <c r="G5519" s="364"/>
    </row>
    <row r="5520" spans="1:7" x14ac:dyDescent="0.3">
      <c r="A5520" s="1044"/>
      <c r="B5520" s="482">
        <v>2019</v>
      </c>
      <c r="C5520" s="482">
        <v>2020</v>
      </c>
      <c r="D5520" s="482">
        <v>2021</v>
      </c>
      <c r="E5520" s="482">
        <v>2022</v>
      </c>
      <c r="G5520" s="364"/>
    </row>
    <row r="5521" spans="1:7" ht="17.25" thickBot="1" x14ac:dyDescent="0.35">
      <c r="A5521" s="1045"/>
      <c r="B5521" s="483" t="s">
        <v>9</v>
      </c>
      <c r="C5521" s="483" t="s">
        <v>10</v>
      </c>
      <c r="D5521" s="483" t="s">
        <v>10</v>
      </c>
      <c r="E5521" s="483" t="s">
        <v>10</v>
      </c>
      <c r="G5521" s="364"/>
    </row>
    <row r="5522" spans="1:7" ht="17.25" thickBot="1" x14ac:dyDescent="0.35">
      <c r="A5522" s="487" t="s">
        <v>49</v>
      </c>
      <c r="B5522" s="488">
        <v>0</v>
      </c>
      <c r="C5522" s="488">
        <v>0</v>
      </c>
      <c r="D5522" s="488">
        <v>0</v>
      </c>
      <c r="E5522" s="488">
        <v>0</v>
      </c>
      <c r="G5522" s="364"/>
    </row>
    <row r="5523" spans="1:7" ht="17.25" thickBot="1" x14ac:dyDescent="0.35">
      <c r="A5523" s="489" t="s">
        <v>110</v>
      </c>
      <c r="B5523" s="488"/>
      <c r="C5523" s="488"/>
      <c r="D5523" s="488"/>
      <c r="E5523" s="488"/>
      <c r="G5523" s="364"/>
    </row>
    <row r="5524" spans="1:7" ht="17.25" thickBot="1" x14ac:dyDescent="0.35">
      <c r="A5524" s="489" t="s">
        <v>111</v>
      </c>
      <c r="B5524" s="488"/>
      <c r="C5524" s="488"/>
      <c r="D5524" s="488"/>
      <c r="E5524" s="488"/>
      <c r="G5524" s="364"/>
    </row>
    <row r="5525" spans="1:7" ht="17.25" thickBot="1" x14ac:dyDescent="0.35">
      <c r="A5525" s="489" t="s">
        <v>113</v>
      </c>
      <c r="B5525" s="488"/>
      <c r="C5525" s="488"/>
      <c r="D5525" s="488"/>
      <c r="E5525" s="488"/>
      <c r="G5525" s="364"/>
    </row>
    <row r="5526" spans="1:7" ht="17.25" thickBot="1" x14ac:dyDescent="0.35">
      <c r="A5526" s="489" t="s">
        <v>114</v>
      </c>
      <c r="B5526" s="488"/>
      <c r="C5526" s="488"/>
      <c r="D5526" s="488"/>
      <c r="E5526" s="488"/>
      <c r="G5526" s="364"/>
    </row>
    <row r="5527" spans="1:7" ht="17.25" thickBot="1" x14ac:dyDescent="0.35">
      <c r="A5527" s="487" t="s">
        <v>50</v>
      </c>
      <c r="B5527" s="490">
        <v>524</v>
      </c>
      <c r="C5527" s="490">
        <v>0</v>
      </c>
      <c r="D5527" s="490">
        <v>0</v>
      </c>
      <c r="E5527" s="490">
        <v>0</v>
      </c>
      <c r="G5527" s="364"/>
    </row>
    <row r="5528" spans="1:7" ht="17.25" thickBot="1" x14ac:dyDescent="0.35">
      <c r="A5528" s="489" t="s">
        <v>110</v>
      </c>
      <c r="B5528" s="488">
        <v>524</v>
      </c>
      <c r="C5528" s="488">
        <v>0</v>
      </c>
      <c r="D5528" s="488">
        <v>0</v>
      </c>
      <c r="E5528" s="488">
        <v>0</v>
      </c>
      <c r="G5528" s="364"/>
    </row>
    <row r="5529" spans="1:7" ht="17.25" thickBot="1" x14ac:dyDescent="0.35">
      <c r="A5529" s="489" t="s">
        <v>111</v>
      </c>
      <c r="B5529" s="490"/>
      <c r="C5529" s="488"/>
      <c r="D5529" s="488"/>
      <c r="E5529" s="488"/>
      <c r="G5529" s="364"/>
    </row>
    <row r="5530" spans="1:7" ht="17.25" thickBot="1" x14ac:dyDescent="0.35">
      <c r="A5530" s="489" t="s">
        <v>113</v>
      </c>
      <c r="B5530" s="490"/>
      <c r="C5530" s="488"/>
      <c r="D5530" s="488"/>
      <c r="E5530" s="488"/>
      <c r="G5530" s="364"/>
    </row>
    <row r="5531" spans="1:7" ht="17.25" thickBot="1" x14ac:dyDescent="0.35">
      <c r="A5531" s="489" t="s">
        <v>114</v>
      </c>
      <c r="B5531" s="490"/>
      <c r="C5531" s="488"/>
      <c r="D5531" s="488"/>
      <c r="E5531" s="488"/>
      <c r="G5531" s="364"/>
    </row>
    <row r="5532" spans="1:7" ht="37.5" customHeight="1" thickBot="1" x14ac:dyDescent="0.35">
      <c r="A5532" s="493" t="s">
        <v>363</v>
      </c>
      <c r="B5532" s="490">
        <v>524</v>
      </c>
      <c r="C5532" s="490">
        <v>0</v>
      </c>
      <c r="D5532" s="490">
        <v>0</v>
      </c>
      <c r="E5532" s="490">
        <v>0</v>
      </c>
      <c r="G5532" s="364"/>
    </row>
    <row r="5533" spans="1:7" ht="81" customHeight="1" thickBot="1" x14ac:dyDescent="0.35">
      <c r="A5533" s="477" t="s">
        <v>207</v>
      </c>
      <c r="B5533" s="477" t="s">
        <v>1243</v>
      </c>
      <c r="C5533" s="478" t="s">
        <v>1244</v>
      </c>
      <c r="D5533" s="479"/>
      <c r="E5533" s="480"/>
      <c r="G5533" s="364"/>
    </row>
    <row r="5534" spans="1:7" ht="17.25" thickBot="1" x14ac:dyDescent="0.35">
      <c r="A5534" s="481" t="s">
        <v>22</v>
      </c>
      <c r="B5534" s="1046" t="s">
        <v>1245</v>
      </c>
      <c r="C5534" s="1047"/>
      <c r="D5534" s="1047"/>
      <c r="E5534" s="1048"/>
      <c r="G5534" s="364"/>
    </row>
    <row r="5535" spans="1:7" ht="17.25" thickBot="1" x14ac:dyDescent="0.35">
      <c r="A5535" s="481" t="s">
        <v>24</v>
      </c>
      <c r="B5535" s="1049" t="s">
        <v>715</v>
      </c>
      <c r="C5535" s="1050"/>
      <c r="D5535" s="1050"/>
      <c r="E5535" s="1051"/>
      <c r="G5535" s="364"/>
    </row>
    <row r="5536" spans="1:7" x14ac:dyDescent="0.3">
      <c r="A5536" s="1044"/>
      <c r="B5536" s="482">
        <v>2019</v>
      </c>
      <c r="C5536" s="482">
        <v>2020</v>
      </c>
      <c r="D5536" s="482">
        <v>2021</v>
      </c>
      <c r="E5536" s="482">
        <v>2022</v>
      </c>
      <c r="G5536" s="364"/>
    </row>
    <row r="5537" spans="1:7" ht="17.25" thickBot="1" x14ac:dyDescent="0.35">
      <c r="A5537" s="1045"/>
      <c r="B5537" s="483" t="s">
        <v>9</v>
      </c>
      <c r="C5537" s="483" t="s">
        <v>10</v>
      </c>
      <c r="D5537" s="483" t="s">
        <v>10</v>
      </c>
      <c r="E5537" s="483" t="s">
        <v>10</v>
      </c>
      <c r="G5537" s="364"/>
    </row>
    <row r="5538" spans="1:7" ht="17.25" thickBot="1" x14ac:dyDescent="0.35">
      <c r="A5538" s="481" t="s">
        <v>26</v>
      </c>
      <c r="B5538" s="485">
        <v>1079</v>
      </c>
      <c r="C5538" s="485">
        <v>0</v>
      </c>
      <c r="D5538" s="484">
        <v>0</v>
      </c>
      <c r="E5538" s="484">
        <v>0</v>
      </c>
      <c r="G5538" s="364"/>
    </row>
    <row r="5539" spans="1:7" ht="17.25" thickBot="1" x14ac:dyDescent="0.35">
      <c r="A5539" s="481" t="s">
        <v>27</v>
      </c>
      <c r="B5539" s="490">
        <v>19220</v>
      </c>
      <c r="C5539" s="490">
        <v>0</v>
      </c>
      <c r="D5539" s="490">
        <v>0</v>
      </c>
      <c r="E5539" s="490">
        <v>0</v>
      </c>
      <c r="G5539" s="364"/>
    </row>
    <row r="5540" spans="1:7" ht="17.25" thickBot="1" x14ac:dyDescent="0.35">
      <c r="A5540" s="481" t="s">
        <v>28</v>
      </c>
      <c r="B5540" s="485">
        <v>17.812789620018535</v>
      </c>
      <c r="C5540" s="485" t="e">
        <v>#DIV/0!</v>
      </c>
      <c r="D5540" s="485" t="e">
        <v>#DIV/0!</v>
      </c>
      <c r="E5540" s="485" t="e">
        <v>#DIV/0!</v>
      </c>
      <c r="G5540" s="364"/>
    </row>
    <row r="5541" spans="1:7" ht="17.25" thickBot="1" x14ac:dyDescent="0.35">
      <c r="A5541" s="481" t="s">
        <v>29</v>
      </c>
      <c r="B5541" s="484" t="s">
        <v>30</v>
      </c>
      <c r="C5541" s="486">
        <v>-1</v>
      </c>
      <c r="D5541" s="486" t="e">
        <v>#DIV/0!</v>
      </c>
      <c r="E5541" s="486" t="e">
        <v>#DIV/0!</v>
      </c>
      <c r="G5541" s="364"/>
    </row>
    <row r="5542" spans="1:7" ht="17.25" thickBot="1" x14ac:dyDescent="0.35">
      <c r="A5542" s="481" t="s">
        <v>31</v>
      </c>
      <c r="B5542" s="484" t="s">
        <v>30</v>
      </c>
      <c r="C5542" s="486">
        <v>-1</v>
      </c>
      <c r="D5542" s="486" t="e">
        <v>#DIV/0!</v>
      </c>
      <c r="E5542" s="486" t="e">
        <v>#DIV/0!</v>
      </c>
      <c r="G5542" s="364"/>
    </row>
    <row r="5543" spans="1:7" ht="30.75" thickBot="1" x14ac:dyDescent="0.35">
      <c r="A5543" s="481" t="s">
        <v>32</v>
      </c>
      <c r="B5543" s="484" t="s">
        <v>30</v>
      </c>
      <c r="C5543" s="486" t="e">
        <v>#DIV/0!</v>
      </c>
      <c r="D5543" s="486" t="e">
        <v>#DIV/0!</v>
      </c>
      <c r="E5543" s="486" t="e">
        <v>#DIV/0!</v>
      </c>
      <c r="G5543" s="364"/>
    </row>
    <row r="5544" spans="1:7" ht="17.25" thickBot="1" x14ac:dyDescent="0.35">
      <c r="A5544" s="1041" t="s">
        <v>1207</v>
      </c>
      <c r="B5544" s="1042"/>
      <c r="C5544" s="1042"/>
      <c r="D5544" s="1042"/>
      <c r="E5544" s="1043"/>
      <c r="G5544" s="364"/>
    </row>
    <row r="5545" spans="1:7" x14ac:dyDescent="0.3">
      <c r="A5545" s="1044"/>
      <c r="B5545" s="482">
        <v>2019</v>
      </c>
      <c r="C5545" s="482">
        <v>2020</v>
      </c>
      <c r="D5545" s="482">
        <v>2021</v>
      </c>
      <c r="E5545" s="482">
        <v>2022</v>
      </c>
      <c r="G5545" s="364"/>
    </row>
    <row r="5546" spans="1:7" ht="17.25" thickBot="1" x14ac:dyDescent="0.35">
      <c r="A5546" s="1045"/>
      <c r="B5546" s="483" t="s">
        <v>9</v>
      </c>
      <c r="C5546" s="483" t="s">
        <v>10</v>
      </c>
      <c r="D5546" s="483" t="s">
        <v>10</v>
      </c>
      <c r="E5546" s="483" t="s">
        <v>10</v>
      </c>
      <c r="G5546" s="364"/>
    </row>
    <row r="5547" spans="1:7" ht="17.25" thickBot="1" x14ac:dyDescent="0.35">
      <c r="A5547" s="487" t="s">
        <v>49</v>
      </c>
      <c r="B5547" s="488">
        <v>0</v>
      </c>
      <c r="C5547" s="488">
        <v>0</v>
      </c>
      <c r="D5547" s="488">
        <v>0</v>
      </c>
      <c r="E5547" s="488">
        <v>0</v>
      </c>
      <c r="G5547" s="364"/>
    </row>
    <row r="5548" spans="1:7" ht="17.25" thickBot="1" x14ac:dyDescent="0.35">
      <c r="A5548" s="489" t="s">
        <v>110</v>
      </c>
      <c r="B5548" s="488">
        <v>0</v>
      </c>
      <c r="C5548" s="488">
        <v>0</v>
      </c>
      <c r="D5548" s="488">
        <v>0</v>
      </c>
      <c r="E5548" s="488">
        <v>0</v>
      </c>
      <c r="G5548" s="364"/>
    </row>
    <row r="5549" spans="1:7" ht="17.25" thickBot="1" x14ac:dyDescent="0.35">
      <c r="A5549" s="489" t="s">
        <v>111</v>
      </c>
      <c r="B5549" s="488"/>
      <c r="C5549" s="488"/>
      <c r="D5549" s="488"/>
      <c r="E5549" s="488"/>
      <c r="G5549" s="364"/>
    </row>
    <row r="5550" spans="1:7" ht="17.25" thickBot="1" x14ac:dyDescent="0.35">
      <c r="A5550" s="489" t="s">
        <v>113</v>
      </c>
      <c r="B5550" s="488"/>
      <c r="C5550" s="488"/>
      <c r="D5550" s="488"/>
      <c r="E5550" s="488"/>
      <c r="G5550" s="364"/>
    </row>
    <row r="5551" spans="1:7" ht="17.25" thickBot="1" x14ac:dyDescent="0.35">
      <c r="A5551" s="489" t="s">
        <v>114</v>
      </c>
      <c r="B5551" s="488"/>
      <c r="C5551" s="488"/>
      <c r="D5551" s="488"/>
      <c r="E5551" s="488"/>
      <c r="G5551" s="364"/>
    </row>
    <row r="5552" spans="1:7" ht="17.25" thickBot="1" x14ac:dyDescent="0.35">
      <c r="A5552" s="487" t="s">
        <v>50</v>
      </c>
      <c r="B5552" s="490">
        <v>19220</v>
      </c>
      <c r="C5552" s="490">
        <v>0</v>
      </c>
      <c r="D5552" s="490">
        <v>0</v>
      </c>
      <c r="E5552" s="490">
        <v>0</v>
      </c>
      <c r="G5552" s="364"/>
    </row>
    <row r="5553" spans="1:7" ht="17.25" thickBot="1" x14ac:dyDescent="0.35">
      <c r="A5553" s="489" t="s">
        <v>110</v>
      </c>
      <c r="B5553" s="488">
        <v>19220</v>
      </c>
      <c r="C5553" s="488">
        <v>0</v>
      </c>
      <c r="D5553" s="488">
        <v>0</v>
      </c>
      <c r="E5553" s="488">
        <v>0</v>
      </c>
      <c r="G5553" s="364"/>
    </row>
    <row r="5554" spans="1:7" ht="17.25" thickBot="1" x14ac:dyDescent="0.35">
      <c r="A5554" s="489" t="s">
        <v>111</v>
      </c>
      <c r="B5554" s="490"/>
      <c r="C5554" s="488"/>
      <c r="D5554" s="488"/>
      <c r="E5554" s="488"/>
      <c r="G5554" s="364"/>
    </row>
    <row r="5555" spans="1:7" ht="17.25" thickBot="1" x14ac:dyDescent="0.35">
      <c r="A5555" s="489" t="s">
        <v>113</v>
      </c>
      <c r="B5555" s="490"/>
      <c r="C5555" s="488"/>
      <c r="D5555" s="488"/>
      <c r="E5555" s="488"/>
      <c r="G5555" s="364"/>
    </row>
    <row r="5556" spans="1:7" ht="17.25" thickBot="1" x14ac:dyDescent="0.35">
      <c r="A5556" s="489" t="s">
        <v>114</v>
      </c>
      <c r="B5556" s="490"/>
      <c r="C5556" s="488"/>
      <c r="D5556" s="488"/>
      <c r="E5556" s="488"/>
      <c r="G5556" s="364"/>
    </row>
    <row r="5557" spans="1:7" ht="46.5" customHeight="1" thickBot="1" x14ac:dyDescent="0.35">
      <c r="A5557" s="493" t="s">
        <v>211</v>
      </c>
      <c r="B5557" s="490">
        <v>19220</v>
      </c>
      <c r="C5557" s="490">
        <v>0</v>
      </c>
      <c r="D5557" s="490">
        <v>0</v>
      </c>
      <c r="E5557" s="490">
        <v>0</v>
      </c>
      <c r="G5557" s="364"/>
    </row>
    <row r="5558" spans="1:7" ht="81" customHeight="1" thickBot="1" x14ac:dyDescent="0.35">
      <c r="A5558" s="477" t="s">
        <v>207</v>
      </c>
      <c r="B5558" s="477" t="s">
        <v>1246</v>
      </c>
      <c r="C5558" s="478" t="s">
        <v>1247</v>
      </c>
      <c r="D5558" s="479"/>
      <c r="E5558" s="480"/>
      <c r="G5558" s="364"/>
    </row>
    <row r="5559" spans="1:7" ht="17.25" thickBot="1" x14ac:dyDescent="0.35">
      <c r="A5559" s="481" t="s">
        <v>22</v>
      </c>
      <c r="B5559" s="1046" t="s">
        <v>724</v>
      </c>
      <c r="C5559" s="1047"/>
      <c r="D5559" s="1047"/>
      <c r="E5559" s="1048"/>
      <c r="G5559" s="364"/>
    </row>
    <row r="5560" spans="1:7" ht="17.25" thickBot="1" x14ac:dyDescent="0.35">
      <c r="A5560" s="481" t="s">
        <v>24</v>
      </c>
      <c r="B5560" s="1049" t="s">
        <v>711</v>
      </c>
      <c r="C5560" s="1050"/>
      <c r="D5560" s="1050"/>
      <c r="E5560" s="1051"/>
      <c r="G5560" s="364"/>
    </row>
    <row r="5561" spans="1:7" x14ac:dyDescent="0.3">
      <c r="A5561" s="1044"/>
      <c r="B5561" s="482">
        <v>2019</v>
      </c>
      <c r="C5561" s="482">
        <v>2020</v>
      </c>
      <c r="D5561" s="482">
        <v>2021</v>
      </c>
      <c r="E5561" s="482">
        <v>2022</v>
      </c>
      <c r="G5561" s="364"/>
    </row>
    <row r="5562" spans="1:7" ht="17.25" thickBot="1" x14ac:dyDescent="0.35">
      <c r="A5562" s="1045"/>
      <c r="B5562" s="483" t="s">
        <v>9</v>
      </c>
      <c r="C5562" s="483" t="s">
        <v>10</v>
      </c>
      <c r="D5562" s="483" t="s">
        <v>10</v>
      </c>
      <c r="E5562" s="483" t="s">
        <v>10</v>
      </c>
      <c r="G5562" s="364"/>
    </row>
    <row r="5563" spans="1:7" ht="17.25" thickBot="1" x14ac:dyDescent="0.35">
      <c r="A5563" s="481" t="s">
        <v>26</v>
      </c>
      <c r="B5563" s="485">
        <v>1</v>
      </c>
      <c r="C5563" s="485">
        <v>0</v>
      </c>
      <c r="D5563" s="484">
        <v>0</v>
      </c>
      <c r="E5563" s="484">
        <v>0</v>
      </c>
      <c r="G5563" s="364"/>
    </row>
    <row r="5564" spans="1:7" ht="17.25" thickBot="1" x14ac:dyDescent="0.35">
      <c r="A5564" s="481" t="s">
        <v>27</v>
      </c>
      <c r="B5564" s="488">
        <v>586</v>
      </c>
      <c r="C5564" s="488">
        <v>0</v>
      </c>
      <c r="D5564" s="488">
        <v>0</v>
      </c>
      <c r="E5564" s="488">
        <v>0</v>
      </c>
      <c r="G5564" s="364"/>
    </row>
    <row r="5565" spans="1:7" ht="17.25" thickBot="1" x14ac:dyDescent="0.35">
      <c r="A5565" s="481" t="s">
        <v>28</v>
      </c>
      <c r="B5565" s="485">
        <v>586</v>
      </c>
      <c r="C5565" s="485" t="e">
        <v>#DIV/0!</v>
      </c>
      <c r="D5565" s="485" t="e">
        <v>#DIV/0!</v>
      </c>
      <c r="E5565" s="485" t="e">
        <v>#DIV/0!</v>
      </c>
      <c r="G5565" s="364"/>
    </row>
    <row r="5566" spans="1:7" ht="17.25" thickBot="1" x14ac:dyDescent="0.35">
      <c r="A5566" s="481" t="s">
        <v>29</v>
      </c>
      <c r="B5566" s="484" t="s">
        <v>30</v>
      </c>
      <c r="C5566" s="486">
        <v>-1</v>
      </c>
      <c r="D5566" s="486" t="e">
        <v>#DIV/0!</v>
      </c>
      <c r="E5566" s="486" t="e">
        <v>#DIV/0!</v>
      </c>
      <c r="G5566" s="364"/>
    </row>
    <row r="5567" spans="1:7" ht="17.25" thickBot="1" x14ac:dyDescent="0.35">
      <c r="A5567" s="481" t="s">
        <v>31</v>
      </c>
      <c r="B5567" s="484" t="s">
        <v>30</v>
      </c>
      <c r="C5567" s="486">
        <v>-1</v>
      </c>
      <c r="D5567" s="486" t="e">
        <v>#DIV/0!</v>
      </c>
      <c r="E5567" s="486" t="e">
        <v>#DIV/0!</v>
      </c>
      <c r="G5567" s="364"/>
    </row>
    <row r="5568" spans="1:7" ht="30.75" thickBot="1" x14ac:dyDescent="0.35">
      <c r="A5568" s="481" t="s">
        <v>32</v>
      </c>
      <c r="B5568" s="484" t="s">
        <v>30</v>
      </c>
      <c r="C5568" s="486" t="e">
        <v>#DIV/0!</v>
      </c>
      <c r="D5568" s="486" t="e">
        <v>#DIV/0!</v>
      </c>
      <c r="E5568" s="486" t="e">
        <v>#DIV/0!</v>
      </c>
      <c r="G5568" s="364"/>
    </row>
    <row r="5569" spans="1:7" ht="17.25" thickBot="1" x14ac:dyDescent="0.35">
      <c r="A5569" s="1041" t="s">
        <v>1207</v>
      </c>
      <c r="B5569" s="1042"/>
      <c r="C5569" s="1042"/>
      <c r="D5569" s="1042"/>
      <c r="E5569" s="1043"/>
      <c r="G5569" s="364"/>
    </row>
    <row r="5570" spans="1:7" x14ac:dyDescent="0.3">
      <c r="A5570" s="1044"/>
      <c r="B5570" s="482">
        <v>2019</v>
      </c>
      <c r="C5570" s="482">
        <v>2020</v>
      </c>
      <c r="D5570" s="482">
        <v>2021</v>
      </c>
      <c r="E5570" s="482">
        <v>2022</v>
      </c>
      <c r="G5570" s="364"/>
    </row>
    <row r="5571" spans="1:7" ht="17.25" thickBot="1" x14ac:dyDescent="0.35">
      <c r="A5571" s="1045"/>
      <c r="B5571" s="483" t="s">
        <v>9</v>
      </c>
      <c r="C5571" s="483" t="s">
        <v>10</v>
      </c>
      <c r="D5571" s="483" t="s">
        <v>10</v>
      </c>
      <c r="E5571" s="483" t="s">
        <v>10</v>
      </c>
      <c r="G5571" s="364"/>
    </row>
    <row r="5572" spans="1:7" ht="17.25" thickBot="1" x14ac:dyDescent="0.35">
      <c r="A5572" s="487" t="s">
        <v>49</v>
      </c>
      <c r="B5572" s="488">
        <v>0</v>
      </c>
      <c r="C5572" s="488">
        <v>0</v>
      </c>
      <c r="D5572" s="488">
        <v>0</v>
      </c>
      <c r="E5572" s="488">
        <v>0</v>
      </c>
      <c r="G5572" s="364"/>
    </row>
    <row r="5573" spans="1:7" ht="17.25" thickBot="1" x14ac:dyDescent="0.35">
      <c r="A5573" s="489" t="s">
        <v>110</v>
      </c>
      <c r="B5573" s="488"/>
      <c r="C5573" s="488"/>
      <c r="D5573" s="488"/>
      <c r="E5573" s="488"/>
      <c r="G5573" s="364"/>
    </row>
    <row r="5574" spans="1:7" ht="17.25" thickBot="1" x14ac:dyDescent="0.35">
      <c r="A5574" s="489" t="s">
        <v>111</v>
      </c>
      <c r="B5574" s="488"/>
      <c r="C5574" s="488"/>
      <c r="D5574" s="488"/>
      <c r="E5574" s="488"/>
      <c r="G5574" s="364"/>
    </row>
    <row r="5575" spans="1:7" ht="17.25" thickBot="1" x14ac:dyDescent="0.35">
      <c r="A5575" s="489" t="s">
        <v>113</v>
      </c>
      <c r="B5575" s="488"/>
      <c r="C5575" s="488"/>
      <c r="D5575" s="488"/>
      <c r="E5575" s="488"/>
      <c r="G5575" s="364"/>
    </row>
    <row r="5576" spans="1:7" ht="17.25" thickBot="1" x14ac:dyDescent="0.35">
      <c r="A5576" s="489" t="s">
        <v>114</v>
      </c>
      <c r="B5576" s="488"/>
      <c r="C5576" s="488"/>
      <c r="D5576" s="488"/>
      <c r="E5576" s="488"/>
      <c r="G5576" s="364"/>
    </row>
    <row r="5577" spans="1:7" ht="17.25" thickBot="1" x14ac:dyDescent="0.35">
      <c r="A5577" s="487" t="s">
        <v>50</v>
      </c>
      <c r="B5577" s="490">
        <v>586</v>
      </c>
      <c r="C5577" s="490">
        <v>0</v>
      </c>
      <c r="D5577" s="490">
        <v>0</v>
      </c>
      <c r="E5577" s="490">
        <v>0</v>
      </c>
      <c r="G5577" s="364"/>
    </row>
    <row r="5578" spans="1:7" ht="17.25" thickBot="1" x14ac:dyDescent="0.35">
      <c r="A5578" s="489" t="s">
        <v>110</v>
      </c>
      <c r="B5578" s="488">
        <v>586</v>
      </c>
      <c r="C5578" s="488">
        <v>0</v>
      </c>
      <c r="D5578" s="488">
        <v>0</v>
      </c>
      <c r="E5578" s="488">
        <v>0</v>
      </c>
      <c r="G5578" s="364"/>
    </row>
    <row r="5579" spans="1:7" ht="17.25" thickBot="1" x14ac:dyDescent="0.35">
      <c r="A5579" s="489" t="s">
        <v>111</v>
      </c>
      <c r="B5579" s="490"/>
      <c r="C5579" s="488"/>
      <c r="D5579" s="488"/>
      <c r="E5579" s="488"/>
      <c r="G5579" s="364"/>
    </row>
    <row r="5580" spans="1:7" ht="17.25" thickBot="1" x14ac:dyDescent="0.35">
      <c r="A5580" s="489" t="s">
        <v>113</v>
      </c>
      <c r="B5580" s="490"/>
      <c r="C5580" s="488"/>
      <c r="D5580" s="488"/>
      <c r="E5580" s="488"/>
      <c r="G5580" s="364"/>
    </row>
    <row r="5581" spans="1:7" ht="17.25" thickBot="1" x14ac:dyDescent="0.35">
      <c r="A5581" s="489" t="s">
        <v>114</v>
      </c>
      <c r="B5581" s="490"/>
      <c r="C5581" s="488"/>
      <c r="D5581" s="488"/>
      <c r="E5581" s="488"/>
      <c r="G5581" s="364"/>
    </row>
    <row r="5582" spans="1:7" ht="42.75" customHeight="1" thickBot="1" x14ac:dyDescent="0.35">
      <c r="A5582" s="493" t="s">
        <v>211</v>
      </c>
      <c r="B5582" s="490">
        <v>586</v>
      </c>
      <c r="C5582" s="490">
        <v>0</v>
      </c>
      <c r="D5582" s="490">
        <v>0</v>
      </c>
      <c r="E5582" s="490">
        <v>0</v>
      </c>
      <c r="G5582" s="364"/>
    </row>
    <row r="5583" spans="1:7" ht="75" customHeight="1" thickBot="1" x14ac:dyDescent="0.35">
      <c r="A5583" s="477" t="s">
        <v>212</v>
      </c>
      <c r="B5583" s="477" t="s">
        <v>1248</v>
      </c>
      <c r="C5583" s="478" t="s">
        <v>1249</v>
      </c>
      <c r="D5583" s="479"/>
      <c r="E5583" s="480"/>
      <c r="G5583" s="364"/>
    </row>
    <row r="5584" spans="1:7" ht="17.25" thickBot="1" x14ac:dyDescent="0.35">
      <c r="A5584" s="481" t="s">
        <v>22</v>
      </c>
      <c r="B5584" s="1046" t="s">
        <v>724</v>
      </c>
      <c r="C5584" s="1047"/>
      <c r="D5584" s="1047"/>
      <c r="E5584" s="1048"/>
      <c r="G5584" s="364"/>
    </row>
    <row r="5585" spans="1:7" ht="17.25" thickBot="1" x14ac:dyDescent="0.35">
      <c r="A5585" s="481" t="s">
        <v>24</v>
      </c>
      <c r="B5585" s="1049" t="s">
        <v>711</v>
      </c>
      <c r="C5585" s="1050"/>
      <c r="D5585" s="1050"/>
      <c r="E5585" s="1051"/>
      <c r="G5585" s="364"/>
    </row>
    <row r="5586" spans="1:7" x14ac:dyDescent="0.3">
      <c r="A5586" s="1044"/>
      <c r="B5586" s="482">
        <v>2019</v>
      </c>
      <c r="C5586" s="482">
        <v>2020</v>
      </c>
      <c r="D5586" s="482">
        <v>2021</v>
      </c>
      <c r="E5586" s="482">
        <v>2022</v>
      </c>
      <c r="G5586" s="364"/>
    </row>
    <row r="5587" spans="1:7" ht="17.25" thickBot="1" x14ac:dyDescent="0.35">
      <c r="A5587" s="1045"/>
      <c r="B5587" s="483" t="s">
        <v>9</v>
      </c>
      <c r="C5587" s="483" t="s">
        <v>10</v>
      </c>
      <c r="D5587" s="483" t="s">
        <v>10</v>
      </c>
      <c r="E5587" s="483" t="s">
        <v>10</v>
      </c>
      <c r="G5587" s="364"/>
    </row>
    <row r="5588" spans="1:7" ht="17.25" thickBot="1" x14ac:dyDescent="0.35">
      <c r="A5588" s="481" t="s">
        <v>26</v>
      </c>
      <c r="B5588" s="485">
        <v>1</v>
      </c>
      <c r="C5588" s="485">
        <v>0</v>
      </c>
      <c r="D5588" s="484">
        <v>0</v>
      </c>
      <c r="E5588" s="484">
        <v>0</v>
      </c>
      <c r="G5588" s="364"/>
    </row>
    <row r="5589" spans="1:7" ht="17.25" thickBot="1" x14ac:dyDescent="0.35">
      <c r="A5589" s="481" t="s">
        <v>27</v>
      </c>
      <c r="B5589" s="488">
        <v>658</v>
      </c>
      <c r="C5589" s="488">
        <v>0</v>
      </c>
      <c r="D5589" s="488">
        <v>0</v>
      </c>
      <c r="E5589" s="488">
        <v>0</v>
      </c>
      <c r="G5589" s="364"/>
    </row>
    <row r="5590" spans="1:7" ht="17.25" thickBot="1" x14ac:dyDescent="0.35">
      <c r="A5590" s="481" t="s">
        <v>28</v>
      </c>
      <c r="B5590" s="485">
        <v>658</v>
      </c>
      <c r="C5590" s="485" t="e">
        <v>#DIV/0!</v>
      </c>
      <c r="D5590" s="485" t="e">
        <v>#DIV/0!</v>
      </c>
      <c r="E5590" s="485" t="e">
        <v>#DIV/0!</v>
      </c>
      <c r="G5590" s="364"/>
    </row>
    <row r="5591" spans="1:7" ht="17.25" thickBot="1" x14ac:dyDescent="0.35">
      <c r="A5591" s="481" t="s">
        <v>29</v>
      </c>
      <c r="B5591" s="484" t="s">
        <v>30</v>
      </c>
      <c r="C5591" s="486">
        <v>-1</v>
      </c>
      <c r="D5591" s="486" t="e">
        <v>#DIV/0!</v>
      </c>
      <c r="E5591" s="486" t="e">
        <v>#DIV/0!</v>
      </c>
      <c r="G5591" s="364"/>
    </row>
    <row r="5592" spans="1:7" ht="17.25" thickBot="1" x14ac:dyDescent="0.35">
      <c r="A5592" s="481" t="s">
        <v>31</v>
      </c>
      <c r="B5592" s="484" t="s">
        <v>30</v>
      </c>
      <c r="C5592" s="486">
        <v>-1</v>
      </c>
      <c r="D5592" s="486" t="e">
        <v>#DIV/0!</v>
      </c>
      <c r="E5592" s="486" t="e">
        <v>#DIV/0!</v>
      </c>
      <c r="G5592" s="364"/>
    </row>
    <row r="5593" spans="1:7" ht="30.75" thickBot="1" x14ac:dyDescent="0.35">
      <c r="A5593" s="481" t="s">
        <v>32</v>
      </c>
      <c r="B5593" s="484" t="s">
        <v>30</v>
      </c>
      <c r="C5593" s="486" t="e">
        <v>#DIV/0!</v>
      </c>
      <c r="D5593" s="486" t="e">
        <v>#DIV/0!</v>
      </c>
      <c r="E5593" s="486" t="e">
        <v>#DIV/0!</v>
      </c>
      <c r="G5593" s="364"/>
    </row>
    <row r="5594" spans="1:7" ht="17.25" thickBot="1" x14ac:dyDescent="0.35">
      <c r="A5594" s="1041" t="s">
        <v>1207</v>
      </c>
      <c r="B5594" s="1042"/>
      <c r="C5594" s="1042"/>
      <c r="D5594" s="1042"/>
      <c r="E5594" s="1043"/>
      <c r="G5594" s="364"/>
    </row>
    <row r="5595" spans="1:7" x14ac:dyDescent="0.3">
      <c r="A5595" s="1044"/>
      <c r="B5595" s="482">
        <v>2019</v>
      </c>
      <c r="C5595" s="482">
        <v>2020</v>
      </c>
      <c r="D5595" s="482">
        <v>2021</v>
      </c>
      <c r="E5595" s="482">
        <v>2022</v>
      </c>
      <c r="G5595" s="364"/>
    </row>
    <row r="5596" spans="1:7" ht="17.25" thickBot="1" x14ac:dyDescent="0.35">
      <c r="A5596" s="1045"/>
      <c r="B5596" s="483" t="s">
        <v>9</v>
      </c>
      <c r="C5596" s="483" t="s">
        <v>10</v>
      </c>
      <c r="D5596" s="483" t="s">
        <v>10</v>
      </c>
      <c r="E5596" s="483" t="s">
        <v>10</v>
      </c>
      <c r="G5596" s="364"/>
    </row>
    <row r="5597" spans="1:7" ht="17.25" thickBot="1" x14ac:dyDescent="0.35">
      <c r="A5597" s="487" t="s">
        <v>49</v>
      </c>
      <c r="B5597" s="488">
        <v>0</v>
      </c>
      <c r="C5597" s="488">
        <v>0</v>
      </c>
      <c r="D5597" s="488">
        <v>0</v>
      </c>
      <c r="E5597" s="488">
        <v>0</v>
      </c>
      <c r="G5597" s="364"/>
    </row>
    <row r="5598" spans="1:7" ht="17.25" thickBot="1" x14ac:dyDescent="0.35">
      <c r="A5598" s="489" t="s">
        <v>110</v>
      </c>
      <c r="B5598" s="488"/>
      <c r="C5598" s="488"/>
      <c r="D5598" s="488"/>
      <c r="E5598" s="488"/>
      <c r="G5598" s="364"/>
    </row>
    <row r="5599" spans="1:7" ht="17.25" thickBot="1" x14ac:dyDescent="0.35">
      <c r="A5599" s="489" t="s">
        <v>111</v>
      </c>
      <c r="B5599" s="488"/>
      <c r="C5599" s="488"/>
      <c r="D5599" s="488"/>
      <c r="E5599" s="488"/>
      <c r="G5599" s="364"/>
    </row>
    <row r="5600" spans="1:7" ht="17.25" thickBot="1" x14ac:dyDescent="0.35">
      <c r="A5600" s="489" t="s">
        <v>113</v>
      </c>
      <c r="B5600" s="488"/>
      <c r="C5600" s="488"/>
      <c r="D5600" s="488"/>
      <c r="E5600" s="488"/>
      <c r="G5600" s="364"/>
    </row>
    <row r="5601" spans="1:7" ht="17.25" thickBot="1" x14ac:dyDescent="0.35">
      <c r="A5601" s="489" t="s">
        <v>114</v>
      </c>
      <c r="B5601" s="488"/>
      <c r="C5601" s="488"/>
      <c r="D5601" s="488"/>
      <c r="E5601" s="488"/>
      <c r="G5601" s="364"/>
    </row>
    <row r="5602" spans="1:7" ht="17.25" thickBot="1" x14ac:dyDescent="0.35">
      <c r="A5602" s="487" t="s">
        <v>50</v>
      </c>
      <c r="B5602" s="490">
        <v>658</v>
      </c>
      <c r="C5602" s="490">
        <v>0</v>
      </c>
      <c r="D5602" s="490">
        <v>0</v>
      </c>
      <c r="E5602" s="490">
        <v>0</v>
      </c>
      <c r="G5602" s="364"/>
    </row>
    <row r="5603" spans="1:7" ht="17.25" thickBot="1" x14ac:dyDescent="0.35">
      <c r="A5603" s="489" t="s">
        <v>110</v>
      </c>
      <c r="B5603" s="488">
        <v>658</v>
      </c>
      <c r="C5603" s="488">
        <v>0</v>
      </c>
      <c r="D5603" s="488">
        <v>0</v>
      </c>
      <c r="E5603" s="488">
        <v>0</v>
      </c>
      <c r="G5603" s="364"/>
    </row>
    <row r="5604" spans="1:7" ht="17.25" thickBot="1" x14ac:dyDescent="0.35">
      <c r="A5604" s="489" t="s">
        <v>111</v>
      </c>
      <c r="B5604" s="490"/>
      <c r="C5604" s="488"/>
      <c r="D5604" s="488"/>
      <c r="E5604" s="488"/>
      <c r="G5604" s="364"/>
    </row>
    <row r="5605" spans="1:7" ht="17.25" thickBot="1" x14ac:dyDescent="0.35">
      <c r="A5605" s="489" t="s">
        <v>113</v>
      </c>
      <c r="B5605" s="490"/>
      <c r="C5605" s="488"/>
      <c r="D5605" s="488"/>
      <c r="E5605" s="488"/>
      <c r="G5605" s="364"/>
    </row>
    <row r="5606" spans="1:7" ht="17.25" thickBot="1" x14ac:dyDescent="0.35">
      <c r="A5606" s="489" t="s">
        <v>114</v>
      </c>
      <c r="B5606" s="490"/>
      <c r="C5606" s="488"/>
      <c r="D5606" s="488"/>
      <c r="E5606" s="488"/>
      <c r="G5606" s="364"/>
    </row>
    <row r="5607" spans="1:7" ht="42" customHeight="1" thickBot="1" x14ac:dyDescent="0.35">
      <c r="A5607" s="493" t="s">
        <v>216</v>
      </c>
      <c r="B5607" s="490">
        <v>658</v>
      </c>
      <c r="C5607" s="490">
        <v>0</v>
      </c>
      <c r="D5607" s="490">
        <v>0</v>
      </c>
      <c r="E5607" s="490">
        <v>0</v>
      </c>
      <c r="G5607" s="364"/>
    </row>
    <row r="5608" spans="1:7" ht="43.5" customHeight="1" thickBot="1" x14ac:dyDescent="0.35">
      <c r="A5608" s="477" t="s">
        <v>217</v>
      </c>
      <c r="B5608" s="477" t="s">
        <v>1250</v>
      </c>
      <c r="C5608" s="478" t="s">
        <v>1251</v>
      </c>
      <c r="D5608" s="479"/>
      <c r="E5608" s="480"/>
      <c r="G5608" s="364"/>
    </row>
    <row r="5609" spans="1:7" ht="17.25" thickBot="1" x14ac:dyDescent="0.35">
      <c r="A5609" s="481" t="s">
        <v>22</v>
      </c>
      <c r="B5609" s="1046" t="s">
        <v>1224</v>
      </c>
      <c r="C5609" s="1047"/>
      <c r="D5609" s="1047"/>
      <c r="E5609" s="1048"/>
      <c r="G5609" s="364"/>
    </row>
    <row r="5610" spans="1:7" ht="17.25" thickBot="1" x14ac:dyDescent="0.35">
      <c r="A5610" s="481" t="s">
        <v>24</v>
      </c>
      <c r="B5610" s="1049" t="s">
        <v>715</v>
      </c>
      <c r="C5610" s="1050"/>
      <c r="D5610" s="1050"/>
      <c r="E5610" s="1051"/>
      <c r="G5610" s="364"/>
    </row>
    <row r="5611" spans="1:7" x14ac:dyDescent="0.3">
      <c r="A5611" s="1044"/>
      <c r="B5611" s="482">
        <v>2019</v>
      </c>
      <c r="C5611" s="482">
        <v>2020</v>
      </c>
      <c r="D5611" s="482">
        <v>2021</v>
      </c>
      <c r="E5611" s="482">
        <v>2022</v>
      </c>
      <c r="G5611" s="364"/>
    </row>
    <row r="5612" spans="1:7" ht="17.25" thickBot="1" x14ac:dyDescent="0.35">
      <c r="A5612" s="1045"/>
      <c r="B5612" s="483" t="s">
        <v>9</v>
      </c>
      <c r="C5612" s="483" t="s">
        <v>10</v>
      </c>
      <c r="D5612" s="483" t="s">
        <v>10</v>
      </c>
      <c r="E5612" s="483" t="s">
        <v>10</v>
      </c>
      <c r="G5612" s="364"/>
    </row>
    <row r="5613" spans="1:7" ht="17.25" thickBot="1" x14ac:dyDescent="0.35">
      <c r="A5613" s="481" t="s">
        <v>26</v>
      </c>
      <c r="B5613" s="485">
        <v>2182</v>
      </c>
      <c r="C5613" s="485">
        <v>0</v>
      </c>
      <c r="D5613" s="484">
        <v>0</v>
      </c>
      <c r="E5613" s="484">
        <v>0</v>
      </c>
      <c r="G5613" s="364"/>
    </row>
    <row r="5614" spans="1:7" ht="17.25" thickBot="1" x14ac:dyDescent="0.35">
      <c r="A5614" s="481" t="s">
        <v>27</v>
      </c>
      <c r="B5614" s="490">
        <v>8587</v>
      </c>
      <c r="C5614" s="490">
        <v>0</v>
      </c>
      <c r="D5614" s="488">
        <v>0</v>
      </c>
      <c r="E5614" s="488">
        <v>0</v>
      </c>
      <c r="G5614" s="364"/>
    </row>
    <row r="5615" spans="1:7" ht="17.25" thickBot="1" x14ac:dyDescent="0.35">
      <c r="A5615" s="481" t="s">
        <v>28</v>
      </c>
      <c r="B5615" s="485">
        <v>3.9353803849679192</v>
      </c>
      <c r="C5615" s="485" t="e">
        <v>#DIV/0!</v>
      </c>
      <c r="D5615" s="485" t="e">
        <v>#DIV/0!</v>
      </c>
      <c r="E5615" s="485" t="e">
        <v>#DIV/0!</v>
      </c>
      <c r="G5615" s="364"/>
    </row>
    <row r="5616" spans="1:7" ht="17.25" thickBot="1" x14ac:dyDescent="0.35">
      <c r="A5616" s="481" t="s">
        <v>29</v>
      </c>
      <c r="B5616" s="484" t="s">
        <v>30</v>
      </c>
      <c r="C5616" s="486">
        <v>-1</v>
      </c>
      <c r="D5616" s="486" t="e">
        <v>#DIV/0!</v>
      </c>
      <c r="E5616" s="486" t="e">
        <v>#DIV/0!</v>
      </c>
      <c r="G5616" s="364"/>
    </row>
    <row r="5617" spans="1:7" ht="17.25" thickBot="1" x14ac:dyDescent="0.35">
      <c r="A5617" s="481" t="s">
        <v>31</v>
      </c>
      <c r="B5617" s="484" t="s">
        <v>30</v>
      </c>
      <c r="C5617" s="486">
        <v>-1</v>
      </c>
      <c r="D5617" s="486" t="e">
        <v>#DIV/0!</v>
      </c>
      <c r="E5617" s="486" t="e">
        <v>#DIV/0!</v>
      </c>
      <c r="G5617" s="364"/>
    </row>
    <row r="5618" spans="1:7" ht="30.75" thickBot="1" x14ac:dyDescent="0.35">
      <c r="A5618" s="481" t="s">
        <v>32</v>
      </c>
      <c r="B5618" s="484" t="s">
        <v>30</v>
      </c>
      <c r="C5618" s="486" t="e">
        <v>#DIV/0!</v>
      </c>
      <c r="D5618" s="486" t="e">
        <v>#DIV/0!</v>
      </c>
      <c r="E5618" s="486" t="e">
        <v>#DIV/0!</v>
      </c>
      <c r="G5618" s="364"/>
    </row>
    <row r="5619" spans="1:7" ht="17.25" thickBot="1" x14ac:dyDescent="0.35">
      <c r="A5619" s="1041" t="s">
        <v>1207</v>
      </c>
      <c r="B5619" s="1042"/>
      <c r="C5619" s="1042"/>
      <c r="D5619" s="1042"/>
      <c r="E5619" s="1043"/>
      <c r="G5619" s="364"/>
    </row>
    <row r="5620" spans="1:7" x14ac:dyDescent="0.3">
      <c r="A5620" s="1044"/>
      <c r="B5620" s="482">
        <v>2019</v>
      </c>
      <c r="C5620" s="482">
        <v>2020</v>
      </c>
      <c r="D5620" s="482">
        <v>2021</v>
      </c>
      <c r="E5620" s="482">
        <v>2022</v>
      </c>
      <c r="G5620" s="364"/>
    </row>
    <row r="5621" spans="1:7" ht="17.25" thickBot="1" x14ac:dyDescent="0.35">
      <c r="A5621" s="1045"/>
      <c r="B5621" s="483" t="s">
        <v>9</v>
      </c>
      <c r="C5621" s="483" t="s">
        <v>10</v>
      </c>
      <c r="D5621" s="483" t="s">
        <v>10</v>
      </c>
      <c r="E5621" s="483" t="s">
        <v>10</v>
      </c>
      <c r="G5621" s="364"/>
    </row>
    <row r="5622" spans="1:7" ht="17.25" thickBot="1" x14ac:dyDescent="0.35">
      <c r="A5622" s="487" t="s">
        <v>49</v>
      </c>
      <c r="B5622" s="488">
        <v>0</v>
      </c>
      <c r="C5622" s="488">
        <v>0</v>
      </c>
      <c r="D5622" s="488">
        <v>0</v>
      </c>
      <c r="E5622" s="488">
        <v>0</v>
      </c>
      <c r="G5622" s="364"/>
    </row>
    <row r="5623" spans="1:7" ht="17.25" thickBot="1" x14ac:dyDescent="0.35">
      <c r="A5623" s="489" t="s">
        <v>110</v>
      </c>
      <c r="B5623" s="488"/>
      <c r="C5623" s="488"/>
      <c r="D5623" s="488"/>
      <c r="E5623" s="488"/>
      <c r="G5623" s="364"/>
    </row>
    <row r="5624" spans="1:7" ht="17.25" thickBot="1" x14ac:dyDescent="0.35">
      <c r="A5624" s="489" t="s">
        <v>111</v>
      </c>
      <c r="B5624" s="488"/>
      <c r="C5624" s="488"/>
      <c r="D5624" s="488"/>
      <c r="E5624" s="488"/>
      <c r="G5624" s="364"/>
    </row>
    <row r="5625" spans="1:7" ht="17.25" thickBot="1" x14ac:dyDescent="0.35">
      <c r="A5625" s="489" t="s">
        <v>113</v>
      </c>
      <c r="B5625" s="488"/>
      <c r="C5625" s="488"/>
      <c r="D5625" s="488"/>
      <c r="E5625" s="488"/>
      <c r="G5625" s="364"/>
    </row>
    <row r="5626" spans="1:7" ht="17.25" thickBot="1" x14ac:dyDescent="0.35">
      <c r="A5626" s="489" t="s">
        <v>114</v>
      </c>
      <c r="B5626" s="488"/>
      <c r="C5626" s="488"/>
      <c r="D5626" s="488"/>
      <c r="E5626" s="488"/>
      <c r="G5626" s="364"/>
    </row>
    <row r="5627" spans="1:7" ht="17.25" thickBot="1" x14ac:dyDescent="0.35">
      <c r="A5627" s="487" t="s">
        <v>50</v>
      </c>
      <c r="B5627" s="490">
        <v>8587</v>
      </c>
      <c r="C5627" s="490">
        <v>0</v>
      </c>
      <c r="D5627" s="490">
        <v>0</v>
      </c>
      <c r="E5627" s="490">
        <v>0</v>
      </c>
      <c r="G5627" s="364"/>
    </row>
    <row r="5628" spans="1:7" ht="17.25" thickBot="1" x14ac:dyDescent="0.35">
      <c r="A5628" s="489" t="s">
        <v>110</v>
      </c>
      <c r="B5628" s="490">
        <v>8587</v>
      </c>
      <c r="C5628" s="488">
        <v>0</v>
      </c>
      <c r="D5628" s="488">
        <v>0</v>
      </c>
      <c r="E5628" s="488">
        <v>0</v>
      </c>
      <c r="G5628" s="364"/>
    </row>
    <row r="5629" spans="1:7" ht="17.25" thickBot="1" x14ac:dyDescent="0.35">
      <c r="A5629" s="489" t="s">
        <v>111</v>
      </c>
      <c r="B5629" s="490"/>
      <c r="C5629" s="488"/>
      <c r="D5629" s="488"/>
      <c r="E5629" s="488"/>
      <c r="G5629" s="364"/>
    </row>
    <row r="5630" spans="1:7" ht="17.25" thickBot="1" x14ac:dyDescent="0.35">
      <c r="A5630" s="489" t="s">
        <v>113</v>
      </c>
      <c r="B5630" s="490"/>
      <c r="C5630" s="488"/>
      <c r="D5630" s="488"/>
      <c r="E5630" s="488"/>
      <c r="G5630" s="364"/>
    </row>
    <row r="5631" spans="1:7" ht="17.25" thickBot="1" x14ac:dyDescent="0.35">
      <c r="A5631" s="489" t="s">
        <v>114</v>
      </c>
      <c r="B5631" s="490"/>
      <c r="C5631" s="488"/>
      <c r="D5631" s="488"/>
      <c r="E5631" s="488"/>
      <c r="G5631" s="364"/>
    </row>
    <row r="5632" spans="1:7" ht="36.75" customHeight="1" thickBot="1" x14ac:dyDescent="0.35">
      <c r="A5632" s="493" t="s">
        <v>221</v>
      </c>
      <c r="B5632" s="490">
        <v>8587</v>
      </c>
      <c r="C5632" s="490">
        <v>0</v>
      </c>
      <c r="D5632" s="490">
        <v>0</v>
      </c>
      <c r="E5632" s="490">
        <v>0</v>
      </c>
      <c r="G5632" s="364"/>
    </row>
    <row r="5633" spans="1:7" ht="48.75" customHeight="1" thickBot="1" x14ac:dyDescent="0.35">
      <c r="A5633" s="477" t="s">
        <v>217</v>
      </c>
      <c r="B5633" s="477" t="s">
        <v>1252</v>
      </c>
      <c r="C5633" s="478" t="s">
        <v>1253</v>
      </c>
      <c r="D5633" s="479"/>
      <c r="E5633" s="480"/>
      <c r="G5633" s="364"/>
    </row>
    <row r="5634" spans="1:7" ht="17.25" thickBot="1" x14ac:dyDescent="0.35">
      <c r="A5634" s="481" t="s">
        <v>22</v>
      </c>
      <c r="B5634" s="1046" t="s">
        <v>724</v>
      </c>
      <c r="C5634" s="1047"/>
      <c r="D5634" s="1047"/>
      <c r="E5634" s="1048"/>
      <c r="G5634" s="364"/>
    </row>
    <row r="5635" spans="1:7" ht="17.25" thickBot="1" x14ac:dyDescent="0.35">
      <c r="A5635" s="481" t="s">
        <v>24</v>
      </c>
      <c r="B5635" s="1049" t="s">
        <v>711</v>
      </c>
      <c r="C5635" s="1050"/>
      <c r="D5635" s="1050"/>
      <c r="E5635" s="1051"/>
      <c r="G5635" s="364"/>
    </row>
    <row r="5636" spans="1:7" x14ac:dyDescent="0.3">
      <c r="A5636" s="1044"/>
      <c r="B5636" s="482">
        <v>2019</v>
      </c>
      <c r="C5636" s="482">
        <v>2020</v>
      </c>
      <c r="D5636" s="482">
        <v>2021</v>
      </c>
      <c r="E5636" s="482">
        <v>2022</v>
      </c>
      <c r="G5636" s="364"/>
    </row>
    <row r="5637" spans="1:7" ht="17.25" thickBot="1" x14ac:dyDescent="0.35">
      <c r="A5637" s="1045"/>
      <c r="B5637" s="483" t="s">
        <v>9</v>
      </c>
      <c r="C5637" s="483" t="s">
        <v>10</v>
      </c>
      <c r="D5637" s="483" t="s">
        <v>10</v>
      </c>
      <c r="E5637" s="483" t="s">
        <v>10</v>
      </c>
      <c r="G5637" s="364"/>
    </row>
    <row r="5638" spans="1:7" ht="17.25" thickBot="1" x14ac:dyDescent="0.35">
      <c r="A5638" s="481" t="s">
        <v>26</v>
      </c>
      <c r="B5638" s="485">
        <v>1</v>
      </c>
      <c r="C5638" s="485">
        <v>0</v>
      </c>
      <c r="D5638" s="484">
        <v>0</v>
      </c>
      <c r="E5638" s="484">
        <v>0</v>
      </c>
      <c r="G5638" s="364"/>
    </row>
    <row r="5639" spans="1:7" ht="17.25" thickBot="1" x14ac:dyDescent="0.35">
      <c r="A5639" s="481" t="s">
        <v>27</v>
      </c>
      <c r="B5639" s="488">
        <v>574</v>
      </c>
      <c r="C5639" s="488">
        <v>0</v>
      </c>
      <c r="D5639" s="488">
        <v>0</v>
      </c>
      <c r="E5639" s="488">
        <v>0</v>
      </c>
      <c r="G5639" s="364"/>
    </row>
    <row r="5640" spans="1:7" ht="17.25" thickBot="1" x14ac:dyDescent="0.35">
      <c r="A5640" s="481" t="s">
        <v>28</v>
      </c>
      <c r="B5640" s="485">
        <v>574</v>
      </c>
      <c r="C5640" s="485" t="e">
        <v>#DIV/0!</v>
      </c>
      <c r="D5640" s="485" t="e">
        <v>#DIV/0!</v>
      </c>
      <c r="E5640" s="485" t="e">
        <v>#DIV/0!</v>
      </c>
      <c r="G5640" s="364"/>
    </row>
    <row r="5641" spans="1:7" ht="17.25" thickBot="1" x14ac:dyDescent="0.35">
      <c r="A5641" s="481" t="s">
        <v>29</v>
      </c>
      <c r="B5641" s="484" t="s">
        <v>30</v>
      </c>
      <c r="C5641" s="486">
        <v>-1</v>
      </c>
      <c r="D5641" s="486" t="e">
        <v>#DIV/0!</v>
      </c>
      <c r="E5641" s="486" t="e">
        <v>#DIV/0!</v>
      </c>
      <c r="G5641" s="364"/>
    </row>
    <row r="5642" spans="1:7" ht="17.25" thickBot="1" x14ac:dyDescent="0.35">
      <c r="A5642" s="481" t="s">
        <v>31</v>
      </c>
      <c r="B5642" s="484" t="s">
        <v>30</v>
      </c>
      <c r="C5642" s="486">
        <v>-1</v>
      </c>
      <c r="D5642" s="486" t="e">
        <v>#DIV/0!</v>
      </c>
      <c r="E5642" s="486" t="e">
        <v>#DIV/0!</v>
      </c>
      <c r="G5642" s="364"/>
    </row>
    <row r="5643" spans="1:7" ht="30.75" thickBot="1" x14ac:dyDescent="0.35">
      <c r="A5643" s="481" t="s">
        <v>32</v>
      </c>
      <c r="B5643" s="484" t="s">
        <v>30</v>
      </c>
      <c r="C5643" s="486" t="e">
        <v>#DIV/0!</v>
      </c>
      <c r="D5643" s="486" t="e">
        <v>#DIV/0!</v>
      </c>
      <c r="E5643" s="486" t="e">
        <v>#DIV/0!</v>
      </c>
      <c r="G5643" s="364"/>
    </row>
    <row r="5644" spans="1:7" ht="17.25" thickBot="1" x14ac:dyDescent="0.35">
      <c r="A5644" s="1041" t="s">
        <v>1207</v>
      </c>
      <c r="B5644" s="1042"/>
      <c r="C5644" s="1042"/>
      <c r="D5644" s="1042"/>
      <c r="E5644" s="1043"/>
      <c r="G5644" s="364"/>
    </row>
    <row r="5645" spans="1:7" x14ac:dyDescent="0.3">
      <c r="A5645" s="1044"/>
      <c r="B5645" s="482">
        <v>2019</v>
      </c>
      <c r="C5645" s="482">
        <v>2020</v>
      </c>
      <c r="D5645" s="482">
        <v>2021</v>
      </c>
      <c r="E5645" s="482">
        <v>2022</v>
      </c>
      <c r="G5645" s="364"/>
    </row>
    <row r="5646" spans="1:7" ht="17.25" thickBot="1" x14ac:dyDescent="0.35">
      <c r="A5646" s="1045"/>
      <c r="B5646" s="483" t="s">
        <v>9</v>
      </c>
      <c r="C5646" s="483" t="s">
        <v>10</v>
      </c>
      <c r="D5646" s="483" t="s">
        <v>10</v>
      </c>
      <c r="E5646" s="483" t="s">
        <v>10</v>
      </c>
      <c r="G5646" s="364"/>
    </row>
    <row r="5647" spans="1:7" ht="17.25" thickBot="1" x14ac:dyDescent="0.35">
      <c r="A5647" s="487" t="s">
        <v>49</v>
      </c>
      <c r="B5647" s="488">
        <v>0</v>
      </c>
      <c r="C5647" s="488">
        <v>0</v>
      </c>
      <c r="D5647" s="488">
        <v>0</v>
      </c>
      <c r="E5647" s="488">
        <v>0</v>
      </c>
      <c r="G5647" s="364"/>
    </row>
    <row r="5648" spans="1:7" ht="17.25" thickBot="1" x14ac:dyDescent="0.35">
      <c r="A5648" s="489" t="s">
        <v>110</v>
      </c>
      <c r="B5648" s="488"/>
      <c r="C5648" s="488"/>
      <c r="D5648" s="488"/>
      <c r="E5648" s="488"/>
      <c r="G5648" s="364"/>
    </row>
    <row r="5649" spans="1:7" ht="17.25" thickBot="1" x14ac:dyDescent="0.35">
      <c r="A5649" s="489" t="s">
        <v>111</v>
      </c>
      <c r="B5649" s="488"/>
      <c r="C5649" s="488"/>
      <c r="D5649" s="488"/>
      <c r="E5649" s="488"/>
      <c r="G5649" s="364"/>
    </row>
    <row r="5650" spans="1:7" ht="17.25" thickBot="1" x14ac:dyDescent="0.35">
      <c r="A5650" s="489" t="s">
        <v>113</v>
      </c>
      <c r="B5650" s="488"/>
      <c r="C5650" s="488"/>
      <c r="D5650" s="488"/>
      <c r="E5650" s="488"/>
      <c r="G5650" s="364"/>
    </row>
    <row r="5651" spans="1:7" ht="17.25" thickBot="1" x14ac:dyDescent="0.35">
      <c r="A5651" s="489" t="s">
        <v>114</v>
      </c>
      <c r="B5651" s="488"/>
      <c r="C5651" s="488"/>
      <c r="D5651" s="488"/>
      <c r="E5651" s="488"/>
      <c r="G5651" s="364"/>
    </row>
    <row r="5652" spans="1:7" ht="17.25" thickBot="1" x14ac:dyDescent="0.35">
      <c r="A5652" s="487" t="s">
        <v>50</v>
      </c>
      <c r="B5652" s="490">
        <v>574</v>
      </c>
      <c r="C5652" s="490">
        <v>0</v>
      </c>
      <c r="D5652" s="490">
        <v>0</v>
      </c>
      <c r="E5652" s="490">
        <v>0</v>
      </c>
      <c r="G5652" s="364"/>
    </row>
    <row r="5653" spans="1:7" ht="17.25" thickBot="1" x14ac:dyDescent="0.35">
      <c r="A5653" s="489" t="s">
        <v>110</v>
      </c>
      <c r="B5653" s="488">
        <v>574</v>
      </c>
      <c r="C5653" s="488">
        <v>0</v>
      </c>
      <c r="D5653" s="488">
        <v>0</v>
      </c>
      <c r="E5653" s="488">
        <v>0</v>
      </c>
      <c r="G5653" s="364"/>
    </row>
    <row r="5654" spans="1:7" ht="17.25" thickBot="1" x14ac:dyDescent="0.35">
      <c r="A5654" s="489" t="s">
        <v>111</v>
      </c>
      <c r="B5654" s="490"/>
      <c r="C5654" s="488"/>
      <c r="D5654" s="488"/>
      <c r="E5654" s="488"/>
      <c r="G5654" s="364"/>
    </row>
    <row r="5655" spans="1:7" ht="17.25" thickBot="1" x14ac:dyDescent="0.35">
      <c r="A5655" s="489" t="s">
        <v>113</v>
      </c>
      <c r="B5655" s="490"/>
      <c r="C5655" s="488"/>
      <c r="D5655" s="488"/>
      <c r="E5655" s="488"/>
      <c r="G5655" s="364"/>
    </row>
    <row r="5656" spans="1:7" ht="17.25" thickBot="1" x14ac:dyDescent="0.35">
      <c r="A5656" s="489" t="s">
        <v>114</v>
      </c>
      <c r="B5656" s="490"/>
      <c r="C5656" s="488"/>
      <c r="D5656" s="488"/>
      <c r="E5656" s="488"/>
      <c r="G5656" s="364"/>
    </row>
    <row r="5657" spans="1:7" ht="42.75" customHeight="1" thickBot="1" x14ac:dyDescent="0.35">
      <c r="A5657" s="493" t="s">
        <v>221</v>
      </c>
      <c r="B5657" s="490">
        <v>574</v>
      </c>
      <c r="C5657" s="490">
        <v>0</v>
      </c>
      <c r="D5657" s="490">
        <v>0</v>
      </c>
      <c r="E5657" s="490">
        <v>0</v>
      </c>
      <c r="G5657" s="364"/>
    </row>
    <row r="5658" spans="1:7" ht="68.25" customHeight="1" thickBot="1" x14ac:dyDescent="0.35">
      <c r="A5658" s="477" t="s">
        <v>222</v>
      </c>
      <c r="B5658" s="477" t="s">
        <v>1254</v>
      </c>
      <c r="C5658" s="478" t="s">
        <v>1255</v>
      </c>
      <c r="D5658" s="479"/>
      <c r="E5658" s="480"/>
      <c r="G5658" s="364"/>
    </row>
    <row r="5659" spans="1:7" ht="140.25" customHeight="1" thickBot="1" x14ac:dyDescent="0.35">
      <c r="A5659" s="481" t="s">
        <v>22</v>
      </c>
      <c r="B5659" s="1046" t="s">
        <v>1256</v>
      </c>
      <c r="C5659" s="1047"/>
      <c r="D5659" s="1047"/>
      <c r="E5659" s="1048"/>
      <c r="G5659" s="364"/>
    </row>
    <row r="5660" spans="1:7" ht="17.25" thickBot="1" x14ac:dyDescent="0.35">
      <c r="A5660" s="481" t="s">
        <v>24</v>
      </c>
      <c r="B5660" s="1049" t="s">
        <v>715</v>
      </c>
      <c r="C5660" s="1050"/>
      <c r="D5660" s="1050"/>
      <c r="E5660" s="1051"/>
      <c r="G5660" s="364"/>
    </row>
    <row r="5661" spans="1:7" x14ac:dyDescent="0.3">
      <c r="A5661" s="1044"/>
      <c r="B5661" s="482">
        <v>2019</v>
      </c>
      <c r="C5661" s="482">
        <v>2020</v>
      </c>
      <c r="D5661" s="482">
        <v>2021</v>
      </c>
      <c r="E5661" s="482">
        <v>2022</v>
      </c>
      <c r="G5661" s="364"/>
    </row>
    <row r="5662" spans="1:7" ht="17.25" thickBot="1" x14ac:dyDescent="0.35">
      <c r="A5662" s="1045"/>
      <c r="B5662" s="483" t="s">
        <v>9</v>
      </c>
      <c r="C5662" s="483" t="s">
        <v>10</v>
      </c>
      <c r="D5662" s="483" t="s">
        <v>10</v>
      </c>
      <c r="E5662" s="483" t="s">
        <v>10</v>
      </c>
      <c r="G5662" s="364"/>
    </row>
    <row r="5663" spans="1:7" ht="17.25" thickBot="1" x14ac:dyDescent="0.35">
      <c r="A5663" s="481" t="s">
        <v>26</v>
      </c>
      <c r="B5663" s="485">
        <v>1323</v>
      </c>
      <c r="C5663" s="485">
        <v>0</v>
      </c>
      <c r="D5663" s="484">
        <v>0</v>
      </c>
      <c r="E5663" s="484">
        <v>0</v>
      </c>
      <c r="G5663" s="364"/>
    </row>
    <row r="5664" spans="1:7" ht="17.25" thickBot="1" x14ac:dyDescent="0.35">
      <c r="A5664" s="481" t="s">
        <v>27</v>
      </c>
      <c r="B5664" s="490">
        <v>68733.519</v>
      </c>
      <c r="C5664" s="490">
        <v>0</v>
      </c>
      <c r="D5664" s="488">
        <v>0</v>
      </c>
      <c r="E5664" s="488">
        <v>0</v>
      </c>
      <c r="G5664" s="364"/>
    </row>
    <row r="5665" spans="1:7" ht="17.25" thickBot="1" x14ac:dyDescent="0.35">
      <c r="A5665" s="481" t="s">
        <v>28</v>
      </c>
      <c r="B5665" s="485">
        <v>51.952773242630386</v>
      </c>
      <c r="C5665" s="485" t="e">
        <v>#DIV/0!</v>
      </c>
      <c r="D5665" s="485" t="e">
        <v>#DIV/0!</v>
      </c>
      <c r="E5665" s="485" t="e">
        <v>#DIV/0!</v>
      </c>
      <c r="G5665" s="364"/>
    </row>
    <row r="5666" spans="1:7" ht="17.25" thickBot="1" x14ac:dyDescent="0.35">
      <c r="A5666" s="481" t="s">
        <v>29</v>
      </c>
      <c r="B5666" s="484" t="s">
        <v>30</v>
      </c>
      <c r="C5666" s="486">
        <v>-1</v>
      </c>
      <c r="D5666" s="486" t="e">
        <v>#DIV/0!</v>
      </c>
      <c r="E5666" s="486" t="e">
        <v>#DIV/0!</v>
      </c>
      <c r="G5666" s="364"/>
    </row>
    <row r="5667" spans="1:7" ht="17.25" thickBot="1" x14ac:dyDescent="0.35">
      <c r="A5667" s="481" t="s">
        <v>31</v>
      </c>
      <c r="B5667" s="484" t="s">
        <v>30</v>
      </c>
      <c r="C5667" s="486">
        <v>-1</v>
      </c>
      <c r="D5667" s="486" t="e">
        <v>#DIV/0!</v>
      </c>
      <c r="E5667" s="486" t="e">
        <v>#DIV/0!</v>
      </c>
      <c r="G5667" s="364"/>
    </row>
    <row r="5668" spans="1:7" ht="30.75" thickBot="1" x14ac:dyDescent="0.35">
      <c r="A5668" s="481" t="s">
        <v>32</v>
      </c>
      <c r="B5668" s="484" t="s">
        <v>30</v>
      </c>
      <c r="C5668" s="486" t="e">
        <v>#DIV/0!</v>
      </c>
      <c r="D5668" s="486" t="e">
        <v>#DIV/0!</v>
      </c>
      <c r="E5668" s="486" t="e">
        <v>#DIV/0!</v>
      </c>
      <c r="G5668" s="364"/>
    </row>
    <row r="5669" spans="1:7" ht="17.25" thickBot="1" x14ac:dyDescent="0.35">
      <c r="A5669" s="1041" t="s">
        <v>1207</v>
      </c>
      <c r="B5669" s="1042"/>
      <c r="C5669" s="1042"/>
      <c r="D5669" s="1042"/>
      <c r="E5669" s="1043"/>
      <c r="G5669" s="364"/>
    </row>
    <row r="5670" spans="1:7" x14ac:dyDescent="0.3">
      <c r="A5670" s="1044"/>
      <c r="B5670" s="482">
        <v>2019</v>
      </c>
      <c r="C5670" s="482">
        <v>2020</v>
      </c>
      <c r="D5670" s="482">
        <v>2021</v>
      </c>
      <c r="E5670" s="482">
        <v>2022</v>
      </c>
      <c r="G5670" s="364"/>
    </row>
    <row r="5671" spans="1:7" ht="17.25" thickBot="1" x14ac:dyDescent="0.35">
      <c r="A5671" s="1045"/>
      <c r="B5671" s="483" t="s">
        <v>9</v>
      </c>
      <c r="C5671" s="483" t="s">
        <v>10</v>
      </c>
      <c r="D5671" s="483" t="s">
        <v>10</v>
      </c>
      <c r="E5671" s="483" t="s">
        <v>10</v>
      </c>
      <c r="G5671" s="364"/>
    </row>
    <row r="5672" spans="1:7" ht="17.25" thickBot="1" x14ac:dyDescent="0.35">
      <c r="A5672" s="487" t="s">
        <v>49</v>
      </c>
      <c r="B5672" s="488">
        <v>0</v>
      </c>
      <c r="C5672" s="488">
        <v>0</v>
      </c>
      <c r="D5672" s="488">
        <v>0</v>
      </c>
      <c r="E5672" s="488">
        <v>0</v>
      </c>
      <c r="G5672" s="364"/>
    </row>
    <row r="5673" spans="1:7" ht="17.25" thickBot="1" x14ac:dyDescent="0.35">
      <c r="A5673" s="489" t="s">
        <v>110</v>
      </c>
      <c r="B5673" s="488"/>
      <c r="C5673" s="488"/>
      <c r="D5673" s="488"/>
      <c r="E5673" s="488"/>
      <c r="G5673" s="364"/>
    </row>
    <row r="5674" spans="1:7" ht="17.25" thickBot="1" x14ac:dyDescent="0.35">
      <c r="A5674" s="489" t="s">
        <v>111</v>
      </c>
      <c r="B5674" s="488"/>
      <c r="C5674" s="488"/>
      <c r="D5674" s="488"/>
      <c r="E5674" s="488"/>
      <c r="G5674" s="364"/>
    </row>
    <row r="5675" spans="1:7" ht="17.25" thickBot="1" x14ac:dyDescent="0.35">
      <c r="A5675" s="489" t="s">
        <v>113</v>
      </c>
      <c r="B5675" s="488"/>
      <c r="C5675" s="488"/>
      <c r="D5675" s="488"/>
      <c r="E5675" s="488"/>
      <c r="G5675" s="364"/>
    </row>
    <row r="5676" spans="1:7" ht="17.25" thickBot="1" x14ac:dyDescent="0.35">
      <c r="A5676" s="489" t="s">
        <v>114</v>
      </c>
      <c r="B5676" s="488"/>
      <c r="C5676" s="488"/>
      <c r="D5676" s="488"/>
      <c r="E5676" s="488"/>
      <c r="G5676" s="364"/>
    </row>
    <row r="5677" spans="1:7" ht="17.25" thickBot="1" x14ac:dyDescent="0.35">
      <c r="A5677" s="487" t="s">
        <v>50</v>
      </c>
      <c r="B5677" s="490">
        <v>68733.519</v>
      </c>
      <c r="C5677" s="490">
        <v>0</v>
      </c>
      <c r="D5677" s="490">
        <v>0</v>
      </c>
      <c r="E5677" s="490">
        <v>0</v>
      </c>
      <c r="G5677" s="364"/>
    </row>
    <row r="5678" spans="1:7" ht="17.25" thickBot="1" x14ac:dyDescent="0.35">
      <c r="A5678" s="489" t="s">
        <v>110</v>
      </c>
      <c r="B5678" s="490">
        <v>68733.519</v>
      </c>
      <c r="C5678" s="488">
        <v>0</v>
      </c>
      <c r="D5678" s="488"/>
      <c r="E5678" s="488"/>
      <c r="G5678" s="364"/>
    </row>
    <row r="5679" spans="1:7" ht="17.25" thickBot="1" x14ac:dyDescent="0.35">
      <c r="A5679" s="489" t="s">
        <v>111</v>
      </c>
      <c r="B5679" s="490"/>
      <c r="C5679" s="488"/>
      <c r="D5679" s="488"/>
      <c r="E5679" s="488"/>
      <c r="G5679" s="364"/>
    </row>
    <row r="5680" spans="1:7" ht="17.25" thickBot="1" x14ac:dyDescent="0.35">
      <c r="A5680" s="489" t="s">
        <v>113</v>
      </c>
      <c r="B5680" s="490"/>
      <c r="C5680" s="488"/>
      <c r="D5680" s="488"/>
      <c r="E5680" s="488"/>
      <c r="G5680" s="364"/>
    </row>
    <row r="5681" spans="1:7" ht="17.25" thickBot="1" x14ac:dyDescent="0.35">
      <c r="A5681" s="489" t="s">
        <v>114</v>
      </c>
      <c r="B5681" s="490"/>
      <c r="C5681" s="488"/>
      <c r="D5681" s="488"/>
      <c r="E5681" s="488"/>
      <c r="G5681" s="364"/>
    </row>
    <row r="5682" spans="1:7" ht="38.25" customHeight="1" thickBot="1" x14ac:dyDescent="0.35">
      <c r="A5682" s="493" t="s">
        <v>226</v>
      </c>
      <c r="B5682" s="490">
        <v>68733.519</v>
      </c>
      <c r="C5682" s="490">
        <v>0</v>
      </c>
      <c r="D5682" s="490">
        <v>0</v>
      </c>
      <c r="E5682" s="490">
        <v>0</v>
      </c>
      <c r="G5682" s="364"/>
    </row>
    <row r="5683" spans="1:7" ht="81.75" customHeight="1" thickBot="1" x14ac:dyDescent="0.35">
      <c r="A5683" s="477" t="s">
        <v>222</v>
      </c>
      <c r="B5683" s="477" t="s">
        <v>1257</v>
      </c>
      <c r="C5683" s="478" t="s">
        <v>1258</v>
      </c>
      <c r="D5683" s="479"/>
      <c r="E5683" s="480"/>
      <c r="G5683" s="364"/>
    </row>
    <row r="5684" spans="1:7" ht="17.25" thickBot="1" x14ac:dyDescent="0.35">
      <c r="A5684" s="481" t="s">
        <v>22</v>
      </c>
      <c r="B5684" s="1046" t="s">
        <v>724</v>
      </c>
      <c r="C5684" s="1047"/>
      <c r="D5684" s="1047"/>
      <c r="E5684" s="1048"/>
      <c r="G5684" s="364"/>
    </row>
    <row r="5685" spans="1:7" ht="17.25" thickBot="1" x14ac:dyDescent="0.35">
      <c r="A5685" s="481" t="s">
        <v>24</v>
      </c>
      <c r="B5685" s="1049" t="s">
        <v>711</v>
      </c>
      <c r="C5685" s="1050"/>
      <c r="D5685" s="1050"/>
      <c r="E5685" s="1051"/>
      <c r="G5685" s="364"/>
    </row>
    <row r="5686" spans="1:7" x14ac:dyDescent="0.3">
      <c r="A5686" s="1044"/>
      <c r="B5686" s="482">
        <v>2019</v>
      </c>
      <c r="C5686" s="482">
        <v>2020</v>
      </c>
      <c r="D5686" s="482">
        <v>2021</v>
      </c>
      <c r="E5686" s="482">
        <v>2022</v>
      </c>
      <c r="G5686" s="364"/>
    </row>
    <row r="5687" spans="1:7" ht="17.25" thickBot="1" x14ac:dyDescent="0.35">
      <c r="A5687" s="1045"/>
      <c r="B5687" s="483" t="s">
        <v>9</v>
      </c>
      <c r="C5687" s="483" t="s">
        <v>10</v>
      </c>
      <c r="D5687" s="483" t="s">
        <v>10</v>
      </c>
      <c r="E5687" s="483" t="s">
        <v>10</v>
      </c>
      <c r="G5687" s="364"/>
    </row>
    <row r="5688" spans="1:7" ht="17.25" thickBot="1" x14ac:dyDescent="0.35">
      <c r="A5688" s="481" t="s">
        <v>26</v>
      </c>
      <c r="B5688" s="485">
        <v>1</v>
      </c>
      <c r="C5688" s="485">
        <v>0</v>
      </c>
      <c r="D5688" s="484"/>
      <c r="E5688" s="484"/>
      <c r="G5688" s="364"/>
    </row>
    <row r="5689" spans="1:7" ht="17.25" thickBot="1" x14ac:dyDescent="0.35">
      <c r="A5689" s="481" t="s">
        <v>27</v>
      </c>
      <c r="B5689" s="488">
        <v>1973.4839999999999</v>
      </c>
      <c r="C5689" s="488">
        <v>0</v>
      </c>
      <c r="D5689" s="488">
        <v>0</v>
      </c>
      <c r="E5689" s="488">
        <v>0</v>
      </c>
      <c r="G5689" s="364"/>
    </row>
    <row r="5690" spans="1:7" ht="17.25" thickBot="1" x14ac:dyDescent="0.35">
      <c r="A5690" s="481" t="s">
        <v>28</v>
      </c>
      <c r="B5690" s="485">
        <v>1973.4839999999999</v>
      </c>
      <c r="C5690" s="485" t="e">
        <v>#DIV/0!</v>
      </c>
      <c r="D5690" s="485" t="e">
        <v>#DIV/0!</v>
      </c>
      <c r="E5690" s="485" t="e">
        <v>#DIV/0!</v>
      </c>
      <c r="G5690" s="364"/>
    </row>
    <row r="5691" spans="1:7" ht="17.25" thickBot="1" x14ac:dyDescent="0.35">
      <c r="A5691" s="481" t="s">
        <v>29</v>
      </c>
      <c r="B5691" s="484" t="s">
        <v>30</v>
      </c>
      <c r="C5691" s="486">
        <v>-1</v>
      </c>
      <c r="D5691" s="486" t="e">
        <v>#DIV/0!</v>
      </c>
      <c r="E5691" s="486" t="e">
        <v>#DIV/0!</v>
      </c>
      <c r="G5691" s="364"/>
    </row>
    <row r="5692" spans="1:7" ht="17.25" thickBot="1" x14ac:dyDescent="0.35">
      <c r="A5692" s="481" t="s">
        <v>31</v>
      </c>
      <c r="B5692" s="484" t="s">
        <v>30</v>
      </c>
      <c r="C5692" s="486">
        <v>-1</v>
      </c>
      <c r="D5692" s="486" t="e">
        <v>#DIV/0!</v>
      </c>
      <c r="E5692" s="486" t="e">
        <v>#DIV/0!</v>
      </c>
      <c r="G5692" s="364"/>
    </row>
    <row r="5693" spans="1:7" ht="30.75" thickBot="1" x14ac:dyDescent="0.35">
      <c r="A5693" s="481" t="s">
        <v>32</v>
      </c>
      <c r="B5693" s="484" t="s">
        <v>30</v>
      </c>
      <c r="C5693" s="486" t="e">
        <v>#DIV/0!</v>
      </c>
      <c r="D5693" s="486" t="e">
        <v>#DIV/0!</v>
      </c>
      <c r="E5693" s="486" t="e">
        <v>#DIV/0!</v>
      </c>
      <c r="G5693" s="364"/>
    </row>
    <row r="5694" spans="1:7" ht="17.25" thickBot="1" x14ac:dyDescent="0.35">
      <c r="A5694" s="1041" t="s">
        <v>1207</v>
      </c>
      <c r="B5694" s="1042"/>
      <c r="C5694" s="1042"/>
      <c r="D5694" s="1042"/>
      <c r="E5694" s="1043"/>
      <c r="G5694" s="364"/>
    </row>
    <row r="5695" spans="1:7" x14ac:dyDescent="0.3">
      <c r="A5695" s="1044"/>
      <c r="B5695" s="482">
        <v>2019</v>
      </c>
      <c r="C5695" s="482">
        <v>2020</v>
      </c>
      <c r="D5695" s="482">
        <v>2021</v>
      </c>
      <c r="E5695" s="482">
        <v>2022</v>
      </c>
      <c r="G5695" s="364"/>
    </row>
    <row r="5696" spans="1:7" ht="17.25" thickBot="1" x14ac:dyDescent="0.35">
      <c r="A5696" s="1045"/>
      <c r="B5696" s="483" t="s">
        <v>9</v>
      </c>
      <c r="C5696" s="483" t="s">
        <v>10</v>
      </c>
      <c r="D5696" s="483" t="s">
        <v>10</v>
      </c>
      <c r="E5696" s="483" t="s">
        <v>10</v>
      </c>
      <c r="G5696" s="364"/>
    </row>
    <row r="5697" spans="1:7" ht="17.25" thickBot="1" x14ac:dyDescent="0.35">
      <c r="A5697" s="487" t="s">
        <v>49</v>
      </c>
      <c r="B5697" s="488">
        <v>0</v>
      </c>
      <c r="C5697" s="488">
        <v>0</v>
      </c>
      <c r="D5697" s="488">
        <v>0</v>
      </c>
      <c r="E5697" s="488">
        <v>0</v>
      </c>
      <c r="G5697" s="364"/>
    </row>
    <row r="5698" spans="1:7" ht="17.25" thickBot="1" x14ac:dyDescent="0.35">
      <c r="A5698" s="489" t="s">
        <v>110</v>
      </c>
      <c r="B5698" s="488"/>
      <c r="C5698" s="488"/>
      <c r="D5698" s="488"/>
      <c r="E5698" s="488"/>
      <c r="G5698" s="364"/>
    </row>
    <row r="5699" spans="1:7" ht="17.25" thickBot="1" x14ac:dyDescent="0.35">
      <c r="A5699" s="489" t="s">
        <v>111</v>
      </c>
      <c r="B5699" s="488"/>
      <c r="C5699" s="488"/>
      <c r="D5699" s="488"/>
      <c r="E5699" s="488"/>
      <c r="G5699" s="364"/>
    </row>
    <row r="5700" spans="1:7" ht="17.25" thickBot="1" x14ac:dyDescent="0.35">
      <c r="A5700" s="489" t="s">
        <v>113</v>
      </c>
      <c r="B5700" s="488"/>
      <c r="C5700" s="488"/>
      <c r="D5700" s="488"/>
      <c r="E5700" s="488"/>
      <c r="G5700" s="364"/>
    </row>
    <row r="5701" spans="1:7" ht="17.25" thickBot="1" x14ac:dyDescent="0.35">
      <c r="A5701" s="489" t="s">
        <v>114</v>
      </c>
      <c r="B5701" s="488"/>
      <c r="C5701" s="488"/>
      <c r="D5701" s="488"/>
      <c r="E5701" s="488"/>
      <c r="G5701" s="364"/>
    </row>
    <row r="5702" spans="1:7" ht="17.25" thickBot="1" x14ac:dyDescent="0.35">
      <c r="A5702" s="487" t="s">
        <v>50</v>
      </c>
      <c r="B5702" s="490">
        <v>1973.4839999999999</v>
      </c>
      <c r="C5702" s="490">
        <v>0</v>
      </c>
      <c r="D5702" s="490">
        <v>0</v>
      </c>
      <c r="E5702" s="490">
        <v>0</v>
      </c>
      <c r="G5702" s="364"/>
    </row>
    <row r="5703" spans="1:7" ht="17.25" thickBot="1" x14ac:dyDescent="0.35">
      <c r="A5703" s="489" t="s">
        <v>110</v>
      </c>
      <c r="B5703" s="488">
        <v>1973.4839999999999</v>
      </c>
      <c r="C5703" s="488">
        <v>0</v>
      </c>
      <c r="D5703" s="488">
        <v>0</v>
      </c>
      <c r="E5703" s="488">
        <v>0</v>
      </c>
      <c r="G5703" s="364"/>
    </row>
    <row r="5704" spans="1:7" ht="17.25" thickBot="1" x14ac:dyDescent="0.35">
      <c r="A5704" s="489" t="s">
        <v>111</v>
      </c>
      <c r="B5704" s="490"/>
      <c r="C5704" s="488"/>
      <c r="D5704" s="488"/>
      <c r="E5704" s="488"/>
      <c r="G5704" s="364"/>
    </row>
    <row r="5705" spans="1:7" ht="17.25" thickBot="1" x14ac:dyDescent="0.35">
      <c r="A5705" s="489" t="s">
        <v>113</v>
      </c>
      <c r="B5705" s="490"/>
      <c r="C5705" s="488"/>
      <c r="D5705" s="488"/>
      <c r="E5705" s="488"/>
      <c r="G5705" s="364"/>
    </row>
    <row r="5706" spans="1:7" ht="17.25" thickBot="1" x14ac:dyDescent="0.35">
      <c r="A5706" s="489" t="s">
        <v>114</v>
      </c>
      <c r="B5706" s="490"/>
      <c r="C5706" s="488"/>
      <c r="D5706" s="488"/>
      <c r="E5706" s="488"/>
      <c r="G5706" s="364"/>
    </row>
    <row r="5707" spans="1:7" ht="42" customHeight="1" thickBot="1" x14ac:dyDescent="0.35">
      <c r="A5707" s="493" t="s">
        <v>226</v>
      </c>
      <c r="B5707" s="490">
        <v>1973.4839999999999</v>
      </c>
      <c r="C5707" s="490">
        <v>0</v>
      </c>
      <c r="D5707" s="490">
        <v>0</v>
      </c>
      <c r="E5707" s="490">
        <v>0</v>
      </c>
      <c r="G5707" s="364"/>
    </row>
    <row r="5708" spans="1:7" ht="60.75" customHeight="1" thickBot="1" x14ac:dyDescent="0.35">
      <c r="A5708" s="477" t="s">
        <v>227</v>
      </c>
      <c r="B5708" s="477" t="s">
        <v>1259</v>
      </c>
      <c r="C5708" s="478" t="s">
        <v>1260</v>
      </c>
      <c r="D5708" s="479"/>
      <c r="E5708" s="480"/>
      <c r="G5708" s="364"/>
    </row>
    <row r="5709" spans="1:7" ht="17.25" thickBot="1" x14ac:dyDescent="0.35">
      <c r="A5709" s="481" t="s">
        <v>22</v>
      </c>
      <c r="B5709" s="1046" t="s">
        <v>1261</v>
      </c>
      <c r="C5709" s="1047"/>
      <c r="D5709" s="1047"/>
      <c r="E5709" s="1048"/>
      <c r="G5709" s="364"/>
    </row>
    <row r="5710" spans="1:7" ht="17.25" thickBot="1" x14ac:dyDescent="0.35">
      <c r="A5710" s="481" t="s">
        <v>24</v>
      </c>
      <c r="B5710" s="1049" t="s">
        <v>715</v>
      </c>
      <c r="C5710" s="1050"/>
      <c r="D5710" s="1050"/>
      <c r="E5710" s="1051"/>
      <c r="G5710" s="364"/>
    </row>
    <row r="5711" spans="1:7" x14ac:dyDescent="0.3">
      <c r="A5711" s="1044"/>
      <c r="B5711" s="482">
        <v>2019</v>
      </c>
      <c r="C5711" s="482">
        <v>2020</v>
      </c>
      <c r="D5711" s="482">
        <v>2021</v>
      </c>
      <c r="E5711" s="482">
        <v>2022</v>
      </c>
      <c r="G5711" s="364"/>
    </row>
    <row r="5712" spans="1:7" ht="17.25" thickBot="1" x14ac:dyDescent="0.35">
      <c r="A5712" s="1045"/>
      <c r="B5712" s="483" t="s">
        <v>9</v>
      </c>
      <c r="C5712" s="483" t="s">
        <v>10</v>
      </c>
      <c r="D5712" s="483" t="s">
        <v>10</v>
      </c>
      <c r="E5712" s="483" t="s">
        <v>10</v>
      </c>
      <c r="G5712" s="364"/>
    </row>
    <row r="5713" spans="1:7" ht="17.25" thickBot="1" x14ac:dyDescent="0.35">
      <c r="A5713" s="481" t="s">
        <v>26</v>
      </c>
      <c r="B5713" s="485">
        <v>2548</v>
      </c>
      <c r="C5713" s="485">
        <v>0</v>
      </c>
      <c r="D5713" s="484">
        <v>0</v>
      </c>
      <c r="E5713" s="484">
        <v>0</v>
      </c>
      <c r="G5713" s="364"/>
    </row>
    <row r="5714" spans="1:7" ht="17.25" thickBot="1" x14ac:dyDescent="0.35">
      <c r="A5714" s="481" t="s">
        <v>27</v>
      </c>
      <c r="B5714" s="490">
        <v>45612.32</v>
      </c>
      <c r="C5714" s="490">
        <v>0</v>
      </c>
      <c r="D5714" s="488">
        <v>0</v>
      </c>
      <c r="E5714" s="488">
        <v>0</v>
      </c>
      <c r="G5714" s="364"/>
    </row>
    <row r="5715" spans="1:7" ht="17.25" thickBot="1" x14ac:dyDescent="0.35">
      <c r="A5715" s="481" t="s">
        <v>28</v>
      </c>
      <c r="B5715" s="485">
        <v>17.901224489795919</v>
      </c>
      <c r="C5715" s="485" t="e">
        <v>#DIV/0!</v>
      </c>
      <c r="D5715" s="485" t="e">
        <v>#DIV/0!</v>
      </c>
      <c r="E5715" s="485" t="e">
        <v>#DIV/0!</v>
      </c>
      <c r="G5715" s="364"/>
    </row>
    <row r="5716" spans="1:7" ht="17.25" thickBot="1" x14ac:dyDescent="0.35">
      <c r="A5716" s="481" t="s">
        <v>29</v>
      </c>
      <c r="B5716" s="484" t="s">
        <v>30</v>
      </c>
      <c r="C5716" s="486">
        <v>-1</v>
      </c>
      <c r="D5716" s="486" t="e">
        <v>#DIV/0!</v>
      </c>
      <c r="E5716" s="486" t="e">
        <v>#DIV/0!</v>
      </c>
      <c r="G5716" s="364"/>
    </row>
    <row r="5717" spans="1:7" ht="17.25" thickBot="1" x14ac:dyDescent="0.35">
      <c r="A5717" s="481" t="s">
        <v>31</v>
      </c>
      <c r="B5717" s="484" t="s">
        <v>30</v>
      </c>
      <c r="C5717" s="486">
        <v>-1</v>
      </c>
      <c r="D5717" s="486" t="e">
        <v>#DIV/0!</v>
      </c>
      <c r="E5717" s="486" t="e">
        <v>#DIV/0!</v>
      </c>
      <c r="G5717" s="364"/>
    </row>
    <row r="5718" spans="1:7" ht="30.75" thickBot="1" x14ac:dyDescent="0.35">
      <c r="A5718" s="481" t="s">
        <v>32</v>
      </c>
      <c r="B5718" s="484" t="s">
        <v>30</v>
      </c>
      <c r="C5718" s="486" t="e">
        <v>#DIV/0!</v>
      </c>
      <c r="D5718" s="486" t="e">
        <v>#DIV/0!</v>
      </c>
      <c r="E5718" s="486" t="e">
        <v>#DIV/0!</v>
      </c>
      <c r="G5718" s="364"/>
    </row>
    <row r="5719" spans="1:7" ht="17.25" thickBot="1" x14ac:dyDescent="0.35">
      <c r="A5719" s="1041" t="s">
        <v>1207</v>
      </c>
      <c r="B5719" s="1042"/>
      <c r="C5719" s="1042"/>
      <c r="D5719" s="1042"/>
      <c r="E5719" s="1043"/>
      <c r="G5719" s="364"/>
    </row>
    <row r="5720" spans="1:7" x14ac:dyDescent="0.3">
      <c r="A5720" s="1044"/>
      <c r="B5720" s="482">
        <v>2019</v>
      </c>
      <c r="C5720" s="482">
        <v>2020</v>
      </c>
      <c r="D5720" s="482">
        <v>2021</v>
      </c>
      <c r="E5720" s="482">
        <v>2022</v>
      </c>
      <c r="G5720" s="364"/>
    </row>
    <row r="5721" spans="1:7" ht="17.25" thickBot="1" x14ac:dyDescent="0.35">
      <c r="A5721" s="1045"/>
      <c r="B5721" s="483" t="s">
        <v>9</v>
      </c>
      <c r="C5721" s="483" t="s">
        <v>10</v>
      </c>
      <c r="D5721" s="483" t="s">
        <v>10</v>
      </c>
      <c r="E5721" s="483" t="s">
        <v>10</v>
      </c>
      <c r="G5721" s="364"/>
    </row>
    <row r="5722" spans="1:7" ht="17.25" thickBot="1" x14ac:dyDescent="0.35">
      <c r="A5722" s="487" t="s">
        <v>49</v>
      </c>
      <c r="B5722" s="488">
        <v>0</v>
      </c>
      <c r="C5722" s="488">
        <v>0</v>
      </c>
      <c r="D5722" s="488">
        <v>0</v>
      </c>
      <c r="E5722" s="488">
        <v>0</v>
      </c>
      <c r="G5722" s="364"/>
    </row>
    <row r="5723" spans="1:7" ht="17.25" thickBot="1" x14ac:dyDescent="0.35">
      <c r="A5723" s="489" t="s">
        <v>110</v>
      </c>
      <c r="B5723" s="488"/>
      <c r="C5723" s="488"/>
      <c r="D5723" s="488"/>
      <c r="E5723" s="488"/>
      <c r="G5723" s="364"/>
    </row>
    <row r="5724" spans="1:7" ht="17.25" thickBot="1" x14ac:dyDescent="0.35">
      <c r="A5724" s="489" t="s">
        <v>111</v>
      </c>
      <c r="B5724" s="488"/>
      <c r="C5724" s="488"/>
      <c r="D5724" s="488"/>
      <c r="E5724" s="488"/>
      <c r="G5724" s="364"/>
    </row>
    <row r="5725" spans="1:7" ht="17.25" thickBot="1" x14ac:dyDescent="0.35">
      <c r="A5725" s="489" t="s">
        <v>113</v>
      </c>
      <c r="B5725" s="488"/>
      <c r="C5725" s="488"/>
      <c r="D5725" s="488"/>
      <c r="E5725" s="488"/>
      <c r="G5725" s="364"/>
    </row>
    <row r="5726" spans="1:7" ht="17.25" thickBot="1" x14ac:dyDescent="0.35">
      <c r="A5726" s="489" t="s">
        <v>114</v>
      </c>
      <c r="B5726" s="488"/>
      <c r="C5726" s="488"/>
      <c r="D5726" s="488"/>
      <c r="E5726" s="488"/>
      <c r="G5726" s="364"/>
    </row>
    <row r="5727" spans="1:7" ht="17.25" thickBot="1" x14ac:dyDescent="0.35">
      <c r="A5727" s="487" t="s">
        <v>50</v>
      </c>
      <c r="B5727" s="490">
        <v>45612.32</v>
      </c>
      <c r="C5727" s="490">
        <v>0</v>
      </c>
      <c r="D5727" s="490">
        <v>0</v>
      </c>
      <c r="E5727" s="490">
        <v>0</v>
      </c>
      <c r="G5727" s="364"/>
    </row>
    <row r="5728" spans="1:7" ht="17.25" thickBot="1" x14ac:dyDescent="0.35">
      <c r="A5728" s="489" t="s">
        <v>110</v>
      </c>
      <c r="B5728" s="490">
        <v>45612.32</v>
      </c>
      <c r="C5728" s="488">
        <v>0</v>
      </c>
      <c r="D5728" s="488">
        <v>0</v>
      </c>
      <c r="E5728" s="488">
        <v>0</v>
      </c>
      <c r="G5728" s="364"/>
    </row>
    <row r="5729" spans="1:7" ht="17.25" thickBot="1" x14ac:dyDescent="0.35">
      <c r="A5729" s="489" t="s">
        <v>111</v>
      </c>
      <c r="B5729" s="490"/>
      <c r="C5729" s="488"/>
      <c r="D5729" s="488"/>
      <c r="E5729" s="488"/>
      <c r="G5729" s="364"/>
    </row>
    <row r="5730" spans="1:7" ht="17.25" thickBot="1" x14ac:dyDescent="0.35">
      <c r="A5730" s="489" t="s">
        <v>113</v>
      </c>
      <c r="B5730" s="490"/>
      <c r="C5730" s="488"/>
      <c r="D5730" s="488"/>
      <c r="E5730" s="488"/>
      <c r="G5730" s="364"/>
    </row>
    <row r="5731" spans="1:7" ht="17.25" thickBot="1" x14ac:dyDescent="0.35">
      <c r="A5731" s="489" t="s">
        <v>114</v>
      </c>
      <c r="B5731" s="490"/>
      <c r="C5731" s="488"/>
      <c r="D5731" s="488"/>
      <c r="E5731" s="488"/>
      <c r="G5731" s="364"/>
    </row>
    <row r="5732" spans="1:7" ht="40.5" customHeight="1" thickBot="1" x14ac:dyDescent="0.35">
      <c r="A5732" s="493" t="s">
        <v>231</v>
      </c>
      <c r="B5732" s="490">
        <v>45612.32</v>
      </c>
      <c r="C5732" s="490">
        <v>0</v>
      </c>
      <c r="D5732" s="490">
        <v>0</v>
      </c>
      <c r="E5732" s="490">
        <v>0</v>
      </c>
      <c r="G5732" s="364"/>
    </row>
    <row r="5733" spans="1:7" ht="65.25" customHeight="1" thickBot="1" x14ac:dyDescent="0.35">
      <c r="A5733" s="477" t="s">
        <v>227</v>
      </c>
      <c r="B5733" s="477" t="s">
        <v>1262</v>
      </c>
      <c r="C5733" s="478" t="s">
        <v>1263</v>
      </c>
      <c r="D5733" s="479"/>
      <c r="E5733" s="480"/>
      <c r="G5733" s="364"/>
    </row>
    <row r="5734" spans="1:7" ht="17.25" thickBot="1" x14ac:dyDescent="0.35">
      <c r="A5734" s="481" t="s">
        <v>22</v>
      </c>
      <c r="B5734" s="1046" t="s">
        <v>724</v>
      </c>
      <c r="C5734" s="1047"/>
      <c r="D5734" s="1047"/>
      <c r="E5734" s="1048"/>
      <c r="G5734" s="364"/>
    </row>
    <row r="5735" spans="1:7" ht="17.25" thickBot="1" x14ac:dyDescent="0.35">
      <c r="A5735" s="481" t="s">
        <v>24</v>
      </c>
      <c r="B5735" s="1049" t="s">
        <v>711</v>
      </c>
      <c r="C5735" s="1050"/>
      <c r="D5735" s="1050"/>
      <c r="E5735" s="1051"/>
      <c r="G5735" s="364"/>
    </row>
    <row r="5736" spans="1:7" x14ac:dyDescent="0.3">
      <c r="A5736" s="1044"/>
      <c r="B5736" s="482">
        <v>2019</v>
      </c>
      <c r="C5736" s="482">
        <v>2020</v>
      </c>
      <c r="D5736" s="482">
        <v>2021</v>
      </c>
      <c r="E5736" s="482">
        <v>2022</v>
      </c>
      <c r="G5736" s="364"/>
    </row>
    <row r="5737" spans="1:7" ht="17.25" thickBot="1" x14ac:dyDescent="0.35">
      <c r="A5737" s="1045"/>
      <c r="B5737" s="483" t="s">
        <v>9</v>
      </c>
      <c r="C5737" s="483" t="s">
        <v>10</v>
      </c>
      <c r="D5737" s="483" t="s">
        <v>10</v>
      </c>
      <c r="E5737" s="483" t="s">
        <v>10</v>
      </c>
      <c r="G5737" s="364"/>
    </row>
    <row r="5738" spans="1:7" ht="17.25" thickBot="1" x14ac:dyDescent="0.35">
      <c r="A5738" s="481" t="s">
        <v>26</v>
      </c>
      <c r="B5738" s="485">
        <v>1</v>
      </c>
      <c r="C5738" s="485">
        <v>0</v>
      </c>
      <c r="D5738" s="484">
        <v>0</v>
      </c>
      <c r="E5738" s="484">
        <v>0</v>
      </c>
      <c r="G5738" s="364"/>
    </row>
    <row r="5739" spans="1:7" ht="17.25" thickBot="1" x14ac:dyDescent="0.35">
      <c r="A5739" s="481" t="s">
        <v>27</v>
      </c>
      <c r="B5739" s="488">
        <v>1808</v>
      </c>
      <c r="C5739" s="488">
        <v>0</v>
      </c>
      <c r="D5739" s="488">
        <v>0</v>
      </c>
      <c r="E5739" s="488">
        <v>0</v>
      </c>
      <c r="G5739" s="364"/>
    </row>
    <row r="5740" spans="1:7" ht="17.25" thickBot="1" x14ac:dyDescent="0.35">
      <c r="A5740" s="481" t="s">
        <v>28</v>
      </c>
      <c r="B5740" s="485">
        <v>1808</v>
      </c>
      <c r="C5740" s="485" t="e">
        <v>#DIV/0!</v>
      </c>
      <c r="D5740" s="485" t="e">
        <v>#DIV/0!</v>
      </c>
      <c r="E5740" s="485" t="e">
        <v>#DIV/0!</v>
      </c>
      <c r="G5740" s="364"/>
    </row>
    <row r="5741" spans="1:7" ht="17.25" thickBot="1" x14ac:dyDescent="0.35">
      <c r="A5741" s="481" t="s">
        <v>29</v>
      </c>
      <c r="B5741" s="484" t="s">
        <v>30</v>
      </c>
      <c r="C5741" s="486">
        <v>-1</v>
      </c>
      <c r="D5741" s="486" t="e">
        <v>#DIV/0!</v>
      </c>
      <c r="E5741" s="486" t="e">
        <v>#DIV/0!</v>
      </c>
      <c r="G5741" s="364"/>
    </row>
    <row r="5742" spans="1:7" ht="17.25" thickBot="1" x14ac:dyDescent="0.35">
      <c r="A5742" s="481" t="s">
        <v>31</v>
      </c>
      <c r="B5742" s="484" t="s">
        <v>30</v>
      </c>
      <c r="C5742" s="486">
        <v>-1</v>
      </c>
      <c r="D5742" s="486" t="e">
        <v>#DIV/0!</v>
      </c>
      <c r="E5742" s="486" t="e">
        <v>#DIV/0!</v>
      </c>
      <c r="G5742" s="364"/>
    </row>
    <row r="5743" spans="1:7" ht="30.75" thickBot="1" x14ac:dyDescent="0.35">
      <c r="A5743" s="481" t="s">
        <v>32</v>
      </c>
      <c r="B5743" s="484" t="s">
        <v>30</v>
      </c>
      <c r="C5743" s="486" t="e">
        <v>#DIV/0!</v>
      </c>
      <c r="D5743" s="486" t="e">
        <v>#DIV/0!</v>
      </c>
      <c r="E5743" s="486" t="e">
        <v>#DIV/0!</v>
      </c>
      <c r="G5743" s="364"/>
    </row>
    <row r="5744" spans="1:7" ht="17.25" thickBot="1" x14ac:dyDescent="0.35">
      <c r="A5744" s="1041" t="s">
        <v>1207</v>
      </c>
      <c r="B5744" s="1042"/>
      <c r="C5744" s="1042"/>
      <c r="D5744" s="1042"/>
      <c r="E5744" s="1043"/>
      <c r="G5744" s="364"/>
    </row>
    <row r="5745" spans="1:7" x14ac:dyDescent="0.3">
      <c r="A5745" s="1044"/>
      <c r="B5745" s="482">
        <v>2019</v>
      </c>
      <c r="C5745" s="482">
        <v>2020</v>
      </c>
      <c r="D5745" s="482">
        <v>2021</v>
      </c>
      <c r="E5745" s="482">
        <v>2022</v>
      </c>
      <c r="G5745" s="364"/>
    </row>
    <row r="5746" spans="1:7" ht="17.25" thickBot="1" x14ac:dyDescent="0.35">
      <c r="A5746" s="1045"/>
      <c r="B5746" s="483" t="s">
        <v>9</v>
      </c>
      <c r="C5746" s="483" t="s">
        <v>10</v>
      </c>
      <c r="D5746" s="483" t="s">
        <v>10</v>
      </c>
      <c r="E5746" s="483" t="s">
        <v>10</v>
      </c>
      <c r="G5746" s="364"/>
    </row>
    <row r="5747" spans="1:7" ht="17.25" thickBot="1" x14ac:dyDescent="0.35">
      <c r="A5747" s="487" t="s">
        <v>49</v>
      </c>
      <c r="B5747" s="488">
        <v>0</v>
      </c>
      <c r="C5747" s="488">
        <v>0</v>
      </c>
      <c r="D5747" s="488">
        <v>0</v>
      </c>
      <c r="E5747" s="488">
        <v>0</v>
      </c>
      <c r="G5747" s="364"/>
    </row>
    <row r="5748" spans="1:7" ht="17.25" thickBot="1" x14ac:dyDescent="0.35">
      <c r="A5748" s="489" t="s">
        <v>110</v>
      </c>
      <c r="B5748" s="488"/>
      <c r="C5748" s="488"/>
      <c r="D5748" s="488"/>
      <c r="E5748" s="488"/>
      <c r="G5748" s="364"/>
    </row>
    <row r="5749" spans="1:7" ht="17.25" thickBot="1" x14ac:dyDescent="0.35">
      <c r="A5749" s="489" t="s">
        <v>111</v>
      </c>
      <c r="B5749" s="488"/>
      <c r="C5749" s="488"/>
      <c r="D5749" s="488"/>
      <c r="E5749" s="488"/>
      <c r="G5749" s="364"/>
    </row>
    <row r="5750" spans="1:7" ht="17.25" thickBot="1" x14ac:dyDescent="0.35">
      <c r="A5750" s="489" t="s">
        <v>113</v>
      </c>
      <c r="B5750" s="488"/>
      <c r="C5750" s="488"/>
      <c r="D5750" s="488"/>
      <c r="E5750" s="488"/>
      <c r="G5750" s="364"/>
    </row>
    <row r="5751" spans="1:7" ht="17.25" thickBot="1" x14ac:dyDescent="0.35">
      <c r="A5751" s="489" t="s">
        <v>114</v>
      </c>
      <c r="B5751" s="488"/>
      <c r="C5751" s="488"/>
      <c r="D5751" s="488"/>
      <c r="E5751" s="488"/>
      <c r="G5751" s="364"/>
    </row>
    <row r="5752" spans="1:7" ht="17.25" thickBot="1" x14ac:dyDescent="0.35">
      <c r="A5752" s="487" t="s">
        <v>50</v>
      </c>
      <c r="B5752" s="490">
        <v>1808</v>
      </c>
      <c r="C5752" s="490">
        <v>0</v>
      </c>
      <c r="D5752" s="490">
        <v>0</v>
      </c>
      <c r="E5752" s="490">
        <v>0</v>
      </c>
      <c r="G5752" s="364"/>
    </row>
    <row r="5753" spans="1:7" ht="17.25" thickBot="1" x14ac:dyDescent="0.35">
      <c r="A5753" s="489" t="s">
        <v>110</v>
      </c>
      <c r="B5753" s="488">
        <v>1808</v>
      </c>
      <c r="C5753" s="488">
        <v>0</v>
      </c>
      <c r="D5753" s="488">
        <v>0</v>
      </c>
      <c r="E5753" s="488">
        <v>0</v>
      </c>
      <c r="G5753" s="364"/>
    </row>
    <row r="5754" spans="1:7" ht="17.25" thickBot="1" x14ac:dyDescent="0.35">
      <c r="A5754" s="489" t="s">
        <v>111</v>
      </c>
      <c r="B5754" s="490"/>
      <c r="C5754" s="488"/>
      <c r="D5754" s="488"/>
      <c r="E5754" s="488"/>
      <c r="G5754" s="364"/>
    </row>
    <row r="5755" spans="1:7" ht="17.25" thickBot="1" x14ac:dyDescent="0.35">
      <c r="A5755" s="489" t="s">
        <v>113</v>
      </c>
      <c r="B5755" s="490"/>
      <c r="C5755" s="488"/>
      <c r="D5755" s="488"/>
      <c r="E5755" s="488"/>
      <c r="G5755" s="364"/>
    </row>
    <row r="5756" spans="1:7" ht="17.25" thickBot="1" x14ac:dyDescent="0.35">
      <c r="A5756" s="489" t="s">
        <v>114</v>
      </c>
      <c r="B5756" s="490"/>
      <c r="C5756" s="488"/>
      <c r="D5756" s="488"/>
      <c r="E5756" s="488"/>
      <c r="G5756" s="364"/>
    </row>
    <row r="5757" spans="1:7" ht="41.25" customHeight="1" thickBot="1" x14ac:dyDescent="0.35">
      <c r="A5757" s="493" t="s">
        <v>231</v>
      </c>
      <c r="B5757" s="490">
        <v>1808</v>
      </c>
      <c r="C5757" s="490">
        <v>0</v>
      </c>
      <c r="D5757" s="490">
        <v>0</v>
      </c>
      <c r="E5757" s="490">
        <v>0</v>
      </c>
      <c r="G5757" s="364"/>
    </row>
    <row r="5758" spans="1:7" ht="43.5" customHeight="1" thickBot="1" x14ac:dyDescent="0.35">
      <c r="A5758" s="477" t="s">
        <v>232</v>
      </c>
      <c r="B5758" s="477" t="s">
        <v>1264</v>
      </c>
      <c r="C5758" s="478" t="s">
        <v>1265</v>
      </c>
      <c r="D5758" s="479"/>
      <c r="E5758" s="480"/>
      <c r="G5758" s="364"/>
    </row>
    <row r="5759" spans="1:7" ht="17.25" thickBot="1" x14ac:dyDescent="0.35">
      <c r="A5759" s="481" t="s">
        <v>22</v>
      </c>
      <c r="B5759" s="1046" t="s">
        <v>1266</v>
      </c>
      <c r="C5759" s="1047"/>
      <c r="D5759" s="1047"/>
      <c r="E5759" s="1048"/>
      <c r="G5759" s="364"/>
    </row>
    <row r="5760" spans="1:7" ht="17.25" thickBot="1" x14ac:dyDescent="0.35">
      <c r="A5760" s="481" t="s">
        <v>24</v>
      </c>
      <c r="B5760" s="1049" t="s">
        <v>715</v>
      </c>
      <c r="C5760" s="1050"/>
      <c r="D5760" s="1050"/>
      <c r="E5760" s="1051"/>
      <c r="G5760" s="364"/>
    </row>
    <row r="5761" spans="1:7" x14ac:dyDescent="0.3">
      <c r="A5761" s="1044"/>
      <c r="B5761" s="482">
        <v>2019</v>
      </c>
      <c r="C5761" s="482">
        <v>2020</v>
      </c>
      <c r="D5761" s="482">
        <v>2021</v>
      </c>
      <c r="E5761" s="482">
        <v>2022</v>
      </c>
      <c r="G5761" s="364"/>
    </row>
    <row r="5762" spans="1:7" ht="17.25" thickBot="1" x14ac:dyDescent="0.35">
      <c r="A5762" s="1045"/>
      <c r="B5762" s="483" t="s">
        <v>9</v>
      </c>
      <c r="C5762" s="483" t="s">
        <v>10</v>
      </c>
      <c r="D5762" s="483" t="s">
        <v>10</v>
      </c>
      <c r="E5762" s="483" t="s">
        <v>10</v>
      </c>
      <c r="G5762" s="364"/>
    </row>
    <row r="5763" spans="1:7" ht="17.25" thickBot="1" x14ac:dyDescent="0.35">
      <c r="A5763" s="481" t="s">
        <v>26</v>
      </c>
      <c r="B5763" s="485">
        <v>3970</v>
      </c>
      <c r="C5763" s="485">
        <v>0</v>
      </c>
      <c r="D5763" s="484">
        <v>0</v>
      </c>
      <c r="E5763" s="484">
        <v>0</v>
      </c>
      <c r="G5763" s="364"/>
    </row>
    <row r="5764" spans="1:7" ht="17.25" thickBot="1" x14ac:dyDescent="0.35">
      <c r="A5764" s="481" t="s">
        <v>27</v>
      </c>
      <c r="B5764" s="490">
        <v>12183</v>
      </c>
      <c r="C5764" s="490">
        <v>0</v>
      </c>
      <c r="D5764" s="488">
        <v>0</v>
      </c>
      <c r="E5764" s="488">
        <v>0</v>
      </c>
      <c r="G5764" s="364"/>
    </row>
    <row r="5765" spans="1:7" ht="17.25" thickBot="1" x14ac:dyDescent="0.35">
      <c r="A5765" s="481" t="s">
        <v>28</v>
      </c>
      <c r="B5765" s="485">
        <v>3.0687657430730479</v>
      </c>
      <c r="C5765" s="485" t="e">
        <v>#DIV/0!</v>
      </c>
      <c r="D5765" s="485" t="e">
        <v>#DIV/0!</v>
      </c>
      <c r="E5765" s="485" t="e">
        <v>#DIV/0!</v>
      </c>
      <c r="G5765" s="364"/>
    </row>
    <row r="5766" spans="1:7" ht="17.25" thickBot="1" x14ac:dyDescent="0.35">
      <c r="A5766" s="481" t="s">
        <v>29</v>
      </c>
      <c r="B5766" s="484" t="s">
        <v>30</v>
      </c>
      <c r="C5766" s="486">
        <v>-1</v>
      </c>
      <c r="D5766" s="486" t="e">
        <v>#DIV/0!</v>
      </c>
      <c r="E5766" s="486" t="e">
        <v>#DIV/0!</v>
      </c>
      <c r="G5766" s="364"/>
    </row>
    <row r="5767" spans="1:7" ht="17.25" thickBot="1" x14ac:dyDescent="0.35">
      <c r="A5767" s="481" t="s">
        <v>31</v>
      </c>
      <c r="B5767" s="484" t="s">
        <v>30</v>
      </c>
      <c r="C5767" s="486">
        <v>-1</v>
      </c>
      <c r="D5767" s="486" t="e">
        <v>#DIV/0!</v>
      </c>
      <c r="E5767" s="486" t="e">
        <v>#DIV/0!</v>
      </c>
      <c r="G5767" s="364"/>
    </row>
    <row r="5768" spans="1:7" ht="30.75" thickBot="1" x14ac:dyDescent="0.35">
      <c r="A5768" s="481" t="s">
        <v>32</v>
      </c>
      <c r="B5768" s="484" t="s">
        <v>30</v>
      </c>
      <c r="C5768" s="486" t="e">
        <v>#DIV/0!</v>
      </c>
      <c r="D5768" s="486" t="e">
        <v>#DIV/0!</v>
      </c>
      <c r="E5768" s="486" t="e">
        <v>#DIV/0!</v>
      </c>
      <c r="G5768" s="364"/>
    </row>
    <row r="5769" spans="1:7" ht="17.25" thickBot="1" x14ac:dyDescent="0.35">
      <c r="A5769" s="1041" t="s">
        <v>1207</v>
      </c>
      <c r="B5769" s="1042"/>
      <c r="C5769" s="1042"/>
      <c r="D5769" s="1042"/>
      <c r="E5769" s="1043"/>
      <c r="G5769" s="364"/>
    </row>
    <row r="5770" spans="1:7" x14ac:dyDescent="0.3">
      <c r="A5770" s="1044"/>
      <c r="B5770" s="482">
        <v>2019</v>
      </c>
      <c r="C5770" s="482">
        <v>2020</v>
      </c>
      <c r="D5770" s="482">
        <v>2021</v>
      </c>
      <c r="E5770" s="482">
        <v>2022</v>
      </c>
      <c r="G5770" s="364"/>
    </row>
    <row r="5771" spans="1:7" ht="17.25" thickBot="1" x14ac:dyDescent="0.35">
      <c r="A5771" s="1045"/>
      <c r="B5771" s="483" t="s">
        <v>9</v>
      </c>
      <c r="C5771" s="483" t="s">
        <v>10</v>
      </c>
      <c r="D5771" s="483" t="s">
        <v>10</v>
      </c>
      <c r="E5771" s="483" t="s">
        <v>10</v>
      </c>
      <c r="G5771" s="364"/>
    </row>
    <row r="5772" spans="1:7" ht="17.25" thickBot="1" x14ac:dyDescent="0.35">
      <c r="A5772" s="487" t="s">
        <v>49</v>
      </c>
      <c r="B5772" s="488">
        <v>0</v>
      </c>
      <c r="C5772" s="488">
        <v>0</v>
      </c>
      <c r="D5772" s="488">
        <v>0</v>
      </c>
      <c r="E5772" s="488">
        <v>0</v>
      </c>
      <c r="G5772" s="364"/>
    </row>
    <row r="5773" spans="1:7" ht="17.25" thickBot="1" x14ac:dyDescent="0.35">
      <c r="A5773" s="489" t="s">
        <v>110</v>
      </c>
      <c r="B5773" s="488"/>
      <c r="C5773" s="488"/>
      <c r="D5773" s="488"/>
      <c r="E5773" s="488"/>
      <c r="G5773" s="364"/>
    </row>
    <row r="5774" spans="1:7" ht="17.25" thickBot="1" x14ac:dyDescent="0.35">
      <c r="A5774" s="489" t="s">
        <v>111</v>
      </c>
      <c r="B5774" s="488"/>
      <c r="C5774" s="488"/>
      <c r="D5774" s="488"/>
      <c r="E5774" s="488"/>
      <c r="G5774" s="364"/>
    </row>
    <row r="5775" spans="1:7" ht="17.25" thickBot="1" x14ac:dyDescent="0.35">
      <c r="A5775" s="489" t="s">
        <v>113</v>
      </c>
      <c r="B5775" s="488"/>
      <c r="C5775" s="488"/>
      <c r="D5775" s="488"/>
      <c r="E5775" s="488"/>
      <c r="G5775" s="364"/>
    </row>
    <row r="5776" spans="1:7" ht="17.25" thickBot="1" x14ac:dyDescent="0.35">
      <c r="A5776" s="489" t="s">
        <v>114</v>
      </c>
      <c r="B5776" s="488"/>
      <c r="C5776" s="488"/>
      <c r="D5776" s="488"/>
      <c r="E5776" s="488"/>
      <c r="G5776" s="364"/>
    </row>
    <row r="5777" spans="1:7" ht="17.25" thickBot="1" x14ac:dyDescent="0.35">
      <c r="A5777" s="487" t="s">
        <v>50</v>
      </c>
      <c r="B5777" s="490">
        <v>12183</v>
      </c>
      <c r="C5777" s="490">
        <v>0</v>
      </c>
      <c r="D5777" s="490">
        <v>0</v>
      </c>
      <c r="E5777" s="490">
        <v>0</v>
      </c>
      <c r="G5777" s="364"/>
    </row>
    <row r="5778" spans="1:7" ht="17.25" thickBot="1" x14ac:dyDescent="0.35">
      <c r="A5778" s="489" t="s">
        <v>110</v>
      </c>
      <c r="B5778" s="490">
        <v>12183</v>
      </c>
      <c r="C5778" s="488">
        <v>0</v>
      </c>
      <c r="D5778" s="488">
        <v>0</v>
      </c>
      <c r="E5778" s="488">
        <v>0</v>
      </c>
      <c r="G5778" s="364"/>
    </row>
    <row r="5779" spans="1:7" ht="17.25" thickBot="1" x14ac:dyDescent="0.35">
      <c r="A5779" s="489" t="s">
        <v>111</v>
      </c>
      <c r="B5779" s="490"/>
      <c r="C5779" s="488"/>
      <c r="D5779" s="488"/>
      <c r="E5779" s="488"/>
      <c r="G5779" s="364"/>
    </row>
    <row r="5780" spans="1:7" ht="17.25" thickBot="1" x14ac:dyDescent="0.35">
      <c r="A5780" s="489" t="s">
        <v>113</v>
      </c>
      <c r="B5780" s="490"/>
      <c r="C5780" s="488"/>
      <c r="D5780" s="488"/>
      <c r="E5780" s="488"/>
      <c r="G5780" s="364"/>
    </row>
    <row r="5781" spans="1:7" ht="17.25" thickBot="1" x14ac:dyDescent="0.35">
      <c r="A5781" s="489" t="s">
        <v>114</v>
      </c>
      <c r="B5781" s="490"/>
      <c r="C5781" s="488"/>
      <c r="D5781" s="488"/>
      <c r="E5781" s="488"/>
      <c r="G5781" s="364"/>
    </row>
    <row r="5782" spans="1:7" ht="40.5" customHeight="1" thickBot="1" x14ac:dyDescent="0.35">
      <c r="A5782" s="493" t="s">
        <v>236</v>
      </c>
      <c r="B5782" s="490">
        <v>12183</v>
      </c>
      <c r="C5782" s="490">
        <v>0</v>
      </c>
      <c r="D5782" s="490">
        <v>0</v>
      </c>
      <c r="E5782" s="490">
        <v>0</v>
      </c>
      <c r="G5782" s="364"/>
    </row>
    <row r="5783" spans="1:7" ht="56.25" customHeight="1" thickBot="1" x14ac:dyDescent="0.35">
      <c r="A5783" s="477" t="s">
        <v>232</v>
      </c>
      <c r="B5783" s="477" t="s">
        <v>1267</v>
      </c>
      <c r="C5783" s="478" t="s">
        <v>1268</v>
      </c>
      <c r="D5783" s="479"/>
      <c r="E5783" s="480"/>
      <c r="G5783" s="364"/>
    </row>
    <row r="5784" spans="1:7" ht="17.25" thickBot="1" x14ac:dyDescent="0.35">
      <c r="A5784" s="481" t="s">
        <v>22</v>
      </c>
      <c r="B5784" s="1046" t="s">
        <v>724</v>
      </c>
      <c r="C5784" s="1047"/>
      <c r="D5784" s="1047"/>
      <c r="E5784" s="1048"/>
      <c r="G5784" s="364"/>
    </row>
    <row r="5785" spans="1:7" ht="17.25" thickBot="1" x14ac:dyDescent="0.35">
      <c r="A5785" s="481" t="s">
        <v>24</v>
      </c>
      <c r="B5785" s="1049" t="s">
        <v>711</v>
      </c>
      <c r="C5785" s="1050"/>
      <c r="D5785" s="1050"/>
      <c r="E5785" s="1051"/>
      <c r="G5785" s="364"/>
    </row>
    <row r="5786" spans="1:7" x14ac:dyDescent="0.3">
      <c r="A5786" s="1044"/>
      <c r="B5786" s="482">
        <v>2019</v>
      </c>
      <c r="C5786" s="482">
        <v>2020</v>
      </c>
      <c r="D5786" s="482">
        <v>2021</v>
      </c>
      <c r="E5786" s="482">
        <v>2022</v>
      </c>
      <c r="G5786" s="364"/>
    </row>
    <row r="5787" spans="1:7" ht="17.25" thickBot="1" x14ac:dyDescent="0.35">
      <c r="A5787" s="1045"/>
      <c r="B5787" s="483" t="s">
        <v>9</v>
      </c>
      <c r="C5787" s="483" t="s">
        <v>10</v>
      </c>
      <c r="D5787" s="483" t="s">
        <v>10</v>
      </c>
      <c r="E5787" s="483" t="s">
        <v>10</v>
      </c>
      <c r="G5787" s="364"/>
    </row>
    <row r="5788" spans="1:7" ht="17.25" thickBot="1" x14ac:dyDescent="0.35">
      <c r="A5788" s="481" t="s">
        <v>26</v>
      </c>
      <c r="B5788" s="485">
        <v>1</v>
      </c>
      <c r="C5788" s="485">
        <v>0</v>
      </c>
      <c r="D5788" s="484">
        <v>0</v>
      </c>
      <c r="E5788" s="484">
        <v>0</v>
      </c>
      <c r="G5788" s="364"/>
    </row>
    <row r="5789" spans="1:7" ht="17.25" thickBot="1" x14ac:dyDescent="0.35">
      <c r="A5789" s="481" t="s">
        <v>27</v>
      </c>
      <c r="B5789" s="488">
        <v>529.29300000000001</v>
      </c>
      <c r="C5789" s="488">
        <v>0</v>
      </c>
      <c r="D5789" s="488">
        <v>0</v>
      </c>
      <c r="E5789" s="488">
        <v>0</v>
      </c>
      <c r="G5789" s="364"/>
    </row>
    <row r="5790" spans="1:7" ht="17.25" thickBot="1" x14ac:dyDescent="0.35">
      <c r="A5790" s="481" t="s">
        <v>28</v>
      </c>
      <c r="B5790" s="485">
        <v>529.29300000000001</v>
      </c>
      <c r="C5790" s="485" t="e">
        <v>#DIV/0!</v>
      </c>
      <c r="D5790" s="485" t="e">
        <v>#DIV/0!</v>
      </c>
      <c r="E5790" s="485" t="e">
        <v>#DIV/0!</v>
      </c>
      <c r="G5790" s="364"/>
    </row>
    <row r="5791" spans="1:7" ht="17.25" thickBot="1" x14ac:dyDescent="0.35">
      <c r="A5791" s="481" t="s">
        <v>29</v>
      </c>
      <c r="B5791" s="484" t="s">
        <v>30</v>
      </c>
      <c r="C5791" s="486">
        <v>-1</v>
      </c>
      <c r="D5791" s="486" t="e">
        <v>#DIV/0!</v>
      </c>
      <c r="E5791" s="486" t="e">
        <v>#DIV/0!</v>
      </c>
      <c r="G5791" s="364"/>
    </row>
    <row r="5792" spans="1:7" ht="17.25" thickBot="1" x14ac:dyDescent="0.35">
      <c r="A5792" s="481" t="s">
        <v>31</v>
      </c>
      <c r="B5792" s="484" t="s">
        <v>30</v>
      </c>
      <c r="C5792" s="486">
        <v>-1</v>
      </c>
      <c r="D5792" s="486" t="e">
        <v>#DIV/0!</v>
      </c>
      <c r="E5792" s="486" t="e">
        <v>#DIV/0!</v>
      </c>
      <c r="G5792" s="364"/>
    </row>
    <row r="5793" spans="1:7" ht="30.75" thickBot="1" x14ac:dyDescent="0.35">
      <c r="A5793" s="481" t="s">
        <v>32</v>
      </c>
      <c r="B5793" s="484" t="s">
        <v>30</v>
      </c>
      <c r="C5793" s="486" t="e">
        <v>#DIV/0!</v>
      </c>
      <c r="D5793" s="486" t="e">
        <v>#DIV/0!</v>
      </c>
      <c r="E5793" s="486" t="e">
        <v>#DIV/0!</v>
      </c>
      <c r="G5793" s="364"/>
    </row>
    <row r="5794" spans="1:7" ht="17.25" thickBot="1" x14ac:dyDescent="0.35">
      <c r="A5794" s="1041" t="s">
        <v>1207</v>
      </c>
      <c r="B5794" s="1042"/>
      <c r="C5794" s="1042"/>
      <c r="D5794" s="1042"/>
      <c r="E5794" s="1043"/>
      <c r="G5794" s="364"/>
    </row>
    <row r="5795" spans="1:7" x14ac:dyDescent="0.3">
      <c r="A5795" s="1044"/>
      <c r="B5795" s="482">
        <v>2019</v>
      </c>
      <c r="C5795" s="482">
        <v>2020</v>
      </c>
      <c r="D5795" s="482">
        <v>2021</v>
      </c>
      <c r="E5795" s="482">
        <v>2022</v>
      </c>
      <c r="G5795" s="364"/>
    </row>
    <row r="5796" spans="1:7" ht="17.25" thickBot="1" x14ac:dyDescent="0.35">
      <c r="A5796" s="1045"/>
      <c r="B5796" s="483" t="s">
        <v>9</v>
      </c>
      <c r="C5796" s="483" t="s">
        <v>10</v>
      </c>
      <c r="D5796" s="483" t="s">
        <v>10</v>
      </c>
      <c r="E5796" s="483" t="s">
        <v>10</v>
      </c>
      <c r="G5796" s="364"/>
    </row>
    <row r="5797" spans="1:7" ht="17.25" thickBot="1" x14ac:dyDescent="0.35">
      <c r="A5797" s="487" t="s">
        <v>49</v>
      </c>
      <c r="B5797" s="488">
        <v>0</v>
      </c>
      <c r="C5797" s="488">
        <v>0</v>
      </c>
      <c r="D5797" s="488">
        <v>0</v>
      </c>
      <c r="E5797" s="488">
        <v>0</v>
      </c>
      <c r="G5797" s="364"/>
    </row>
    <row r="5798" spans="1:7" ht="17.25" thickBot="1" x14ac:dyDescent="0.35">
      <c r="A5798" s="489" t="s">
        <v>110</v>
      </c>
      <c r="B5798" s="488"/>
      <c r="C5798" s="488"/>
      <c r="D5798" s="488"/>
      <c r="E5798" s="488"/>
      <c r="G5798" s="364"/>
    </row>
    <row r="5799" spans="1:7" ht="17.25" thickBot="1" x14ac:dyDescent="0.35">
      <c r="A5799" s="489" t="s">
        <v>111</v>
      </c>
      <c r="B5799" s="488"/>
      <c r="C5799" s="488"/>
      <c r="D5799" s="488"/>
      <c r="E5799" s="488"/>
      <c r="G5799" s="364"/>
    </row>
    <row r="5800" spans="1:7" ht="17.25" thickBot="1" x14ac:dyDescent="0.35">
      <c r="A5800" s="489" t="s">
        <v>113</v>
      </c>
      <c r="B5800" s="488"/>
      <c r="C5800" s="488"/>
      <c r="D5800" s="488"/>
      <c r="E5800" s="488"/>
      <c r="G5800" s="364"/>
    </row>
    <row r="5801" spans="1:7" ht="17.25" thickBot="1" x14ac:dyDescent="0.35">
      <c r="A5801" s="489" t="s">
        <v>114</v>
      </c>
      <c r="B5801" s="488"/>
      <c r="C5801" s="488"/>
      <c r="D5801" s="488"/>
      <c r="E5801" s="488"/>
      <c r="G5801" s="364"/>
    </row>
    <row r="5802" spans="1:7" ht="17.25" thickBot="1" x14ac:dyDescent="0.35">
      <c r="A5802" s="487" t="s">
        <v>50</v>
      </c>
      <c r="B5802" s="490">
        <v>529.29300000000001</v>
      </c>
      <c r="C5802" s="490">
        <v>0</v>
      </c>
      <c r="D5802" s="490">
        <v>0</v>
      </c>
      <c r="E5802" s="490">
        <v>0</v>
      </c>
      <c r="G5802" s="364"/>
    </row>
    <row r="5803" spans="1:7" ht="17.25" thickBot="1" x14ac:dyDescent="0.35">
      <c r="A5803" s="489" t="s">
        <v>110</v>
      </c>
      <c r="B5803" s="488">
        <v>529.29300000000001</v>
      </c>
      <c r="C5803" s="488">
        <v>0</v>
      </c>
      <c r="D5803" s="488">
        <v>0</v>
      </c>
      <c r="E5803" s="488">
        <v>0</v>
      </c>
      <c r="G5803" s="364"/>
    </row>
    <row r="5804" spans="1:7" ht="17.25" thickBot="1" x14ac:dyDescent="0.35">
      <c r="A5804" s="489" t="s">
        <v>111</v>
      </c>
      <c r="B5804" s="490"/>
      <c r="C5804" s="488"/>
      <c r="D5804" s="488"/>
      <c r="E5804" s="488"/>
      <c r="G5804" s="364"/>
    </row>
    <row r="5805" spans="1:7" ht="17.25" thickBot="1" x14ac:dyDescent="0.35">
      <c r="A5805" s="489" t="s">
        <v>113</v>
      </c>
      <c r="B5805" s="490"/>
      <c r="C5805" s="488"/>
      <c r="D5805" s="488"/>
      <c r="E5805" s="488"/>
      <c r="G5805" s="364"/>
    </row>
    <row r="5806" spans="1:7" ht="17.25" thickBot="1" x14ac:dyDescent="0.35">
      <c r="A5806" s="489" t="s">
        <v>114</v>
      </c>
      <c r="B5806" s="490"/>
      <c r="C5806" s="488"/>
      <c r="D5806" s="488"/>
      <c r="E5806" s="488"/>
      <c r="G5806" s="364"/>
    </row>
    <row r="5807" spans="1:7" ht="37.5" customHeight="1" thickBot="1" x14ac:dyDescent="0.35">
      <c r="A5807" s="493" t="s">
        <v>236</v>
      </c>
      <c r="B5807" s="490">
        <v>529.29300000000001</v>
      </c>
      <c r="C5807" s="490">
        <v>0</v>
      </c>
      <c r="D5807" s="490">
        <v>0</v>
      </c>
      <c r="E5807" s="490">
        <v>0</v>
      </c>
      <c r="G5807" s="364"/>
    </row>
    <row r="5808" spans="1:7" ht="64.5" customHeight="1" thickBot="1" x14ac:dyDescent="0.35">
      <c r="A5808" s="477" t="s">
        <v>237</v>
      </c>
      <c r="B5808" s="477" t="s">
        <v>1269</v>
      </c>
      <c r="C5808" s="478" t="s">
        <v>1270</v>
      </c>
      <c r="D5808" s="479"/>
      <c r="E5808" s="480"/>
      <c r="G5808" s="364"/>
    </row>
    <row r="5809" spans="1:7" ht="17.25" thickBot="1" x14ac:dyDescent="0.35">
      <c r="A5809" s="481" t="s">
        <v>22</v>
      </c>
      <c r="B5809" s="1046" t="s">
        <v>724</v>
      </c>
      <c r="C5809" s="1047"/>
      <c r="D5809" s="1047"/>
      <c r="E5809" s="1048"/>
      <c r="G5809" s="364"/>
    </row>
    <row r="5810" spans="1:7" ht="17.25" thickBot="1" x14ac:dyDescent="0.35">
      <c r="A5810" s="481" t="s">
        <v>24</v>
      </c>
      <c r="B5810" s="1049" t="s">
        <v>711</v>
      </c>
      <c r="C5810" s="1050"/>
      <c r="D5810" s="1050"/>
      <c r="E5810" s="1051"/>
      <c r="G5810" s="364"/>
    </row>
    <row r="5811" spans="1:7" x14ac:dyDescent="0.3">
      <c r="A5811" s="1044"/>
      <c r="B5811" s="482">
        <v>2019</v>
      </c>
      <c r="C5811" s="482">
        <v>2020</v>
      </c>
      <c r="D5811" s="482">
        <v>2021</v>
      </c>
      <c r="E5811" s="482">
        <v>2022</v>
      </c>
      <c r="G5811" s="364"/>
    </row>
    <row r="5812" spans="1:7" ht="17.25" thickBot="1" x14ac:dyDescent="0.35">
      <c r="A5812" s="1045"/>
      <c r="B5812" s="483" t="s">
        <v>9</v>
      </c>
      <c r="C5812" s="483" t="s">
        <v>10</v>
      </c>
      <c r="D5812" s="483" t="s">
        <v>10</v>
      </c>
      <c r="E5812" s="483" t="s">
        <v>10</v>
      </c>
      <c r="G5812" s="364"/>
    </row>
    <row r="5813" spans="1:7" ht="17.25" thickBot="1" x14ac:dyDescent="0.35">
      <c r="A5813" s="481" t="s">
        <v>26</v>
      </c>
      <c r="B5813" s="485">
        <v>1</v>
      </c>
      <c r="C5813" s="485">
        <v>0</v>
      </c>
      <c r="D5813" s="484">
        <v>0</v>
      </c>
      <c r="E5813" s="484">
        <v>0</v>
      </c>
      <c r="G5813" s="364"/>
    </row>
    <row r="5814" spans="1:7" ht="17.25" thickBot="1" x14ac:dyDescent="0.35">
      <c r="A5814" s="481" t="s">
        <v>27</v>
      </c>
      <c r="B5814" s="488">
        <v>352</v>
      </c>
      <c r="C5814" s="488">
        <v>0</v>
      </c>
      <c r="D5814" s="488">
        <v>0</v>
      </c>
      <c r="E5814" s="488">
        <v>0</v>
      </c>
      <c r="G5814" s="364"/>
    </row>
    <row r="5815" spans="1:7" ht="17.25" thickBot="1" x14ac:dyDescent="0.35">
      <c r="A5815" s="481" t="s">
        <v>28</v>
      </c>
      <c r="B5815" s="485">
        <v>352</v>
      </c>
      <c r="C5815" s="485" t="e">
        <v>#DIV/0!</v>
      </c>
      <c r="D5815" s="485" t="e">
        <v>#DIV/0!</v>
      </c>
      <c r="E5815" s="485" t="e">
        <v>#DIV/0!</v>
      </c>
      <c r="G5815" s="364"/>
    </row>
    <row r="5816" spans="1:7" ht="17.25" thickBot="1" x14ac:dyDescent="0.35">
      <c r="A5816" s="481" t="s">
        <v>29</v>
      </c>
      <c r="B5816" s="484" t="s">
        <v>30</v>
      </c>
      <c r="C5816" s="486">
        <v>-1</v>
      </c>
      <c r="D5816" s="486" t="e">
        <v>#DIV/0!</v>
      </c>
      <c r="E5816" s="486" t="e">
        <v>#DIV/0!</v>
      </c>
      <c r="G5816" s="364"/>
    </row>
    <row r="5817" spans="1:7" ht="17.25" thickBot="1" x14ac:dyDescent="0.35">
      <c r="A5817" s="481" t="s">
        <v>31</v>
      </c>
      <c r="B5817" s="484" t="s">
        <v>30</v>
      </c>
      <c r="C5817" s="486">
        <v>-1</v>
      </c>
      <c r="D5817" s="486" t="e">
        <v>#DIV/0!</v>
      </c>
      <c r="E5817" s="486" t="e">
        <v>#DIV/0!</v>
      </c>
      <c r="G5817" s="364"/>
    </row>
    <row r="5818" spans="1:7" ht="30.75" thickBot="1" x14ac:dyDescent="0.35">
      <c r="A5818" s="481" t="s">
        <v>32</v>
      </c>
      <c r="B5818" s="484" t="s">
        <v>30</v>
      </c>
      <c r="C5818" s="486" t="e">
        <v>#DIV/0!</v>
      </c>
      <c r="D5818" s="486" t="e">
        <v>#DIV/0!</v>
      </c>
      <c r="E5818" s="486" t="e">
        <v>#DIV/0!</v>
      </c>
      <c r="G5818" s="364"/>
    </row>
    <row r="5819" spans="1:7" ht="17.25" thickBot="1" x14ac:dyDescent="0.35">
      <c r="A5819" s="1041" t="s">
        <v>1207</v>
      </c>
      <c r="B5819" s="1042"/>
      <c r="C5819" s="1042"/>
      <c r="D5819" s="1042"/>
      <c r="E5819" s="1043"/>
      <c r="G5819" s="364"/>
    </row>
    <row r="5820" spans="1:7" x14ac:dyDescent="0.3">
      <c r="A5820" s="1044"/>
      <c r="B5820" s="482">
        <v>2019</v>
      </c>
      <c r="C5820" s="482">
        <v>2020</v>
      </c>
      <c r="D5820" s="482">
        <v>2021</v>
      </c>
      <c r="E5820" s="482">
        <v>2022</v>
      </c>
      <c r="G5820" s="364"/>
    </row>
    <row r="5821" spans="1:7" ht="17.25" thickBot="1" x14ac:dyDescent="0.35">
      <c r="A5821" s="1045"/>
      <c r="B5821" s="483" t="s">
        <v>9</v>
      </c>
      <c r="C5821" s="483" t="s">
        <v>10</v>
      </c>
      <c r="D5821" s="483" t="s">
        <v>10</v>
      </c>
      <c r="E5821" s="483" t="s">
        <v>10</v>
      </c>
      <c r="G5821" s="364"/>
    </row>
    <row r="5822" spans="1:7" ht="17.25" thickBot="1" x14ac:dyDescent="0.35">
      <c r="A5822" s="487" t="s">
        <v>49</v>
      </c>
      <c r="B5822" s="488">
        <v>0</v>
      </c>
      <c r="C5822" s="488">
        <v>0</v>
      </c>
      <c r="D5822" s="488">
        <v>0</v>
      </c>
      <c r="E5822" s="488">
        <v>0</v>
      </c>
      <c r="G5822" s="364"/>
    </row>
    <row r="5823" spans="1:7" ht="17.25" thickBot="1" x14ac:dyDescent="0.35">
      <c r="A5823" s="489" t="s">
        <v>110</v>
      </c>
      <c r="B5823" s="488"/>
      <c r="C5823" s="488"/>
      <c r="D5823" s="488"/>
      <c r="E5823" s="488"/>
      <c r="G5823" s="364"/>
    </row>
    <row r="5824" spans="1:7" ht="17.25" thickBot="1" x14ac:dyDescent="0.35">
      <c r="A5824" s="489" t="s">
        <v>111</v>
      </c>
      <c r="B5824" s="488"/>
      <c r="C5824" s="488"/>
      <c r="D5824" s="488"/>
      <c r="E5824" s="488"/>
      <c r="G5824" s="364"/>
    </row>
    <row r="5825" spans="1:7" ht="17.25" thickBot="1" x14ac:dyDescent="0.35">
      <c r="A5825" s="489" t="s">
        <v>113</v>
      </c>
      <c r="B5825" s="488"/>
      <c r="C5825" s="488"/>
      <c r="D5825" s="488"/>
      <c r="E5825" s="488"/>
      <c r="G5825" s="364"/>
    </row>
    <row r="5826" spans="1:7" ht="17.25" thickBot="1" x14ac:dyDescent="0.35">
      <c r="A5826" s="489" t="s">
        <v>114</v>
      </c>
      <c r="B5826" s="488"/>
      <c r="C5826" s="488"/>
      <c r="D5826" s="488"/>
      <c r="E5826" s="488"/>
      <c r="G5826" s="364"/>
    </row>
    <row r="5827" spans="1:7" ht="17.25" thickBot="1" x14ac:dyDescent="0.35">
      <c r="A5827" s="487" t="s">
        <v>50</v>
      </c>
      <c r="B5827" s="490">
        <v>352</v>
      </c>
      <c r="C5827" s="490">
        <v>0</v>
      </c>
      <c r="D5827" s="490">
        <v>0</v>
      </c>
      <c r="E5827" s="490">
        <v>0</v>
      </c>
      <c r="G5827" s="364"/>
    </row>
    <row r="5828" spans="1:7" ht="17.25" thickBot="1" x14ac:dyDescent="0.35">
      <c r="A5828" s="489" t="s">
        <v>110</v>
      </c>
      <c r="B5828" s="488">
        <v>352</v>
      </c>
      <c r="C5828" s="488">
        <v>0</v>
      </c>
      <c r="D5828" s="488">
        <v>0</v>
      </c>
      <c r="E5828" s="488">
        <v>0</v>
      </c>
      <c r="G5828" s="364"/>
    </row>
    <row r="5829" spans="1:7" ht="17.25" thickBot="1" x14ac:dyDescent="0.35">
      <c r="A5829" s="489" t="s">
        <v>111</v>
      </c>
      <c r="B5829" s="490"/>
      <c r="C5829" s="488"/>
      <c r="D5829" s="488"/>
      <c r="E5829" s="488"/>
      <c r="G5829" s="364"/>
    </row>
    <row r="5830" spans="1:7" ht="17.25" thickBot="1" x14ac:dyDescent="0.35">
      <c r="A5830" s="489" t="s">
        <v>113</v>
      </c>
      <c r="B5830" s="490"/>
      <c r="C5830" s="488"/>
      <c r="D5830" s="488"/>
      <c r="E5830" s="488"/>
      <c r="G5830" s="364"/>
    </row>
    <row r="5831" spans="1:7" ht="17.25" thickBot="1" x14ac:dyDescent="0.35">
      <c r="A5831" s="489" t="s">
        <v>114</v>
      </c>
      <c r="B5831" s="490"/>
      <c r="C5831" s="488"/>
      <c r="D5831" s="488"/>
      <c r="E5831" s="488"/>
      <c r="G5831" s="364"/>
    </row>
    <row r="5832" spans="1:7" ht="36" customHeight="1" thickBot="1" x14ac:dyDescent="0.35">
      <c r="A5832" s="493" t="s">
        <v>242</v>
      </c>
      <c r="B5832" s="490">
        <v>352</v>
      </c>
      <c r="C5832" s="490">
        <v>0</v>
      </c>
      <c r="D5832" s="490">
        <v>0</v>
      </c>
      <c r="E5832" s="490">
        <v>0</v>
      </c>
      <c r="G5832" s="364"/>
    </row>
    <row r="5833" spans="1:7" ht="77.25" customHeight="1" thickBot="1" x14ac:dyDescent="0.35">
      <c r="A5833" s="477" t="s">
        <v>243</v>
      </c>
      <c r="B5833" s="477" t="s">
        <v>1271</v>
      </c>
      <c r="C5833" s="478" t="s">
        <v>1272</v>
      </c>
      <c r="D5833" s="479"/>
      <c r="E5833" s="480"/>
      <c r="G5833" s="364"/>
    </row>
    <row r="5834" spans="1:7" ht="17.25" thickBot="1" x14ac:dyDescent="0.35">
      <c r="A5834" s="481" t="s">
        <v>22</v>
      </c>
      <c r="B5834" s="1057" t="s">
        <v>1273</v>
      </c>
      <c r="C5834" s="1058"/>
      <c r="D5834" s="1058"/>
      <c r="E5834" s="1059"/>
      <c r="G5834" s="364"/>
    </row>
    <row r="5835" spans="1:7" ht="17.25" thickBot="1" x14ac:dyDescent="0.35">
      <c r="A5835" s="481" t="s">
        <v>24</v>
      </c>
      <c r="B5835" s="1049" t="s">
        <v>715</v>
      </c>
      <c r="C5835" s="1050"/>
      <c r="D5835" s="1050"/>
      <c r="E5835" s="1051"/>
      <c r="G5835" s="364"/>
    </row>
    <row r="5836" spans="1:7" x14ac:dyDescent="0.3">
      <c r="A5836" s="1044"/>
      <c r="B5836" s="482">
        <v>2019</v>
      </c>
      <c r="C5836" s="482">
        <v>2020</v>
      </c>
      <c r="D5836" s="482">
        <v>2021</v>
      </c>
      <c r="E5836" s="482">
        <v>2022</v>
      </c>
      <c r="G5836" s="364"/>
    </row>
    <row r="5837" spans="1:7" ht="17.25" thickBot="1" x14ac:dyDescent="0.35">
      <c r="A5837" s="1045"/>
      <c r="B5837" s="483" t="s">
        <v>9</v>
      </c>
      <c r="C5837" s="483" t="s">
        <v>10</v>
      </c>
      <c r="D5837" s="483" t="s">
        <v>10</v>
      </c>
      <c r="E5837" s="483" t="s">
        <v>10</v>
      </c>
      <c r="G5837" s="364"/>
    </row>
    <row r="5838" spans="1:7" ht="17.25" thickBot="1" x14ac:dyDescent="0.35">
      <c r="A5838" s="481" t="s">
        <v>26</v>
      </c>
      <c r="B5838" s="485">
        <v>11857</v>
      </c>
      <c r="C5838" s="485">
        <v>0</v>
      </c>
      <c r="D5838" s="484">
        <v>0</v>
      </c>
      <c r="E5838" s="484">
        <v>0</v>
      </c>
      <c r="G5838" s="364"/>
    </row>
    <row r="5839" spans="1:7" ht="17.25" thickBot="1" x14ac:dyDescent="0.35">
      <c r="A5839" s="481" t="s">
        <v>27</v>
      </c>
      <c r="B5839" s="490">
        <v>42799</v>
      </c>
      <c r="C5839" s="490">
        <v>0</v>
      </c>
      <c r="D5839" s="488">
        <v>0</v>
      </c>
      <c r="E5839" s="485">
        <v>0</v>
      </c>
      <c r="G5839" s="364"/>
    </row>
    <row r="5840" spans="1:7" ht="17.25" thickBot="1" x14ac:dyDescent="0.35">
      <c r="A5840" s="481" t="s">
        <v>28</v>
      </c>
      <c r="B5840" s="485">
        <v>3.6095977059964577</v>
      </c>
      <c r="C5840" s="485" t="e">
        <v>#DIV/0!</v>
      </c>
      <c r="D5840" s="485" t="e">
        <v>#DIV/0!</v>
      </c>
      <c r="E5840" s="485" t="e">
        <v>#DIV/0!</v>
      </c>
      <c r="G5840" s="364"/>
    </row>
    <row r="5841" spans="1:7" ht="17.25" thickBot="1" x14ac:dyDescent="0.35">
      <c r="A5841" s="481" t="s">
        <v>29</v>
      </c>
      <c r="B5841" s="484" t="s">
        <v>30</v>
      </c>
      <c r="C5841" s="486" t="e">
        <v>#REF!</v>
      </c>
      <c r="D5841" s="486">
        <v>-1</v>
      </c>
      <c r="E5841" s="486" t="e">
        <v>#DIV/0!</v>
      </c>
      <c r="G5841" s="364"/>
    </row>
    <row r="5842" spans="1:7" ht="17.25" thickBot="1" x14ac:dyDescent="0.35">
      <c r="A5842" s="481" t="s">
        <v>31</v>
      </c>
      <c r="B5842" s="484" t="s">
        <v>30</v>
      </c>
      <c r="C5842" s="486">
        <v>-1</v>
      </c>
      <c r="D5842" s="486" t="e">
        <v>#DIV/0!</v>
      </c>
      <c r="E5842" s="486" t="e">
        <v>#DIV/0!</v>
      </c>
      <c r="G5842" s="364"/>
    </row>
    <row r="5843" spans="1:7" ht="30.75" thickBot="1" x14ac:dyDescent="0.35">
      <c r="A5843" s="481" t="s">
        <v>32</v>
      </c>
      <c r="B5843" s="484" t="s">
        <v>30</v>
      </c>
      <c r="C5843" s="486" t="e">
        <v>#DIV/0!</v>
      </c>
      <c r="D5843" s="486" t="e">
        <v>#DIV/0!</v>
      </c>
      <c r="E5843" s="486" t="e">
        <v>#DIV/0!</v>
      </c>
      <c r="G5843" s="364"/>
    </row>
    <row r="5844" spans="1:7" ht="17.25" thickBot="1" x14ac:dyDescent="0.35">
      <c r="A5844" s="1041" t="s">
        <v>1207</v>
      </c>
      <c r="B5844" s="1042"/>
      <c r="C5844" s="1042"/>
      <c r="D5844" s="1042"/>
      <c r="E5844" s="1043"/>
      <c r="G5844" s="364"/>
    </row>
    <row r="5845" spans="1:7" x14ac:dyDescent="0.3">
      <c r="A5845" s="1044"/>
      <c r="B5845" s="482">
        <v>2019</v>
      </c>
      <c r="C5845" s="482">
        <v>2020</v>
      </c>
      <c r="D5845" s="482">
        <v>2021</v>
      </c>
      <c r="E5845" s="482">
        <v>2022</v>
      </c>
      <c r="G5845" s="364"/>
    </row>
    <row r="5846" spans="1:7" ht="17.25" thickBot="1" x14ac:dyDescent="0.35">
      <c r="A5846" s="1045"/>
      <c r="B5846" s="483" t="s">
        <v>9</v>
      </c>
      <c r="C5846" s="483" t="s">
        <v>10</v>
      </c>
      <c r="D5846" s="483" t="s">
        <v>10</v>
      </c>
      <c r="E5846" s="483" t="s">
        <v>10</v>
      </c>
      <c r="G5846" s="364"/>
    </row>
    <row r="5847" spans="1:7" ht="17.25" thickBot="1" x14ac:dyDescent="0.35">
      <c r="A5847" s="487" t="s">
        <v>49</v>
      </c>
      <c r="B5847" s="488">
        <v>0</v>
      </c>
      <c r="C5847" s="488">
        <v>0</v>
      </c>
      <c r="D5847" s="488">
        <v>0</v>
      </c>
      <c r="E5847" s="488">
        <v>0</v>
      </c>
      <c r="G5847" s="364"/>
    </row>
    <row r="5848" spans="1:7" ht="17.25" thickBot="1" x14ac:dyDescent="0.35">
      <c r="A5848" s="489" t="s">
        <v>110</v>
      </c>
      <c r="B5848" s="488"/>
      <c r="C5848" s="488"/>
      <c r="D5848" s="488"/>
      <c r="E5848" s="488"/>
      <c r="G5848" s="364"/>
    </row>
    <row r="5849" spans="1:7" ht="17.25" thickBot="1" x14ac:dyDescent="0.35">
      <c r="A5849" s="489" t="s">
        <v>111</v>
      </c>
      <c r="B5849" s="488"/>
      <c r="C5849" s="488"/>
      <c r="D5849" s="488"/>
      <c r="E5849" s="488"/>
      <c r="G5849" s="364"/>
    </row>
    <row r="5850" spans="1:7" ht="17.25" thickBot="1" x14ac:dyDescent="0.35">
      <c r="A5850" s="489" t="s">
        <v>113</v>
      </c>
      <c r="B5850" s="488"/>
      <c r="C5850" s="488"/>
      <c r="D5850" s="488"/>
      <c r="E5850" s="488"/>
      <c r="G5850" s="364"/>
    </row>
    <row r="5851" spans="1:7" ht="17.25" thickBot="1" x14ac:dyDescent="0.35">
      <c r="A5851" s="489" t="s">
        <v>114</v>
      </c>
      <c r="B5851" s="488"/>
      <c r="C5851" s="488"/>
      <c r="D5851" s="488"/>
      <c r="E5851" s="488"/>
      <c r="G5851" s="364"/>
    </row>
    <row r="5852" spans="1:7" ht="17.25" thickBot="1" x14ac:dyDescent="0.35">
      <c r="A5852" s="487" t="s">
        <v>50</v>
      </c>
      <c r="B5852" s="490">
        <v>42799</v>
      </c>
      <c r="C5852" s="490">
        <v>0</v>
      </c>
      <c r="D5852" s="490">
        <v>0</v>
      </c>
      <c r="E5852" s="490">
        <v>0</v>
      </c>
      <c r="G5852" s="364"/>
    </row>
    <row r="5853" spans="1:7" ht="17.25" thickBot="1" x14ac:dyDescent="0.35">
      <c r="A5853" s="489" t="s">
        <v>110</v>
      </c>
      <c r="B5853" s="490">
        <v>42799</v>
      </c>
      <c r="C5853" s="488">
        <v>0</v>
      </c>
      <c r="D5853" s="488">
        <v>0</v>
      </c>
      <c r="E5853" s="488">
        <v>0</v>
      </c>
      <c r="G5853" s="364"/>
    </row>
    <row r="5854" spans="1:7" ht="17.25" thickBot="1" x14ac:dyDescent="0.35">
      <c r="A5854" s="489" t="s">
        <v>111</v>
      </c>
      <c r="B5854" s="490"/>
      <c r="C5854" s="488"/>
      <c r="D5854" s="488"/>
      <c r="E5854" s="488"/>
      <c r="G5854" s="364"/>
    </row>
    <row r="5855" spans="1:7" ht="17.25" thickBot="1" x14ac:dyDescent="0.35">
      <c r="A5855" s="489" t="s">
        <v>113</v>
      </c>
      <c r="B5855" s="490"/>
      <c r="C5855" s="488"/>
      <c r="D5855" s="488"/>
      <c r="E5855" s="488"/>
      <c r="G5855" s="364"/>
    </row>
    <row r="5856" spans="1:7" ht="17.25" thickBot="1" x14ac:dyDescent="0.35">
      <c r="A5856" s="489" t="s">
        <v>114</v>
      </c>
      <c r="B5856" s="490"/>
      <c r="C5856" s="488"/>
      <c r="D5856" s="488"/>
      <c r="E5856" s="488"/>
      <c r="G5856" s="364"/>
    </row>
    <row r="5857" spans="1:7" ht="39.75" customHeight="1" thickBot="1" x14ac:dyDescent="0.35">
      <c r="A5857" s="493" t="s">
        <v>247</v>
      </c>
      <c r="B5857" s="490">
        <v>42799</v>
      </c>
      <c r="C5857" s="490">
        <v>0</v>
      </c>
      <c r="D5857" s="490">
        <v>0</v>
      </c>
      <c r="E5857" s="490">
        <v>0</v>
      </c>
      <c r="G5857" s="364"/>
    </row>
    <row r="5858" spans="1:7" ht="84" customHeight="1" thickBot="1" x14ac:dyDescent="0.35">
      <c r="A5858" s="477" t="s">
        <v>243</v>
      </c>
      <c r="B5858" s="477" t="s">
        <v>1274</v>
      </c>
      <c r="C5858" s="478" t="s">
        <v>1275</v>
      </c>
      <c r="D5858" s="479"/>
      <c r="E5858" s="480"/>
      <c r="G5858" s="364"/>
    </row>
    <row r="5859" spans="1:7" ht="17.25" thickBot="1" x14ac:dyDescent="0.35">
      <c r="A5859" s="481" t="s">
        <v>22</v>
      </c>
      <c r="B5859" s="1046" t="s">
        <v>724</v>
      </c>
      <c r="C5859" s="1047"/>
      <c r="D5859" s="1047"/>
      <c r="E5859" s="1048"/>
      <c r="G5859" s="364"/>
    </row>
    <row r="5860" spans="1:7" ht="17.25" thickBot="1" x14ac:dyDescent="0.35">
      <c r="A5860" s="481" t="s">
        <v>24</v>
      </c>
      <c r="B5860" s="1049" t="s">
        <v>711</v>
      </c>
      <c r="C5860" s="1050"/>
      <c r="D5860" s="1050"/>
      <c r="E5860" s="1051"/>
      <c r="G5860" s="364"/>
    </row>
    <row r="5861" spans="1:7" x14ac:dyDescent="0.3">
      <c r="A5861" s="1044"/>
      <c r="B5861" s="482">
        <v>2019</v>
      </c>
      <c r="C5861" s="482">
        <v>2020</v>
      </c>
      <c r="D5861" s="482">
        <v>2021</v>
      </c>
      <c r="E5861" s="482">
        <v>2022</v>
      </c>
      <c r="G5861" s="364"/>
    </row>
    <row r="5862" spans="1:7" ht="17.25" thickBot="1" x14ac:dyDescent="0.35">
      <c r="A5862" s="1045"/>
      <c r="B5862" s="483" t="s">
        <v>9</v>
      </c>
      <c r="C5862" s="483" t="s">
        <v>10</v>
      </c>
      <c r="D5862" s="483" t="s">
        <v>10</v>
      </c>
      <c r="E5862" s="483" t="s">
        <v>10</v>
      </c>
      <c r="G5862" s="364"/>
    </row>
    <row r="5863" spans="1:7" ht="17.25" thickBot="1" x14ac:dyDescent="0.35">
      <c r="A5863" s="481" t="s">
        <v>26</v>
      </c>
      <c r="B5863" s="485">
        <v>1</v>
      </c>
      <c r="C5863" s="485">
        <v>0</v>
      </c>
      <c r="D5863" s="484"/>
      <c r="E5863" s="484"/>
      <c r="G5863" s="364"/>
    </row>
    <row r="5864" spans="1:7" ht="17.25" thickBot="1" x14ac:dyDescent="0.35">
      <c r="A5864" s="481" t="s">
        <v>27</v>
      </c>
      <c r="B5864" s="488">
        <v>591</v>
      </c>
      <c r="C5864" s="488">
        <v>0</v>
      </c>
      <c r="D5864" s="488">
        <v>0</v>
      </c>
      <c r="E5864" s="488">
        <v>0</v>
      </c>
      <c r="G5864" s="364"/>
    </row>
    <row r="5865" spans="1:7" ht="17.25" thickBot="1" x14ac:dyDescent="0.35">
      <c r="A5865" s="481" t="s">
        <v>28</v>
      </c>
      <c r="B5865" s="485">
        <v>591</v>
      </c>
      <c r="C5865" s="485" t="e">
        <v>#DIV/0!</v>
      </c>
      <c r="D5865" s="485" t="e">
        <v>#DIV/0!</v>
      </c>
      <c r="E5865" s="485" t="e">
        <v>#DIV/0!</v>
      </c>
      <c r="G5865" s="364"/>
    </row>
    <row r="5866" spans="1:7" ht="17.25" thickBot="1" x14ac:dyDescent="0.35">
      <c r="A5866" s="481" t="s">
        <v>29</v>
      </c>
      <c r="B5866" s="484" t="s">
        <v>30</v>
      </c>
      <c r="C5866" s="486">
        <v>-1</v>
      </c>
      <c r="D5866" s="486" t="e">
        <v>#DIV/0!</v>
      </c>
      <c r="E5866" s="486" t="e">
        <v>#DIV/0!</v>
      </c>
      <c r="G5866" s="364"/>
    </row>
    <row r="5867" spans="1:7" ht="17.25" thickBot="1" x14ac:dyDescent="0.35">
      <c r="A5867" s="481" t="s">
        <v>31</v>
      </c>
      <c r="B5867" s="484" t="s">
        <v>30</v>
      </c>
      <c r="C5867" s="486">
        <v>-1</v>
      </c>
      <c r="D5867" s="486" t="e">
        <v>#DIV/0!</v>
      </c>
      <c r="E5867" s="486" t="e">
        <v>#DIV/0!</v>
      </c>
      <c r="G5867" s="364"/>
    </row>
    <row r="5868" spans="1:7" ht="30.75" thickBot="1" x14ac:dyDescent="0.35">
      <c r="A5868" s="481" t="s">
        <v>32</v>
      </c>
      <c r="B5868" s="484" t="s">
        <v>30</v>
      </c>
      <c r="C5868" s="486" t="e">
        <v>#DIV/0!</v>
      </c>
      <c r="D5868" s="486" t="e">
        <v>#DIV/0!</v>
      </c>
      <c r="E5868" s="486" t="e">
        <v>#DIV/0!</v>
      </c>
      <c r="G5868" s="364"/>
    </row>
    <row r="5869" spans="1:7" ht="17.25" thickBot="1" x14ac:dyDescent="0.35">
      <c r="A5869" s="1041" t="s">
        <v>1207</v>
      </c>
      <c r="B5869" s="1042"/>
      <c r="C5869" s="1042"/>
      <c r="D5869" s="1042"/>
      <c r="E5869" s="1043"/>
      <c r="G5869" s="364"/>
    </row>
    <row r="5870" spans="1:7" x14ac:dyDescent="0.3">
      <c r="A5870" s="1044"/>
      <c r="B5870" s="482">
        <v>2019</v>
      </c>
      <c r="C5870" s="482">
        <v>2020</v>
      </c>
      <c r="D5870" s="482">
        <v>2021</v>
      </c>
      <c r="E5870" s="482">
        <v>2022</v>
      </c>
      <c r="G5870" s="364"/>
    </row>
    <row r="5871" spans="1:7" ht="17.25" thickBot="1" x14ac:dyDescent="0.35">
      <c r="A5871" s="1045"/>
      <c r="B5871" s="483" t="s">
        <v>9</v>
      </c>
      <c r="C5871" s="483" t="s">
        <v>10</v>
      </c>
      <c r="D5871" s="483" t="s">
        <v>10</v>
      </c>
      <c r="E5871" s="483" t="s">
        <v>10</v>
      </c>
      <c r="G5871" s="364"/>
    </row>
    <row r="5872" spans="1:7" ht="17.25" thickBot="1" x14ac:dyDescent="0.35">
      <c r="A5872" s="487" t="s">
        <v>49</v>
      </c>
      <c r="B5872" s="488">
        <v>0</v>
      </c>
      <c r="C5872" s="488">
        <v>0</v>
      </c>
      <c r="D5872" s="488">
        <v>0</v>
      </c>
      <c r="E5872" s="488">
        <v>0</v>
      </c>
      <c r="G5872" s="364"/>
    </row>
    <row r="5873" spans="1:7" ht="17.25" thickBot="1" x14ac:dyDescent="0.35">
      <c r="A5873" s="489" t="s">
        <v>110</v>
      </c>
      <c r="B5873" s="488"/>
      <c r="C5873" s="488"/>
      <c r="D5873" s="488"/>
      <c r="E5873" s="488"/>
      <c r="G5873" s="364"/>
    </row>
    <row r="5874" spans="1:7" ht="17.25" thickBot="1" x14ac:dyDescent="0.35">
      <c r="A5874" s="489" t="s">
        <v>111</v>
      </c>
      <c r="B5874" s="488"/>
      <c r="C5874" s="488"/>
      <c r="D5874" s="488"/>
      <c r="E5874" s="488"/>
      <c r="G5874" s="364"/>
    </row>
    <row r="5875" spans="1:7" ht="17.25" thickBot="1" x14ac:dyDescent="0.35">
      <c r="A5875" s="489" t="s">
        <v>113</v>
      </c>
      <c r="B5875" s="488"/>
      <c r="C5875" s="488"/>
      <c r="D5875" s="488"/>
      <c r="E5875" s="488"/>
      <c r="G5875" s="364"/>
    </row>
    <row r="5876" spans="1:7" ht="17.25" thickBot="1" x14ac:dyDescent="0.35">
      <c r="A5876" s="489" t="s">
        <v>114</v>
      </c>
      <c r="B5876" s="488"/>
      <c r="C5876" s="488"/>
      <c r="D5876" s="488"/>
      <c r="E5876" s="488"/>
      <c r="G5876" s="364"/>
    </row>
    <row r="5877" spans="1:7" ht="17.25" thickBot="1" x14ac:dyDescent="0.35">
      <c r="A5877" s="487" t="s">
        <v>50</v>
      </c>
      <c r="B5877" s="490">
        <v>591</v>
      </c>
      <c r="C5877" s="490">
        <v>0</v>
      </c>
      <c r="D5877" s="490">
        <v>0</v>
      </c>
      <c r="E5877" s="490">
        <v>0</v>
      </c>
      <c r="G5877" s="364"/>
    </row>
    <row r="5878" spans="1:7" ht="17.25" thickBot="1" x14ac:dyDescent="0.35">
      <c r="A5878" s="489" t="s">
        <v>110</v>
      </c>
      <c r="B5878" s="488">
        <v>591</v>
      </c>
      <c r="C5878" s="488">
        <v>0</v>
      </c>
      <c r="D5878" s="488">
        <v>0</v>
      </c>
      <c r="E5878" s="488">
        <v>0</v>
      </c>
      <c r="G5878" s="364"/>
    </row>
    <row r="5879" spans="1:7" ht="17.25" thickBot="1" x14ac:dyDescent="0.35">
      <c r="A5879" s="489" t="s">
        <v>111</v>
      </c>
      <c r="B5879" s="490"/>
      <c r="C5879" s="488"/>
      <c r="D5879" s="488"/>
      <c r="E5879" s="488"/>
      <c r="G5879" s="364"/>
    </row>
    <row r="5880" spans="1:7" ht="17.25" thickBot="1" x14ac:dyDescent="0.35">
      <c r="A5880" s="489" t="s">
        <v>113</v>
      </c>
      <c r="B5880" s="490"/>
      <c r="C5880" s="488"/>
      <c r="D5880" s="488"/>
      <c r="E5880" s="488"/>
      <c r="G5880" s="364"/>
    </row>
    <row r="5881" spans="1:7" ht="17.25" thickBot="1" x14ac:dyDescent="0.35">
      <c r="A5881" s="489" t="s">
        <v>114</v>
      </c>
      <c r="B5881" s="490"/>
      <c r="C5881" s="488"/>
      <c r="D5881" s="488"/>
      <c r="E5881" s="488"/>
      <c r="G5881" s="364"/>
    </row>
    <row r="5882" spans="1:7" ht="40.5" customHeight="1" thickBot="1" x14ac:dyDescent="0.35">
      <c r="A5882" s="493" t="s">
        <v>247</v>
      </c>
      <c r="B5882" s="490">
        <v>591</v>
      </c>
      <c r="C5882" s="490">
        <v>0</v>
      </c>
      <c r="D5882" s="490">
        <v>0</v>
      </c>
      <c r="E5882" s="490">
        <v>0</v>
      </c>
      <c r="G5882" s="364"/>
    </row>
    <row r="5883" spans="1:7" ht="104.25" customHeight="1" thickBot="1" x14ac:dyDescent="0.35">
      <c r="A5883" s="477" t="s">
        <v>248</v>
      </c>
      <c r="B5883" s="477" t="s">
        <v>1276</v>
      </c>
      <c r="C5883" s="478" t="s">
        <v>1277</v>
      </c>
      <c r="D5883" s="479"/>
      <c r="E5883" s="480"/>
      <c r="G5883" s="364"/>
    </row>
    <row r="5884" spans="1:7" ht="17.25" thickBot="1" x14ac:dyDescent="0.35">
      <c r="A5884" s="481" t="s">
        <v>22</v>
      </c>
      <c r="B5884" s="1046" t="s">
        <v>724</v>
      </c>
      <c r="C5884" s="1047"/>
      <c r="D5884" s="1047"/>
      <c r="E5884" s="1048"/>
      <c r="G5884" s="364"/>
    </row>
    <row r="5885" spans="1:7" ht="17.25" thickBot="1" x14ac:dyDescent="0.35">
      <c r="A5885" s="481" t="s">
        <v>24</v>
      </c>
      <c r="B5885" s="1049" t="s">
        <v>711</v>
      </c>
      <c r="C5885" s="1050"/>
      <c r="D5885" s="1050"/>
      <c r="E5885" s="1051"/>
      <c r="G5885" s="364"/>
    </row>
    <row r="5886" spans="1:7" x14ac:dyDescent="0.3">
      <c r="A5886" s="1044"/>
      <c r="B5886" s="482">
        <v>2019</v>
      </c>
      <c r="C5886" s="482">
        <v>2020</v>
      </c>
      <c r="D5886" s="482">
        <v>2021</v>
      </c>
      <c r="E5886" s="482">
        <v>2022</v>
      </c>
      <c r="G5886" s="364"/>
    </row>
    <row r="5887" spans="1:7" ht="17.25" thickBot="1" x14ac:dyDescent="0.35">
      <c r="A5887" s="1045"/>
      <c r="B5887" s="483" t="s">
        <v>9</v>
      </c>
      <c r="C5887" s="483" t="s">
        <v>10</v>
      </c>
      <c r="D5887" s="483" t="s">
        <v>10</v>
      </c>
      <c r="E5887" s="483" t="s">
        <v>10</v>
      </c>
      <c r="G5887" s="364"/>
    </row>
    <row r="5888" spans="1:7" ht="17.25" thickBot="1" x14ac:dyDescent="0.35">
      <c r="A5888" s="481" t="s">
        <v>26</v>
      </c>
      <c r="B5888" s="485">
        <v>1</v>
      </c>
      <c r="C5888" s="485">
        <v>0</v>
      </c>
      <c r="D5888" s="484">
        <v>0</v>
      </c>
      <c r="E5888" s="484">
        <v>0</v>
      </c>
      <c r="G5888" s="364"/>
    </row>
    <row r="5889" spans="1:7" ht="17.25" thickBot="1" x14ac:dyDescent="0.35">
      <c r="A5889" s="481" t="s">
        <v>27</v>
      </c>
      <c r="B5889" s="488">
        <v>604</v>
      </c>
      <c r="C5889" s="488">
        <v>0</v>
      </c>
      <c r="D5889" s="488">
        <v>0</v>
      </c>
      <c r="E5889" s="488">
        <v>0</v>
      </c>
      <c r="G5889" s="364"/>
    </row>
    <row r="5890" spans="1:7" ht="17.25" thickBot="1" x14ac:dyDescent="0.35">
      <c r="A5890" s="481" t="s">
        <v>28</v>
      </c>
      <c r="B5890" s="485">
        <v>604</v>
      </c>
      <c r="C5890" s="485" t="e">
        <v>#DIV/0!</v>
      </c>
      <c r="D5890" s="485" t="e">
        <v>#DIV/0!</v>
      </c>
      <c r="E5890" s="485" t="e">
        <v>#DIV/0!</v>
      </c>
      <c r="G5890" s="364"/>
    </row>
    <row r="5891" spans="1:7" ht="17.25" thickBot="1" x14ac:dyDescent="0.35">
      <c r="A5891" s="481" t="s">
        <v>29</v>
      </c>
      <c r="B5891" s="484" t="s">
        <v>30</v>
      </c>
      <c r="C5891" s="486">
        <v>-1</v>
      </c>
      <c r="D5891" s="486" t="e">
        <v>#DIV/0!</v>
      </c>
      <c r="E5891" s="486" t="e">
        <v>#DIV/0!</v>
      </c>
      <c r="G5891" s="364"/>
    </row>
    <row r="5892" spans="1:7" ht="17.25" thickBot="1" x14ac:dyDescent="0.35">
      <c r="A5892" s="481" t="s">
        <v>31</v>
      </c>
      <c r="B5892" s="484" t="s">
        <v>30</v>
      </c>
      <c r="C5892" s="486">
        <v>-1</v>
      </c>
      <c r="D5892" s="486" t="e">
        <v>#DIV/0!</v>
      </c>
      <c r="E5892" s="486" t="e">
        <v>#DIV/0!</v>
      </c>
      <c r="G5892" s="364"/>
    </row>
    <row r="5893" spans="1:7" ht="30.75" thickBot="1" x14ac:dyDescent="0.35">
      <c r="A5893" s="481" t="s">
        <v>32</v>
      </c>
      <c r="B5893" s="484" t="s">
        <v>30</v>
      </c>
      <c r="C5893" s="486" t="e">
        <v>#DIV/0!</v>
      </c>
      <c r="D5893" s="486" t="e">
        <v>#DIV/0!</v>
      </c>
      <c r="E5893" s="486" t="e">
        <v>#DIV/0!</v>
      </c>
      <c r="G5893" s="364"/>
    </row>
    <row r="5894" spans="1:7" ht="17.25" thickBot="1" x14ac:dyDescent="0.35">
      <c r="A5894" s="1041" t="s">
        <v>1207</v>
      </c>
      <c r="B5894" s="1042"/>
      <c r="C5894" s="1042"/>
      <c r="D5894" s="1042"/>
      <c r="E5894" s="1043"/>
      <c r="G5894" s="364"/>
    </row>
    <row r="5895" spans="1:7" x14ac:dyDescent="0.3">
      <c r="A5895" s="1044"/>
      <c r="B5895" s="482">
        <v>2019</v>
      </c>
      <c r="C5895" s="482">
        <v>2020</v>
      </c>
      <c r="D5895" s="482">
        <v>2021</v>
      </c>
      <c r="E5895" s="482">
        <v>2022</v>
      </c>
      <c r="G5895" s="364"/>
    </row>
    <row r="5896" spans="1:7" ht="17.25" thickBot="1" x14ac:dyDescent="0.35">
      <c r="A5896" s="1045"/>
      <c r="B5896" s="483" t="s">
        <v>9</v>
      </c>
      <c r="C5896" s="483" t="s">
        <v>10</v>
      </c>
      <c r="D5896" s="483" t="s">
        <v>10</v>
      </c>
      <c r="E5896" s="483" t="s">
        <v>10</v>
      </c>
      <c r="G5896" s="364"/>
    </row>
    <row r="5897" spans="1:7" ht="17.25" thickBot="1" x14ac:dyDescent="0.35">
      <c r="A5897" s="487" t="s">
        <v>49</v>
      </c>
      <c r="B5897" s="488">
        <v>0</v>
      </c>
      <c r="C5897" s="488">
        <v>0</v>
      </c>
      <c r="D5897" s="488">
        <v>0</v>
      </c>
      <c r="E5897" s="488">
        <v>0</v>
      </c>
      <c r="G5897" s="364"/>
    </row>
    <row r="5898" spans="1:7" ht="17.25" thickBot="1" x14ac:dyDescent="0.35">
      <c r="A5898" s="489" t="s">
        <v>110</v>
      </c>
      <c r="B5898" s="488"/>
      <c r="C5898" s="488"/>
      <c r="D5898" s="488"/>
      <c r="E5898" s="488"/>
      <c r="G5898" s="364"/>
    </row>
    <row r="5899" spans="1:7" ht="17.25" thickBot="1" x14ac:dyDescent="0.35">
      <c r="A5899" s="489" t="s">
        <v>111</v>
      </c>
      <c r="B5899" s="488"/>
      <c r="C5899" s="488"/>
      <c r="D5899" s="488"/>
      <c r="E5899" s="488"/>
      <c r="G5899" s="364"/>
    </row>
    <row r="5900" spans="1:7" ht="17.25" thickBot="1" x14ac:dyDescent="0.35">
      <c r="A5900" s="489" t="s">
        <v>113</v>
      </c>
      <c r="B5900" s="488"/>
      <c r="C5900" s="488"/>
      <c r="D5900" s="488"/>
      <c r="E5900" s="488"/>
      <c r="G5900" s="364"/>
    </row>
    <row r="5901" spans="1:7" ht="17.25" thickBot="1" x14ac:dyDescent="0.35">
      <c r="A5901" s="489" t="s">
        <v>114</v>
      </c>
      <c r="B5901" s="488"/>
      <c r="C5901" s="488"/>
      <c r="D5901" s="488"/>
      <c r="E5901" s="488"/>
      <c r="G5901" s="364"/>
    </row>
    <row r="5902" spans="1:7" ht="17.25" thickBot="1" x14ac:dyDescent="0.35">
      <c r="A5902" s="487" t="s">
        <v>50</v>
      </c>
      <c r="B5902" s="490">
        <v>604</v>
      </c>
      <c r="C5902" s="490">
        <v>0</v>
      </c>
      <c r="D5902" s="490">
        <v>0</v>
      </c>
      <c r="E5902" s="490">
        <v>0</v>
      </c>
      <c r="G5902" s="364"/>
    </row>
    <row r="5903" spans="1:7" ht="17.25" thickBot="1" x14ac:dyDescent="0.35">
      <c r="A5903" s="489" t="s">
        <v>110</v>
      </c>
      <c r="B5903" s="488">
        <v>604</v>
      </c>
      <c r="C5903" s="488">
        <v>0</v>
      </c>
      <c r="D5903" s="488">
        <v>0</v>
      </c>
      <c r="E5903" s="488">
        <v>0</v>
      </c>
      <c r="G5903" s="364"/>
    </row>
    <row r="5904" spans="1:7" ht="17.25" thickBot="1" x14ac:dyDescent="0.35">
      <c r="A5904" s="489" t="s">
        <v>111</v>
      </c>
      <c r="B5904" s="490"/>
      <c r="C5904" s="488"/>
      <c r="D5904" s="488"/>
      <c r="E5904" s="488"/>
      <c r="G5904" s="364"/>
    </row>
    <row r="5905" spans="1:7" ht="17.25" thickBot="1" x14ac:dyDescent="0.35">
      <c r="A5905" s="489" t="s">
        <v>113</v>
      </c>
      <c r="B5905" s="490"/>
      <c r="C5905" s="488"/>
      <c r="D5905" s="488"/>
      <c r="E5905" s="488"/>
      <c r="G5905" s="364"/>
    </row>
    <row r="5906" spans="1:7" ht="17.25" thickBot="1" x14ac:dyDescent="0.35">
      <c r="A5906" s="489" t="s">
        <v>114</v>
      </c>
      <c r="B5906" s="490"/>
      <c r="C5906" s="488"/>
      <c r="D5906" s="488"/>
      <c r="E5906" s="488"/>
      <c r="G5906" s="364"/>
    </row>
    <row r="5907" spans="1:7" ht="37.5" customHeight="1" thickBot="1" x14ac:dyDescent="0.35">
      <c r="A5907" s="493" t="s">
        <v>257</v>
      </c>
      <c r="B5907" s="490">
        <v>604</v>
      </c>
      <c r="C5907" s="490">
        <v>0</v>
      </c>
      <c r="D5907" s="490">
        <v>0</v>
      </c>
      <c r="E5907" s="490">
        <v>0</v>
      </c>
      <c r="G5907" s="364"/>
    </row>
    <row r="5908" spans="1:7" ht="65.25" customHeight="1" thickBot="1" x14ac:dyDescent="0.35">
      <c r="A5908" s="477" t="s">
        <v>258</v>
      </c>
      <c r="B5908" s="477" t="s">
        <v>1278</v>
      </c>
      <c r="C5908" s="478" t="s">
        <v>1279</v>
      </c>
      <c r="D5908" s="479"/>
      <c r="E5908" s="480"/>
      <c r="G5908" s="364"/>
    </row>
    <row r="5909" spans="1:7" ht="105.75" customHeight="1" thickBot="1" x14ac:dyDescent="0.35">
      <c r="A5909" s="481" t="s">
        <v>22</v>
      </c>
      <c r="B5909" s="1046" t="s">
        <v>1280</v>
      </c>
      <c r="C5909" s="1047"/>
      <c r="D5909" s="1047"/>
      <c r="E5909" s="1048"/>
      <c r="G5909" s="364"/>
    </row>
    <row r="5910" spans="1:7" ht="17.25" thickBot="1" x14ac:dyDescent="0.35">
      <c r="A5910" s="481" t="s">
        <v>24</v>
      </c>
      <c r="B5910" s="1049" t="s">
        <v>715</v>
      </c>
      <c r="C5910" s="1050"/>
      <c r="D5910" s="1050"/>
      <c r="E5910" s="1051"/>
      <c r="G5910" s="364"/>
    </row>
    <row r="5911" spans="1:7" x14ac:dyDescent="0.3">
      <c r="A5911" s="1044"/>
      <c r="B5911" s="482">
        <v>2019</v>
      </c>
      <c r="C5911" s="482">
        <v>2020</v>
      </c>
      <c r="D5911" s="482">
        <v>2021</v>
      </c>
      <c r="E5911" s="482">
        <v>2022</v>
      </c>
      <c r="G5911" s="364"/>
    </row>
    <row r="5912" spans="1:7" ht="17.25" thickBot="1" x14ac:dyDescent="0.35">
      <c r="A5912" s="1045"/>
      <c r="B5912" s="483" t="s">
        <v>9</v>
      </c>
      <c r="C5912" s="483" t="s">
        <v>10</v>
      </c>
      <c r="D5912" s="483" t="s">
        <v>10</v>
      </c>
      <c r="E5912" s="483" t="s">
        <v>10</v>
      </c>
      <c r="G5912" s="364"/>
    </row>
    <row r="5913" spans="1:7" ht="17.25" thickBot="1" x14ac:dyDescent="0.35">
      <c r="A5913" s="481" t="s">
        <v>26</v>
      </c>
      <c r="B5913" s="485">
        <v>10035</v>
      </c>
      <c r="C5913" s="485">
        <v>0</v>
      </c>
      <c r="D5913" s="484">
        <v>0</v>
      </c>
      <c r="E5913" s="484">
        <v>0</v>
      </c>
      <c r="G5913" s="364"/>
    </row>
    <row r="5914" spans="1:7" ht="17.25" thickBot="1" x14ac:dyDescent="0.35">
      <c r="A5914" s="481" t="s">
        <v>27</v>
      </c>
      <c r="B5914" s="490">
        <v>36288</v>
      </c>
      <c r="C5914" s="490">
        <v>0</v>
      </c>
      <c r="D5914" s="488">
        <v>0</v>
      </c>
      <c r="E5914" s="488">
        <v>0</v>
      </c>
      <c r="G5914" s="364"/>
    </row>
    <row r="5915" spans="1:7" ht="17.25" thickBot="1" x14ac:dyDescent="0.35">
      <c r="A5915" s="481" t="s">
        <v>28</v>
      </c>
      <c r="B5915" s="485">
        <v>3.6161434977578475</v>
      </c>
      <c r="C5915" s="485" t="e">
        <v>#DIV/0!</v>
      </c>
      <c r="D5915" s="485" t="e">
        <v>#DIV/0!</v>
      </c>
      <c r="E5915" s="485" t="e">
        <v>#DIV/0!</v>
      </c>
      <c r="G5915" s="364"/>
    </row>
    <row r="5916" spans="1:7" ht="17.25" thickBot="1" x14ac:dyDescent="0.35">
      <c r="A5916" s="481" t="s">
        <v>29</v>
      </c>
      <c r="B5916" s="484" t="s">
        <v>30</v>
      </c>
      <c r="C5916" s="486">
        <v>-1</v>
      </c>
      <c r="D5916" s="486" t="e">
        <v>#DIV/0!</v>
      </c>
      <c r="E5916" s="486" t="e">
        <v>#DIV/0!</v>
      </c>
      <c r="G5916" s="364"/>
    </row>
    <row r="5917" spans="1:7" ht="17.25" thickBot="1" x14ac:dyDescent="0.35">
      <c r="A5917" s="481" t="s">
        <v>31</v>
      </c>
      <c r="B5917" s="484" t="s">
        <v>30</v>
      </c>
      <c r="C5917" s="486">
        <v>-1</v>
      </c>
      <c r="D5917" s="486" t="e">
        <v>#DIV/0!</v>
      </c>
      <c r="E5917" s="486" t="e">
        <v>#DIV/0!</v>
      </c>
      <c r="G5917" s="364"/>
    </row>
    <row r="5918" spans="1:7" ht="30.75" thickBot="1" x14ac:dyDescent="0.35">
      <c r="A5918" s="481" t="s">
        <v>32</v>
      </c>
      <c r="B5918" s="484" t="s">
        <v>30</v>
      </c>
      <c r="C5918" s="486" t="e">
        <v>#DIV/0!</v>
      </c>
      <c r="D5918" s="486" t="e">
        <v>#DIV/0!</v>
      </c>
      <c r="E5918" s="486" t="e">
        <v>#DIV/0!</v>
      </c>
      <c r="G5918" s="364"/>
    </row>
    <row r="5919" spans="1:7" ht="17.25" thickBot="1" x14ac:dyDescent="0.35">
      <c r="A5919" s="1041" t="s">
        <v>1207</v>
      </c>
      <c r="B5919" s="1042"/>
      <c r="C5919" s="1042"/>
      <c r="D5919" s="1042"/>
      <c r="E5919" s="1043"/>
      <c r="G5919" s="364"/>
    </row>
    <row r="5920" spans="1:7" x14ac:dyDescent="0.3">
      <c r="A5920" s="1044"/>
      <c r="B5920" s="482">
        <v>2019</v>
      </c>
      <c r="C5920" s="482">
        <v>2020</v>
      </c>
      <c r="D5920" s="482">
        <v>2021</v>
      </c>
      <c r="E5920" s="482">
        <v>2022</v>
      </c>
      <c r="G5920" s="364"/>
    </row>
    <row r="5921" spans="1:7" ht="17.25" thickBot="1" x14ac:dyDescent="0.35">
      <c r="A5921" s="1045"/>
      <c r="B5921" s="483" t="s">
        <v>9</v>
      </c>
      <c r="C5921" s="483" t="s">
        <v>10</v>
      </c>
      <c r="D5921" s="483" t="s">
        <v>10</v>
      </c>
      <c r="E5921" s="483" t="s">
        <v>10</v>
      </c>
      <c r="G5921" s="364"/>
    </row>
    <row r="5922" spans="1:7" ht="17.25" thickBot="1" x14ac:dyDescent="0.35">
      <c r="A5922" s="487" t="s">
        <v>49</v>
      </c>
      <c r="B5922" s="488">
        <v>0</v>
      </c>
      <c r="C5922" s="488">
        <v>0</v>
      </c>
      <c r="D5922" s="488">
        <v>0</v>
      </c>
      <c r="E5922" s="488">
        <v>0</v>
      </c>
      <c r="G5922" s="364"/>
    </row>
    <row r="5923" spans="1:7" ht="17.25" thickBot="1" x14ac:dyDescent="0.35">
      <c r="A5923" s="489" t="s">
        <v>110</v>
      </c>
      <c r="B5923" s="488"/>
      <c r="C5923" s="488"/>
      <c r="D5923" s="488"/>
      <c r="E5923" s="488"/>
      <c r="G5923" s="364"/>
    </row>
    <row r="5924" spans="1:7" ht="17.25" thickBot="1" x14ac:dyDescent="0.35">
      <c r="A5924" s="489" t="s">
        <v>111</v>
      </c>
      <c r="B5924" s="488"/>
      <c r="C5924" s="488"/>
      <c r="D5924" s="488"/>
      <c r="E5924" s="488"/>
      <c r="G5924" s="364"/>
    </row>
    <row r="5925" spans="1:7" ht="17.25" thickBot="1" x14ac:dyDescent="0.35">
      <c r="A5925" s="489" t="s">
        <v>113</v>
      </c>
      <c r="B5925" s="488"/>
      <c r="C5925" s="488"/>
      <c r="D5925" s="488"/>
      <c r="E5925" s="488"/>
      <c r="G5925" s="364"/>
    </row>
    <row r="5926" spans="1:7" ht="17.25" thickBot="1" x14ac:dyDescent="0.35">
      <c r="A5926" s="489" t="s">
        <v>114</v>
      </c>
      <c r="B5926" s="488"/>
      <c r="C5926" s="488"/>
      <c r="D5926" s="488"/>
      <c r="E5926" s="488"/>
      <c r="G5926" s="364"/>
    </row>
    <row r="5927" spans="1:7" ht="17.25" thickBot="1" x14ac:dyDescent="0.35">
      <c r="A5927" s="487" t="s">
        <v>50</v>
      </c>
      <c r="B5927" s="490">
        <v>36288</v>
      </c>
      <c r="C5927" s="490">
        <v>0</v>
      </c>
      <c r="D5927" s="490">
        <v>0</v>
      </c>
      <c r="E5927" s="490">
        <v>0</v>
      </c>
      <c r="G5927" s="364"/>
    </row>
    <row r="5928" spans="1:7" ht="17.25" thickBot="1" x14ac:dyDescent="0.35">
      <c r="A5928" s="489" t="s">
        <v>110</v>
      </c>
      <c r="B5928" s="490">
        <v>36288</v>
      </c>
      <c r="C5928" s="488">
        <v>0</v>
      </c>
      <c r="D5928" s="488">
        <v>0</v>
      </c>
      <c r="E5928" s="488">
        <v>0</v>
      </c>
      <c r="G5928" s="364"/>
    </row>
    <row r="5929" spans="1:7" ht="17.25" thickBot="1" x14ac:dyDescent="0.35">
      <c r="A5929" s="489" t="s">
        <v>111</v>
      </c>
      <c r="B5929" s="490"/>
      <c r="C5929" s="488"/>
      <c r="D5929" s="488"/>
      <c r="E5929" s="488"/>
      <c r="G5929" s="364"/>
    </row>
    <row r="5930" spans="1:7" ht="17.25" thickBot="1" x14ac:dyDescent="0.35">
      <c r="A5930" s="489" t="s">
        <v>113</v>
      </c>
      <c r="B5930" s="490"/>
      <c r="C5930" s="488"/>
      <c r="D5930" s="488"/>
      <c r="E5930" s="488"/>
      <c r="G5930" s="364"/>
    </row>
    <row r="5931" spans="1:7" ht="17.25" thickBot="1" x14ac:dyDescent="0.35">
      <c r="A5931" s="489" t="s">
        <v>114</v>
      </c>
      <c r="B5931" s="490"/>
      <c r="C5931" s="488"/>
      <c r="D5931" s="488"/>
      <c r="E5931" s="488"/>
      <c r="G5931" s="364"/>
    </row>
    <row r="5932" spans="1:7" ht="38.25" customHeight="1" thickBot="1" x14ac:dyDescent="0.35">
      <c r="A5932" s="493" t="s">
        <v>262</v>
      </c>
      <c r="B5932" s="490">
        <v>36288</v>
      </c>
      <c r="C5932" s="490">
        <v>0</v>
      </c>
      <c r="D5932" s="496">
        <v>0</v>
      </c>
      <c r="E5932" s="496">
        <v>0</v>
      </c>
      <c r="G5932" s="364"/>
    </row>
    <row r="5933" spans="1:7" ht="69" customHeight="1" thickBot="1" x14ac:dyDescent="0.35">
      <c r="A5933" s="477" t="s">
        <v>258</v>
      </c>
      <c r="B5933" s="477" t="s">
        <v>1281</v>
      </c>
      <c r="C5933" s="478" t="s">
        <v>1282</v>
      </c>
      <c r="D5933" s="479"/>
      <c r="E5933" s="480"/>
      <c r="G5933" s="364"/>
    </row>
    <row r="5934" spans="1:7" ht="17.25" thickBot="1" x14ac:dyDescent="0.35">
      <c r="A5934" s="481" t="s">
        <v>22</v>
      </c>
      <c r="B5934" s="1046" t="s">
        <v>724</v>
      </c>
      <c r="C5934" s="1047"/>
      <c r="D5934" s="1047"/>
      <c r="E5934" s="1048"/>
      <c r="G5934" s="364"/>
    </row>
    <row r="5935" spans="1:7" ht="17.25" thickBot="1" x14ac:dyDescent="0.35">
      <c r="A5935" s="481" t="s">
        <v>24</v>
      </c>
      <c r="B5935" s="1049" t="s">
        <v>711</v>
      </c>
      <c r="C5935" s="1050"/>
      <c r="D5935" s="1050"/>
      <c r="E5935" s="1051"/>
      <c r="G5935" s="364"/>
    </row>
    <row r="5936" spans="1:7" x14ac:dyDescent="0.3">
      <c r="A5936" s="1044"/>
      <c r="B5936" s="482">
        <v>2019</v>
      </c>
      <c r="C5936" s="482">
        <v>2020</v>
      </c>
      <c r="D5936" s="482">
        <v>2021</v>
      </c>
      <c r="E5936" s="482">
        <v>2022</v>
      </c>
      <c r="G5936" s="364"/>
    </row>
    <row r="5937" spans="1:7" ht="17.25" thickBot="1" x14ac:dyDescent="0.35">
      <c r="A5937" s="1045"/>
      <c r="B5937" s="483" t="s">
        <v>9</v>
      </c>
      <c r="C5937" s="483" t="s">
        <v>10</v>
      </c>
      <c r="D5937" s="483" t="s">
        <v>10</v>
      </c>
      <c r="E5937" s="483" t="s">
        <v>10</v>
      </c>
      <c r="G5937" s="364"/>
    </row>
    <row r="5938" spans="1:7" ht="17.25" thickBot="1" x14ac:dyDescent="0.35">
      <c r="A5938" s="481" t="s">
        <v>26</v>
      </c>
      <c r="B5938" s="485">
        <v>1</v>
      </c>
      <c r="C5938" s="485">
        <v>0</v>
      </c>
      <c r="D5938" s="484">
        <v>0</v>
      </c>
      <c r="E5938" s="484">
        <v>0</v>
      </c>
      <c r="G5938" s="364"/>
    </row>
    <row r="5939" spans="1:7" ht="17.25" thickBot="1" x14ac:dyDescent="0.35">
      <c r="A5939" s="481" t="s">
        <v>27</v>
      </c>
      <c r="B5939" s="488">
        <v>759</v>
      </c>
      <c r="C5939" s="488">
        <v>0</v>
      </c>
      <c r="D5939" s="488">
        <v>0</v>
      </c>
      <c r="E5939" s="488">
        <v>0</v>
      </c>
      <c r="G5939" s="364"/>
    </row>
    <row r="5940" spans="1:7" ht="17.25" thickBot="1" x14ac:dyDescent="0.35">
      <c r="A5940" s="481" t="s">
        <v>28</v>
      </c>
      <c r="B5940" s="485">
        <v>759</v>
      </c>
      <c r="C5940" s="485" t="e">
        <v>#DIV/0!</v>
      </c>
      <c r="D5940" s="485" t="e">
        <v>#DIV/0!</v>
      </c>
      <c r="E5940" s="485" t="e">
        <v>#DIV/0!</v>
      </c>
      <c r="G5940" s="364"/>
    </row>
    <row r="5941" spans="1:7" ht="17.25" thickBot="1" x14ac:dyDescent="0.35">
      <c r="A5941" s="481" t="s">
        <v>29</v>
      </c>
      <c r="B5941" s="484" t="s">
        <v>30</v>
      </c>
      <c r="C5941" s="486">
        <v>-1</v>
      </c>
      <c r="D5941" s="486" t="e">
        <v>#DIV/0!</v>
      </c>
      <c r="E5941" s="486" t="e">
        <v>#DIV/0!</v>
      </c>
      <c r="G5941" s="364"/>
    </row>
    <row r="5942" spans="1:7" ht="17.25" thickBot="1" x14ac:dyDescent="0.35">
      <c r="A5942" s="481" t="s">
        <v>31</v>
      </c>
      <c r="B5942" s="484" t="s">
        <v>30</v>
      </c>
      <c r="C5942" s="486">
        <v>-1</v>
      </c>
      <c r="D5942" s="486" t="e">
        <v>#DIV/0!</v>
      </c>
      <c r="E5942" s="486" t="e">
        <v>#DIV/0!</v>
      </c>
      <c r="G5942" s="364"/>
    </row>
    <row r="5943" spans="1:7" ht="30.75" thickBot="1" x14ac:dyDescent="0.35">
      <c r="A5943" s="481" t="s">
        <v>32</v>
      </c>
      <c r="B5943" s="484" t="s">
        <v>30</v>
      </c>
      <c r="C5943" s="486" t="e">
        <v>#DIV/0!</v>
      </c>
      <c r="D5943" s="486" t="e">
        <v>#DIV/0!</v>
      </c>
      <c r="E5943" s="486" t="e">
        <v>#DIV/0!</v>
      </c>
      <c r="G5943" s="364"/>
    </row>
    <row r="5944" spans="1:7" ht="17.25" thickBot="1" x14ac:dyDescent="0.35">
      <c r="A5944" s="1041" t="s">
        <v>1207</v>
      </c>
      <c r="B5944" s="1042"/>
      <c r="C5944" s="1042"/>
      <c r="D5944" s="1042"/>
      <c r="E5944" s="1043"/>
      <c r="G5944" s="364"/>
    </row>
    <row r="5945" spans="1:7" x14ac:dyDescent="0.3">
      <c r="A5945" s="1044"/>
      <c r="B5945" s="482">
        <v>2019</v>
      </c>
      <c r="C5945" s="482">
        <v>2020</v>
      </c>
      <c r="D5945" s="482">
        <v>2021</v>
      </c>
      <c r="E5945" s="482">
        <v>2022</v>
      </c>
      <c r="G5945" s="364"/>
    </row>
    <row r="5946" spans="1:7" ht="17.25" thickBot="1" x14ac:dyDescent="0.35">
      <c r="A5946" s="1045"/>
      <c r="B5946" s="483" t="s">
        <v>9</v>
      </c>
      <c r="C5946" s="483" t="s">
        <v>10</v>
      </c>
      <c r="D5946" s="483" t="s">
        <v>10</v>
      </c>
      <c r="E5946" s="483" t="s">
        <v>10</v>
      </c>
      <c r="G5946" s="364"/>
    </row>
    <row r="5947" spans="1:7" ht="17.25" thickBot="1" x14ac:dyDescent="0.35">
      <c r="A5947" s="487" t="s">
        <v>49</v>
      </c>
      <c r="B5947" s="488">
        <v>0</v>
      </c>
      <c r="C5947" s="488">
        <v>0</v>
      </c>
      <c r="D5947" s="488">
        <v>0</v>
      </c>
      <c r="E5947" s="488">
        <v>0</v>
      </c>
      <c r="G5947" s="364"/>
    </row>
    <row r="5948" spans="1:7" ht="17.25" thickBot="1" x14ac:dyDescent="0.35">
      <c r="A5948" s="489" t="s">
        <v>110</v>
      </c>
      <c r="B5948" s="488"/>
      <c r="C5948" s="488"/>
      <c r="D5948" s="488"/>
      <c r="E5948" s="488"/>
      <c r="G5948" s="364"/>
    </row>
    <row r="5949" spans="1:7" ht="17.25" thickBot="1" x14ac:dyDescent="0.35">
      <c r="A5949" s="489" t="s">
        <v>111</v>
      </c>
      <c r="B5949" s="488"/>
      <c r="C5949" s="488"/>
      <c r="D5949" s="488"/>
      <c r="E5949" s="488"/>
      <c r="G5949" s="364"/>
    </row>
    <row r="5950" spans="1:7" ht="17.25" thickBot="1" x14ac:dyDescent="0.35">
      <c r="A5950" s="489" t="s">
        <v>113</v>
      </c>
      <c r="B5950" s="488"/>
      <c r="C5950" s="488"/>
      <c r="D5950" s="488"/>
      <c r="E5950" s="488"/>
      <c r="G5950" s="364"/>
    </row>
    <row r="5951" spans="1:7" ht="17.25" thickBot="1" x14ac:dyDescent="0.35">
      <c r="A5951" s="489" t="s">
        <v>114</v>
      </c>
      <c r="B5951" s="488"/>
      <c r="C5951" s="488"/>
      <c r="D5951" s="488"/>
      <c r="E5951" s="488"/>
      <c r="G5951" s="364"/>
    </row>
    <row r="5952" spans="1:7" ht="17.25" thickBot="1" x14ac:dyDescent="0.35">
      <c r="A5952" s="487" t="s">
        <v>50</v>
      </c>
      <c r="B5952" s="490">
        <v>759</v>
      </c>
      <c r="C5952" s="490">
        <v>0</v>
      </c>
      <c r="D5952" s="490">
        <v>0</v>
      </c>
      <c r="E5952" s="490">
        <v>0</v>
      </c>
      <c r="G5952" s="364"/>
    </row>
    <row r="5953" spans="1:7" ht="17.25" thickBot="1" x14ac:dyDescent="0.35">
      <c r="A5953" s="489" t="s">
        <v>110</v>
      </c>
      <c r="B5953" s="488">
        <v>759</v>
      </c>
      <c r="C5953" s="488">
        <v>0</v>
      </c>
      <c r="D5953" s="488">
        <v>0</v>
      </c>
      <c r="E5953" s="488">
        <v>0</v>
      </c>
      <c r="G5953" s="364"/>
    </row>
    <row r="5954" spans="1:7" ht="17.25" thickBot="1" x14ac:dyDescent="0.35">
      <c r="A5954" s="489" t="s">
        <v>111</v>
      </c>
      <c r="B5954" s="490"/>
      <c r="C5954" s="488"/>
      <c r="D5954" s="488"/>
      <c r="E5954" s="488"/>
      <c r="G5954" s="364"/>
    </row>
    <row r="5955" spans="1:7" ht="17.25" thickBot="1" x14ac:dyDescent="0.35">
      <c r="A5955" s="489" t="s">
        <v>113</v>
      </c>
      <c r="B5955" s="490"/>
      <c r="C5955" s="488"/>
      <c r="D5955" s="488"/>
      <c r="E5955" s="488"/>
      <c r="G5955" s="364"/>
    </row>
    <row r="5956" spans="1:7" ht="17.25" thickBot="1" x14ac:dyDescent="0.35">
      <c r="A5956" s="489" t="s">
        <v>114</v>
      </c>
      <c r="B5956" s="490"/>
      <c r="C5956" s="488"/>
      <c r="D5956" s="488"/>
      <c r="E5956" s="488"/>
      <c r="G5956" s="364"/>
    </row>
    <row r="5957" spans="1:7" ht="37.5" customHeight="1" thickBot="1" x14ac:dyDescent="0.35">
      <c r="A5957" s="493" t="s">
        <v>262</v>
      </c>
      <c r="B5957" s="490">
        <v>759</v>
      </c>
      <c r="C5957" s="490">
        <v>0</v>
      </c>
      <c r="D5957" s="496">
        <v>0</v>
      </c>
      <c r="E5957" s="496">
        <v>0</v>
      </c>
      <c r="G5957" s="364"/>
    </row>
    <row r="5958" spans="1:7" ht="74.25" customHeight="1" thickBot="1" x14ac:dyDescent="0.35">
      <c r="A5958" s="477" t="s">
        <v>263</v>
      </c>
      <c r="B5958" s="477" t="s">
        <v>1283</v>
      </c>
      <c r="C5958" s="497" t="s">
        <v>1284</v>
      </c>
      <c r="D5958" s="498"/>
      <c r="E5958" s="498"/>
      <c r="G5958" s="364"/>
    </row>
    <row r="5959" spans="1:7" ht="17.25" thickBot="1" x14ac:dyDescent="0.35">
      <c r="A5959" s="481" t="s">
        <v>22</v>
      </c>
      <c r="B5959" s="1046" t="s">
        <v>1285</v>
      </c>
      <c r="C5959" s="1047"/>
      <c r="D5959" s="1060"/>
      <c r="E5959" s="1061"/>
      <c r="G5959" s="364"/>
    </row>
    <row r="5960" spans="1:7" ht="17.25" thickBot="1" x14ac:dyDescent="0.35">
      <c r="A5960" s="481" t="s">
        <v>24</v>
      </c>
      <c r="B5960" s="1049" t="s">
        <v>715</v>
      </c>
      <c r="C5960" s="1050"/>
      <c r="D5960" s="1050"/>
      <c r="E5960" s="1051"/>
      <c r="G5960" s="364"/>
    </row>
    <row r="5961" spans="1:7" x14ac:dyDescent="0.3">
      <c r="A5961" s="1044"/>
      <c r="B5961" s="482">
        <v>2019</v>
      </c>
      <c r="C5961" s="482">
        <v>2020</v>
      </c>
      <c r="D5961" s="482">
        <v>2021</v>
      </c>
      <c r="E5961" s="482">
        <v>2022</v>
      </c>
      <c r="G5961" s="364"/>
    </row>
    <row r="5962" spans="1:7" ht="17.25" thickBot="1" x14ac:dyDescent="0.35">
      <c r="A5962" s="1045"/>
      <c r="B5962" s="483" t="s">
        <v>9</v>
      </c>
      <c r="C5962" s="483" t="s">
        <v>10</v>
      </c>
      <c r="D5962" s="483" t="s">
        <v>10</v>
      </c>
      <c r="E5962" s="483" t="s">
        <v>10</v>
      </c>
      <c r="G5962" s="364"/>
    </row>
    <row r="5963" spans="1:7" ht="17.25" thickBot="1" x14ac:dyDescent="0.35">
      <c r="A5963" s="481" t="s">
        <v>26</v>
      </c>
      <c r="B5963" s="485">
        <v>13509</v>
      </c>
      <c r="C5963" s="485">
        <v>0</v>
      </c>
      <c r="D5963" s="484">
        <v>0</v>
      </c>
      <c r="E5963" s="484">
        <v>0</v>
      </c>
      <c r="G5963" s="364"/>
    </row>
    <row r="5964" spans="1:7" ht="17.25" thickBot="1" x14ac:dyDescent="0.35">
      <c r="A5964" s="481" t="s">
        <v>27</v>
      </c>
      <c r="B5964" s="485">
        <v>20778</v>
      </c>
      <c r="C5964" s="485">
        <v>0</v>
      </c>
      <c r="D5964" s="485">
        <v>0</v>
      </c>
      <c r="E5964" s="485">
        <v>0</v>
      </c>
      <c r="G5964" s="364"/>
    </row>
    <row r="5965" spans="1:7" ht="17.25" thickBot="1" x14ac:dyDescent="0.35">
      <c r="A5965" s="481" t="s">
        <v>28</v>
      </c>
      <c r="B5965" s="485">
        <v>1.5380857206306906</v>
      </c>
      <c r="C5965" s="485" t="e">
        <v>#DIV/0!</v>
      </c>
      <c r="D5965" s="485" t="e">
        <v>#DIV/0!</v>
      </c>
      <c r="E5965" s="485" t="e">
        <v>#DIV/0!</v>
      </c>
      <c r="G5965" s="364"/>
    </row>
    <row r="5966" spans="1:7" ht="17.25" thickBot="1" x14ac:dyDescent="0.35">
      <c r="A5966" s="481" t="s">
        <v>29</v>
      </c>
      <c r="B5966" s="484" t="s">
        <v>30</v>
      </c>
      <c r="C5966" s="486">
        <v>-1</v>
      </c>
      <c r="D5966" s="486" t="e">
        <v>#DIV/0!</v>
      </c>
      <c r="E5966" s="486" t="e">
        <v>#DIV/0!</v>
      </c>
      <c r="G5966" s="364"/>
    </row>
    <row r="5967" spans="1:7" ht="17.25" thickBot="1" x14ac:dyDescent="0.35">
      <c r="A5967" s="481" t="s">
        <v>31</v>
      </c>
      <c r="B5967" s="484" t="s">
        <v>30</v>
      </c>
      <c r="C5967" s="486">
        <v>-1</v>
      </c>
      <c r="D5967" s="486" t="e">
        <v>#DIV/0!</v>
      </c>
      <c r="E5967" s="486" t="e">
        <v>#DIV/0!</v>
      </c>
      <c r="G5967" s="364"/>
    </row>
    <row r="5968" spans="1:7" ht="30.75" thickBot="1" x14ac:dyDescent="0.35">
      <c r="A5968" s="481" t="s">
        <v>32</v>
      </c>
      <c r="B5968" s="484" t="s">
        <v>30</v>
      </c>
      <c r="C5968" s="486" t="e">
        <v>#DIV/0!</v>
      </c>
      <c r="D5968" s="486" t="e">
        <v>#DIV/0!</v>
      </c>
      <c r="E5968" s="486" t="e">
        <v>#DIV/0!</v>
      </c>
      <c r="G5968" s="364"/>
    </row>
    <row r="5969" spans="1:7" ht="17.25" thickBot="1" x14ac:dyDescent="0.35">
      <c r="A5969" s="1041" t="s">
        <v>1207</v>
      </c>
      <c r="B5969" s="1042"/>
      <c r="C5969" s="1042"/>
      <c r="D5969" s="1042"/>
      <c r="E5969" s="1043"/>
      <c r="G5969" s="364"/>
    </row>
    <row r="5970" spans="1:7" x14ac:dyDescent="0.3">
      <c r="A5970" s="1044"/>
      <c r="B5970" s="482">
        <v>2019</v>
      </c>
      <c r="C5970" s="482">
        <v>2020</v>
      </c>
      <c r="D5970" s="482">
        <v>2021</v>
      </c>
      <c r="E5970" s="482">
        <v>2022</v>
      </c>
      <c r="G5970" s="364"/>
    </row>
    <row r="5971" spans="1:7" ht="17.25" thickBot="1" x14ac:dyDescent="0.35">
      <c r="A5971" s="1045"/>
      <c r="B5971" s="483" t="s">
        <v>9</v>
      </c>
      <c r="C5971" s="483" t="s">
        <v>10</v>
      </c>
      <c r="D5971" s="483" t="s">
        <v>10</v>
      </c>
      <c r="E5971" s="483" t="s">
        <v>10</v>
      </c>
      <c r="G5971" s="364"/>
    </row>
    <row r="5972" spans="1:7" ht="17.25" thickBot="1" x14ac:dyDescent="0.35">
      <c r="A5972" s="487" t="s">
        <v>49</v>
      </c>
      <c r="B5972" s="488">
        <v>0</v>
      </c>
      <c r="C5972" s="488">
        <v>0</v>
      </c>
      <c r="D5972" s="488">
        <v>0</v>
      </c>
      <c r="E5972" s="488">
        <v>0</v>
      </c>
      <c r="G5972" s="364"/>
    </row>
    <row r="5973" spans="1:7" ht="17.25" thickBot="1" x14ac:dyDescent="0.35">
      <c r="A5973" s="489" t="s">
        <v>110</v>
      </c>
      <c r="B5973" s="488">
        <v>0</v>
      </c>
      <c r="C5973" s="488">
        <v>0</v>
      </c>
      <c r="D5973" s="488">
        <v>0</v>
      </c>
      <c r="E5973" s="488">
        <v>0</v>
      </c>
      <c r="G5973" s="364"/>
    </row>
    <row r="5974" spans="1:7" ht="17.25" thickBot="1" x14ac:dyDescent="0.35">
      <c r="A5974" s="489" t="s">
        <v>111</v>
      </c>
      <c r="B5974" s="488"/>
      <c r="C5974" s="488"/>
      <c r="D5974" s="488"/>
      <c r="E5974" s="488"/>
      <c r="G5974" s="364"/>
    </row>
    <row r="5975" spans="1:7" ht="17.25" thickBot="1" x14ac:dyDescent="0.35">
      <c r="A5975" s="489" t="s">
        <v>113</v>
      </c>
      <c r="B5975" s="488"/>
      <c r="C5975" s="488"/>
      <c r="D5975" s="488"/>
      <c r="E5975" s="488"/>
      <c r="G5975" s="364"/>
    </row>
    <row r="5976" spans="1:7" ht="17.25" thickBot="1" x14ac:dyDescent="0.35">
      <c r="A5976" s="489" t="s">
        <v>114</v>
      </c>
      <c r="B5976" s="488"/>
      <c r="C5976" s="488"/>
      <c r="D5976" s="488"/>
      <c r="E5976" s="488"/>
      <c r="G5976" s="364"/>
    </row>
    <row r="5977" spans="1:7" ht="17.25" thickBot="1" x14ac:dyDescent="0.35">
      <c r="A5977" s="487" t="s">
        <v>50</v>
      </c>
      <c r="B5977" s="490">
        <v>20778</v>
      </c>
      <c r="C5977" s="490">
        <v>0</v>
      </c>
      <c r="D5977" s="490">
        <v>0</v>
      </c>
      <c r="E5977" s="490">
        <v>0</v>
      </c>
      <c r="G5977" s="364"/>
    </row>
    <row r="5978" spans="1:7" ht="17.25" thickBot="1" x14ac:dyDescent="0.35">
      <c r="A5978" s="489" t="s">
        <v>110</v>
      </c>
      <c r="B5978" s="490">
        <v>20778</v>
      </c>
      <c r="C5978" s="488">
        <v>0</v>
      </c>
      <c r="D5978" s="488">
        <v>0</v>
      </c>
      <c r="E5978" s="488">
        <v>0</v>
      </c>
      <c r="G5978" s="364"/>
    </row>
    <row r="5979" spans="1:7" ht="17.25" thickBot="1" x14ac:dyDescent="0.35">
      <c r="A5979" s="489" t="s">
        <v>111</v>
      </c>
      <c r="B5979" s="490"/>
      <c r="C5979" s="488"/>
      <c r="D5979" s="488"/>
      <c r="E5979" s="488"/>
      <c r="G5979" s="364"/>
    </row>
    <row r="5980" spans="1:7" ht="17.25" thickBot="1" x14ac:dyDescent="0.35">
      <c r="A5980" s="489" t="s">
        <v>113</v>
      </c>
      <c r="B5980" s="490"/>
      <c r="C5980" s="488"/>
      <c r="D5980" s="488"/>
      <c r="E5980" s="488"/>
      <c r="G5980" s="364"/>
    </row>
    <row r="5981" spans="1:7" ht="17.25" thickBot="1" x14ac:dyDescent="0.35">
      <c r="A5981" s="489" t="s">
        <v>114</v>
      </c>
      <c r="B5981" s="490"/>
      <c r="C5981" s="488"/>
      <c r="D5981" s="488"/>
      <c r="E5981" s="488"/>
      <c r="G5981" s="364"/>
    </row>
    <row r="5982" spans="1:7" ht="36" customHeight="1" thickBot="1" x14ac:dyDescent="0.35">
      <c r="A5982" s="493" t="s">
        <v>267</v>
      </c>
      <c r="B5982" s="490">
        <v>20778</v>
      </c>
      <c r="C5982" s="490">
        <v>0</v>
      </c>
      <c r="D5982" s="490">
        <v>0</v>
      </c>
      <c r="E5982" s="490">
        <v>0</v>
      </c>
      <c r="G5982" s="364"/>
    </row>
    <row r="5983" spans="1:7" ht="68.25" customHeight="1" thickBot="1" x14ac:dyDescent="0.35">
      <c r="A5983" s="477" t="s">
        <v>20</v>
      </c>
      <c r="B5983" s="477" t="s">
        <v>1286</v>
      </c>
      <c r="C5983" s="478" t="s">
        <v>1287</v>
      </c>
      <c r="D5983" s="479"/>
      <c r="E5983" s="480"/>
      <c r="G5983" s="364"/>
    </row>
    <row r="5984" spans="1:7" ht="120" customHeight="1" thickBot="1" x14ac:dyDescent="0.35">
      <c r="A5984" s="481" t="s">
        <v>22</v>
      </c>
      <c r="B5984" s="1057" t="s">
        <v>1288</v>
      </c>
      <c r="C5984" s="1058"/>
      <c r="D5984" s="1058"/>
      <c r="E5984" s="1059"/>
      <c r="G5984" s="364"/>
    </row>
    <row r="5985" spans="1:7" ht="17.25" thickBot="1" x14ac:dyDescent="0.35">
      <c r="A5985" s="481" t="s">
        <v>24</v>
      </c>
      <c r="B5985" s="1049" t="s">
        <v>715</v>
      </c>
      <c r="C5985" s="1050"/>
      <c r="D5985" s="1050"/>
      <c r="E5985" s="1051"/>
      <c r="G5985" s="364"/>
    </row>
    <row r="5986" spans="1:7" x14ac:dyDescent="0.3">
      <c r="A5986" s="1044"/>
      <c r="B5986" s="482">
        <v>2019</v>
      </c>
      <c r="C5986" s="482">
        <v>2020</v>
      </c>
      <c r="D5986" s="482">
        <v>2021</v>
      </c>
      <c r="E5986" s="482">
        <v>2022</v>
      </c>
      <c r="G5986" s="364"/>
    </row>
    <row r="5987" spans="1:7" ht="17.25" thickBot="1" x14ac:dyDescent="0.35">
      <c r="A5987" s="1045"/>
      <c r="B5987" s="483" t="s">
        <v>9</v>
      </c>
      <c r="C5987" s="483" t="s">
        <v>10</v>
      </c>
      <c r="D5987" s="483" t="s">
        <v>10</v>
      </c>
      <c r="E5987" s="483" t="s">
        <v>10</v>
      </c>
      <c r="G5987" s="364"/>
    </row>
    <row r="5988" spans="1:7" ht="17.25" thickBot="1" x14ac:dyDescent="0.35">
      <c r="A5988" s="481" t="s">
        <v>26</v>
      </c>
      <c r="B5988" s="485">
        <v>16016</v>
      </c>
      <c r="C5988" s="485">
        <v>0</v>
      </c>
      <c r="D5988" s="485">
        <v>0</v>
      </c>
      <c r="E5988" s="484">
        <v>0</v>
      </c>
      <c r="G5988" s="364"/>
    </row>
    <row r="5989" spans="1:7" ht="17.25" thickBot="1" x14ac:dyDescent="0.35">
      <c r="A5989" s="481" t="s">
        <v>27</v>
      </c>
      <c r="B5989" s="490">
        <v>102469</v>
      </c>
      <c r="C5989" s="490">
        <v>0</v>
      </c>
      <c r="D5989" s="490">
        <v>0</v>
      </c>
      <c r="E5989" s="490">
        <v>0</v>
      </c>
      <c r="G5989" s="364"/>
    </row>
    <row r="5990" spans="1:7" ht="17.25" thickBot="1" x14ac:dyDescent="0.35">
      <c r="A5990" s="481" t="s">
        <v>28</v>
      </c>
      <c r="B5990" s="485">
        <v>6.3979145854145854</v>
      </c>
      <c r="C5990" s="485" t="e">
        <v>#DIV/0!</v>
      </c>
      <c r="D5990" s="485" t="e">
        <v>#DIV/0!</v>
      </c>
      <c r="E5990" s="485" t="e">
        <v>#DIV/0!</v>
      </c>
      <c r="G5990" s="364"/>
    </row>
    <row r="5991" spans="1:7" ht="17.25" thickBot="1" x14ac:dyDescent="0.35">
      <c r="A5991" s="481" t="s">
        <v>29</v>
      </c>
      <c r="B5991" s="484" t="s">
        <v>30</v>
      </c>
      <c r="C5991" s="486">
        <v>-1</v>
      </c>
      <c r="D5991" s="486" t="e">
        <v>#DIV/0!</v>
      </c>
      <c r="E5991" s="486" t="e">
        <v>#DIV/0!</v>
      </c>
      <c r="G5991" s="364"/>
    </row>
    <row r="5992" spans="1:7" ht="17.25" thickBot="1" x14ac:dyDescent="0.35">
      <c r="A5992" s="481" t="s">
        <v>31</v>
      </c>
      <c r="B5992" s="484" t="s">
        <v>30</v>
      </c>
      <c r="C5992" s="486">
        <v>-1</v>
      </c>
      <c r="D5992" s="486" t="e">
        <v>#DIV/0!</v>
      </c>
      <c r="E5992" s="486" t="e">
        <v>#DIV/0!</v>
      </c>
      <c r="G5992" s="364"/>
    </row>
    <row r="5993" spans="1:7" ht="30.75" thickBot="1" x14ac:dyDescent="0.35">
      <c r="A5993" s="481" t="s">
        <v>32</v>
      </c>
      <c r="B5993" s="484" t="s">
        <v>30</v>
      </c>
      <c r="C5993" s="486" t="e">
        <v>#DIV/0!</v>
      </c>
      <c r="D5993" s="486" t="e">
        <v>#DIV/0!</v>
      </c>
      <c r="E5993" s="486" t="e">
        <v>#DIV/0!</v>
      </c>
      <c r="G5993" s="364"/>
    </row>
    <row r="5994" spans="1:7" ht="17.25" thickBot="1" x14ac:dyDescent="0.35">
      <c r="A5994" s="1041" t="s">
        <v>1207</v>
      </c>
      <c r="B5994" s="1042"/>
      <c r="C5994" s="1042"/>
      <c r="D5994" s="1042"/>
      <c r="E5994" s="1043"/>
      <c r="G5994" s="364"/>
    </row>
    <row r="5995" spans="1:7" x14ac:dyDescent="0.3">
      <c r="A5995" s="1044"/>
      <c r="B5995" s="482">
        <v>2019</v>
      </c>
      <c r="C5995" s="482">
        <v>2020</v>
      </c>
      <c r="D5995" s="482">
        <v>2021</v>
      </c>
      <c r="E5995" s="482">
        <v>2022</v>
      </c>
      <c r="G5995" s="364"/>
    </row>
    <row r="5996" spans="1:7" ht="17.25" thickBot="1" x14ac:dyDescent="0.35">
      <c r="A5996" s="1045"/>
      <c r="B5996" s="483" t="s">
        <v>9</v>
      </c>
      <c r="C5996" s="483" t="s">
        <v>10</v>
      </c>
      <c r="D5996" s="483" t="s">
        <v>10</v>
      </c>
      <c r="E5996" s="483" t="s">
        <v>10</v>
      </c>
      <c r="G5996" s="364"/>
    </row>
    <row r="5997" spans="1:7" ht="17.25" thickBot="1" x14ac:dyDescent="0.35">
      <c r="A5997" s="487" t="s">
        <v>49</v>
      </c>
      <c r="B5997" s="488">
        <v>0</v>
      </c>
      <c r="C5997" s="488">
        <v>0</v>
      </c>
      <c r="D5997" s="488">
        <v>0</v>
      </c>
      <c r="E5997" s="488">
        <v>0</v>
      </c>
      <c r="G5997" s="364"/>
    </row>
    <row r="5998" spans="1:7" ht="17.25" thickBot="1" x14ac:dyDescent="0.35">
      <c r="A5998" s="489" t="s">
        <v>110</v>
      </c>
      <c r="B5998" s="488"/>
      <c r="C5998" s="488"/>
      <c r="D5998" s="488"/>
      <c r="E5998" s="488"/>
      <c r="G5998" s="364"/>
    </row>
    <row r="5999" spans="1:7" ht="17.25" thickBot="1" x14ac:dyDescent="0.35">
      <c r="A5999" s="489" t="s">
        <v>111</v>
      </c>
      <c r="B5999" s="488"/>
      <c r="C5999" s="488"/>
      <c r="D5999" s="488"/>
      <c r="E5999" s="488"/>
      <c r="G5999" s="364"/>
    </row>
    <row r="6000" spans="1:7" ht="17.25" thickBot="1" x14ac:dyDescent="0.35">
      <c r="A6000" s="489" t="s">
        <v>113</v>
      </c>
      <c r="B6000" s="488"/>
      <c r="C6000" s="488"/>
      <c r="D6000" s="488"/>
      <c r="E6000" s="488"/>
      <c r="G6000" s="364"/>
    </row>
    <row r="6001" spans="1:7" ht="17.25" thickBot="1" x14ac:dyDescent="0.35">
      <c r="A6001" s="489" t="s">
        <v>114</v>
      </c>
      <c r="B6001" s="488"/>
      <c r="C6001" s="488"/>
      <c r="D6001" s="488"/>
      <c r="E6001" s="488"/>
      <c r="G6001" s="364"/>
    </row>
    <row r="6002" spans="1:7" ht="17.25" thickBot="1" x14ac:dyDescent="0.35">
      <c r="A6002" s="487" t="s">
        <v>50</v>
      </c>
      <c r="B6002" s="490">
        <v>102469</v>
      </c>
      <c r="C6002" s="490">
        <v>0</v>
      </c>
      <c r="D6002" s="490">
        <v>0</v>
      </c>
      <c r="E6002" s="490">
        <v>0</v>
      </c>
      <c r="G6002" s="364"/>
    </row>
    <row r="6003" spans="1:7" ht="17.25" thickBot="1" x14ac:dyDescent="0.35">
      <c r="A6003" s="489" t="s">
        <v>110</v>
      </c>
      <c r="B6003" s="490">
        <v>102469</v>
      </c>
      <c r="C6003" s="488">
        <v>0</v>
      </c>
      <c r="D6003" s="488">
        <v>0</v>
      </c>
      <c r="E6003" s="488">
        <v>0</v>
      </c>
      <c r="G6003" s="364"/>
    </row>
    <row r="6004" spans="1:7" ht="17.25" thickBot="1" x14ac:dyDescent="0.35">
      <c r="A6004" s="489" t="s">
        <v>111</v>
      </c>
      <c r="B6004" s="490"/>
      <c r="C6004" s="488"/>
      <c r="D6004" s="488"/>
      <c r="E6004" s="488"/>
      <c r="G6004" s="364"/>
    </row>
    <row r="6005" spans="1:7" ht="17.25" thickBot="1" x14ac:dyDescent="0.35">
      <c r="A6005" s="489" t="s">
        <v>113</v>
      </c>
      <c r="B6005" s="490"/>
      <c r="C6005" s="488"/>
      <c r="D6005" s="488"/>
      <c r="E6005" s="488"/>
      <c r="G6005" s="364"/>
    </row>
    <row r="6006" spans="1:7" ht="17.25" thickBot="1" x14ac:dyDescent="0.35">
      <c r="A6006" s="489" t="s">
        <v>114</v>
      </c>
      <c r="B6006" s="490"/>
      <c r="C6006" s="488"/>
      <c r="D6006" s="488"/>
      <c r="E6006" s="488"/>
      <c r="G6006" s="364"/>
    </row>
    <row r="6007" spans="1:7" ht="36" customHeight="1" thickBot="1" x14ac:dyDescent="0.35">
      <c r="A6007" s="493" t="s">
        <v>40</v>
      </c>
      <c r="B6007" s="490">
        <v>102469</v>
      </c>
      <c r="C6007" s="490">
        <v>0</v>
      </c>
      <c r="D6007" s="490">
        <v>0</v>
      </c>
      <c r="E6007" s="490">
        <v>0</v>
      </c>
      <c r="G6007" s="364"/>
    </row>
    <row r="6008" spans="1:7" ht="68.25" customHeight="1" thickBot="1" x14ac:dyDescent="0.35">
      <c r="A6008" s="477" t="s">
        <v>20</v>
      </c>
      <c r="B6008" s="477" t="s">
        <v>1289</v>
      </c>
      <c r="C6008" s="478" t="s">
        <v>1290</v>
      </c>
      <c r="D6008" s="479"/>
      <c r="E6008" s="480"/>
      <c r="G6008" s="364"/>
    </row>
    <row r="6009" spans="1:7" ht="17.25" thickBot="1" x14ac:dyDescent="0.35">
      <c r="A6009" s="481" t="s">
        <v>22</v>
      </c>
      <c r="B6009" s="1046" t="s">
        <v>724</v>
      </c>
      <c r="C6009" s="1047"/>
      <c r="D6009" s="1047"/>
      <c r="E6009" s="1048"/>
      <c r="G6009" s="364"/>
    </row>
    <row r="6010" spans="1:7" ht="17.25" thickBot="1" x14ac:dyDescent="0.35">
      <c r="A6010" s="481" t="s">
        <v>24</v>
      </c>
      <c r="B6010" s="1049" t="s">
        <v>711</v>
      </c>
      <c r="C6010" s="1050"/>
      <c r="D6010" s="1050"/>
      <c r="E6010" s="1051"/>
      <c r="G6010" s="364"/>
    </row>
    <row r="6011" spans="1:7" x14ac:dyDescent="0.3">
      <c r="A6011" s="1044"/>
      <c r="B6011" s="482">
        <v>2019</v>
      </c>
      <c r="C6011" s="482">
        <v>2020</v>
      </c>
      <c r="D6011" s="482">
        <v>2021</v>
      </c>
      <c r="E6011" s="482">
        <v>2022</v>
      </c>
      <c r="G6011" s="364"/>
    </row>
    <row r="6012" spans="1:7" ht="17.25" thickBot="1" x14ac:dyDescent="0.35">
      <c r="A6012" s="1045"/>
      <c r="B6012" s="483" t="s">
        <v>9</v>
      </c>
      <c r="C6012" s="483" t="s">
        <v>10</v>
      </c>
      <c r="D6012" s="483" t="s">
        <v>10</v>
      </c>
      <c r="E6012" s="483" t="s">
        <v>10</v>
      </c>
      <c r="G6012" s="364"/>
    </row>
    <row r="6013" spans="1:7" ht="17.25" thickBot="1" x14ac:dyDescent="0.35">
      <c r="A6013" s="481" t="s">
        <v>26</v>
      </c>
      <c r="B6013" s="485">
        <v>1</v>
      </c>
      <c r="C6013" s="485">
        <v>0</v>
      </c>
      <c r="D6013" s="485">
        <v>0</v>
      </c>
      <c r="E6013" s="484">
        <v>0</v>
      </c>
      <c r="G6013" s="364"/>
    </row>
    <row r="6014" spans="1:7" ht="17.25" thickBot="1" x14ac:dyDescent="0.35">
      <c r="A6014" s="481" t="s">
        <v>27</v>
      </c>
      <c r="B6014" s="488">
        <v>1996</v>
      </c>
      <c r="C6014" s="488">
        <v>0</v>
      </c>
      <c r="D6014" s="488">
        <v>0</v>
      </c>
      <c r="E6014" s="488">
        <v>0</v>
      </c>
      <c r="G6014" s="364"/>
    </row>
    <row r="6015" spans="1:7" ht="17.25" thickBot="1" x14ac:dyDescent="0.35">
      <c r="A6015" s="481" t="s">
        <v>28</v>
      </c>
      <c r="B6015" s="485">
        <v>1996</v>
      </c>
      <c r="C6015" s="485" t="e">
        <v>#DIV/0!</v>
      </c>
      <c r="D6015" s="485" t="e">
        <v>#DIV/0!</v>
      </c>
      <c r="E6015" s="485" t="e">
        <v>#DIV/0!</v>
      </c>
      <c r="G6015" s="364"/>
    </row>
    <row r="6016" spans="1:7" ht="17.25" thickBot="1" x14ac:dyDescent="0.35">
      <c r="A6016" s="481" t="s">
        <v>29</v>
      </c>
      <c r="B6016" s="484" t="s">
        <v>30</v>
      </c>
      <c r="C6016" s="486">
        <v>-1</v>
      </c>
      <c r="D6016" s="486" t="e">
        <v>#DIV/0!</v>
      </c>
      <c r="E6016" s="486" t="e">
        <v>#DIV/0!</v>
      </c>
      <c r="G6016" s="364"/>
    </row>
    <row r="6017" spans="1:7" ht="17.25" thickBot="1" x14ac:dyDescent="0.35">
      <c r="A6017" s="481" t="s">
        <v>31</v>
      </c>
      <c r="B6017" s="484" t="s">
        <v>30</v>
      </c>
      <c r="C6017" s="486">
        <v>-1</v>
      </c>
      <c r="D6017" s="486" t="e">
        <v>#DIV/0!</v>
      </c>
      <c r="E6017" s="486" t="e">
        <v>#DIV/0!</v>
      </c>
      <c r="G6017" s="364"/>
    </row>
    <row r="6018" spans="1:7" ht="30.75" thickBot="1" x14ac:dyDescent="0.35">
      <c r="A6018" s="481" t="s">
        <v>32</v>
      </c>
      <c r="B6018" s="484" t="s">
        <v>30</v>
      </c>
      <c r="C6018" s="486" t="e">
        <v>#DIV/0!</v>
      </c>
      <c r="D6018" s="486" t="e">
        <v>#DIV/0!</v>
      </c>
      <c r="E6018" s="486" t="e">
        <v>#DIV/0!</v>
      </c>
      <c r="G6018" s="364"/>
    </row>
    <row r="6019" spans="1:7" ht="17.25" thickBot="1" x14ac:dyDescent="0.35">
      <c r="A6019" s="1041" t="s">
        <v>1207</v>
      </c>
      <c r="B6019" s="1042"/>
      <c r="C6019" s="1042"/>
      <c r="D6019" s="1042"/>
      <c r="E6019" s="1043"/>
      <c r="G6019" s="364"/>
    </row>
    <row r="6020" spans="1:7" x14ac:dyDescent="0.3">
      <c r="A6020" s="1044"/>
      <c r="B6020" s="482">
        <v>2019</v>
      </c>
      <c r="C6020" s="482">
        <v>2020</v>
      </c>
      <c r="D6020" s="482">
        <v>2021</v>
      </c>
      <c r="E6020" s="482">
        <v>2022</v>
      </c>
      <c r="G6020" s="364"/>
    </row>
    <row r="6021" spans="1:7" ht="17.25" thickBot="1" x14ac:dyDescent="0.35">
      <c r="A6021" s="1045"/>
      <c r="B6021" s="483" t="s">
        <v>9</v>
      </c>
      <c r="C6021" s="483" t="s">
        <v>10</v>
      </c>
      <c r="D6021" s="483" t="s">
        <v>10</v>
      </c>
      <c r="E6021" s="483" t="s">
        <v>10</v>
      </c>
      <c r="G6021" s="364"/>
    </row>
    <row r="6022" spans="1:7" ht="17.25" thickBot="1" x14ac:dyDescent="0.35">
      <c r="A6022" s="487" t="s">
        <v>49</v>
      </c>
      <c r="B6022" s="488">
        <v>0</v>
      </c>
      <c r="C6022" s="488">
        <v>0</v>
      </c>
      <c r="D6022" s="488">
        <v>0</v>
      </c>
      <c r="E6022" s="488">
        <v>0</v>
      </c>
      <c r="G6022" s="364"/>
    </row>
    <row r="6023" spans="1:7" ht="17.25" thickBot="1" x14ac:dyDescent="0.35">
      <c r="A6023" s="489" t="s">
        <v>110</v>
      </c>
      <c r="B6023" s="488"/>
      <c r="C6023" s="488"/>
      <c r="D6023" s="488"/>
      <c r="E6023" s="488"/>
      <c r="G6023" s="364"/>
    </row>
    <row r="6024" spans="1:7" ht="17.25" thickBot="1" x14ac:dyDescent="0.35">
      <c r="A6024" s="489" t="s">
        <v>111</v>
      </c>
      <c r="B6024" s="488"/>
      <c r="C6024" s="488"/>
      <c r="D6024" s="488"/>
      <c r="E6024" s="488"/>
      <c r="G6024" s="364"/>
    </row>
    <row r="6025" spans="1:7" ht="17.25" thickBot="1" x14ac:dyDescent="0.35">
      <c r="A6025" s="489" t="s">
        <v>113</v>
      </c>
      <c r="B6025" s="488"/>
      <c r="C6025" s="488"/>
      <c r="D6025" s="488"/>
      <c r="E6025" s="488"/>
      <c r="G6025" s="364"/>
    </row>
    <row r="6026" spans="1:7" ht="17.25" thickBot="1" x14ac:dyDescent="0.35">
      <c r="A6026" s="489" t="s">
        <v>114</v>
      </c>
      <c r="B6026" s="488"/>
      <c r="C6026" s="488"/>
      <c r="D6026" s="488"/>
      <c r="E6026" s="488"/>
      <c r="G6026" s="364"/>
    </row>
    <row r="6027" spans="1:7" ht="17.25" thickBot="1" x14ac:dyDescent="0.35">
      <c r="A6027" s="487" t="s">
        <v>50</v>
      </c>
      <c r="B6027" s="490">
        <v>1996</v>
      </c>
      <c r="C6027" s="490">
        <v>0</v>
      </c>
      <c r="D6027" s="490">
        <v>0</v>
      </c>
      <c r="E6027" s="490">
        <v>0</v>
      </c>
      <c r="G6027" s="364"/>
    </row>
    <row r="6028" spans="1:7" ht="17.25" thickBot="1" x14ac:dyDescent="0.35">
      <c r="A6028" s="489" t="s">
        <v>110</v>
      </c>
      <c r="B6028" s="488">
        <v>1996</v>
      </c>
      <c r="C6028" s="488">
        <v>0</v>
      </c>
      <c r="D6028" s="488">
        <v>0</v>
      </c>
      <c r="E6028" s="488">
        <v>0</v>
      </c>
      <c r="G6028" s="364"/>
    </row>
    <row r="6029" spans="1:7" ht="17.25" thickBot="1" x14ac:dyDescent="0.35">
      <c r="A6029" s="489" t="s">
        <v>111</v>
      </c>
      <c r="B6029" s="490"/>
      <c r="C6029" s="488"/>
      <c r="D6029" s="488"/>
      <c r="E6029" s="488"/>
      <c r="G6029" s="364"/>
    </row>
    <row r="6030" spans="1:7" ht="17.25" thickBot="1" x14ac:dyDescent="0.35">
      <c r="A6030" s="489" t="s">
        <v>113</v>
      </c>
      <c r="B6030" s="490"/>
      <c r="C6030" s="488"/>
      <c r="D6030" s="488"/>
      <c r="E6030" s="488"/>
      <c r="G6030" s="364"/>
    </row>
    <row r="6031" spans="1:7" ht="17.25" thickBot="1" x14ac:dyDescent="0.35">
      <c r="A6031" s="489" t="s">
        <v>114</v>
      </c>
      <c r="B6031" s="490"/>
      <c r="C6031" s="488"/>
      <c r="D6031" s="488"/>
      <c r="E6031" s="488"/>
      <c r="G6031" s="364"/>
    </row>
    <row r="6032" spans="1:7" ht="36" customHeight="1" thickBot="1" x14ac:dyDescent="0.35">
      <c r="A6032" s="493" t="s">
        <v>40</v>
      </c>
      <c r="B6032" s="490">
        <v>1996</v>
      </c>
      <c r="C6032" s="490">
        <v>0</v>
      </c>
      <c r="D6032" s="490">
        <v>0</v>
      </c>
      <c r="E6032" s="490">
        <v>0</v>
      </c>
      <c r="G6032" s="364"/>
    </row>
    <row r="6033" spans="1:7" ht="74.25" customHeight="1" thickBot="1" x14ac:dyDescent="0.35">
      <c r="A6033" s="477" t="s">
        <v>102</v>
      </c>
      <c r="B6033" s="477" t="s">
        <v>1291</v>
      </c>
      <c r="C6033" s="478" t="s">
        <v>1292</v>
      </c>
      <c r="D6033" s="479"/>
      <c r="E6033" s="480"/>
      <c r="G6033" s="364"/>
    </row>
    <row r="6034" spans="1:7" ht="17.25" thickBot="1" x14ac:dyDescent="0.35">
      <c r="A6034" s="481" t="s">
        <v>22</v>
      </c>
      <c r="B6034" s="1046" t="s">
        <v>1293</v>
      </c>
      <c r="C6034" s="1047"/>
      <c r="D6034" s="1047"/>
      <c r="E6034" s="1048"/>
      <c r="G6034" s="364"/>
    </row>
    <row r="6035" spans="1:7" ht="17.25" thickBot="1" x14ac:dyDescent="0.35">
      <c r="A6035" s="481" t="s">
        <v>24</v>
      </c>
      <c r="B6035" s="1049" t="s">
        <v>177</v>
      </c>
      <c r="C6035" s="1050"/>
      <c r="D6035" s="1050"/>
      <c r="E6035" s="1051"/>
      <c r="G6035" s="364"/>
    </row>
    <row r="6036" spans="1:7" x14ac:dyDescent="0.3">
      <c r="A6036" s="1044"/>
      <c r="B6036" s="482">
        <v>2019</v>
      </c>
      <c r="C6036" s="482">
        <v>2020</v>
      </c>
      <c r="D6036" s="482">
        <v>2021</v>
      </c>
      <c r="E6036" s="482">
        <v>2022</v>
      </c>
      <c r="G6036" s="364"/>
    </row>
    <row r="6037" spans="1:7" ht="17.25" thickBot="1" x14ac:dyDescent="0.35">
      <c r="A6037" s="1045"/>
      <c r="B6037" s="483" t="s">
        <v>9</v>
      </c>
      <c r="C6037" s="483" t="s">
        <v>10</v>
      </c>
      <c r="D6037" s="483" t="s">
        <v>10</v>
      </c>
      <c r="E6037" s="483" t="s">
        <v>10</v>
      </c>
      <c r="G6037" s="364"/>
    </row>
    <row r="6038" spans="1:7" ht="17.25" thickBot="1" x14ac:dyDescent="0.35">
      <c r="A6038" s="481" t="s">
        <v>26</v>
      </c>
      <c r="B6038" s="485">
        <v>1</v>
      </c>
      <c r="C6038" s="485">
        <v>0</v>
      </c>
      <c r="D6038" s="484">
        <v>0</v>
      </c>
      <c r="E6038" s="484">
        <v>0</v>
      </c>
      <c r="G6038" s="364"/>
    </row>
    <row r="6039" spans="1:7" ht="17.25" thickBot="1" x14ac:dyDescent="0.35">
      <c r="A6039" s="481" t="s">
        <v>27</v>
      </c>
      <c r="B6039" s="490">
        <v>118</v>
      </c>
      <c r="C6039" s="490">
        <v>0</v>
      </c>
      <c r="D6039" s="490">
        <v>0</v>
      </c>
      <c r="E6039" s="490">
        <v>0</v>
      </c>
      <c r="G6039" s="364"/>
    </row>
    <row r="6040" spans="1:7" ht="17.25" thickBot="1" x14ac:dyDescent="0.35">
      <c r="A6040" s="481" t="s">
        <v>28</v>
      </c>
      <c r="B6040" s="485">
        <v>118</v>
      </c>
      <c r="C6040" s="485" t="e">
        <v>#DIV/0!</v>
      </c>
      <c r="D6040" s="485" t="e">
        <v>#DIV/0!</v>
      </c>
      <c r="E6040" s="485" t="e">
        <v>#DIV/0!</v>
      </c>
      <c r="G6040" s="364"/>
    </row>
    <row r="6041" spans="1:7" ht="17.25" thickBot="1" x14ac:dyDescent="0.35">
      <c r="A6041" s="481" t="s">
        <v>29</v>
      </c>
      <c r="B6041" s="484" t="s">
        <v>30</v>
      </c>
      <c r="C6041" s="486">
        <v>-1</v>
      </c>
      <c r="D6041" s="486" t="e">
        <v>#DIV/0!</v>
      </c>
      <c r="E6041" s="486" t="e">
        <v>#DIV/0!</v>
      </c>
      <c r="G6041" s="364"/>
    </row>
    <row r="6042" spans="1:7" ht="17.25" thickBot="1" x14ac:dyDescent="0.35">
      <c r="A6042" s="481" t="s">
        <v>31</v>
      </c>
      <c r="B6042" s="484" t="s">
        <v>30</v>
      </c>
      <c r="C6042" s="486">
        <v>-1</v>
      </c>
      <c r="D6042" s="486" t="e">
        <v>#DIV/0!</v>
      </c>
      <c r="E6042" s="486" t="e">
        <v>#DIV/0!</v>
      </c>
      <c r="G6042" s="364"/>
    </row>
    <row r="6043" spans="1:7" ht="30.75" thickBot="1" x14ac:dyDescent="0.35">
      <c r="A6043" s="481" t="s">
        <v>32</v>
      </c>
      <c r="B6043" s="484" t="s">
        <v>30</v>
      </c>
      <c r="C6043" s="486" t="e">
        <v>#DIV/0!</v>
      </c>
      <c r="D6043" s="486" t="e">
        <v>#DIV/0!</v>
      </c>
      <c r="E6043" s="486" t="e">
        <v>#DIV/0!</v>
      </c>
      <c r="G6043" s="364"/>
    </row>
    <row r="6044" spans="1:7" ht="17.25" thickBot="1" x14ac:dyDescent="0.35">
      <c r="A6044" s="1041" t="s">
        <v>1207</v>
      </c>
      <c r="B6044" s="1042"/>
      <c r="C6044" s="1042"/>
      <c r="D6044" s="1042"/>
      <c r="E6044" s="1043"/>
      <c r="G6044" s="364"/>
    </row>
    <row r="6045" spans="1:7" x14ac:dyDescent="0.3">
      <c r="A6045" s="1044"/>
      <c r="B6045" s="482">
        <v>2019</v>
      </c>
      <c r="C6045" s="482">
        <v>2020</v>
      </c>
      <c r="D6045" s="482">
        <v>2021</v>
      </c>
      <c r="E6045" s="482">
        <v>2022</v>
      </c>
      <c r="G6045" s="364"/>
    </row>
    <row r="6046" spans="1:7" ht="17.25" thickBot="1" x14ac:dyDescent="0.35">
      <c r="A6046" s="1045"/>
      <c r="B6046" s="483" t="s">
        <v>9</v>
      </c>
      <c r="C6046" s="483" t="s">
        <v>10</v>
      </c>
      <c r="D6046" s="483" t="s">
        <v>10</v>
      </c>
      <c r="E6046" s="483" t="s">
        <v>10</v>
      </c>
      <c r="G6046" s="364"/>
    </row>
    <row r="6047" spans="1:7" ht="17.25" thickBot="1" x14ac:dyDescent="0.35">
      <c r="A6047" s="487" t="s">
        <v>49</v>
      </c>
      <c r="B6047" s="488">
        <v>0</v>
      </c>
      <c r="C6047" s="488">
        <v>0</v>
      </c>
      <c r="D6047" s="488">
        <v>0</v>
      </c>
      <c r="E6047" s="488">
        <v>0</v>
      </c>
      <c r="G6047" s="364"/>
    </row>
    <row r="6048" spans="1:7" ht="17.25" thickBot="1" x14ac:dyDescent="0.35">
      <c r="A6048" s="489" t="s">
        <v>110</v>
      </c>
      <c r="B6048" s="488"/>
      <c r="C6048" s="488"/>
      <c r="D6048" s="488"/>
      <c r="E6048" s="488"/>
      <c r="G6048" s="364"/>
    </row>
    <row r="6049" spans="1:7" ht="17.25" thickBot="1" x14ac:dyDescent="0.35">
      <c r="A6049" s="489" t="s">
        <v>111</v>
      </c>
      <c r="B6049" s="488"/>
      <c r="C6049" s="488"/>
      <c r="D6049" s="488"/>
      <c r="E6049" s="488"/>
      <c r="G6049" s="364"/>
    </row>
    <row r="6050" spans="1:7" ht="17.25" thickBot="1" x14ac:dyDescent="0.35">
      <c r="A6050" s="489" t="s">
        <v>113</v>
      </c>
      <c r="B6050" s="488"/>
      <c r="C6050" s="488"/>
      <c r="D6050" s="488"/>
      <c r="E6050" s="488"/>
      <c r="G6050" s="364"/>
    </row>
    <row r="6051" spans="1:7" ht="17.25" thickBot="1" x14ac:dyDescent="0.35">
      <c r="A6051" s="489" t="s">
        <v>114</v>
      </c>
      <c r="B6051" s="488"/>
      <c r="C6051" s="488"/>
      <c r="D6051" s="488"/>
      <c r="E6051" s="488"/>
      <c r="G6051" s="364"/>
    </row>
    <row r="6052" spans="1:7" ht="17.25" thickBot="1" x14ac:dyDescent="0.35">
      <c r="A6052" s="487" t="s">
        <v>50</v>
      </c>
      <c r="B6052" s="490">
        <v>118</v>
      </c>
      <c r="C6052" s="490">
        <v>0</v>
      </c>
      <c r="D6052" s="490">
        <v>0</v>
      </c>
      <c r="E6052" s="490">
        <v>0</v>
      </c>
      <c r="G6052" s="364"/>
    </row>
    <row r="6053" spans="1:7" ht="17.25" thickBot="1" x14ac:dyDescent="0.35">
      <c r="A6053" s="489" t="s">
        <v>110</v>
      </c>
      <c r="B6053" s="490">
        <v>118</v>
      </c>
      <c r="C6053" s="490">
        <v>0</v>
      </c>
      <c r="D6053" s="488">
        <v>0</v>
      </c>
      <c r="E6053" s="488">
        <v>0</v>
      </c>
      <c r="G6053" s="364"/>
    </row>
    <row r="6054" spans="1:7" ht="17.25" thickBot="1" x14ac:dyDescent="0.35">
      <c r="A6054" s="489" t="s">
        <v>111</v>
      </c>
      <c r="B6054" s="490"/>
      <c r="C6054" s="488"/>
      <c r="D6054" s="488"/>
      <c r="E6054" s="488"/>
      <c r="G6054" s="364"/>
    </row>
    <row r="6055" spans="1:7" ht="17.25" thickBot="1" x14ac:dyDescent="0.35">
      <c r="A6055" s="489" t="s">
        <v>113</v>
      </c>
      <c r="B6055" s="490"/>
      <c r="C6055" s="488"/>
      <c r="D6055" s="488"/>
      <c r="E6055" s="488"/>
      <c r="G6055" s="364"/>
    </row>
    <row r="6056" spans="1:7" ht="17.25" thickBot="1" x14ac:dyDescent="0.35">
      <c r="A6056" s="489" t="s">
        <v>114</v>
      </c>
      <c r="B6056" s="490"/>
      <c r="C6056" s="488"/>
      <c r="D6056" s="488"/>
      <c r="E6056" s="488"/>
      <c r="G6056" s="364"/>
    </row>
    <row r="6057" spans="1:7" ht="39.75" customHeight="1" thickBot="1" x14ac:dyDescent="0.35">
      <c r="A6057" s="493" t="s">
        <v>104</v>
      </c>
      <c r="B6057" s="490">
        <v>118</v>
      </c>
      <c r="C6057" s="490">
        <v>0</v>
      </c>
      <c r="D6057" s="490">
        <v>0</v>
      </c>
      <c r="E6057" s="490">
        <v>0</v>
      </c>
      <c r="G6057" s="364"/>
    </row>
    <row r="6058" spans="1:7" ht="86.25" customHeight="1" thickBot="1" x14ac:dyDescent="0.35">
      <c r="A6058" s="477" t="s">
        <v>102</v>
      </c>
      <c r="B6058" s="477" t="s">
        <v>1294</v>
      </c>
      <c r="C6058" s="478" t="s">
        <v>1295</v>
      </c>
      <c r="D6058" s="479"/>
      <c r="E6058" s="480"/>
      <c r="G6058" s="364"/>
    </row>
    <row r="6059" spans="1:7" ht="17.25" thickBot="1" x14ac:dyDescent="0.35">
      <c r="A6059" s="481" t="s">
        <v>22</v>
      </c>
      <c r="B6059" s="1046" t="s">
        <v>724</v>
      </c>
      <c r="C6059" s="1047"/>
      <c r="D6059" s="1047"/>
      <c r="E6059" s="1048"/>
      <c r="G6059" s="364"/>
    </row>
    <row r="6060" spans="1:7" ht="17.25" thickBot="1" x14ac:dyDescent="0.35">
      <c r="A6060" s="481" t="s">
        <v>24</v>
      </c>
      <c r="B6060" s="1049" t="s">
        <v>711</v>
      </c>
      <c r="C6060" s="1050"/>
      <c r="D6060" s="1050"/>
      <c r="E6060" s="1051"/>
      <c r="G6060" s="364"/>
    </row>
    <row r="6061" spans="1:7" x14ac:dyDescent="0.3">
      <c r="A6061" s="1044"/>
      <c r="B6061" s="482">
        <v>2019</v>
      </c>
      <c r="C6061" s="482">
        <v>2019</v>
      </c>
      <c r="D6061" s="482">
        <v>2021</v>
      </c>
      <c r="E6061" s="482">
        <v>2022</v>
      </c>
      <c r="G6061" s="364"/>
    </row>
    <row r="6062" spans="1:7" ht="17.25" thickBot="1" x14ac:dyDescent="0.35">
      <c r="A6062" s="1045"/>
      <c r="B6062" s="483" t="s">
        <v>9</v>
      </c>
      <c r="C6062" s="483" t="s">
        <v>10</v>
      </c>
      <c r="D6062" s="483" t="s">
        <v>10</v>
      </c>
      <c r="E6062" s="483" t="s">
        <v>10</v>
      </c>
      <c r="G6062" s="364"/>
    </row>
    <row r="6063" spans="1:7" ht="17.25" thickBot="1" x14ac:dyDescent="0.35">
      <c r="A6063" s="481" t="s">
        <v>26</v>
      </c>
      <c r="B6063" s="485">
        <v>1</v>
      </c>
      <c r="C6063" s="485">
        <v>0</v>
      </c>
      <c r="D6063" s="484">
        <v>0</v>
      </c>
      <c r="E6063" s="484">
        <v>0</v>
      </c>
      <c r="G6063" s="364"/>
    </row>
    <row r="6064" spans="1:7" ht="17.25" thickBot="1" x14ac:dyDescent="0.35">
      <c r="A6064" s="481" t="s">
        <v>27</v>
      </c>
      <c r="B6064" s="485">
        <v>228</v>
      </c>
      <c r="C6064" s="485">
        <v>0</v>
      </c>
      <c r="D6064" s="485">
        <v>0</v>
      </c>
      <c r="E6064" s="485">
        <v>0</v>
      </c>
      <c r="G6064" s="364"/>
    </row>
    <row r="6065" spans="1:7" ht="17.25" thickBot="1" x14ac:dyDescent="0.35">
      <c r="A6065" s="481" t="s">
        <v>28</v>
      </c>
      <c r="B6065" s="485">
        <v>228</v>
      </c>
      <c r="C6065" s="485" t="e">
        <v>#DIV/0!</v>
      </c>
      <c r="D6065" s="485" t="e">
        <v>#DIV/0!</v>
      </c>
      <c r="E6065" s="485" t="e">
        <v>#DIV/0!</v>
      </c>
      <c r="G6065" s="364"/>
    </row>
    <row r="6066" spans="1:7" ht="17.25" thickBot="1" x14ac:dyDescent="0.35">
      <c r="A6066" s="481" t="s">
        <v>29</v>
      </c>
      <c r="B6066" s="484" t="s">
        <v>30</v>
      </c>
      <c r="C6066" s="486">
        <v>-1</v>
      </c>
      <c r="D6066" s="486" t="e">
        <v>#DIV/0!</v>
      </c>
      <c r="E6066" s="486" t="e">
        <v>#DIV/0!</v>
      </c>
      <c r="G6066" s="364"/>
    </row>
    <row r="6067" spans="1:7" ht="17.25" thickBot="1" x14ac:dyDescent="0.35">
      <c r="A6067" s="481" t="s">
        <v>31</v>
      </c>
      <c r="B6067" s="484" t="s">
        <v>30</v>
      </c>
      <c r="C6067" s="486">
        <v>-1</v>
      </c>
      <c r="D6067" s="486" t="e">
        <v>#DIV/0!</v>
      </c>
      <c r="E6067" s="486" t="e">
        <v>#DIV/0!</v>
      </c>
      <c r="G6067" s="364"/>
    </row>
    <row r="6068" spans="1:7" ht="30.75" thickBot="1" x14ac:dyDescent="0.35">
      <c r="A6068" s="481" t="s">
        <v>32</v>
      </c>
      <c r="B6068" s="484" t="s">
        <v>30</v>
      </c>
      <c r="C6068" s="486" t="e">
        <v>#DIV/0!</v>
      </c>
      <c r="D6068" s="486" t="e">
        <v>#DIV/0!</v>
      </c>
      <c r="E6068" s="486" t="e">
        <v>#DIV/0!</v>
      </c>
      <c r="G6068" s="364"/>
    </row>
    <row r="6069" spans="1:7" ht="17.25" thickBot="1" x14ac:dyDescent="0.35">
      <c r="A6069" s="1041" t="s">
        <v>1207</v>
      </c>
      <c r="B6069" s="1042"/>
      <c r="C6069" s="1042"/>
      <c r="D6069" s="1042"/>
      <c r="E6069" s="1043"/>
      <c r="G6069" s="364"/>
    </row>
    <row r="6070" spans="1:7" x14ac:dyDescent="0.3">
      <c r="A6070" s="1044"/>
      <c r="B6070" s="482">
        <v>2019</v>
      </c>
      <c r="C6070" s="482">
        <v>2019</v>
      </c>
      <c r="D6070" s="482">
        <v>2021</v>
      </c>
      <c r="E6070" s="482">
        <v>2022</v>
      </c>
      <c r="G6070" s="364"/>
    </row>
    <row r="6071" spans="1:7" ht="17.25" thickBot="1" x14ac:dyDescent="0.35">
      <c r="A6071" s="1045"/>
      <c r="B6071" s="483" t="s">
        <v>9</v>
      </c>
      <c r="C6071" s="483" t="s">
        <v>10</v>
      </c>
      <c r="D6071" s="483" t="s">
        <v>10</v>
      </c>
      <c r="E6071" s="483" t="s">
        <v>10</v>
      </c>
      <c r="G6071" s="364"/>
    </row>
    <row r="6072" spans="1:7" ht="17.25" thickBot="1" x14ac:dyDescent="0.35">
      <c r="A6072" s="487" t="s">
        <v>49</v>
      </c>
      <c r="B6072" s="488">
        <v>0</v>
      </c>
      <c r="C6072" s="488">
        <v>0</v>
      </c>
      <c r="D6072" s="488">
        <v>0</v>
      </c>
      <c r="E6072" s="488">
        <v>0</v>
      </c>
      <c r="G6072" s="364"/>
    </row>
    <row r="6073" spans="1:7" ht="17.25" thickBot="1" x14ac:dyDescent="0.35">
      <c r="A6073" s="489" t="s">
        <v>110</v>
      </c>
      <c r="B6073" s="488"/>
      <c r="C6073" s="488"/>
      <c r="D6073" s="488"/>
      <c r="E6073" s="488"/>
      <c r="G6073" s="364"/>
    </row>
    <row r="6074" spans="1:7" ht="17.25" thickBot="1" x14ac:dyDescent="0.35">
      <c r="A6074" s="489" t="s">
        <v>111</v>
      </c>
      <c r="B6074" s="488"/>
      <c r="C6074" s="488"/>
      <c r="D6074" s="488"/>
      <c r="E6074" s="488"/>
      <c r="G6074" s="364"/>
    </row>
    <row r="6075" spans="1:7" ht="17.25" thickBot="1" x14ac:dyDescent="0.35">
      <c r="A6075" s="489" t="s">
        <v>113</v>
      </c>
      <c r="B6075" s="488"/>
      <c r="C6075" s="488"/>
      <c r="D6075" s="488"/>
      <c r="E6075" s="488"/>
      <c r="G6075" s="364"/>
    </row>
    <row r="6076" spans="1:7" ht="17.25" thickBot="1" x14ac:dyDescent="0.35">
      <c r="A6076" s="489" t="s">
        <v>114</v>
      </c>
      <c r="B6076" s="488"/>
      <c r="C6076" s="488"/>
      <c r="D6076" s="488"/>
      <c r="E6076" s="488"/>
      <c r="G6076" s="364"/>
    </row>
    <row r="6077" spans="1:7" ht="17.25" thickBot="1" x14ac:dyDescent="0.35">
      <c r="A6077" s="487" t="s">
        <v>50</v>
      </c>
      <c r="B6077" s="490">
        <v>228</v>
      </c>
      <c r="C6077" s="490">
        <v>0</v>
      </c>
      <c r="D6077" s="490">
        <v>0</v>
      </c>
      <c r="E6077" s="490">
        <v>0</v>
      </c>
      <c r="G6077" s="364"/>
    </row>
    <row r="6078" spans="1:7" ht="17.25" thickBot="1" x14ac:dyDescent="0.35">
      <c r="A6078" s="489" t="s">
        <v>110</v>
      </c>
      <c r="B6078" s="488">
        <v>228</v>
      </c>
      <c r="C6078" s="488">
        <v>0</v>
      </c>
      <c r="D6078" s="488">
        <v>0</v>
      </c>
      <c r="E6078" s="488">
        <v>0</v>
      </c>
      <c r="G6078" s="364"/>
    </row>
    <row r="6079" spans="1:7" ht="17.25" thickBot="1" x14ac:dyDescent="0.35">
      <c r="A6079" s="489" t="s">
        <v>111</v>
      </c>
      <c r="B6079" s="490"/>
      <c r="C6079" s="488"/>
      <c r="D6079" s="488"/>
      <c r="E6079" s="488"/>
      <c r="G6079" s="364"/>
    </row>
    <row r="6080" spans="1:7" ht="17.25" thickBot="1" x14ac:dyDescent="0.35">
      <c r="A6080" s="489" t="s">
        <v>113</v>
      </c>
      <c r="B6080" s="490"/>
      <c r="C6080" s="488"/>
      <c r="D6080" s="488"/>
      <c r="E6080" s="488"/>
      <c r="G6080" s="364"/>
    </row>
    <row r="6081" spans="1:7" ht="17.25" thickBot="1" x14ac:dyDescent="0.35">
      <c r="A6081" s="489" t="s">
        <v>114</v>
      </c>
      <c r="B6081" s="490"/>
      <c r="C6081" s="488"/>
      <c r="D6081" s="488"/>
      <c r="E6081" s="488"/>
      <c r="G6081" s="364"/>
    </row>
    <row r="6082" spans="1:7" ht="33" customHeight="1" thickBot="1" x14ac:dyDescent="0.35">
      <c r="A6082" s="493" t="s">
        <v>104</v>
      </c>
      <c r="B6082" s="490">
        <v>228</v>
      </c>
      <c r="C6082" s="490">
        <v>0</v>
      </c>
      <c r="D6082" s="490">
        <v>0</v>
      </c>
      <c r="E6082" s="490">
        <v>0</v>
      </c>
      <c r="G6082" s="364"/>
    </row>
    <row r="6083" spans="1:7" ht="68.25" customHeight="1" thickBot="1" x14ac:dyDescent="0.35">
      <c r="A6083" s="477" t="s">
        <v>63</v>
      </c>
      <c r="B6083" s="477" t="s">
        <v>1296</v>
      </c>
      <c r="C6083" s="478" t="s">
        <v>1297</v>
      </c>
      <c r="D6083" s="479"/>
      <c r="E6083" s="480"/>
      <c r="G6083" s="364"/>
    </row>
    <row r="6084" spans="1:7" ht="17.25" thickBot="1" x14ac:dyDescent="0.35">
      <c r="A6084" s="481" t="s">
        <v>22</v>
      </c>
      <c r="B6084" s="1046" t="s">
        <v>1298</v>
      </c>
      <c r="C6084" s="1047"/>
      <c r="D6084" s="1047"/>
      <c r="E6084" s="1048"/>
      <c r="G6084" s="364"/>
    </row>
    <row r="6085" spans="1:7" ht="17.25" thickBot="1" x14ac:dyDescent="0.35">
      <c r="A6085" s="481" t="s">
        <v>24</v>
      </c>
      <c r="B6085" s="1049" t="s">
        <v>715</v>
      </c>
      <c r="C6085" s="1050"/>
      <c r="D6085" s="1050"/>
      <c r="E6085" s="1051"/>
      <c r="G6085" s="364"/>
    </row>
    <row r="6086" spans="1:7" x14ac:dyDescent="0.3">
      <c r="A6086" s="1044"/>
      <c r="B6086" s="482">
        <v>2019</v>
      </c>
      <c r="C6086" s="482">
        <v>2020</v>
      </c>
      <c r="D6086" s="482">
        <v>2021</v>
      </c>
      <c r="E6086" s="482">
        <v>2022</v>
      </c>
      <c r="G6086" s="364"/>
    </row>
    <row r="6087" spans="1:7" ht="17.25" thickBot="1" x14ac:dyDescent="0.35">
      <c r="A6087" s="1045"/>
      <c r="B6087" s="483" t="s">
        <v>9</v>
      </c>
      <c r="C6087" s="483" t="s">
        <v>10</v>
      </c>
      <c r="D6087" s="483" t="s">
        <v>10</v>
      </c>
      <c r="E6087" s="483" t="s">
        <v>10</v>
      </c>
      <c r="G6087" s="364"/>
    </row>
    <row r="6088" spans="1:7" ht="17.25" thickBot="1" x14ac:dyDescent="0.35">
      <c r="A6088" s="481" t="s">
        <v>26</v>
      </c>
      <c r="B6088" s="485">
        <v>1000</v>
      </c>
      <c r="C6088" s="485">
        <v>0</v>
      </c>
      <c r="D6088" s="484">
        <v>0</v>
      </c>
      <c r="E6088" s="484">
        <v>0</v>
      </c>
      <c r="G6088" s="364"/>
    </row>
    <row r="6089" spans="1:7" ht="17.25" thickBot="1" x14ac:dyDescent="0.35">
      <c r="A6089" s="481" t="s">
        <v>27</v>
      </c>
      <c r="B6089" s="490">
        <v>62008</v>
      </c>
      <c r="C6089" s="490">
        <v>0</v>
      </c>
      <c r="D6089" s="490">
        <v>0</v>
      </c>
      <c r="E6089" s="490">
        <v>0</v>
      </c>
      <c r="G6089" s="364"/>
    </row>
    <row r="6090" spans="1:7" ht="17.25" thickBot="1" x14ac:dyDescent="0.35">
      <c r="A6090" s="481" t="s">
        <v>28</v>
      </c>
      <c r="B6090" s="485">
        <v>62.008000000000003</v>
      </c>
      <c r="C6090" s="485" t="e">
        <v>#DIV/0!</v>
      </c>
      <c r="D6090" s="485" t="e">
        <v>#DIV/0!</v>
      </c>
      <c r="E6090" s="485" t="e">
        <v>#DIV/0!</v>
      </c>
      <c r="G6090" s="364"/>
    </row>
    <row r="6091" spans="1:7" ht="17.25" thickBot="1" x14ac:dyDescent="0.35">
      <c r="A6091" s="481" t="s">
        <v>29</v>
      </c>
      <c r="B6091" s="484" t="s">
        <v>30</v>
      </c>
      <c r="C6091" s="486">
        <v>-1</v>
      </c>
      <c r="D6091" s="486" t="e">
        <v>#DIV/0!</v>
      </c>
      <c r="E6091" s="486" t="e">
        <v>#DIV/0!</v>
      </c>
      <c r="G6091" s="364"/>
    </row>
    <row r="6092" spans="1:7" ht="17.25" thickBot="1" x14ac:dyDescent="0.35">
      <c r="A6092" s="481" t="s">
        <v>31</v>
      </c>
      <c r="B6092" s="484" t="s">
        <v>30</v>
      </c>
      <c r="C6092" s="486">
        <v>-1</v>
      </c>
      <c r="D6092" s="486" t="e">
        <v>#DIV/0!</v>
      </c>
      <c r="E6092" s="486" t="e">
        <v>#DIV/0!</v>
      </c>
      <c r="G6092" s="364"/>
    </row>
    <row r="6093" spans="1:7" ht="30.75" thickBot="1" x14ac:dyDescent="0.35">
      <c r="A6093" s="481" t="s">
        <v>32</v>
      </c>
      <c r="B6093" s="484" t="s">
        <v>30</v>
      </c>
      <c r="C6093" s="486" t="e">
        <v>#DIV/0!</v>
      </c>
      <c r="D6093" s="486" t="e">
        <v>#DIV/0!</v>
      </c>
      <c r="E6093" s="486" t="e">
        <v>#DIV/0!</v>
      </c>
      <c r="G6093" s="364"/>
    </row>
    <row r="6094" spans="1:7" ht="17.25" thickBot="1" x14ac:dyDescent="0.35">
      <c r="A6094" s="1041" t="s">
        <v>1207</v>
      </c>
      <c r="B6094" s="1042"/>
      <c r="C6094" s="1042"/>
      <c r="D6094" s="1042"/>
      <c r="E6094" s="1043"/>
      <c r="G6094" s="364"/>
    </row>
    <row r="6095" spans="1:7" x14ac:dyDescent="0.3">
      <c r="A6095" s="1044"/>
      <c r="B6095" s="482">
        <v>2019</v>
      </c>
      <c r="C6095" s="482">
        <v>2020</v>
      </c>
      <c r="D6095" s="482">
        <v>2021</v>
      </c>
      <c r="E6095" s="482">
        <v>2022</v>
      </c>
      <c r="G6095" s="364"/>
    </row>
    <row r="6096" spans="1:7" ht="17.25" thickBot="1" x14ac:dyDescent="0.35">
      <c r="A6096" s="1045"/>
      <c r="B6096" s="483" t="s">
        <v>9</v>
      </c>
      <c r="C6096" s="483" t="s">
        <v>10</v>
      </c>
      <c r="D6096" s="483" t="s">
        <v>10</v>
      </c>
      <c r="E6096" s="483" t="s">
        <v>10</v>
      </c>
      <c r="G6096" s="364"/>
    </row>
    <row r="6097" spans="1:7" ht="17.25" thickBot="1" x14ac:dyDescent="0.35">
      <c r="A6097" s="487" t="s">
        <v>49</v>
      </c>
      <c r="B6097" s="488">
        <v>0</v>
      </c>
      <c r="C6097" s="488">
        <v>0</v>
      </c>
      <c r="D6097" s="488">
        <v>0</v>
      </c>
      <c r="E6097" s="488">
        <v>0</v>
      </c>
      <c r="G6097" s="364"/>
    </row>
    <row r="6098" spans="1:7" ht="17.25" thickBot="1" x14ac:dyDescent="0.35">
      <c r="A6098" s="489" t="s">
        <v>110</v>
      </c>
      <c r="B6098" s="488"/>
      <c r="C6098" s="488"/>
      <c r="D6098" s="488"/>
      <c r="E6098" s="488"/>
      <c r="G6098" s="364"/>
    </row>
    <row r="6099" spans="1:7" ht="17.25" thickBot="1" x14ac:dyDescent="0.35">
      <c r="A6099" s="489" t="s">
        <v>111</v>
      </c>
      <c r="B6099" s="488"/>
      <c r="C6099" s="488"/>
      <c r="D6099" s="488"/>
      <c r="E6099" s="488"/>
      <c r="G6099" s="364"/>
    </row>
    <row r="6100" spans="1:7" ht="17.25" thickBot="1" x14ac:dyDescent="0.35">
      <c r="A6100" s="489" t="s">
        <v>113</v>
      </c>
      <c r="B6100" s="488"/>
      <c r="C6100" s="488"/>
      <c r="D6100" s="488"/>
      <c r="E6100" s="488"/>
      <c r="G6100" s="364"/>
    </row>
    <row r="6101" spans="1:7" ht="17.25" thickBot="1" x14ac:dyDescent="0.35">
      <c r="A6101" s="489" t="s">
        <v>114</v>
      </c>
      <c r="B6101" s="488"/>
      <c r="C6101" s="488"/>
      <c r="D6101" s="488"/>
      <c r="E6101" s="488"/>
      <c r="G6101" s="364"/>
    </row>
    <row r="6102" spans="1:7" ht="17.25" thickBot="1" x14ac:dyDescent="0.35">
      <c r="A6102" s="487" t="s">
        <v>50</v>
      </c>
      <c r="B6102" s="490">
        <v>62008</v>
      </c>
      <c r="C6102" s="490">
        <v>0</v>
      </c>
      <c r="D6102" s="490">
        <v>0</v>
      </c>
      <c r="E6102" s="490">
        <v>0</v>
      </c>
      <c r="G6102" s="364"/>
    </row>
    <row r="6103" spans="1:7" ht="17.25" thickBot="1" x14ac:dyDescent="0.35">
      <c r="A6103" s="489" t="s">
        <v>110</v>
      </c>
      <c r="B6103" s="490">
        <v>62008</v>
      </c>
      <c r="C6103" s="488">
        <v>0</v>
      </c>
      <c r="D6103" s="488">
        <v>0</v>
      </c>
      <c r="E6103" s="488">
        <v>0</v>
      </c>
      <c r="G6103" s="364"/>
    </row>
    <row r="6104" spans="1:7" ht="17.25" thickBot="1" x14ac:dyDescent="0.35">
      <c r="A6104" s="489" t="s">
        <v>111</v>
      </c>
      <c r="B6104" s="490"/>
      <c r="C6104" s="488"/>
      <c r="D6104" s="488"/>
      <c r="E6104" s="488"/>
      <c r="G6104" s="364"/>
    </row>
    <row r="6105" spans="1:7" ht="17.25" thickBot="1" x14ac:dyDescent="0.35">
      <c r="A6105" s="489" t="s">
        <v>113</v>
      </c>
      <c r="B6105" s="490"/>
      <c r="C6105" s="488"/>
      <c r="D6105" s="488"/>
      <c r="E6105" s="488"/>
      <c r="G6105" s="364"/>
    </row>
    <row r="6106" spans="1:7" ht="17.25" thickBot="1" x14ac:dyDescent="0.35">
      <c r="A6106" s="489" t="s">
        <v>114</v>
      </c>
      <c r="B6106" s="490"/>
      <c r="C6106" s="488"/>
      <c r="D6106" s="488"/>
      <c r="E6106" s="488"/>
      <c r="G6106" s="364"/>
    </row>
    <row r="6107" spans="1:7" ht="30" customHeight="1" thickBot="1" x14ac:dyDescent="0.35">
      <c r="A6107" s="493" t="s">
        <v>66</v>
      </c>
      <c r="B6107" s="490">
        <v>62008</v>
      </c>
      <c r="C6107" s="490">
        <v>0</v>
      </c>
      <c r="D6107" s="490">
        <v>0</v>
      </c>
      <c r="E6107" s="490">
        <v>0</v>
      </c>
      <c r="G6107" s="364"/>
    </row>
    <row r="6108" spans="1:7" ht="105" customHeight="1" thickBot="1" x14ac:dyDescent="0.35">
      <c r="A6108" s="477" t="s">
        <v>63</v>
      </c>
      <c r="B6108" s="477" t="s">
        <v>1299</v>
      </c>
      <c r="C6108" s="478" t="s">
        <v>1300</v>
      </c>
      <c r="D6108" s="479"/>
      <c r="E6108" s="480"/>
      <c r="G6108" s="364"/>
    </row>
    <row r="6109" spans="1:7" ht="17.25" thickBot="1" x14ac:dyDescent="0.35">
      <c r="A6109" s="481" t="s">
        <v>22</v>
      </c>
      <c r="B6109" s="1046" t="s">
        <v>724</v>
      </c>
      <c r="C6109" s="1047"/>
      <c r="D6109" s="1047"/>
      <c r="E6109" s="1048"/>
      <c r="G6109" s="364"/>
    </row>
    <row r="6110" spans="1:7" ht="17.25" thickBot="1" x14ac:dyDescent="0.35">
      <c r="A6110" s="481" t="s">
        <v>24</v>
      </c>
      <c r="B6110" s="1049" t="s">
        <v>711</v>
      </c>
      <c r="C6110" s="1050"/>
      <c r="D6110" s="1050"/>
      <c r="E6110" s="1051"/>
      <c r="G6110" s="364"/>
    </row>
    <row r="6111" spans="1:7" x14ac:dyDescent="0.3">
      <c r="A6111" s="1044"/>
      <c r="B6111" s="482">
        <v>2019</v>
      </c>
      <c r="C6111" s="482">
        <v>2020</v>
      </c>
      <c r="D6111" s="482">
        <v>2021</v>
      </c>
      <c r="E6111" s="482">
        <v>2022</v>
      </c>
      <c r="G6111" s="364"/>
    </row>
    <row r="6112" spans="1:7" ht="17.25" thickBot="1" x14ac:dyDescent="0.35">
      <c r="A6112" s="1045"/>
      <c r="B6112" s="483" t="s">
        <v>9</v>
      </c>
      <c r="C6112" s="483" t="s">
        <v>10</v>
      </c>
      <c r="D6112" s="483" t="s">
        <v>10</v>
      </c>
      <c r="E6112" s="483" t="s">
        <v>10</v>
      </c>
      <c r="G6112" s="364"/>
    </row>
    <row r="6113" spans="1:7" ht="17.25" thickBot="1" x14ac:dyDescent="0.35">
      <c r="A6113" s="481" t="s">
        <v>26</v>
      </c>
      <c r="B6113" s="485">
        <v>1</v>
      </c>
      <c r="C6113" s="485">
        <v>0</v>
      </c>
      <c r="D6113" s="484">
        <v>0</v>
      </c>
      <c r="E6113" s="484">
        <v>0</v>
      </c>
      <c r="G6113" s="364"/>
    </row>
    <row r="6114" spans="1:7" ht="17.25" thickBot="1" x14ac:dyDescent="0.35">
      <c r="A6114" s="481" t="s">
        <v>27</v>
      </c>
      <c r="B6114" s="488">
        <v>483</v>
      </c>
      <c r="C6114" s="488">
        <v>0</v>
      </c>
      <c r="D6114" s="488">
        <v>0</v>
      </c>
      <c r="E6114" s="488">
        <v>0</v>
      </c>
      <c r="G6114" s="364"/>
    </row>
    <row r="6115" spans="1:7" ht="17.25" thickBot="1" x14ac:dyDescent="0.35">
      <c r="A6115" s="481" t="s">
        <v>28</v>
      </c>
      <c r="B6115" s="485">
        <v>483</v>
      </c>
      <c r="C6115" s="485" t="e">
        <v>#DIV/0!</v>
      </c>
      <c r="D6115" s="485" t="e">
        <v>#DIV/0!</v>
      </c>
      <c r="E6115" s="485" t="e">
        <v>#DIV/0!</v>
      </c>
      <c r="G6115" s="364"/>
    </row>
    <row r="6116" spans="1:7" ht="17.25" thickBot="1" x14ac:dyDescent="0.35">
      <c r="A6116" s="481" t="s">
        <v>29</v>
      </c>
      <c r="B6116" s="484" t="s">
        <v>30</v>
      </c>
      <c r="C6116" s="486">
        <v>-1</v>
      </c>
      <c r="D6116" s="486" t="e">
        <v>#DIV/0!</v>
      </c>
      <c r="E6116" s="486" t="e">
        <v>#DIV/0!</v>
      </c>
      <c r="G6116" s="364"/>
    </row>
    <row r="6117" spans="1:7" ht="17.25" thickBot="1" x14ac:dyDescent="0.35">
      <c r="A6117" s="481" t="s">
        <v>31</v>
      </c>
      <c r="B6117" s="484" t="s">
        <v>30</v>
      </c>
      <c r="C6117" s="486">
        <v>-1</v>
      </c>
      <c r="D6117" s="486" t="e">
        <v>#DIV/0!</v>
      </c>
      <c r="E6117" s="486" t="e">
        <v>#DIV/0!</v>
      </c>
      <c r="G6117" s="364"/>
    </row>
    <row r="6118" spans="1:7" ht="30.75" thickBot="1" x14ac:dyDescent="0.35">
      <c r="A6118" s="481" t="s">
        <v>32</v>
      </c>
      <c r="B6118" s="484" t="s">
        <v>30</v>
      </c>
      <c r="C6118" s="486" t="e">
        <v>#DIV/0!</v>
      </c>
      <c r="D6118" s="486" t="e">
        <v>#DIV/0!</v>
      </c>
      <c r="E6118" s="486" t="e">
        <v>#DIV/0!</v>
      </c>
      <c r="G6118" s="364"/>
    </row>
    <row r="6119" spans="1:7" ht="17.25" thickBot="1" x14ac:dyDescent="0.35">
      <c r="A6119" s="1041" t="s">
        <v>1207</v>
      </c>
      <c r="B6119" s="1042"/>
      <c r="C6119" s="1042"/>
      <c r="D6119" s="1042"/>
      <c r="E6119" s="1043"/>
      <c r="G6119" s="364"/>
    </row>
    <row r="6120" spans="1:7" x14ac:dyDescent="0.3">
      <c r="A6120" s="1044"/>
      <c r="B6120" s="482">
        <v>2019</v>
      </c>
      <c r="C6120" s="482">
        <v>2020</v>
      </c>
      <c r="D6120" s="482">
        <v>2021</v>
      </c>
      <c r="E6120" s="482">
        <v>2022</v>
      </c>
      <c r="G6120" s="364"/>
    </row>
    <row r="6121" spans="1:7" ht="17.25" thickBot="1" x14ac:dyDescent="0.35">
      <c r="A6121" s="1045"/>
      <c r="B6121" s="483" t="s">
        <v>9</v>
      </c>
      <c r="C6121" s="483" t="s">
        <v>10</v>
      </c>
      <c r="D6121" s="483" t="s">
        <v>10</v>
      </c>
      <c r="E6121" s="483" t="s">
        <v>10</v>
      </c>
      <c r="G6121" s="364"/>
    </row>
    <row r="6122" spans="1:7" ht="17.25" thickBot="1" x14ac:dyDescent="0.35">
      <c r="A6122" s="487" t="s">
        <v>49</v>
      </c>
      <c r="B6122" s="488">
        <v>0</v>
      </c>
      <c r="C6122" s="488">
        <v>0</v>
      </c>
      <c r="D6122" s="488">
        <v>0</v>
      </c>
      <c r="E6122" s="488">
        <v>0</v>
      </c>
      <c r="G6122" s="364"/>
    </row>
    <row r="6123" spans="1:7" ht="17.25" thickBot="1" x14ac:dyDescent="0.35">
      <c r="A6123" s="489" t="s">
        <v>110</v>
      </c>
      <c r="B6123" s="488"/>
      <c r="C6123" s="488"/>
      <c r="D6123" s="488"/>
      <c r="E6123" s="488"/>
      <c r="G6123" s="364"/>
    </row>
    <row r="6124" spans="1:7" ht="17.25" thickBot="1" x14ac:dyDescent="0.35">
      <c r="A6124" s="489" t="s">
        <v>111</v>
      </c>
      <c r="B6124" s="488"/>
      <c r="C6124" s="488"/>
      <c r="D6124" s="488"/>
      <c r="E6124" s="488"/>
      <c r="G6124" s="364"/>
    </row>
    <row r="6125" spans="1:7" ht="17.25" thickBot="1" x14ac:dyDescent="0.35">
      <c r="A6125" s="489" t="s">
        <v>113</v>
      </c>
      <c r="B6125" s="488"/>
      <c r="C6125" s="488"/>
      <c r="D6125" s="488"/>
      <c r="E6125" s="488"/>
      <c r="G6125" s="364"/>
    </row>
    <row r="6126" spans="1:7" ht="17.25" thickBot="1" x14ac:dyDescent="0.35">
      <c r="A6126" s="489" t="s">
        <v>114</v>
      </c>
      <c r="B6126" s="488"/>
      <c r="C6126" s="488"/>
      <c r="D6126" s="488"/>
      <c r="E6126" s="488"/>
      <c r="G6126" s="364"/>
    </row>
    <row r="6127" spans="1:7" ht="17.25" thickBot="1" x14ac:dyDescent="0.35">
      <c r="A6127" s="487" t="s">
        <v>50</v>
      </c>
      <c r="B6127" s="490">
        <v>483</v>
      </c>
      <c r="C6127" s="490">
        <v>0</v>
      </c>
      <c r="D6127" s="490">
        <v>0</v>
      </c>
      <c r="E6127" s="490">
        <v>0</v>
      </c>
      <c r="G6127" s="364"/>
    </row>
    <row r="6128" spans="1:7" ht="17.25" thickBot="1" x14ac:dyDescent="0.35">
      <c r="A6128" s="489" t="s">
        <v>110</v>
      </c>
      <c r="B6128" s="488">
        <v>483</v>
      </c>
      <c r="C6128" s="488">
        <v>0</v>
      </c>
      <c r="D6128" s="488">
        <v>0</v>
      </c>
      <c r="E6128" s="488">
        <v>0</v>
      </c>
      <c r="G6128" s="364"/>
    </row>
    <row r="6129" spans="1:7" ht="17.25" thickBot="1" x14ac:dyDescent="0.35">
      <c r="A6129" s="489" t="s">
        <v>111</v>
      </c>
      <c r="B6129" s="490"/>
      <c r="C6129" s="488"/>
      <c r="D6129" s="488"/>
      <c r="E6129" s="488"/>
      <c r="G6129" s="364"/>
    </row>
    <row r="6130" spans="1:7" ht="17.25" thickBot="1" x14ac:dyDescent="0.35">
      <c r="A6130" s="489" t="s">
        <v>113</v>
      </c>
      <c r="B6130" s="490"/>
      <c r="C6130" s="488"/>
      <c r="D6130" s="488"/>
      <c r="E6130" s="488"/>
      <c r="G6130" s="364"/>
    </row>
    <row r="6131" spans="1:7" ht="17.25" thickBot="1" x14ac:dyDescent="0.35">
      <c r="A6131" s="489" t="s">
        <v>114</v>
      </c>
      <c r="B6131" s="490"/>
      <c r="C6131" s="488"/>
      <c r="D6131" s="488"/>
      <c r="E6131" s="488"/>
      <c r="G6131" s="364"/>
    </row>
    <row r="6132" spans="1:7" ht="48.75" customHeight="1" thickBot="1" x14ac:dyDescent="0.35">
      <c r="A6132" s="493" t="s">
        <v>66</v>
      </c>
      <c r="B6132" s="490">
        <v>483</v>
      </c>
      <c r="C6132" s="490">
        <v>0</v>
      </c>
      <c r="D6132" s="490">
        <v>0</v>
      </c>
      <c r="E6132" s="490">
        <v>0</v>
      </c>
      <c r="G6132" s="364"/>
    </row>
    <row r="6133" spans="1:7" ht="63.75" customHeight="1" thickBot="1" x14ac:dyDescent="0.35">
      <c r="A6133" s="477" t="s">
        <v>179</v>
      </c>
      <c r="B6133" s="477" t="s">
        <v>1301</v>
      </c>
      <c r="C6133" s="478" t="s">
        <v>1302</v>
      </c>
      <c r="D6133" s="479"/>
      <c r="E6133" s="477"/>
      <c r="G6133" s="364"/>
    </row>
    <row r="6134" spans="1:7" ht="17.25" thickBot="1" x14ac:dyDescent="0.35">
      <c r="A6134" s="481" t="s">
        <v>22</v>
      </c>
      <c r="B6134" s="1046" t="s">
        <v>1303</v>
      </c>
      <c r="C6134" s="1047"/>
      <c r="D6134" s="1047"/>
      <c r="E6134" s="1048"/>
      <c r="G6134" s="364"/>
    </row>
    <row r="6135" spans="1:7" ht="17.25" thickBot="1" x14ac:dyDescent="0.35">
      <c r="A6135" s="481" t="s">
        <v>24</v>
      </c>
      <c r="B6135" s="1049" t="s">
        <v>715</v>
      </c>
      <c r="C6135" s="1050"/>
      <c r="D6135" s="1050"/>
      <c r="E6135" s="1051"/>
      <c r="G6135" s="364"/>
    </row>
    <row r="6136" spans="1:7" x14ac:dyDescent="0.3">
      <c r="A6136" s="1044"/>
      <c r="B6136" s="482">
        <v>2019</v>
      </c>
      <c r="C6136" s="482">
        <v>2020</v>
      </c>
      <c r="D6136" s="482">
        <v>2021</v>
      </c>
      <c r="E6136" s="482">
        <v>2022</v>
      </c>
      <c r="G6136" s="364"/>
    </row>
    <row r="6137" spans="1:7" ht="17.25" thickBot="1" x14ac:dyDescent="0.35">
      <c r="A6137" s="1045"/>
      <c r="B6137" s="483" t="s">
        <v>9</v>
      </c>
      <c r="C6137" s="483" t="s">
        <v>10</v>
      </c>
      <c r="D6137" s="483" t="s">
        <v>10</v>
      </c>
      <c r="E6137" s="483" t="s">
        <v>10</v>
      </c>
      <c r="G6137" s="364"/>
    </row>
    <row r="6138" spans="1:7" ht="17.25" thickBot="1" x14ac:dyDescent="0.35">
      <c r="A6138" s="481" t="s">
        <v>26</v>
      </c>
      <c r="B6138" s="485">
        <v>11451</v>
      </c>
      <c r="C6138" s="485">
        <v>0</v>
      </c>
      <c r="D6138" s="484">
        <v>0</v>
      </c>
      <c r="E6138" s="484">
        <v>0</v>
      </c>
      <c r="G6138" s="364"/>
    </row>
    <row r="6139" spans="1:7" ht="17.25" thickBot="1" x14ac:dyDescent="0.35">
      <c r="A6139" s="481" t="s">
        <v>27</v>
      </c>
      <c r="B6139" s="490">
        <v>57292</v>
      </c>
      <c r="C6139" s="490">
        <v>0</v>
      </c>
      <c r="D6139" s="490">
        <v>0</v>
      </c>
      <c r="E6139" s="490">
        <v>0</v>
      </c>
      <c r="G6139" s="364"/>
    </row>
    <row r="6140" spans="1:7" ht="17.25" thickBot="1" x14ac:dyDescent="0.35">
      <c r="A6140" s="481" t="s">
        <v>28</v>
      </c>
      <c r="B6140" s="485">
        <v>5.0032311588507552</v>
      </c>
      <c r="C6140" s="485" t="e">
        <v>#DIV/0!</v>
      </c>
      <c r="D6140" s="485" t="e">
        <v>#DIV/0!</v>
      </c>
      <c r="E6140" s="485" t="e">
        <v>#DIV/0!</v>
      </c>
      <c r="G6140" s="364"/>
    </row>
    <row r="6141" spans="1:7" ht="17.25" thickBot="1" x14ac:dyDescent="0.35">
      <c r="A6141" s="481" t="s">
        <v>29</v>
      </c>
      <c r="B6141" s="484" t="s">
        <v>30</v>
      </c>
      <c r="C6141" s="486">
        <v>-1</v>
      </c>
      <c r="D6141" s="486" t="e">
        <v>#DIV/0!</v>
      </c>
      <c r="E6141" s="486" t="e">
        <v>#DIV/0!</v>
      </c>
      <c r="G6141" s="364"/>
    </row>
    <row r="6142" spans="1:7" ht="17.25" thickBot="1" x14ac:dyDescent="0.35">
      <c r="A6142" s="481" t="s">
        <v>31</v>
      </c>
      <c r="B6142" s="484" t="s">
        <v>30</v>
      </c>
      <c r="C6142" s="486">
        <v>-1</v>
      </c>
      <c r="D6142" s="486" t="e">
        <v>#DIV/0!</v>
      </c>
      <c r="E6142" s="486" t="e">
        <v>#DIV/0!</v>
      </c>
      <c r="G6142" s="364"/>
    </row>
    <row r="6143" spans="1:7" ht="30.75" thickBot="1" x14ac:dyDescent="0.35">
      <c r="A6143" s="481" t="s">
        <v>32</v>
      </c>
      <c r="B6143" s="484" t="s">
        <v>30</v>
      </c>
      <c r="C6143" s="486" t="e">
        <v>#DIV/0!</v>
      </c>
      <c r="D6143" s="486" t="e">
        <v>#DIV/0!</v>
      </c>
      <c r="E6143" s="486" t="e">
        <v>#DIV/0!</v>
      </c>
      <c r="G6143" s="364"/>
    </row>
    <row r="6144" spans="1:7" ht="17.25" thickBot="1" x14ac:dyDescent="0.35">
      <c r="A6144" s="1041" t="s">
        <v>1207</v>
      </c>
      <c r="B6144" s="1042"/>
      <c r="C6144" s="1042"/>
      <c r="D6144" s="1042"/>
      <c r="E6144" s="1043"/>
      <c r="G6144" s="364"/>
    </row>
    <row r="6145" spans="1:7" x14ac:dyDescent="0.3">
      <c r="A6145" s="1044"/>
      <c r="B6145" s="482">
        <v>2019</v>
      </c>
      <c r="C6145" s="482">
        <v>2020</v>
      </c>
      <c r="D6145" s="482">
        <v>2021</v>
      </c>
      <c r="E6145" s="482">
        <v>2022</v>
      </c>
      <c r="G6145" s="364"/>
    </row>
    <row r="6146" spans="1:7" ht="17.25" thickBot="1" x14ac:dyDescent="0.35">
      <c r="A6146" s="1045"/>
      <c r="B6146" s="483" t="s">
        <v>9</v>
      </c>
      <c r="C6146" s="483" t="s">
        <v>10</v>
      </c>
      <c r="D6146" s="483" t="s">
        <v>10</v>
      </c>
      <c r="E6146" s="483" t="s">
        <v>10</v>
      </c>
      <c r="G6146" s="364"/>
    </row>
    <row r="6147" spans="1:7" ht="17.25" thickBot="1" x14ac:dyDescent="0.35">
      <c r="A6147" s="487" t="s">
        <v>49</v>
      </c>
      <c r="B6147" s="488">
        <v>0</v>
      </c>
      <c r="C6147" s="488">
        <v>0</v>
      </c>
      <c r="D6147" s="488">
        <v>0</v>
      </c>
      <c r="E6147" s="488">
        <v>0</v>
      </c>
      <c r="G6147" s="364"/>
    </row>
    <row r="6148" spans="1:7" ht="17.25" thickBot="1" x14ac:dyDescent="0.35">
      <c r="A6148" s="489" t="s">
        <v>110</v>
      </c>
      <c r="B6148" s="488"/>
      <c r="C6148" s="488"/>
      <c r="D6148" s="488"/>
      <c r="E6148" s="488"/>
      <c r="G6148" s="364"/>
    </row>
    <row r="6149" spans="1:7" ht="17.25" thickBot="1" x14ac:dyDescent="0.35">
      <c r="A6149" s="489" t="s">
        <v>111</v>
      </c>
      <c r="B6149" s="488"/>
      <c r="C6149" s="488"/>
      <c r="D6149" s="488"/>
      <c r="E6149" s="488"/>
      <c r="G6149" s="364"/>
    </row>
    <row r="6150" spans="1:7" ht="17.25" thickBot="1" x14ac:dyDescent="0.35">
      <c r="A6150" s="489" t="s">
        <v>113</v>
      </c>
      <c r="B6150" s="488"/>
      <c r="C6150" s="488"/>
      <c r="D6150" s="488"/>
      <c r="E6150" s="488"/>
      <c r="G6150" s="364"/>
    </row>
    <row r="6151" spans="1:7" ht="17.25" thickBot="1" x14ac:dyDescent="0.35">
      <c r="A6151" s="489" t="s">
        <v>114</v>
      </c>
      <c r="B6151" s="488"/>
      <c r="C6151" s="488"/>
      <c r="D6151" s="488"/>
      <c r="E6151" s="488"/>
      <c r="G6151" s="364"/>
    </row>
    <row r="6152" spans="1:7" ht="17.25" thickBot="1" x14ac:dyDescent="0.35">
      <c r="A6152" s="487" t="s">
        <v>50</v>
      </c>
      <c r="B6152" s="490">
        <v>57292</v>
      </c>
      <c r="C6152" s="490">
        <v>0</v>
      </c>
      <c r="D6152" s="490">
        <v>0</v>
      </c>
      <c r="E6152" s="490">
        <v>0</v>
      </c>
      <c r="G6152" s="364"/>
    </row>
    <row r="6153" spans="1:7" ht="17.25" thickBot="1" x14ac:dyDescent="0.35">
      <c r="A6153" s="489" t="s">
        <v>110</v>
      </c>
      <c r="B6153" s="490">
        <v>57292</v>
      </c>
      <c r="C6153" s="488">
        <v>0</v>
      </c>
      <c r="D6153" s="488">
        <v>0</v>
      </c>
      <c r="E6153" s="488">
        <v>0</v>
      </c>
      <c r="G6153" s="364"/>
    </row>
    <row r="6154" spans="1:7" ht="17.25" thickBot="1" x14ac:dyDescent="0.35">
      <c r="A6154" s="489" t="s">
        <v>111</v>
      </c>
      <c r="B6154" s="490"/>
      <c r="C6154" s="488"/>
      <c r="D6154" s="488"/>
      <c r="E6154" s="488"/>
      <c r="G6154" s="364"/>
    </row>
    <row r="6155" spans="1:7" ht="17.25" thickBot="1" x14ac:dyDescent="0.35">
      <c r="A6155" s="489" t="s">
        <v>113</v>
      </c>
      <c r="B6155" s="490"/>
      <c r="C6155" s="488"/>
      <c r="D6155" s="488"/>
      <c r="E6155" s="488"/>
      <c r="G6155" s="364"/>
    </row>
    <row r="6156" spans="1:7" ht="17.25" thickBot="1" x14ac:dyDescent="0.35">
      <c r="A6156" s="489" t="s">
        <v>114</v>
      </c>
      <c r="B6156" s="490"/>
      <c r="C6156" s="488"/>
      <c r="D6156" s="488"/>
      <c r="E6156" s="488"/>
      <c r="G6156" s="364"/>
    </row>
    <row r="6157" spans="1:7" ht="33" customHeight="1" thickBot="1" x14ac:dyDescent="0.35">
      <c r="A6157" s="493" t="s">
        <v>183</v>
      </c>
      <c r="B6157" s="490">
        <v>57292</v>
      </c>
      <c r="C6157" s="490">
        <v>0</v>
      </c>
      <c r="D6157" s="490">
        <v>0</v>
      </c>
      <c r="E6157" s="490">
        <v>0</v>
      </c>
      <c r="G6157" s="364"/>
    </row>
    <row r="6158" spans="1:7" ht="54.75" customHeight="1" thickBot="1" x14ac:dyDescent="0.35">
      <c r="A6158" s="477" t="s">
        <v>184</v>
      </c>
      <c r="B6158" s="477" t="s">
        <v>1304</v>
      </c>
      <c r="C6158" s="478" t="s">
        <v>1305</v>
      </c>
      <c r="D6158" s="479"/>
      <c r="E6158" s="477"/>
      <c r="G6158" s="364"/>
    </row>
    <row r="6159" spans="1:7" ht="77.25" customHeight="1" thickBot="1" x14ac:dyDescent="0.35">
      <c r="A6159" s="481" t="s">
        <v>22</v>
      </c>
      <c r="B6159" s="1046" t="s">
        <v>1306</v>
      </c>
      <c r="C6159" s="1047"/>
      <c r="D6159" s="1047"/>
      <c r="E6159" s="1048"/>
      <c r="G6159" s="364"/>
    </row>
    <row r="6160" spans="1:7" ht="17.25" thickBot="1" x14ac:dyDescent="0.35">
      <c r="A6160" s="481" t="s">
        <v>24</v>
      </c>
      <c r="B6160" s="1049" t="s">
        <v>715</v>
      </c>
      <c r="C6160" s="1050"/>
      <c r="D6160" s="1050"/>
      <c r="E6160" s="1051"/>
      <c r="G6160" s="364"/>
    </row>
    <row r="6161" spans="1:7" x14ac:dyDescent="0.3">
      <c r="A6161" s="1044"/>
      <c r="B6161" s="482">
        <v>2019</v>
      </c>
      <c r="C6161" s="482">
        <v>2020</v>
      </c>
      <c r="D6161" s="482">
        <v>2021</v>
      </c>
      <c r="E6161" s="482">
        <v>2022</v>
      </c>
      <c r="G6161" s="364"/>
    </row>
    <row r="6162" spans="1:7" ht="17.25" thickBot="1" x14ac:dyDescent="0.35">
      <c r="A6162" s="1045"/>
      <c r="B6162" s="483" t="s">
        <v>9</v>
      </c>
      <c r="C6162" s="483" t="s">
        <v>10</v>
      </c>
      <c r="D6162" s="483" t="s">
        <v>10</v>
      </c>
      <c r="E6162" s="483" t="s">
        <v>10</v>
      </c>
      <c r="G6162" s="364"/>
    </row>
    <row r="6163" spans="1:7" ht="17.25" thickBot="1" x14ac:dyDescent="0.35">
      <c r="A6163" s="481" t="s">
        <v>26</v>
      </c>
      <c r="B6163" s="485">
        <v>6703</v>
      </c>
      <c r="C6163" s="485">
        <v>0</v>
      </c>
      <c r="D6163" s="484">
        <v>0</v>
      </c>
      <c r="E6163" s="484">
        <v>0</v>
      </c>
      <c r="G6163" s="364"/>
    </row>
    <row r="6164" spans="1:7" ht="17.25" thickBot="1" x14ac:dyDescent="0.35">
      <c r="A6164" s="481" t="s">
        <v>27</v>
      </c>
      <c r="B6164" s="490">
        <v>53407</v>
      </c>
      <c r="C6164" s="490">
        <v>0</v>
      </c>
      <c r="D6164" s="490">
        <v>0</v>
      </c>
      <c r="E6164" s="490">
        <v>0</v>
      </c>
      <c r="G6164" s="364"/>
    </row>
    <row r="6165" spans="1:7" ht="17.25" thickBot="1" x14ac:dyDescent="0.35">
      <c r="A6165" s="481" t="s">
        <v>28</v>
      </c>
      <c r="B6165" s="485">
        <v>7.9676264359242133</v>
      </c>
      <c r="C6165" s="485" t="e">
        <v>#DIV/0!</v>
      </c>
      <c r="D6165" s="485" t="e">
        <v>#DIV/0!</v>
      </c>
      <c r="E6165" s="485" t="e">
        <v>#DIV/0!</v>
      </c>
      <c r="G6165" s="364"/>
    </row>
    <row r="6166" spans="1:7" ht="17.25" thickBot="1" x14ac:dyDescent="0.35">
      <c r="A6166" s="481" t="s">
        <v>29</v>
      </c>
      <c r="B6166" s="484" t="s">
        <v>30</v>
      </c>
      <c r="C6166" s="486">
        <v>-1</v>
      </c>
      <c r="D6166" s="486" t="e">
        <v>#DIV/0!</v>
      </c>
      <c r="E6166" s="486" t="e">
        <v>#DIV/0!</v>
      </c>
      <c r="G6166" s="364"/>
    </row>
    <row r="6167" spans="1:7" ht="17.25" thickBot="1" x14ac:dyDescent="0.35">
      <c r="A6167" s="481" t="s">
        <v>31</v>
      </c>
      <c r="B6167" s="484" t="s">
        <v>30</v>
      </c>
      <c r="C6167" s="486">
        <v>-1</v>
      </c>
      <c r="D6167" s="486" t="e">
        <v>#DIV/0!</v>
      </c>
      <c r="E6167" s="486" t="e">
        <v>#DIV/0!</v>
      </c>
      <c r="G6167" s="364"/>
    </row>
    <row r="6168" spans="1:7" ht="30.75" thickBot="1" x14ac:dyDescent="0.35">
      <c r="A6168" s="481" t="s">
        <v>32</v>
      </c>
      <c r="B6168" s="484" t="s">
        <v>30</v>
      </c>
      <c r="C6168" s="486" t="e">
        <v>#DIV/0!</v>
      </c>
      <c r="D6168" s="486" t="e">
        <v>#DIV/0!</v>
      </c>
      <c r="E6168" s="486" t="e">
        <v>#DIV/0!</v>
      </c>
      <c r="G6168" s="364"/>
    </row>
    <row r="6169" spans="1:7" ht="17.25" thickBot="1" x14ac:dyDescent="0.35">
      <c r="A6169" s="1041" t="s">
        <v>1207</v>
      </c>
      <c r="B6169" s="1042"/>
      <c r="C6169" s="1042"/>
      <c r="D6169" s="1042"/>
      <c r="E6169" s="1043"/>
      <c r="G6169" s="364"/>
    </row>
    <row r="6170" spans="1:7" x14ac:dyDescent="0.3">
      <c r="A6170" s="1044"/>
      <c r="B6170" s="482">
        <v>2019</v>
      </c>
      <c r="C6170" s="482">
        <v>2020</v>
      </c>
      <c r="D6170" s="482">
        <v>2021</v>
      </c>
      <c r="E6170" s="482">
        <v>2022</v>
      </c>
      <c r="G6170" s="364"/>
    </row>
    <row r="6171" spans="1:7" ht="17.25" thickBot="1" x14ac:dyDescent="0.35">
      <c r="A6171" s="1045"/>
      <c r="B6171" s="483" t="s">
        <v>9</v>
      </c>
      <c r="C6171" s="483" t="s">
        <v>10</v>
      </c>
      <c r="D6171" s="483" t="s">
        <v>10</v>
      </c>
      <c r="E6171" s="483" t="s">
        <v>10</v>
      </c>
      <c r="G6171" s="364"/>
    </row>
    <row r="6172" spans="1:7" ht="17.25" thickBot="1" x14ac:dyDescent="0.35">
      <c r="A6172" s="487" t="s">
        <v>49</v>
      </c>
      <c r="B6172" s="488">
        <v>0</v>
      </c>
      <c r="C6172" s="488">
        <v>0</v>
      </c>
      <c r="D6172" s="488">
        <v>0</v>
      </c>
      <c r="E6172" s="488">
        <v>0</v>
      </c>
      <c r="G6172" s="364"/>
    </row>
    <row r="6173" spans="1:7" ht="17.25" thickBot="1" x14ac:dyDescent="0.35">
      <c r="A6173" s="489" t="s">
        <v>110</v>
      </c>
      <c r="B6173" s="488"/>
      <c r="C6173" s="488"/>
      <c r="D6173" s="488"/>
      <c r="E6173" s="488"/>
      <c r="G6173" s="364"/>
    </row>
    <row r="6174" spans="1:7" ht="17.25" thickBot="1" x14ac:dyDescent="0.35">
      <c r="A6174" s="489" t="s">
        <v>111</v>
      </c>
      <c r="B6174" s="488"/>
      <c r="C6174" s="488"/>
      <c r="D6174" s="488"/>
      <c r="E6174" s="488"/>
      <c r="G6174" s="364"/>
    </row>
    <row r="6175" spans="1:7" ht="17.25" thickBot="1" x14ac:dyDescent="0.35">
      <c r="A6175" s="489" t="s">
        <v>113</v>
      </c>
      <c r="B6175" s="488"/>
      <c r="C6175" s="488"/>
      <c r="D6175" s="488"/>
      <c r="E6175" s="488"/>
      <c r="G6175" s="364"/>
    </row>
    <row r="6176" spans="1:7" ht="17.25" thickBot="1" x14ac:dyDescent="0.35">
      <c r="A6176" s="489" t="s">
        <v>114</v>
      </c>
      <c r="B6176" s="488"/>
      <c r="C6176" s="488"/>
      <c r="D6176" s="488"/>
      <c r="E6176" s="488"/>
      <c r="G6176" s="364"/>
    </row>
    <row r="6177" spans="1:7" ht="17.25" thickBot="1" x14ac:dyDescent="0.35">
      <c r="A6177" s="487" t="s">
        <v>50</v>
      </c>
      <c r="B6177" s="490">
        <v>53407</v>
      </c>
      <c r="C6177" s="490">
        <v>0</v>
      </c>
      <c r="D6177" s="490">
        <v>0</v>
      </c>
      <c r="E6177" s="490">
        <v>0</v>
      </c>
      <c r="G6177" s="364"/>
    </row>
    <row r="6178" spans="1:7" ht="17.25" thickBot="1" x14ac:dyDescent="0.35">
      <c r="A6178" s="489" t="s">
        <v>110</v>
      </c>
      <c r="B6178" s="490">
        <v>53407</v>
      </c>
      <c r="C6178" s="488">
        <v>0</v>
      </c>
      <c r="D6178" s="488">
        <v>0</v>
      </c>
      <c r="E6178" s="488">
        <v>0</v>
      </c>
      <c r="G6178" s="364"/>
    </row>
    <row r="6179" spans="1:7" ht="17.25" thickBot="1" x14ac:dyDescent="0.35">
      <c r="A6179" s="489" t="s">
        <v>111</v>
      </c>
      <c r="B6179" s="490"/>
      <c r="C6179" s="488"/>
      <c r="D6179" s="488"/>
      <c r="E6179" s="488"/>
      <c r="G6179" s="364"/>
    </row>
    <row r="6180" spans="1:7" ht="17.25" thickBot="1" x14ac:dyDescent="0.35">
      <c r="A6180" s="489" t="s">
        <v>113</v>
      </c>
      <c r="B6180" s="490"/>
      <c r="C6180" s="488"/>
      <c r="D6180" s="488"/>
      <c r="E6180" s="488"/>
      <c r="G6180" s="364"/>
    </row>
    <row r="6181" spans="1:7" ht="17.25" thickBot="1" x14ac:dyDescent="0.35">
      <c r="A6181" s="489" t="s">
        <v>114</v>
      </c>
      <c r="B6181" s="490"/>
      <c r="C6181" s="488"/>
      <c r="D6181" s="488"/>
      <c r="E6181" s="488"/>
      <c r="G6181" s="364"/>
    </row>
    <row r="6182" spans="1:7" ht="42.75" customHeight="1" thickBot="1" x14ac:dyDescent="0.35">
      <c r="A6182" s="493" t="s">
        <v>349</v>
      </c>
      <c r="B6182" s="490">
        <v>53407</v>
      </c>
      <c r="C6182" s="490">
        <v>0</v>
      </c>
      <c r="D6182" s="490">
        <v>0</v>
      </c>
      <c r="E6182" s="490">
        <v>0</v>
      </c>
      <c r="G6182" s="364"/>
    </row>
    <row r="6183" spans="1:7" ht="78.75" customHeight="1" thickBot="1" x14ac:dyDescent="0.35">
      <c r="A6183" s="477" t="s">
        <v>184</v>
      </c>
      <c r="B6183" s="477" t="s">
        <v>1307</v>
      </c>
      <c r="C6183" s="478" t="s">
        <v>1308</v>
      </c>
      <c r="D6183" s="479"/>
      <c r="E6183" s="477"/>
      <c r="G6183" s="364"/>
    </row>
    <row r="6184" spans="1:7" ht="17.25" thickBot="1" x14ac:dyDescent="0.35">
      <c r="A6184" s="481" t="s">
        <v>22</v>
      </c>
      <c r="B6184" s="1046" t="s">
        <v>724</v>
      </c>
      <c r="C6184" s="1047"/>
      <c r="D6184" s="1047"/>
      <c r="E6184" s="1048"/>
      <c r="G6184" s="364"/>
    </row>
    <row r="6185" spans="1:7" ht="17.25" thickBot="1" x14ac:dyDescent="0.35">
      <c r="A6185" s="481" t="s">
        <v>24</v>
      </c>
      <c r="B6185" s="1049" t="s">
        <v>711</v>
      </c>
      <c r="C6185" s="1050"/>
      <c r="D6185" s="1050"/>
      <c r="E6185" s="1051"/>
      <c r="G6185" s="364"/>
    </row>
    <row r="6186" spans="1:7" x14ac:dyDescent="0.3">
      <c r="A6186" s="1044"/>
      <c r="B6186" s="482">
        <v>2019</v>
      </c>
      <c r="C6186" s="482">
        <v>2020</v>
      </c>
      <c r="D6186" s="482">
        <v>2021</v>
      </c>
      <c r="E6186" s="482">
        <v>2022</v>
      </c>
      <c r="G6186" s="364"/>
    </row>
    <row r="6187" spans="1:7" ht="17.25" thickBot="1" x14ac:dyDescent="0.35">
      <c r="A6187" s="1045"/>
      <c r="B6187" s="483" t="s">
        <v>9</v>
      </c>
      <c r="C6187" s="483" t="s">
        <v>10</v>
      </c>
      <c r="D6187" s="483" t="s">
        <v>10</v>
      </c>
      <c r="E6187" s="483" t="s">
        <v>10</v>
      </c>
      <c r="G6187" s="364"/>
    </row>
    <row r="6188" spans="1:7" ht="17.25" thickBot="1" x14ac:dyDescent="0.35">
      <c r="A6188" s="481" t="s">
        <v>26</v>
      </c>
      <c r="B6188" s="485">
        <v>1</v>
      </c>
      <c r="C6188" s="485">
        <v>0</v>
      </c>
      <c r="D6188" s="484">
        <v>0</v>
      </c>
      <c r="E6188" s="484">
        <v>0</v>
      </c>
      <c r="G6188" s="364"/>
    </row>
    <row r="6189" spans="1:7" ht="17.25" thickBot="1" x14ac:dyDescent="0.35">
      <c r="A6189" s="481" t="s">
        <v>27</v>
      </c>
      <c r="B6189" s="485">
        <v>1225</v>
      </c>
      <c r="C6189" s="485">
        <v>0</v>
      </c>
      <c r="D6189" s="485">
        <v>0</v>
      </c>
      <c r="E6189" s="485">
        <v>0</v>
      </c>
      <c r="G6189" s="364"/>
    </row>
    <row r="6190" spans="1:7" ht="17.25" thickBot="1" x14ac:dyDescent="0.35">
      <c r="A6190" s="481" t="s">
        <v>28</v>
      </c>
      <c r="B6190" s="485">
        <v>1225</v>
      </c>
      <c r="C6190" s="485" t="e">
        <v>#DIV/0!</v>
      </c>
      <c r="D6190" s="485" t="e">
        <v>#DIV/0!</v>
      </c>
      <c r="E6190" s="485" t="e">
        <v>#DIV/0!</v>
      </c>
      <c r="G6190" s="364"/>
    </row>
    <row r="6191" spans="1:7" ht="17.25" thickBot="1" x14ac:dyDescent="0.35">
      <c r="A6191" s="481" t="s">
        <v>29</v>
      </c>
      <c r="B6191" s="484" t="s">
        <v>30</v>
      </c>
      <c r="C6191" s="486">
        <v>-1</v>
      </c>
      <c r="D6191" s="486" t="e">
        <v>#DIV/0!</v>
      </c>
      <c r="E6191" s="486" t="e">
        <v>#DIV/0!</v>
      </c>
      <c r="G6191" s="364"/>
    </row>
    <row r="6192" spans="1:7" ht="17.25" thickBot="1" x14ac:dyDescent="0.35">
      <c r="A6192" s="481" t="s">
        <v>31</v>
      </c>
      <c r="B6192" s="484" t="s">
        <v>30</v>
      </c>
      <c r="C6192" s="486">
        <v>-1</v>
      </c>
      <c r="D6192" s="486" t="e">
        <v>#DIV/0!</v>
      </c>
      <c r="E6192" s="486" t="e">
        <v>#DIV/0!</v>
      </c>
      <c r="G6192" s="364"/>
    </row>
    <row r="6193" spans="1:7" ht="30.75" thickBot="1" x14ac:dyDescent="0.35">
      <c r="A6193" s="481" t="s">
        <v>32</v>
      </c>
      <c r="B6193" s="484" t="s">
        <v>30</v>
      </c>
      <c r="C6193" s="486" t="e">
        <v>#DIV/0!</v>
      </c>
      <c r="D6193" s="486" t="e">
        <v>#DIV/0!</v>
      </c>
      <c r="E6193" s="486" t="e">
        <v>#DIV/0!</v>
      </c>
      <c r="G6193" s="364"/>
    </row>
    <row r="6194" spans="1:7" ht="17.25" thickBot="1" x14ac:dyDescent="0.35">
      <c r="A6194" s="1041" t="s">
        <v>1207</v>
      </c>
      <c r="B6194" s="1042"/>
      <c r="C6194" s="1042"/>
      <c r="D6194" s="1042"/>
      <c r="E6194" s="1043"/>
      <c r="G6194" s="364"/>
    </row>
    <row r="6195" spans="1:7" x14ac:dyDescent="0.3">
      <c r="A6195" s="1044"/>
      <c r="B6195" s="482">
        <v>2019</v>
      </c>
      <c r="C6195" s="482">
        <v>2020</v>
      </c>
      <c r="D6195" s="482">
        <v>2021</v>
      </c>
      <c r="E6195" s="482">
        <v>2022</v>
      </c>
      <c r="G6195" s="364"/>
    </row>
    <row r="6196" spans="1:7" ht="17.25" thickBot="1" x14ac:dyDescent="0.35">
      <c r="A6196" s="1045"/>
      <c r="B6196" s="483" t="s">
        <v>9</v>
      </c>
      <c r="C6196" s="483" t="s">
        <v>10</v>
      </c>
      <c r="D6196" s="483" t="s">
        <v>10</v>
      </c>
      <c r="E6196" s="483" t="s">
        <v>10</v>
      </c>
      <c r="G6196" s="364"/>
    </row>
    <row r="6197" spans="1:7" ht="17.25" thickBot="1" x14ac:dyDescent="0.35">
      <c r="A6197" s="487" t="s">
        <v>49</v>
      </c>
      <c r="B6197" s="488">
        <v>0</v>
      </c>
      <c r="C6197" s="488">
        <v>0</v>
      </c>
      <c r="D6197" s="488">
        <v>0</v>
      </c>
      <c r="E6197" s="488">
        <v>0</v>
      </c>
      <c r="G6197" s="364"/>
    </row>
    <row r="6198" spans="1:7" ht="17.25" thickBot="1" x14ac:dyDescent="0.35">
      <c r="A6198" s="489" t="s">
        <v>110</v>
      </c>
      <c r="B6198" s="488"/>
      <c r="C6198" s="488"/>
      <c r="D6198" s="488"/>
      <c r="E6198" s="488"/>
      <c r="G6198" s="364"/>
    </row>
    <row r="6199" spans="1:7" ht="17.25" thickBot="1" x14ac:dyDescent="0.35">
      <c r="A6199" s="489" t="s">
        <v>111</v>
      </c>
      <c r="B6199" s="488"/>
      <c r="C6199" s="488"/>
      <c r="D6199" s="488"/>
      <c r="E6199" s="488"/>
      <c r="G6199" s="364"/>
    </row>
    <row r="6200" spans="1:7" ht="17.25" thickBot="1" x14ac:dyDescent="0.35">
      <c r="A6200" s="489" t="s">
        <v>113</v>
      </c>
      <c r="B6200" s="488"/>
      <c r="C6200" s="488"/>
      <c r="D6200" s="488"/>
      <c r="E6200" s="488"/>
      <c r="G6200" s="364"/>
    </row>
    <row r="6201" spans="1:7" ht="17.25" thickBot="1" x14ac:dyDescent="0.35">
      <c r="A6201" s="489" t="s">
        <v>114</v>
      </c>
      <c r="B6201" s="488"/>
      <c r="C6201" s="488"/>
      <c r="D6201" s="488"/>
      <c r="E6201" s="488"/>
      <c r="G6201" s="364"/>
    </row>
    <row r="6202" spans="1:7" ht="17.25" thickBot="1" x14ac:dyDescent="0.35">
      <c r="A6202" s="487" t="s">
        <v>50</v>
      </c>
      <c r="B6202" s="490">
        <v>1225</v>
      </c>
      <c r="C6202" s="490">
        <v>0</v>
      </c>
      <c r="D6202" s="490">
        <v>0</v>
      </c>
      <c r="E6202" s="490">
        <v>0</v>
      </c>
      <c r="G6202" s="364"/>
    </row>
    <row r="6203" spans="1:7" ht="17.25" thickBot="1" x14ac:dyDescent="0.35">
      <c r="A6203" s="489" t="s">
        <v>110</v>
      </c>
      <c r="B6203" s="488">
        <v>1225</v>
      </c>
      <c r="C6203" s="488">
        <v>0</v>
      </c>
      <c r="D6203" s="488">
        <v>0</v>
      </c>
      <c r="E6203" s="488">
        <v>0</v>
      </c>
      <c r="G6203" s="364"/>
    </row>
    <row r="6204" spans="1:7" ht="17.25" thickBot="1" x14ac:dyDescent="0.35">
      <c r="A6204" s="489" t="s">
        <v>111</v>
      </c>
      <c r="B6204" s="490"/>
      <c r="C6204" s="488"/>
      <c r="D6204" s="488"/>
      <c r="E6204" s="488"/>
      <c r="G6204" s="364"/>
    </row>
    <row r="6205" spans="1:7" ht="17.25" thickBot="1" x14ac:dyDescent="0.35">
      <c r="A6205" s="489" t="s">
        <v>113</v>
      </c>
      <c r="B6205" s="490"/>
      <c r="C6205" s="488"/>
      <c r="D6205" s="488"/>
      <c r="E6205" s="488"/>
      <c r="G6205" s="364"/>
    </row>
    <row r="6206" spans="1:7" ht="17.25" thickBot="1" x14ac:dyDescent="0.35">
      <c r="A6206" s="489" t="s">
        <v>114</v>
      </c>
      <c r="B6206" s="490"/>
      <c r="C6206" s="488"/>
      <c r="D6206" s="488"/>
      <c r="E6206" s="488"/>
      <c r="G6206" s="364"/>
    </row>
    <row r="6207" spans="1:7" ht="47.25" customHeight="1" thickBot="1" x14ac:dyDescent="0.35">
      <c r="A6207" s="493" t="s">
        <v>349</v>
      </c>
      <c r="B6207" s="490">
        <v>1225</v>
      </c>
      <c r="C6207" s="490">
        <v>0</v>
      </c>
      <c r="D6207" s="490">
        <v>0</v>
      </c>
      <c r="E6207" s="490">
        <v>0</v>
      </c>
      <c r="G6207" s="364"/>
    </row>
    <row r="6208" spans="1:7" ht="66" customHeight="1" thickBot="1" x14ac:dyDescent="0.35">
      <c r="A6208" s="477" t="s">
        <v>192</v>
      </c>
      <c r="B6208" s="477" t="s">
        <v>1309</v>
      </c>
      <c r="C6208" s="478" t="s">
        <v>1310</v>
      </c>
      <c r="D6208" s="479"/>
      <c r="E6208" s="477"/>
      <c r="G6208" s="364"/>
    </row>
    <row r="6209" spans="1:7" ht="91.5" customHeight="1" thickBot="1" x14ac:dyDescent="0.35">
      <c r="A6209" s="481" t="s">
        <v>22</v>
      </c>
      <c r="B6209" s="1046" t="s">
        <v>1311</v>
      </c>
      <c r="C6209" s="1047"/>
      <c r="D6209" s="1047"/>
      <c r="E6209" s="1048"/>
      <c r="G6209" s="364"/>
    </row>
    <row r="6210" spans="1:7" ht="17.25" thickBot="1" x14ac:dyDescent="0.35">
      <c r="A6210" s="481" t="s">
        <v>24</v>
      </c>
      <c r="B6210" s="1049"/>
      <c r="C6210" s="1050"/>
      <c r="D6210" s="1050"/>
      <c r="E6210" s="1051"/>
      <c r="G6210" s="364"/>
    </row>
    <row r="6211" spans="1:7" x14ac:dyDescent="0.3">
      <c r="A6211" s="1044"/>
      <c r="B6211" s="482">
        <v>2019</v>
      </c>
      <c r="C6211" s="482">
        <v>2020</v>
      </c>
      <c r="D6211" s="482">
        <v>2021</v>
      </c>
      <c r="E6211" s="482">
        <v>2022</v>
      </c>
      <c r="G6211" s="364"/>
    </row>
    <row r="6212" spans="1:7" ht="17.25" thickBot="1" x14ac:dyDescent="0.35">
      <c r="A6212" s="1045"/>
      <c r="B6212" s="483" t="s">
        <v>9</v>
      </c>
      <c r="C6212" s="483" t="s">
        <v>10</v>
      </c>
      <c r="D6212" s="483" t="s">
        <v>10</v>
      </c>
      <c r="E6212" s="483" t="s">
        <v>10</v>
      </c>
      <c r="G6212" s="364"/>
    </row>
    <row r="6213" spans="1:7" ht="17.25" thickBot="1" x14ac:dyDescent="0.35">
      <c r="A6213" s="481" t="s">
        <v>26</v>
      </c>
      <c r="B6213" s="485">
        <v>10170</v>
      </c>
      <c r="C6213" s="485">
        <v>0</v>
      </c>
      <c r="D6213" s="484">
        <v>0</v>
      </c>
      <c r="E6213" s="484">
        <v>0</v>
      </c>
      <c r="G6213" s="364"/>
    </row>
    <row r="6214" spans="1:7" ht="17.25" thickBot="1" x14ac:dyDescent="0.35">
      <c r="A6214" s="481" t="s">
        <v>27</v>
      </c>
      <c r="B6214" s="490">
        <v>68598.687000000005</v>
      </c>
      <c r="C6214" s="490">
        <v>0</v>
      </c>
      <c r="D6214" s="490">
        <v>0</v>
      </c>
      <c r="E6214" s="490">
        <v>0</v>
      </c>
      <c r="G6214" s="364"/>
    </row>
    <row r="6215" spans="1:7" ht="17.25" thickBot="1" x14ac:dyDescent="0.35">
      <c r="A6215" s="481" t="s">
        <v>28</v>
      </c>
      <c r="B6215" s="485">
        <v>6.745200294985251</v>
      </c>
      <c r="C6215" s="485" t="e">
        <v>#DIV/0!</v>
      </c>
      <c r="D6215" s="485" t="e">
        <v>#DIV/0!</v>
      </c>
      <c r="E6215" s="485" t="e">
        <v>#DIV/0!</v>
      </c>
      <c r="G6215" s="364"/>
    </row>
    <row r="6216" spans="1:7" ht="17.25" thickBot="1" x14ac:dyDescent="0.35">
      <c r="A6216" s="481" t="s">
        <v>29</v>
      </c>
      <c r="B6216" s="484" t="s">
        <v>30</v>
      </c>
      <c r="C6216" s="486">
        <v>-1</v>
      </c>
      <c r="D6216" s="486" t="e">
        <v>#DIV/0!</v>
      </c>
      <c r="E6216" s="486" t="e">
        <v>#DIV/0!</v>
      </c>
      <c r="G6216" s="364"/>
    </row>
    <row r="6217" spans="1:7" ht="17.25" thickBot="1" x14ac:dyDescent="0.35">
      <c r="A6217" s="481" t="s">
        <v>31</v>
      </c>
      <c r="B6217" s="484" t="s">
        <v>30</v>
      </c>
      <c r="C6217" s="486">
        <v>-1</v>
      </c>
      <c r="D6217" s="486" t="e">
        <v>#DIV/0!</v>
      </c>
      <c r="E6217" s="486" t="e">
        <v>#DIV/0!</v>
      </c>
      <c r="G6217" s="364"/>
    </row>
    <row r="6218" spans="1:7" ht="30.75" thickBot="1" x14ac:dyDescent="0.35">
      <c r="A6218" s="481" t="s">
        <v>32</v>
      </c>
      <c r="B6218" s="484" t="s">
        <v>30</v>
      </c>
      <c r="C6218" s="486" t="e">
        <v>#DIV/0!</v>
      </c>
      <c r="D6218" s="486" t="e">
        <v>#DIV/0!</v>
      </c>
      <c r="E6218" s="486" t="e">
        <v>#DIV/0!</v>
      </c>
      <c r="G6218" s="364"/>
    </row>
    <row r="6219" spans="1:7" ht="17.25" thickBot="1" x14ac:dyDescent="0.35">
      <c r="A6219" s="1041" t="s">
        <v>1207</v>
      </c>
      <c r="B6219" s="1042"/>
      <c r="C6219" s="1042"/>
      <c r="D6219" s="1042"/>
      <c r="E6219" s="1043"/>
      <c r="G6219" s="364"/>
    </row>
    <row r="6220" spans="1:7" x14ac:dyDescent="0.3">
      <c r="A6220" s="1044"/>
      <c r="B6220" s="482">
        <v>2019</v>
      </c>
      <c r="C6220" s="482">
        <v>2020</v>
      </c>
      <c r="D6220" s="482">
        <v>2021</v>
      </c>
      <c r="E6220" s="482">
        <v>2022</v>
      </c>
      <c r="G6220" s="364"/>
    </row>
    <row r="6221" spans="1:7" ht="17.25" thickBot="1" x14ac:dyDescent="0.35">
      <c r="A6221" s="1045"/>
      <c r="B6221" s="483" t="s">
        <v>9</v>
      </c>
      <c r="C6221" s="483" t="s">
        <v>10</v>
      </c>
      <c r="D6221" s="483" t="s">
        <v>10</v>
      </c>
      <c r="E6221" s="483" t="s">
        <v>10</v>
      </c>
      <c r="G6221" s="364"/>
    </row>
    <row r="6222" spans="1:7" ht="17.25" thickBot="1" x14ac:dyDescent="0.35">
      <c r="A6222" s="487" t="s">
        <v>49</v>
      </c>
      <c r="B6222" s="488">
        <v>0</v>
      </c>
      <c r="C6222" s="488">
        <v>0</v>
      </c>
      <c r="D6222" s="488">
        <v>0</v>
      </c>
      <c r="E6222" s="488">
        <v>0</v>
      </c>
      <c r="G6222" s="364"/>
    </row>
    <row r="6223" spans="1:7" ht="17.25" thickBot="1" x14ac:dyDescent="0.35">
      <c r="A6223" s="489" t="s">
        <v>110</v>
      </c>
      <c r="B6223" s="488"/>
      <c r="C6223" s="488"/>
      <c r="D6223" s="488"/>
      <c r="E6223" s="488"/>
      <c r="G6223" s="364"/>
    </row>
    <row r="6224" spans="1:7" ht="17.25" thickBot="1" x14ac:dyDescent="0.35">
      <c r="A6224" s="489" t="s">
        <v>111</v>
      </c>
      <c r="B6224" s="488"/>
      <c r="C6224" s="488"/>
      <c r="D6224" s="488"/>
      <c r="E6224" s="488"/>
      <c r="G6224" s="364"/>
    </row>
    <row r="6225" spans="1:7" ht="17.25" thickBot="1" x14ac:dyDescent="0.35">
      <c r="A6225" s="489" t="s">
        <v>113</v>
      </c>
      <c r="B6225" s="488"/>
      <c r="C6225" s="488"/>
      <c r="D6225" s="488"/>
      <c r="E6225" s="488"/>
      <c r="G6225" s="364"/>
    </row>
    <row r="6226" spans="1:7" ht="17.25" thickBot="1" x14ac:dyDescent="0.35">
      <c r="A6226" s="489" t="s">
        <v>114</v>
      </c>
      <c r="B6226" s="488"/>
      <c r="C6226" s="488"/>
      <c r="D6226" s="488"/>
      <c r="E6226" s="488"/>
      <c r="G6226" s="364"/>
    </row>
    <row r="6227" spans="1:7" ht="17.25" thickBot="1" x14ac:dyDescent="0.35">
      <c r="A6227" s="487" t="s">
        <v>50</v>
      </c>
      <c r="B6227" s="490">
        <v>68598.687000000005</v>
      </c>
      <c r="C6227" s="490">
        <v>0</v>
      </c>
      <c r="D6227" s="490">
        <v>0</v>
      </c>
      <c r="E6227" s="490">
        <v>0</v>
      </c>
      <c r="G6227" s="364"/>
    </row>
    <row r="6228" spans="1:7" ht="17.25" thickBot="1" x14ac:dyDescent="0.35">
      <c r="A6228" s="489" t="s">
        <v>110</v>
      </c>
      <c r="B6228" s="490">
        <v>68598.687000000005</v>
      </c>
      <c r="C6228" s="488">
        <v>0</v>
      </c>
      <c r="D6228" s="488">
        <v>0</v>
      </c>
      <c r="E6228" s="488">
        <v>0</v>
      </c>
      <c r="G6228" s="364"/>
    </row>
    <row r="6229" spans="1:7" ht="17.25" thickBot="1" x14ac:dyDescent="0.35">
      <c r="A6229" s="489" t="s">
        <v>111</v>
      </c>
      <c r="B6229" s="490"/>
      <c r="C6229" s="488"/>
      <c r="D6229" s="488"/>
      <c r="E6229" s="488"/>
      <c r="G6229" s="364"/>
    </row>
    <row r="6230" spans="1:7" ht="17.25" thickBot="1" x14ac:dyDescent="0.35">
      <c r="A6230" s="489" t="s">
        <v>113</v>
      </c>
      <c r="B6230" s="490"/>
      <c r="C6230" s="488"/>
      <c r="D6230" s="488"/>
      <c r="E6230" s="488"/>
      <c r="G6230" s="364"/>
    </row>
    <row r="6231" spans="1:7" ht="17.25" thickBot="1" x14ac:dyDescent="0.35">
      <c r="A6231" s="489" t="s">
        <v>114</v>
      </c>
      <c r="B6231" s="490"/>
      <c r="C6231" s="488"/>
      <c r="D6231" s="488"/>
      <c r="E6231" s="488"/>
      <c r="G6231" s="364"/>
    </row>
    <row r="6232" spans="1:7" ht="38.25" customHeight="1" thickBot="1" x14ac:dyDescent="0.35">
      <c r="A6232" s="493" t="s">
        <v>196</v>
      </c>
      <c r="B6232" s="490">
        <v>68598.687000000005</v>
      </c>
      <c r="C6232" s="490">
        <v>0</v>
      </c>
      <c r="D6232" s="490">
        <v>0</v>
      </c>
      <c r="E6232" s="490">
        <v>0</v>
      </c>
      <c r="G6232" s="364"/>
    </row>
    <row r="6233" spans="1:7" ht="57.75" customHeight="1" thickBot="1" x14ac:dyDescent="0.35">
      <c r="A6233" s="477" t="s">
        <v>197</v>
      </c>
      <c r="B6233" s="477" t="s">
        <v>1312</v>
      </c>
      <c r="C6233" s="478" t="s">
        <v>1313</v>
      </c>
      <c r="D6233" s="479"/>
      <c r="E6233" s="477"/>
      <c r="G6233" s="364"/>
    </row>
    <row r="6234" spans="1:7" ht="91.5" customHeight="1" thickBot="1" x14ac:dyDescent="0.35">
      <c r="A6234" s="481" t="s">
        <v>22</v>
      </c>
      <c r="B6234" s="1046" t="s">
        <v>1314</v>
      </c>
      <c r="C6234" s="1047"/>
      <c r="D6234" s="1047"/>
      <c r="E6234" s="1048"/>
      <c r="G6234" s="364"/>
    </row>
    <row r="6235" spans="1:7" ht="17.25" thickBot="1" x14ac:dyDescent="0.35">
      <c r="A6235" s="481" t="s">
        <v>24</v>
      </c>
      <c r="B6235" s="1049" t="s">
        <v>715</v>
      </c>
      <c r="C6235" s="1050"/>
      <c r="D6235" s="1050"/>
      <c r="E6235" s="1051"/>
      <c r="G6235" s="364"/>
    </row>
    <row r="6236" spans="1:7" x14ac:dyDescent="0.3">
      <c r="A6236" s="1044"/>
      <c r="B6236" s="482">
        <v>2019</v>
      </c>
      <c r="C6236" s="482">
        <v>2020</v>
      </c>
      <c r="D6236" s="482">
        <v>2021</v>
      </c>
      <c r="E6236" s="482">
        <v>2022</v>
      </c>
      <c r="G6236" s="364"/>
    </row>
    <row r="6237" spans="1:7" ht="17.25" thickBot="1" x14ac:dyDescent="0.35">
      <c r="A6237" s="1045"/>
      <c r="B6237" s="483" t="s">
        <v>9</v>
      </c>
      <c r="C6237" s="483" t="s">
        <v>10</v>
      </c>
      <c r="D6237" s="483" t="s">
        <v>10</v>
      </c>
      <c r="E6237" s="483" t="s">
        <v>10</v>
      </c>
      <c r="G6237" s="364"/>
    </row>
    <row r="6238" spans="1:7" ht="17.25" thickBot="1" x14ac:dyDescent="0.35">
      <c r="A6238" s="481" t="s">
        <v>26</v>
      </c>
      <c r="B6238" s="485">
        <v>12627</v>
      </c>
      <c r="C6238" s="485">
        <v>0</v>
      </c>
      <c r="D6238" s="484">
        <v>0</v>
      </c>
      <c r="E6238" s="484">
        <v>0</v>
      </c>
      <c r="G6238" s="364"/>
    </row>
    <row r="6239" spans="1:7" ht="17.25" thickBot="1" x14ac:dyDescent="0.35">
      <c r="A6239" s="481" t="s">
        <v>27</v>
      </c>
      <c r="B6239" s="490">
        <v>102369</v>
      </c>
      <c r="C6239" s="490">
        <v>0</v>
      </c>
      <c r="D6239" s="490">
        <v>0</v>
      </c>
      <c r="E6239" s="490">
        <v>0</v>
      </c>
      <c r="G6239" s="364"/>
    </row>
    <row r="6240" spans="1:7" ht="17.25" thickBot="1" x14ac:dyDescent="0.35">
      <c r="A6240" s="481" t="s">
        <v>28</v>
      </c>
      <c r="B6240" s="485">
        <v>8.1071513423616057</v>
      </c>
      <c r="C6240" s="485" t="e">
        <v>#DIV/0!</v>
      </c>
      <c r="D6240" s="485" t="e">
        <v>#DIV/0!</v>
      </c>
      <c r="E6240" s="485" t="e">
        <v>#DIV/0!</v>
      </c>
      <c r="G6240" s="364"/>
    </row>
    <row r="6241" spans="1:7" ht="17.25" thickBot="1" x14ac:dyDescent="0.35">
      <c r="A6241" s="481" t="s">
        <v>29</v>
      </c>
      <c r="B6241" s="484" t="s">
        <v>30</v>
      </c>
      <c r="C6241" s="486">
        <v>-1</v>
      </c>
      <c r="D6241" s="486" t="e">
        <v>#DIV/0!</v>
      </c>
      <c r="E6241" s="486" t="e">
        <v>#DIV/0!</v>
      </c>
      <c r="G6241" s="364"/>
    </row>
    <row r="6242" spans="1:7" ht="17.25" thickBot="1" x14ac:dyDescent="0.35">
      <c r="A6242" s="481" t="s">
        <v>31</v>
      </c>
      <c r="B6242" s="484" t="s">
        <v>30</v>
      </c>
      <c r="C6242" s="486">
        <v>-1</v>
      </c>
      <c r="D6242" s="486" t="e">
        <v>#DIV/0!</v>
      </c>
      <c r="E6242" s="486" t="e">
        <v>#DIV/0!</v>
      </c>
      <c r="G6242" s="364"/>
    </row>
    <row r="6243" spans="1:7" ht="30.75" thickBot="1" x14ac:dyDescent="0.35">
      <c r="A6243" s="481" t="s">
        <v>32</v>
      </c>
      <c r="B6243" s="484" t="s">
        <v>30</v>
      </c>
      <c r="C6243" s="486" t="e">
        <v>#DIV/0!</v>
      </c>
      <c r="D6243" s="486" t="e">
        <v>#DIV/0!</v>
      </c>
      <c r="E6243" s="486" t="e">
        <v>#DIV/0!</v>
      </c>
      <c r="G6243" s="364"/>
    </row>
    <row r="6244" spans="1:7" ht="17.25" thickBot="1" x14ac:dyDescent="0.35">
      <c r="A6244" s="1041" t="s">
        <v>1207</v>
      </c>
      <c r="B6244" s="1042"/>
      <c r="C6244" s="1042"/>
      <c r="D6244" s="1042"/>
      <c r="E6244" s="1043"/>
      <c r="G6244" s="364"/>
    </row>
    <row r="6245" spans="1:7" x14ac:dyDescent="0.3">
      <c r="A6245" s="1044"/>
      <c r="B6245" s="482">
        <v>2019</v>
      </c>
      <c r="C6245" s="482">
        <v>2020</v>
      </c>
      <c r="D6245" s="482">
        <v>2021</v>
      </c>
      <c r="E6245" s="482">
        <v>2022</v>
      </c>
      <c r="G6245" s="364"/>
    </row>
    <row r="6246" spans="1:7" ht="17.25" thickBot="1" x14ac:dyDescent="0.35">
      <c r="A6246" s="1045"/>
      <c r="B6246" s="483" t="s">
        <v>9</v>
      </c>
      <c r="C6246" s="483" t="s">
        <v>10</v>
      </c>
      <c r="D6246" s="483" t="s">
        <v>10</v>
      </c>
      <c r="E6246" s="483" t="s">
        <v>10</v>
      </c>
      <c r="G6246" s="364"/>
    </row>
    <row r="6247" spans="1:7" ht="17.25" thickBot="1" x14ac:dyDescent="0.35">
      <c r="A6247" s="487" t="s">
        <v>49</v>
      </c>
      <c r="B6247" s="488">
        <v>0</v>
      </c>
      <c r="C6247" s="488">
        <v>0</v>
      </c>
      <c r="D6247" s="488">
        <v>0</v>
      </c>
      <c r="E6247" s="488">
        <v>0</v>
      </c>
      <c r="G6247" s="364"/>
    </row>
    <row r="6248" spans="1:7" ht="17.25" thickBot="1" x14ac:dyDescent="0.35">
      <c r="A6248" s="489" t="s">
        <v>110</v>
      </c>
      <c r="B6248" s="488"/>
      <c r="C6248" s="488"/>
      <c r="D6248" s="488"/>
      <c r="E6248" s="488"/>
      <c r="G6248" s="364"/>
    </row>
    <row r="6249" spans="1:7" ht="17.25" thickBot="1" x14ac:dyDescent="0.35">
      <c r="A6249" s="489" t="s">
        <v>111</v>
      </c>
      <c r="B6249" s="488"/>
      <c r="C6249" s="488"/>
      <c r="D6249" s="488"/>
      <c r="E6249" s="488"/>
      <c r="G6249" s="364"/>
    </row>
    <row r="6250" spans="1:7" ht="17.25" thickBot="1" x14ac:dyDescent="0.35">
      <c r="A6250" s="489" t="s">
        <v>113</v>
      </c>
      <c r="B6250" s="488"/>
      <c r="C6250" s="488"/>
      <c r="D6250" s="488"/>
      <c r="E6250" s="488"/>
      <c r="G6250" s="364"/>
    </row>
    <row r="6251" spans="1:7" ht="17.25" thickBot="1" x14ac:dyDescent="0.35">
      <c r="A6251" s="489" t="s">
        <v>114</v>
      </c>
      <c r="B6251" s="488"/>
      <c r="C6251" s="488"/>
      <c r="D6251" s="488"/>
      <c r="E6251" s="488"/>
      <c r="G6251" s="364"/>
    </row>
    <row r="6252" spans="1:7" ht="17.25" thickBot="1" x14ac:dyDescent="0.35">
      <c r="A6252" s="487" t="s">
        <v>50</v>
      </c>
      <c r="B6252" s="490">
        <v>102369</v>
      </c>
      <c r="C6252" s="490">
        <v>0</v>
      </c>
      <c r="D6252" s="490">
        <v>0</v>
      </c>
      <c r="E6252" s="490">
        <v>0</v>
      </c>
      <c r="G6252" s="364"/>
    </row>
    <row r="6253" spans="1:7" ht="17.25" thickBot="1" x14ac:dyDescent="0.35">
      <c r="A6253" s="489" t="s">
        <v>110</v>
      </c>
      <c r="B6253" s="490">
        <v>102369</v>
      </c>
      <c r="C6253" s="488">
        <v>0</v>
      </c>
      <c r="D6253" s="488">
        <v>0</v>
      </c>
      <c r="E6253" s="488">
        <v>0</v>
      </c>
      <c r="G6253" s="364"/>
    </row>
    <row r="6254" spans="1:7" ht="17.25" thickBot="1" x14ac:dyDescent="0.35">
      <c r="A6254" s="489" t="s">
        <v>111</v>
      </c>
      <c r="B6254" s="490"/>
      <c r="C6254" s="488"/>
      <c r="D6254" s="488"/>
      <c r="E6254" s="488"/>
      <c r="G6254" s="364"/>
    </row>
    <row r="6255" spans="1:7" ht="17.25" thickBot="1" x14ac:dyDescent="0.35">
      <c r="A6255" s="489" t="s">
        <v>113</v>
      </c>
      <c r="B6255" s="490"/>
      <c r="C6255" s="488"/>
      <c r="D6255" s="488"/>
      <c r="E6255" s="488"/>
      <c r="G6255" s="364"/>
    </row>
    <row r="6256" spans="1:7" ht="17.25" thickBot="1" x14ac:dyDescent="0.35">
      <c r="A6256" s="489" t="s">
        <v>114</v>
      </c>
      <c r="B6256" s="490"/>
      <c r="C6256" s="488"/>
      <c r="D6256" s="488"/>
      <c r="E6256" s="488"/>
      <c r="G6256" s="364"/>
    </row>
    <row r="6257" spans="1:7" ht="42" customHeight="1" thickBot="1" x14ac:dyDescent="0.35">
      <c r="A6257" s="493" t="s">
        <v>201</v>
      </c>
      <c r="B6257" s="490">
        <v>102369</v>
      </c>
      <c r="C6257" s="490">
        <v>0</v>
      </c>
      <c r="D6257" s="490">
        <v>0</v>
      </c>
      <c r="E6257" s="490">
        <v>0</v>
      </c>
      <c r="G6257" s="364"/>
    </row>
    <row r="6258" spans="1:7" ht="69" customHeight="1" thickBot="1" x14ac:dyDescent="0.35">
      <c r="A6258" s="477" t="s">
        <v>202</v>
      </c>
      <c r="B6258" s="477" t="s">
        <v>1315</v>
      </c>
      <c r="C6258" s="478" t="s">
        <v>1316</v>
      </c>
      <c r="D6258" s="479"/>
      <c r="E6258" s="477"/>
      <c r="G6258" s="364"/>
    </row>
    <row r="6259" spans="1:7" ht="94.5" customHeight="1" thickBot="1" x14ac:dyDescent="0.35">
      <c r="A6259" s="481" t="s">
        <v>22</v>
      </c>
      <c r="B6259" s="1057" t="s">
        <v>1317</v>
      </c>
      <c r="C6259" s="1058"/>
      <c r="D6259" s="1058"/>
      <c r="E6259" s="1059"/>
      <c r="G6259" s="364"/>
    </row>
    <row r="6260" spans="1:7" ht="17.25" thickBot="1" x14ac:dyDescent="0.35">
      <c r="A6260" s="481" t="s">
        <v>24</v>
      </c>
      <c r="B6260" s="1049" t="s">
        <v>715</v>
      </c>
      <c r="C6260" s="1050"/>
      <c r="D6260" s="1050"/>
      <c r="E6260" s="1051"/>
      <c r="G6260" s="364"/>
    </row>
    <row r="6261" spans="1:7" x14ac:dyDescent="0.3">
      <c r="A6261" s="1044"/>
      <c r="B6261" s="482">
        <v>2019</v>
      </c>
      <c r="C6261" s="482">
        <v>2020</v>
      </c>
      <c r="D6261" s="482">
        <v>2021</v>
      </c>
      <c r="E6261" s="482">
        <v>2022</v>
      </c>
      <c r="G6261" s="364"/>
    </row>
    <row r="6262" spans="1:7" ht="17.25" thickBot="1" x14ac:dyDescent="0.35">
      <c r="A6262" s="1045"/>
      <c r="B6262" s="483" t="s">
        <v>9</v>
      </c>
      <c r="C6262" s="483" t="s">
        <v>10</v>
      </c>
      <c r="D6262" s="483" t="s">
        <v>10</v>
      </c>
      <c r="E6262" s="483" t="s">
        <v>10</v>
      </c>
      <c r="G6262" s="364"/>
    </row>
    <row r="6263" spans="1:7" ht="17.25" thickBot="1" x14ac:dyDescent="0.35">
      <c r="A6263" s="481" t="s">
        <v>26</v>
      </c>
      <c r="B6263" s="485">
        <v>2000</v>
      </c>
      <c r="C6263" s="485">
        <v>0</v>
      </c>
      <c r="D6263" s="484">
        <v>0</v>
      </c>
      <c r="E6263" s="484">
        <v>0</v>
      </c>
      <c r="G6263" s="364"/>
    </row>
    <row r="6264" spans="1:7" ht="17.25" thickBot="1" x14ac:dyDescent="0.35">
      <c r="A6264" s="481" t="s">
        <v>27</v>
      </c>
      <c r="B6264" s="490">
        <v>8190</v>
      </c>
      <c r="C6264" s="490">
        <v>0</v>
      </c>
      <c r="D6264" s="490">
        <v>0</v>
      </c>
      <c r="E6264" s="490">
        <v>0</v>
      </c>
      <c r="G6264" s="364"/>
    </row>
    <row r="6265" spans="1:7" ht="17.25" thickBot="1" x14ac:dyDescent="0.35">
      <c r="A6265" s="481" t="s">
        <v>28</v>
      </c>
      <c r="B6265" s="485">
        <v>4.0949999999999998</v>
      </c>
      <c r="C6265" s="485" t="e">
        <v>#DIV/0!</v>
      </c>
      <c r="D6265" s="485" t="e">
        <v>#DIV/0!</v>
      </c>
      <c r="E6265" s="485" t="e">
        <v>#DIV/0!</v>
      </c>
      <c r="G6265" s="364"/>
    </row>
    <row r="6266" spans="1:7" ht="17.25" thickBot="1" x14ac:dyDescent="0.35">
      <c r="A6266" s="481" t="s">
        <v>29</v>
      </c>
      <c r="B6266" s="484" t="s">
        <v>30</v>
      </c>
      <c r="C6266" s="486">
        <v>-1</v>
      </c>
      <c r="D6266" s="486" t="e">
        <v>#DIV/0!</v>
      </c>
      <c r="E6266" s="486" t="e">
        <v>#DIV/0!</v>
      </c>
      <c r="G6266" s="364"/>
    </row>
    <row r="6267" spans="1:7" ht="17.25" thickBot="1" x14ac:dyDescent="0.35">
      <c r="A6267" s="481" t="s">
        <v>31</v>
      </c>
      <c r="B6267" s="484" t="s">
        <v>30</v>
      </c>
      <c r="C6267" s="486">
        <v>-1</v>
      </c>
      <c r="D6267" s="486" t="e">
        <v>#DIV/0!</v>
      </c>
      <c r="E6267" s="486" t="e">
        <v>#DIV/0!</v>
      </c>
      <c r="G6267" s="364"/>
    </row>
    <row r="6268" spans="1:7" ht="30.75" thickBot="1" x14ac:dyDescent="0.35">
      <c r="A6268" s="481" t="s">
        <v>32</v>
      </c>
      <c r="B6268" s="484" t="s">
        <v>30</v>
      </c>
      <c r="C6268" s="486" t="e">
        <v>#DIV/0!</v>
      </c>
      <c r="D6268" s="486" t="e">
        <v>#DIV/0!</v>
      </c>
      <c r="E6268" s="486" t="e">
        <v>#DIV/0!</v>
      </c>
      <c r="G6268" s="364"/>
    </row>
    <row r="6269" spans="1:7" ht="17.25" thickBot="1" x14ac:dyDescent="0.35">
      <c r="A6269" s="1041" t="s">
        <v>1207</v>
      </c>
      <c r="B6269" s="1042"/>
      <c r="C6269" s="1042"/>
      <c r="D6269" s="1042"/>
      <c r="E6269" s="1043"/>
      <c r="G6269" s="364"/>
    </row>
    <row r="6270" spans="1:7" x14ac:dyDescent="0.3">
      <c r="A6270" s="1044"/>
      <c r="B6270" s="482">
        <v>2019</v>
      </c>
      <c r="C6270" s="482">
        <v>2020</v>
      </c>
      <c r="D6270" s="482">
        <v>2021</v>
      </c>
      <c r="E6270" s="482">
        <v>2022</v>
      </c>
      <c r="G6270" s="364"/>
    </row>
    <row r="6271" spans="1:7" ht="17.25" thickBot="1" x14ac:dyDescent="0.35">
      <c r="A6271" s="1045"/>
      <c r="B6271" s="483" t="s">
        <v>9</v>
      </c>
      <c r="C6271" s="483" t="s">
        <v>10</v>
      </c>
      <c r="D6271" s="483" t="s">
        <v>10</v>
      </c>
      <c r="E6271" s="483" t="s">
        <v>10</v>
      </c>
      <c r="G6271" s="364"/>
    </row>
    <row r="6272" spans="1:7" ht="17.25" thickBot="1" x14ac:dyDescent="0.35">
      <c r="A6272" s="487" t="s">
        <v>49</v>
      </c>
      <c r="B6272" s="488">
        <v>0</v>
      </c>
      <c r="C6272" s="488">
        <v>0</v>
      </c>
      <c r="D6272" s="488">
        <v>0</v>
      </c>
      <c r="E6272" s="488">
        <v>0</v>
      </c>
      <c r="G6272" s="364"/>
    </row>
    <row r="6273" spans="1:7" ht="17.25" thickBot="1" x14ac:dyDescent="0.35">
      <c r="A6273" s="489" t="s">
        <v>110</v>
      </c>
      <c r="B6273" s="488"/>
      <c r="C6273" s="488"/>
      <c r="D6273" s="488"/>
      <c r="E6273" s="488"/>
      <c r="G6273" s="364"/>
    </row>
    <row r="6274" spans="1:7" ht="17.25" thickBot="1" x14ac:dyDescent="0.35">
      <c r="A6274" s="489" t="s">
        <v>111</v>
      </c>
      <c r="B6274" s="488"/>
      <c r="C6274" s="488"/>
      <c r="D6274" s="488"/>
      <c r="E6274" s="488"/>
      <c r="G6274" s="364"/>
    </row>
    <row r="6275" spans="1:7" ht="17.25" thickBot="1" x14ac:dyDescent="0.35">
      <c r="A6275" s="489" t="s">
        <v>113</v>
      </c>
      <c r="B6275" s="488"/>
      <c r="C6275" s="488"/>
      <c r="D6275" s="488"/>
      <c r="E6275" s="488"/>
      <c r="G6275" s="364"/>
    </row>
    <row r="6276" spans="1:7" ht="17.25" thickBot="1" x14ac:dyDescent="0.35">
      <c r="A6276" s="489" t="s">
        <v>114</v>
      </c>
      <c r="B6276" s="488"/>
      <c r="C6276" s="488"/>
      <c r="D6276" s="488"/>
      <c r="E6276" s="488"/>
      <c r="G6276" s="364"/>
    </row>
    <row r="6277" spans="1:7" ht="17.25" thickBot="1" x14ac:dyDescent="0.35">
      <c r="A6277" s="487" t="s">
        <v>50</v>
      </c>
      <c r="B6277" s="490">
        <v>8190</v>
      </c>
      <c r="C6277" s="490">
        <v>0</v>
      </c>
      <c r="D6277" s="490">
        <v>0</v>
      </c>
      <c r="E6277" s="490">
        <v>0</v>
      </c>
      <c r="G6277" s="364"/>
    </row>
    <row r="6278" spans="1:7" ht="17.25" thickBot="1" x14ac:dyDescent="0.35">
      <c r="A6278" s="489" t="s">
        <v>110</v>
      </c>
      <c r="B6278" s="490">
        <v>8190</v>
      </c>
      <c r="C6278" s="488">
        <v>0</v>
      </c>
      <c r="D6278" s="488">
        <v>0</v>
      </c>
      <c r="E6278" s="488">
        <v>0</v>
      </c>
      <c r="G6278" s="364"/>
    </row>
    <row r="6279" spans="1:7" ht="17.25" thickBot="1" x14ac:dyDescent="0.35">
      <c r="A6279" s="489" t="s">
        <v>111</v>
      </c>
      <c r="B6279" s="490"/>
      <c r="C6279" s="488"/>
      <c r="D6279" s="488"/>
      <c r="E6279" s="488"/>
      <c r="G6279" s="364"/>
    </row>
    <row r="6280" spans="1:7" ht="17.25" thickBot="1" x14ac:dyDescent="0.35">
      <c r="A6280" s="489" t="s">
        <v>113</v>
      </c>
      <c r="B6280" s="490"/>
      <c r="C6280" s="488"/>
      <c r="D6280" s="488"/>
      <c r="E6280" s="488"/>
      <c r="G6280" s="364"/>
    </row>
    <row r="6281" spans="1:7" ht="17.25" thickBot="1" x14ac:dyDescent="0.35">
      <c r="A6281" s="489" t="s">
        <v>114</v>
      </c>
      <c r="B6281" s="490"/>
      <c r="C6281" s="488"/>
      <c r="D6281" s="488"/>
      <c r="E6281" s="488"/>
      <c r="G6281" s="364"/>
    </row>
    <row r="6282" spans="1:7" ht="44.25" customHeight="1" thickBot="1" x14ac:dyDescent="0.35">
      <c r="A6282" s="493" t="s">
        <v>363</v>
      </c>
      <c r="B6282" s="490">
        <v>8190</v>
      </c>
      <c r="C6282" s="490">
        <v>0</v>
      </c>
      <c r="D6282" s="490">
        <v>0</v>
      </c>
      <c r="E6282" s="490">
        <v>0</v>
      </c>
      <c r="G6282" s="364"/>
    </row>
    <row r="6283" spans="1:7" ht="81.75" customHeight="1" thickBot="1" x14ac:dyDescent="0.35">
      <c r="A6283" s="477" t="s">
        <v>202</v>
      </c>
      <c r="B6283" s="477" t="s">
        <v>1318</v>
      </c>
      <c r="C6283" s="478" t="s">
        <v>1319</v>
      </c>
      <c r="D6283" s="479"/>
      <c r="E6283" s="477"/>
      <c r="G6283" s="364"/>
    </row>
    <row r="6284" spans="1:7" ht="17.25" thickBot="1" x14ac:dyDescent="0.35">
      <c r="A6284" s="481" t="s">
        <v>22</v>
      </c>
      <c r="B6284" s="1046" t="s">
        <v>724</v>
      </c>
      <c r="C6284" s="1047"/>
      <c r="D6284" s="1047"/>
      <c r="E6284" s="1048"/>
      <c r="G6284" s="364"/>
    </row>
    <row r="6285" spans="1:7" ht="17.25" thickBot="1" x14ac:dyDescent="0.35">
      <c r="A6285" s="481" t="s">
        <v>24</v>
      </c>
      <c r="B6285" s="1049" t="s">
        <v>711</v>
      </c>
      <c r="C6285" s="1050"/>
      <c r="D6285" s="1050"/>
      <c r="E6285" s="1051"/>
      <c r="G6285" s="364"/>
    </row>
    <row r="6286" spans="1:7" x14ac:dyDescent="0.3">
      <c r="A6286" s="1044"/>
      <c r="B6286" s="482">
        <v>2019</v>
      </c>
      <c r="C6286" s="482">
        <v>2020</v>
      </c>
      <c r="D6286" s="482">
        <v>2021</v>
      </c>
      <c r="E6286" s="482">
        <v>2022</v>
      </c>
      <c r="G6286" s="364"/>
    </row>
    <row r="6287" spans="1:7" ht="17.25" thickBot="1" x14ac:dyDescent="0.35">
      <c r="A6287" s="1045"/>
      <c r="B6287" s="483" t="s">
        <v>9</v>
      </c>
      <c r="C6287" s="483" t="s">
        <v>10</v>
      </c>
      <c r="D6287" s="483" t="s">
        <v>10</v>
      </c>
      <c r="E6287" s="483" t="s">
        <v>10</v>
      </c>
      <c r="G6287" s="364"/>
    </row>
    <row r="6288" spans="1:7" ht="17.25" thickBot="1" x14ac:dyDescent="0.35">
      <c r="A6288" s="481" t="s">
        <v>26</v>
      </c>
      <c r="B6288" s="485">
        <v>1</v>
      </c>
      <c r="C6288" s="485">
        <v>0</v>
      </c>
      <c r="D6288" s="484">
        <v>0</v>
      </c>
      <c r="E6288" s="484">
        <v>0</v>
      </c>
      <c r="G6288" s="364"/>
    </row>
    <row r="6289" spans="1:7" ht="17.25" thickBot="1" x14ac:dyDescent="0.35">
      <c r="A6289" s="481" t="s">
        <v>27</v>
      </c>
      <c r="B6289" s="488">
        <v>196</v>
      </c>
      <c r="C6289" s="488">
        <v>0</v>
      </c>
      <c r="D6289" s="488">
        <v>0</v>
      </c>
      <c r="E6289" s="488">
        <v>0</v>
      </c>
      <c r="G6289" s="364"/>
    </row>
    <row r="6290" spans="1:7" ht="17.25" thickBot="1" x14ac:dyDescent="0.35">
      <c r="A6290" s="481" t="s">
        <v>28</v>
      </c>
      <c r="B6290" s="485">
        <v>196</v>
      </c>
      <c r="C6290" s="485" t="e">
        <v>#DIV/0!</v>
      </c>
      <c r="D6290" s="485" t="e">
        <v>#DIV/0!</v>
      </c>
      <c r="E6290" s="485" t="e">
        <v>#DIV/0!</v>
      </c>
      <c r="G6290" s="364"/>
    </row>
    <row r="6291" spans="1:7" ht="17.25" thickBot="1" x14ac:dyDescent="0.35">
      <c r="A6291" s="481" t="s">
        <v>29</v>
      </c>
      <c r="B6291" s="484" t="s">
        <v>30</v>
      </c>
      <c r="C6291" s="486">
        <v>-1</v>
      </c>
      <c r="D6291" s="486" t="e">
        <v>#DIV/0!</v>
      </c>
      <c r="E6291" s="486" t="e">
        <v>#DIV/0!</v>
      </c>
      <c r="G6291" s="364"/>
    </row>
    <row r="6292" spans="1:7" ht="17.25" thickBot="1" x14ac:dyDescent="0.35">
      <c r="A6292" s="481" t="s">
        <v>31</v>
      </c>
      <c r="B6292" s="484" t="s">
        <v>30</v>
      </c>
      <c r="C6292" s="486">
        <v>-1</v>
      </c>
      <c r="D6292" s="486" t="e">
        <v>#DIV/0!</v>
      </c>
      <c r="E6292" s="486" t="e">
        <v>#DIV/0!</v>
      </c>
      <c r="G6292" s="364"/>
    </row>
    <row r="6293" spans="1:7" ht="30.75" thickBot="1" x14ac:dyDescent="0.35">
      <c r="A6293" s="481" t="s">
        <v>32</v>
      </c>
      <c r="B6293" s="484" t="s">
        <v>30</v>
      </c>
      <c r="C6293" s="486" t="e">
        <v>#DIV/0!</v>
      </c>
      <c r="D6293" s="486" t="e">
        <v>#DIV/0!</v>
      </c>
      <c r="E6293" s="486" t="e">
        <v>#DIV/0!</v>
      </c>
      <c r="G6293" s="364"/>
    </row>
    <row r="6294" spans="1:7" ht="17.25" thickBot="1" x14ac:dyDescent="0.35">
      <c r="A6294" s="1041" t="s">
        <v>1207</v>
      </c>
      <c r="B6294" s="1042"/>
      <c r="C6294" s="1042"/>
      <c r="D6294" s="1042"/>
      <c r="E6294" s="1043"/>
      <c r="G6294" s="364"/>
    </row>
    <row r="6295" spans="1:7" x14ac:dyDescent="0.3">
      <c r="A6295" s="1044"/>
      <c r="B6295" s="482">
        <v>2019</v>
      </c>
      <c r="C6295" s="482">
        <v>2020</v>
      </c>
      <c r="D6295" s="482">
        <v>2021</v>
      </c>
      <c r="E6295" s="482">
        <v>2022</v>
      </c>
      <c r="G6295" s="364"/>
    </row>
    <row r="6296" spans="1:7" ht="17.25" thickBot="1" x14ac:dyDescent="0.35">
      <c r="A6296" s="1045"/>
      <c r="B6296" s="483" t="s">
        <v>9</v>
      </c>
      <c r="C6296" s="483" t="s">
        <v>10</v>
      </c>
      <c r="D6296" s="483" t="s">
        <v>10</v>
      </c>
      <c r="E6296" s="483" t="s">
        <v>10</v>
      </c>
      <c r="G6296" s="364"/>
    </row>
    <row r="6297" spans="1:7" ht="17.25" thickBot="1" x14ac:dyDescent="0.35">
      <c r="A6297" s="487" t="s">
        <v>49</v>
      </c>
      <c r="B6297" s="488">
        <v>0</v>
      </c>
      <c r="C6297" s="488">
        <v>0</v>
      </c>
      <c r="D6297" s="488">
        <v>0</v>
      </c>
      <c r="E6297" s="488">
        <v>0</v>
      </c>
      <c r="G6297" s="364"/>
    </row>
    <row r="6298" spans="1:7" ht="17.25" thickBot="1" x14ac:dyDescent="0.35">
      <c r="A6298" s="489" t="s">
        <v>110</v>
      </c>
      <c r="B6298" s="488"/>
      <c r="C6298" s="488"/>
      <c r="D6298" s="488"/>
      <c r="E6298" s="488"/>
      <c r="G6298" s="364"/>
    </row>
    <row r="6299" spans="1:7" ht="17.25" thickBot="1" x14ac:dyDescent="0.35">
      <c r="A6299" s="489" t="s">
        <v>111</v>
      </c>
      <c r="B6299" s="488"/>
      <c r="C6299" s="488"/>
      <c r="D6299" s="488"/>
      <c r="E6299" s="488"/>
      <c r="G6299" s="364"/>
    </row>
    <row r="6300" spans="1:7" ht="17.25" thickBot="1" x14ac:dyDescent="0.35">
      <c r="A6300" s="489" t="s">
        <v>113</v>
      </c>
      <c r="B6300" s="488"/>
      <c r="C6300" s="488"/>
      <c r="D6300" s="488"/>
      <c r="E6300" s="488"/>
      <c r="G6300" s="364"/>
    </row>
    <row r="6301" spans="1:7" ht="17.25" thickBot="1" x14ac:dyDescent="0.35">
      <c r="A6301" s="489" t="s">
        <v>114</v>
      </c>
      <c r="B6301" s="488"/>
      <c r="C6301" s="488"/>
      <c r="D6301" s="488"/>
      <c r="E6301" s="488"/>
      <c r="G6301" s="364"/>
    </row>
    <row r="6302" spans="1:7" ht="17.25" thickBot="1" x14ac:dyDescent="0.35">
      <c r="A6302" s="487" t="s">
        <v>50</v>
      </c>
      <c r="B6302" s="490">
        <v>196</v>
      </c>
      <c r="C6302" s="490">
        <v>0</v>
      </c>
      <c r="D6302" s="490">
        <v>0</v>
      </c>
      <c r="E6302" s="490">
        <v>0</v>
      </c>
      <c r="G6302" s="364"/>
    </row>
    <row r="6303" spans="1:7" ht="17.25" thickBot="1" x14ac:dyDescent="0.35">
      <c r="A6303" s="489" t="s">
        <v>110</v>
      </c>
      <c r="B6303" s="488">
        <v>196</v>
      </c>
      <c r="C6303" s="488">
        <v>0</v>
      </c>
      <c r="D6303" s="488">
        <v>0</v>
      </c>
      <c r="E6303" s="488">
        <v>0</v>
      </c>
      <c r="G6303" s="364"/>
    </row>
    <row r="6304" spans="1:7" ht="17.25" thickBot="1" x14ac:dyDescent="0.35">
      <c r="A6304" s="489" t="s">
        <v>111</v>
      </c>
      <c r="B6304" s="490"/>
      <c r="C6304" s="488"/>
      <c r="D6304" s="488"/>
      <c r="E6304" s="488"/>
      <c r="G6304" s="364"/>
    </row>
    <row r="6305" spans="1:7" ht="17.25" thickBot="1" x14ac:dyDescent="0.35">
      <c r="A6305" s="489" t="s">
        <v>113</v>
      </c>
      <c r="B6305" s="490"/>
      <c r="C6305" s="488"/>
      <c r="D6305" s="488"/>
      <c r="E6305" s="488"/>
      <c r="G6305" s="364"/>
    </row>
    <row r="6306" spans="1:7" ht="17.25" thickBot="1" x14ac:dyDescent="0.35">
      <c r="A6306" s="489" t="s">
        <v>114</v>
      </c>
      <c r="B6306" s="490"/>
      <c r="C6306" s="488"/>
      <c r="D6306" s="488"/>
      <c r="E6306" s="488"/>
      <c r="G6306" s="364"/>
    </row>
    <row r="6307" spans="1:7" ht="42" customHeight="1" thickBot="1" x14ac:dyDescent="0.35">
      <c r="A6307" s="493" t="s">
        <v>363</v>
      </c>
      <c r="B6307" s="490">
        <v>196</v>
      </c>
      <c r="C6307" s="490">
        <v>0</v>
      </c>
      <c r="D6307" s="490">
        <v>0</v>
      </c>
      <c r="E6307" s="490">
        <v>0</v>
      </c>
      <c r="G6307" s="364"/>
    </row>
    <row r="6308" spans="1:7" ht="49.5" customHeight="1" thickBot="1" x14ac:dyDescent="0.35">
      <c r="A6308" s="477" t="s">
        <v>207</v>
      </c>
      <c r="B6308" s="477" t="s">
        <v>1320</v>
      </c>
      <c r="C6308" s="478" t="s">
        <v>1321</v>
      </c>
      <c r="D6308" s="479"/>
      <c r="E6308" s="477"/>
      <c r="G6308" s="364"/>
    </row>
    <row r="6309" spans="1:7" ht="17.25" thickBot="1" x14ac:dyDescent="0.35">
      <c r="A6309" s="481" t="s">
        <v>22</v>
      </c>
      <c r="B6309" s="1057" t="s">
        <v>1322</v>
      </c>
      <c r="C6309" s="1058"/>
      <c r="D6309" s="1058"/>
      <c r="E6309" s="1059"/>
      <c r="G6309" s="364"/>
    </row>
    <row r="6310" spans="1:7" ht="17.25" thickBot="1" x14ac:dyDescent="0.35">
      <c r="A6310" s="481" t="s">
        <v>24</v>
      </c>
      <c r="B6310" s="1049" t="s">
        <v>715</v>
      </c>
      <c r="C6310" s="1050"/>
      <c r="D6310" s="1050"/>
      <c r="E6310" s="1051"/>
      <c r="G6310" s="364"/>
    </row>
    <row r="6311" spans="1:7" x14ac:dyDescent="0.3">
      <c r="A6311" s="1044"/>
      <c r="B6311" s="482">
        <v>2019</v>
      </c>
      <c r="C6311" s="482">
        <v>2020</v>
      </c>
      <c r="D6311" s="482">
        <v>2021</v>
      </c>
      <c r="E6311" s="482">
        <v>2022</v>
      </c>
      <c r="G6311" s="364"/>
    </row>
    <row r="6312" spans="1:7" ht="17.25" thickBot="1" x14ac:dyDescent="0.35">
      <c r="A6312" s="1045"/>
      <c r="B6312" s="483" t="s">
        <v>9</v>
      </c>
      <c r="C6312" s="483" t="s">
        <v>10</v>
      </c>
      <c r="D6312" s="483" t="s">
        <v>10</v>
      </c>
      <c r="E6312" s="483" t="s">
        <v>10</v>
      </c>
      <c r="G6312" s="364"/>
    </row>
    <row r="6313" spans="1:7" ht="17.25" thickBot="1" x14ac:dyDescent="0.35">
      <c r="A6313" s="481" t="s">
        <v>26</v>
      </c>
      <c r="B6313" s="485">
        <v>9031</v>
      </c>
      <c r="C6313" s="485">
        <v>0</v>
      </c>
      <c r="D6313" s="485">
        <v>0</v>
      </c>
      <c r="E6313" s="484">
        <v>0</v>
      </c>
      <c r="G6313" s="364"/>
    </row>
    <row r="6314" spans="1:7" ht="17.25" thickBot="1" x14ac:dyDescent="0.35">
      <c r="A6314" s="481" t="s">
        <v>27</v>
      </c>
      <c r="B6314" s="490">
        <v>55299</v>
      </c>
      <c r="C6314" s="490">
        <v>0</v>
      </c>
      <c r="D6314" s="490">
        <v>0</v>
      </c>
      <c r="E6314" s="490">
        <v>0</v>
      </c>
      <c r="G6314" s="364"/>
    </row>
    <row r="6315" spans="1:7" ht="17.25" thickBot="1" x14ac:dyDescent="0.35">
      <c r="A6315" s="481" t="s">
        <v>28</v>
      </c>
      <c r="B6315" s="485">
        <v>6.123242165873104</v>
      </c>
      <c r="C6315" s="485" t="e">
        <v>#DIV/0!</v>
      </c>
      <c r="D6315" s="485" t="e">
        <v>#DIV/0!</v>
      </c>
      <c r="E6315" s="485" t="e">
        <v>#DIV/0!</v>
      </c>
      <c r="G6315" s="364"/>
    </row>
    <row r="6316" spans="1:7" ht="17.25" thickBot="1" x14ac:dyDescent="0.35">
      <c r="A6316" s="481" t="s">
        <v>29</v>
      </c>
      <c r="B6316" s="484" t="s">
        <v>30</v>
      </c>
      <c r="C6316" s="486">
        <v>-1</v>
      </c>
      <c r="D6316" s="486" t="e">
        <v>#DIV/0!</v>
      </c>
      <c r="E6316" s="486" t="e">
        <v>#DIV/0!</v>
      </c>
      <c r="G6316" s="364"/>
    </row>
    <row r="6317" spans="1:7" ht="17.25" thickBot="1" x14ac:dyDescent="0.35">
      <c r="A6317" s="481" t="s">
        <v>31</v>
      </c>
      <c r="B6317" s="484" t="s">
        <v>30</v>
      </c>
      <c r="C6317" s="486">
        <v>-1</v>
      </c>
      <c r="D6317" s="486" t="e">
        <v>#DIV/0!</v>
      </c>
      <c r="E6317" s="486" t="e">
        <v>#DIV/0!</v>
      </c>
      <c r="G6317" s="364"/>
    </row>
    <row r="6318" spans="1:7" ht="30.75" thickBot="1" x14ac:dyDescent="0.35">
      <c r="A6318" s="481" t="s">
        <v>32</v>
      </c>
      <c r="B6318" s="484" t="s">
        <v>30</v>
      </c>
      <c r="C6318" s="486" t="e">
        <v>#DIV/0!</v>
      </c>
      <c r="D6318" s="486" t="e">
        <v>#DIV/0!</v>
      </c>
      <c r="E6318" s="486" t="e">
        <v>#DIV/0!</v>
      </c>
      <c r="G6318" s="364"/>
    </row>
    <row r="6319" spans="1:7" ht="17.25" thickBot="1" x14ac:dyDescent="0.35">
      <c r="A6319" s="1041" t="s">
        <v>1207</v>
      </c>
      <c r="B6319" s="1042"/>
      <c r="C6319" s="1042"/>
      <c r="D6319" s="1042"/>
      <c r="E6319" s="1043"/>
      <c r="G6319" s="364"/>
    </row>
    <row r="6320" spans="1:7" x14ac:dyDescent="0.3">
      <c r="A6320" s="1044"/>
      <c r="B6320" s="482">
        <v>2019</v>
      </c>
      <c r="C6320" s="482">
        <v>2020</v>
      </c>
      <c r="D6320" s="482">
        <v>2021</v>
      </c>
      <c r="E6320" s="482">
        <v>2022</v>
      </c>
      <c r="G6320" s="364"/>
    </row>
    <row r="6321" spans="1:7" ht="17.25" thickBot="1" x14ac:dyDescent="0.35">
      <c r="A6321" s="1045"/>
      <c r="B6321" s="483" t="s">
        <v>9</v>
      </c>
      <c r="C6321" s="483" t="s">
        <v>10</v>
      </c>
      <c r="D6321" s="483" t="s">
        <v>10</v>
      </c>
      <c r="E6321" s="483" t="s">
        <v>10</v>
      </c>
      <c r="G6321" s="364"/>
    </row>
    <row r="6322" spans="1:7" ht="17.25" thickBot="1" x14ac:dyDescent="0.35">
      <c r="A6322" s="487" t="s">
        <v>49</v>
      </c>
      <c r="B6322" s="488">
        <v>0</v>
      </c>
      <c r="C6322" s="488">
        <v>0</v>
      </c>
      <c r="D6322" s="488">
        <v>0</v>
      </c>
      <c r="E6322" s="488">
        <v>0</v>
      </c>
      <c r="G6322" s="364"/>
    </row>
    <row r="6323" spans="1:7" ht="17.25" thickBot="1" x14ac:dyDescent="0.35">
      <c r="A6323" s="489" t="s">
        <v>110</v>
      </c>
      <c r="B6323" s="488"/>
      <c r="C6323" s="488"/>
      <c r="D6323" s="488"/>
      <c r="E6323" s="488"/>
      <c r="G6323" s="364"/>
    </row>
    <row r="6324" spans="1:7" ht="17.25" thickBot="1" x14ac:dyDescent="0.35">
      <c r="A6324" s="489" t="s">
        <v>111</v>
      </c>
      <c r="B6324" s="488"/>
      <c r="C6324" s="488"/>
      <c r="D6324" s="488"/>
      <c r="E6324" s="488"/>
      <c r="G6324" s="364"/>
    </row>
    <row r="6325" spans="1:7" ht="17.25" thickBot="1" x14ac:dyDescent="0.35">
      <c r="A6325" s="489" t="s">
        <v>113</v>
      </c>
      <c r="B6325" s="488"/>
      <c r="C6325" s="488"/>
      <c r="D6325" s="488"/>
      <c r="E6325" s="488"/>
      <c r="G6325" s="364"/>
    </row>
    <row r="6326" spans="1:7" ht="17.25" thickBot="1" x14ac:dyDescent="0.35">
      <c r="A6326" s="489" t="s">
        <v>114</v>
      </c>
      <c r="B6326" s="488"/>
      <c r="C6326" s="488"/>
      <c r="D6326" s="488"/>
      <c r="E6326" s="488"/>
      <c r="G6326" s="364"/>
    </row>
    <row r="6327" spans="1:7" ht="17.25" thickBot="1" x14ac:dyDescent="0.35">
      <c r="A6327" s="487" t="s">
        <v>50</v>
      </c>
      <c r="B6327" s="490">
        <v>55299</v>
      </c>
      <c r="C6327" s="490">
        <v>0</v>
      </c>
      <c r="D6327" s="490">
        <v>0</v>
      </c>
      <c r="E6327" s="490">
        <v>0</v>
      </c>
      <c r="G6327" s="364"/>
    </row>
    <row r="6328" spans="1:7" ht="17.25" thickBot="1" x14ac:dyDescent="0.35">
      <c r="A6328" s="489" t="s">
        <v>110</v>
      </c>
      <c r="B6328" s="490">
        <v>55299</v>
      </c>
      <c r="C6328" s="488">
        <v>0</v>
      </c>
      <c r="D6328" s="488">
        <v>0</v>
      </c>
      <c r="E6328" s="488">
        <v>0</v>
      </c>
      <c r="G6328" s="364"/>
    </row>
    <row r="6329" spans="1:7" ht="17.25" thickBot="1" x14ac:dyDescent="0.35">
      <c r="A6329" s="489" t="s">
        <v>111</v>
      </c>
      <c r="B6329" s="490"/>
      <c r="C6329" s="488"/>
      <c r="D6329" s="488"/>
      <c r="E6329" s="488"/>
      <c r="G6329" s="364"/>
    </row>
    <row r="6330" spans="1:7" ht="17.25" thickBot="1" x14ac:dyDescent="0.35">
      <c r="A6330" s="489" t="s">
        <v>113</v>
      </c>
      <c r="B6330" s="490"/>
      <c r="C6330" s="488"/>
      <c r="D6330" s="488"/>
      <c r="E6330" s="488"/>
      <c r="G6330" s="364"/>
    </row>
    <row r="6331" spans="1:7" ht="17.25" thickBot="1" x14ac:dyDescent="0.35">
      <c r="A6331" s="489" t="s">
        <v>114</v>
      </c>
      <c r="B6331" s="490"/>
      <c r="C6331" s="488"/>
      <c r="D6331" s="488"/>
      <c r="E6331" s="488"/>
      <c r="G6331" s="364"/>
    </row>
    <row r="6332" spans="1:7" ht="42.75" customHeight="1" thickBot="1" x14ac:dyDescent="0.35">
      <c r="A6332" s="493" t="s">
        <v>211</v>
      </c>
      <c r="B6332" s="490">
        <v>55299</v>
      </c>
      <c r="C6332" s="490">
        <v>0</v>
      </c>
      <c r="D6332" s="490">
        <v>0</v>
      </c>
      <c r="E6332" s="490">
        <v>0</v>
      </c>
      <c r="G6332" s="364"/>
    </row>
    <row r="6333" spans="1:7" ht="72.75" customHeight="1" thickBot="1" x14ac:dyDescent="0.35">
      <c r="A6333" s="477" t="s">
        <v>207</v>
      </c>
      <c r="B6333" s="477" t="s">
        <v>1323</v>
      </c>
      <c r="C6333" s="478" t="s">
        <v>1324</v>
      </c>
      <c r="D6333" s="479"/>
      <c r="E6333" s="477"/>
      <c r="G6333" s="364"/>
    </row>
    <row r="6334" spans="1:7" ht="17.25" thickBot="1" x14ac:dyDescent="0.35">
      <c r="A6334" s="481" t="s">
        <v>22</v>
      </c>
      <c r="B6334" s="1046" t="s">
        <v>724</v>
      </c>
      <c r="C6334" s="1047"/>
      <c r="D6334" s="1047"/>
      <c r="E6334" s="1048"/>
      <c r="G6334" s="364"/>
    </row>
    <row r="6335" spans="1:7" ht="17.25" thickBot="1" x14ac:dyDescent="0.35">
      <c r="A6335" s="481" t="s">
        <v>24</v>
      </c>
      <c r="B6335" s="1049" t="s">
        <v>711</v>
      </c>
      <c r="C6335" s="1050"/>
      <c r="D6335" s="1050"/>
      <c r="E6335" s="1051"/>
      <c r="G6335" s="364"/>
    </row>
    <row r="6336" spans="1:7" x14ac:dyDescent="0.3">
      <c r="A6336" s="1044"/>
      <c r="B6336" s="482">
        <v>2019</v>
      </c>
      <c r="C6336" s="482">
        <v>2020</v>
      </c>
      <c r="D6336" s="482">
        <v>2021</v>
      </c>
      <c r="E6336" s="482">
        <v>2022</v>
      </c>
      <c r="G6336" s="364"/>
    </row>
    <row r="6337" spans="1:7" ht="17.25" thickBot="1" x14ac:dyDescent="0.35">
      <c r="A6337" s="1045"/>
      <c r="B6337" s="483" t="s">
        <v>9</v>
      </c>
      <c r="C6337" s="483" t="s">
        <v>10</v>
      </c>
      <c r="D6337" s="483" t="s">
        <v>10</v>
      </c>
      <c r="E6337" s="483" t="s">
        <v>10</v>
      </c>
      <c r="G6337" s="364"/>
    </row>
    <row r="6338" spans="1:7" ht="17.25" thickBot="1" x14ac:dyDescent="0.35">
      <c r="A6338" s="481" t="s">
        <v>26</v>
      </c>
      <c r="B6338" s="485">
        <v>1</v>
      </c>
      <c r="C6338" s="485">
        <v>0</v>
      </c>
      <c r="D6338" s="485">
        <v>0</v>
      </c>
      <c r="E6338" s="484">
        <v>0</v>
      </c>
      <c r="G6338" s="364"/>
    </row>
    <row r="6339" spans="1:7" ht="17.25" thickBot="1" x14ac:dyDescent="0.35">
      <c r="A6339" s="481" t="s">
        <v>27</v>
      </c>
      <c r="B6339" s="485">
        <v>1433</v>
      </c>
      <c r="C6339" s="485">
        <v>0</v>
      </c>
      <c r="D6339" s="485">
        <v>0</v>
      </c>
      <c r="E6339" s="485">
        <v>0</v>
      </c>
      <c r="G6339" s="364"/>
    </row>
    <row r="6340" spans="1:7" ht="17.25" thickBot="1" x14ac:dyDescent="0.35">
      <c r="A6340" s="481" t="s">
        <v>28</v>
      </c>
      <c r="B6340" s="485">
        <v>1433</v>
      </c>
      <c r="C6340" s="485" t="e">
        <v>#DIV/0!</v>
      </c>
      <c r="D6340" s="485" t="e">
        <v>#DIV/0!</v>
      </c>
      <c r="E6340" s="485" t="e">
        <v>#DIV/0!</v>
      </c>
      <c r="G6340" s="364"/>
    </row>
    <row r="6341" spans="1:7" ht="17.25" thickBot="1" x14ac:dyDescent="0.35">
      <c r="A6341" s="481" t="s">
        <v>29</v>
      </c>
      <c r="B6341" s="484" t="s">
        <v>30</v>
      </c>
      <c r="C6341" s="486">
        <v>-1</v>
      </c>
      <c r="D6341" s="486" t="e">
        <v>#DIV/0!</v>
      </c>
      <c r="E6341" s="486" t="e">
        <v>#DIV/0!</v>
      </c>
      <c r="G6341" s="364"/>
    </row>
    <row r="6342" spans="1:7" ht="17.25" thickBot="1" x14ac:dyDescent="0.35">
      <c r="A6342" s="481" t="s">
        <v>31</v>
      </c>
      <c r="B6342" s="484" t="s">
        <v>30</v>
      </c>
      <c r="C6342" s="486">
        <v>-1</v>
      </c>
      <c r="D6342" s="486" t="e">
        <v>#DIV/0!</v>
      </c>
      <c r="E6342" s="486" t="e">
        <v>#DIV/0!</v>
      </c>
      <c r="G6342" s="364"/>
    </row>
    <row r="6343" spans="1:7" ht="30.75" thickBot="1" x14ac:dyDescent="0.35">
      <c r="A6343" s="481" t="s">
        <v>32</v>
      </c>
      <c r="B6343" s="484" t="s">
        <v>30</v>
      </c>
      <c r="C6343" s="486" t="e">
        <v>#DIV/0!</v>
      </c>
      <c r="D6343" s="486" t="e">
        <v>#DIV/0!</v>
      </c>
      <c r="E6343" s="486" t="e">
        <v>#DIV/0!</v>
      </c>
      <c r="G6343" s="364"/>
    </row>
    <row r="6344" spans="1:7" ht="17.25" thickBot="1" x14ac:dyDescent="0.35">
      <c r="A6344" s="1041" t="s">
        <v>1207</v>
      </c>
      <c r="B6344" s="1042"/>
      <c r="C6344" s="1042"/>
      <c r="D6344" s="1042"/>
      <c r="E6344" s="1043"/>
      <c r="G6344" s="364"/>
    </row>
    <row r="6345" spans="1:7" x14ac:dyDescent="0.3">
      <c r="A6345" s="1044"/>
      <c r="B6345" s="482">
        <v>2019</v>
      </c>
      <c r="C6345" s="482">
        <v>2020</v>
      </c>
      <c r="D6345" s="482">
        <v>2021</v>
      </c>
      <c r="E6345" s="482">
        <v>2022</v>
      </c>
      <c r="G6345" s="364"/>
    </row>
    <row r="6346" spans="1:7" ht="17.25" thickBot="1" x14ac:dyDescent="0.35">
      <c r="A6346" s="1045"/>
      <c r="B6346" s="483" t="s">
        <v>9</v>
      </c>
      <c r="C6346" s="483" t="s">
        <v>10</v>
      </c>
      <c r="D6346" s="483" t="s">
        <v>10</v>
      </c>
      <c r="E6346" s="483" t="s">
        <v>10</v>
      </c>
      <c r="G6346" s="364"/>
    </row>
    <row r="6347" spans="1:7" ht="17.25" thickBot="1" x14ac:dyDescent="0.35">
      <c r="A6347" s="487" t="s">
        <v>49</v>
      </c>
      <c r="B6347" s="488">
        <v>0</v>
      </c>
      <c r="C6347" s="488">
        <v>0</v>
      </c>
      <c r="D6347" s="488">
        <v>0</v>
      </c>
      <c r="E6347" s="488">
        <v>0</v>
      </c>
      <c r="G6347" s="364"/>
    </row>
    <row r="6348" spans="1:7" ht="17.25" thickBot="1" x14ac:dyDescent="0.35">
      <c r="A6348" s="489" t="s">
        <v>110</v>
      </c>
      <c r="B6348" s="488"/>
      <c r="C6348" s="488"/>
      <c r="D6348" s="488"/>
      <c r="E6348" s="488"/>
      <c r="G6348" s="364"/>
    </row>
    <row r="6349" spans="1:7" ht="17.25" thickBot="1" x14ac:dyDescent="0.35">
      <c r="A6349" s="489" t="s">
        <v>111</v>
      </c>
      <c r="B6349" s="488"/>
      <c r="C6349" s="488"/>
      <c r="D6349" s="488"/>
      <c r="E6349" s="488"/>
      <c r="G6349" s="364"/>
    </row>
    <row r="6350" spans="1:7" ht="17.25" thickBot="1" x14ac:dyDescent="0.35">
      <c r="A6350" s="489" t="s">
        <v>113</v>
      </c>
      <c r="B6350" s="488"/>
      <c r="C6350" s="488"/>
      <c r="D6350" s="488"/>
      <c r="E6350" s="488"/>
      <c r="G6350" s="364"/>
    </row>
    <row r="6351" spans="1:7" ht="17.25" thickBot="1" x14ac:dyDescent="0.35">
      <c r="A6351" s="489" t="s">
        <v>114</v>
      </c>
      <c r="B6351" s="488"/>
      <c r="C6351" s="488"/>
      <c r="D6351" s="488"/>
      <c r="E6351" s="488"/>
      <c r="G6351" s="364"/>
    </row>
    <row r="6352" spans="1:7" ht="17.25" thickBot="1" x14ac:dyDescent="0.35">
      <c r="A6352" s="487" t="s">
        <v>50</v>
      </c>
      <c r="B6352" s="490">
        <v>1433</v>
      </c>
      <c r="C6352" s="490">
        <v>0</v>
      </c>
      <c r="D6352" s="490">
        <v>0</v>
      </c>
      <c r="E6352" s="490">
        <v>0</v>
      </c>
      <c r="G6352" s="364"/>
    </row>
    <row r="6353" spans="1:7" ht="17.25" thickBot="1" x14ac:dyDescent="0.35">
      <c r="A6353" s="489" t="s">
        <v>110</v>
      </c>
      <c r="B6353" s="488">
        <v>1433</v>
      </c>
      <c r="C6353" s="488">
        <v>0</v>
      </c>
      <c r="D6353" s="488">
        <v>0</v>
      </c>
      <c r="E6353" s="488">
        <v>0</v>
      </c>
      <c r="G6353" s="364"/>
    </row>
    <row r="6354" spans="1:7" ht="17.25" thickBot="1" x14ac:dyDescent="0.35">
      <c r="A6354" s="489" t="s">
        <v>111</v>
      </c>
      <c r="B6354" s="490"/>
      <c r="C6354" s="488"/>
      <c r="D6354" s="488"/>
      <c r="E6354" s="488"/>
      <c r="G6354" s="364"/>
    </row>
    <row r="6355" spans="1:7" ht="17.25" thickBot="1" x14ac:dyDescent="0.35">
      <c r="A6355" s="489" t="s">
        <v>113</v>
      </c>
      <c r="B6355" s="490"/>
      <c r="C6355" s="488"/>
      <c r="D6355" s="488"/>
      <c r="E6355" s="488"/>
      <c r="G6355" s="364"/>
    </row>
    <row r="6356" spans="1:7" ht="17.25" thickBot="1" x14ac:dyDescent="0.35">
      <c r="A6356" s="489" t="s">
        <v>114</v>
      </c>
      <c r="B6356" s="490"/>
      <c r="C6356" s="488"/>
      <c r="D6356" s="488"/>
      <c r="E6356" s="488"/>
      <c r="G6356" s="364"/>
    </row>
    <row r="6357" spans="1:7" ht="45" customHeight="1" thickBot="1" x14ac:dyDescent="0.35">
      <c r="A6357" s="493" t="s">
        <v>211</v>
      </c>
      <c r="B6357" s="490">
        <v>1433</v>
      </c>
      <c r="C6357" s="490">
        <v>0</v>
      </c>
      <c r="D6357" s="490">
        <v>0</v>
      </c>
      <c r="E6357" s="490">
        <v>0</v>
      </c>
      <c r="G6357" s="364"/>
    </row>
    <row r="6358" spans="1:7" ht="66" customHeight="1" thickBot="1" x14ac:dyDescent="0.35">
      <c r="A6358" s="477" t="s">
        <v>212</v>
      </c>
      <c r="B6358" s="477" t="s">
        <v>1325</v>
      </c>
      <c r="C6358" s="478" t="s">
        <v>1326</v>
      </c>
      <c r="D6358" s="479"/>
      <c r="E6358" s="477"/>
      <c r="G6358" s="364"/>
    </row>
    <row r="6359" spans="1:7" ht="17.25" thickBot="1" x14ac:dyDescent="0.35">
      <c r="A6359" s="481" t="s">
        <v>22</v>
      </c>
      <c r="B6359" s="1057" t="s">
        <v>1327</v>
      </c>
      <c r="C6359" s="1058"/>
      <c r="D6359" s="1058"/>
      <c r="E6359" s="1059"/>
      <c r="G6359" s="364"/>
    </row>
    <row r="6360" spans="1:7" ht="17.25" thickBot="1" x14ac:dyDescent="0.35">
      <c r="A6360" s="481" t="s">
        <v>24</v>
      </c>
      <c r="B6360" s="1049" t="s">
        <v>715</v>
      </c>
      <c r="C6360" s="1050"/>
      <c r="D6360" s="1050"/>
      <c r="E6360" s="1051"/>
      <c r="G6360" s="364"/>
    </row>
    <row r="6361" spans="1:7" x14ac:dyDescent="0.3">
      <c r="A6361" s="1044"/>
      <c r="B6361" s="482">
        <v>2019</v>
      </c>
      <c r="C6361" s="482">
        <v>2019</v>
      </c>
      <c r="D6361" s="482">
        <v>2021</v>
      </c>
      <c r="E6361" s="482">
        <v>2022</v>
      </c>
      <c r="G6361" s="364"/>
    </row>
    <row r="6362" spans="1:7" ht="17.25" thickBot="1" x14ac:dyDescent="0.35">
      <c r="A6362" s="1045"/>
      <c r="B6362" s="483" t="s">
        <v>9</v>
      </c>
      <c r="C6362" s="483" t="s">
        <v>10</v>
      </c>
      <c r="D6362" s="483" t="s">
        <v>10</v>
      </c>
      <c r="E6362" s="483" t="s">
        <v>10</v>
      </c>
      <c r="G6362" s="364"/>
    </row>
    <row r="6363" spans="1:7" ht="17.25" thickBot="1" x14ac:dyDescent="0.35">
      <c r="A6363" s="481" t="s">
        <v>26</v>
      </c>
      <c r="B6363" s="485">
        <v>7571</v>
      </c>
      <c r="C6363" s="485">
        <v>0</v>
      </c>
      <c r="D6363" s="484">
        <v>0</v>
      </c>
      <c r="E6363" s="484">
        <v>0</v>
      </c>
      <c r="G6363" s="364"/>
    </row>
    <row r="6364" spans="1:7" ht="17.25" thickBot="1" x14ac:dyDescent="0.35">
      <c r="A6364" s="481" t="s">
        <v>27</v>
      </c>
      <c r="B6364" s="485">
        <v>61433.892</v>
      </c>
      <c r="C6364" s="485">
        <v>0</v>
      </c>
      <c r="D6364" s="485">
        <v>0</v>
      </c>
      <c r="E6364" s="485">
        <v>0</v>
      </c>
      <c r="G6364" s="364"/>
    </row>
    <row r="6365" spans="1:7" ht="17.25" thickBot="1" x14ac:dyDescent="0.35">
      <c r="A6365" s="481" t="s">
        <v>28</v>
      </c>
      <c r="B6365" s="485">
        <v>8.11436956808876</v>
      </c>
      <c r="C6365" s="485" t="e">
        <v>#DIV/0!</v>
      </c>
      <c r="D6365" s="485" t="e">
        <v>#DIV/0!</v>
      </c>
      <c r="E6365" s="485" t="e">
        <v>#DIV/0!</v>
      </c>
      <c r="G6365" s="364"/>
    </row>
    <row r="6366" spans="1:7" ht="17.25" thickBot="1" x14ac:dyDescent="0.35">
      <c r="A6366" s="481" t="s">
        <v>29</v>
      </c>
      <c r="B6366" s="484" t="s">
        <v>30</v>
      </c>
      <c r="C6366" s="486">
        <v>-1</v>
      </c>
      <c r="D6366" s="486" t="e">
        <v>#DIV/0!</v>
      </c>
      <c r="E6366" s="486" t="e">
        <v>#DIV/0!</v>
      </c>
      <c r="G6366" s="364"/>
    </row>
    <row r="6367" spans="1:7" ht="17.25" thickBot="1" x14ac:dyDescent="0.35">
      <c r="A6367" s="481" t="s">
        <v>31</v>
      </c>
      <c r="B6367" s="484" t="s">
        <v>30</v>
      </c>
      <c r="C6367" s="486">
        <v>-1</v>
      </c>
      <c r="D6367" s="486" t="e">
        <v>#DIV/0!</v>
      </c>
      <c r="E6367" s="486" t="e">
        <v>#DIV/0!</v>
      </c>
      <c r="G6367" s="364"/>
    </row>
    <row r="6368" spans="1:7" ht="30.75" thickBot="1" x14ac:dyDescent="0.35">
      <c r="A6368" s="481" t="s">
        <v>32</v>
      </c>
      <c r="B6368" s="484" t="s">
        <v>30</v>
      </c>
      <c r="C6368" s="486" t="e">
        <v>#DIV/0!</v>
      </c>
      <c r="D6368" s="486" t="e">
        <v>#DIV/0!</v>
      </c>
      <c r="E6368" s="486" t="e">
        <v>#DIV/0!</v>
      </c>
      <c r="G6368" s="364"/>
    </row>
    <row r="6369" spans="1:7" ht="17.25" thickBot="1" x14ac:dyDescent="0.35">
      <c r="A6369" s="1041" t="s">
        <v>1207</v>
      </c>
      <c r="B6369" s="1042"/>
      <c r="C6369" s="1042"/>
      <c r="D6369" s="1042"/>
      <c r="E6369" s="1043"/>
      <c r="G6369" s="364"/>
    </row>
    <row r="6370" spans="1:7" x14ac:dyDescent="0.3">
      <c r="A6370" s="1044"/>
      <c r="B6370" s="482">
        <v>2019</v>
      </c>
      <c r="C6370" s="482">
        <v>2019</v>
      </c>
      <c r="D6370" s="482">
        <v>2021</v>
      </c>
      <c r="E6370" s="482">
        <v>2022</v>
      </c>
      <c r="G6370" s="364"/>
    </row>
    <row r="6371" spans="1:7" ht="17.25" thickBot="1" x14ac:dyDescent="0.35">
      <c r="A6371" s="1045"/>
      <c r="B6371" s="483" t="s">
        <v>9</v>
      </c>
      <c r="C6371" s="483" t="s">
        <v>10</v>
      </c>
      <c r="D6371" s="483" t="s">
        <v>10</v>
      </c>
      <c r="E6371" s="483" t="s">
        <v>10</v>
      </c>
      <c r="G6371" s="364"/>
    </row>
    <row r="6372" spans="1:7" ht="17.25" thickBot="1" x14ac:dyDescent="0.35">
      <c r="A6372" s="487" t="s">
        <v>49</v>
      </c>
      <c r="B6372" s="488">
        <v>0</v>
      </c>
      <c r="C6372" s="488">
        <v>0</v>
      </c>
      <c r="D6372" s="488">
        <v>0</v>
      </c>
      <c r="E6372" s="488">
        <v>0</v>
      </c>
      <c r="G6372" s="364"/>
    </row>
    <row r="6373" spans="1:7" ht="17.25" thickBot="1" x14ac:dyDescent="0.35">
      <c r="A6373" s="489" t="s">
        <v>110</v>
      </c>
      <c r="B6373" s="488"/>
      <c r="C6373" s="488"/>
      <c r="D6373" s="488"/>
      <c r="E6373" s="488"/>
      <c r="G6373" s="364"/>
    </row>
    <row r="6374" spans="1:7" ht="17.25" thickBot="1" x14ac:dyDescent="0.35">
      <c r="A6374" s="489" t="s">
        <v>111</v>
      </c>
      <c r="B6374" s="488"/>
      <c r="C6374" s="488"/>
      <c r="D6374" s="488"/>
      <c r="E6374" s="488"/>
      <c r="G6374" s="364"/>
    </row>
    <row r="6375" spans="1:7" ht="17.25" thickBot="1" x14ac:dyDescent="0.35">
      <c r="A6375" s="489" t="s">
        <v>113</v>
      </c>
      <c r="B6375" s="488"/>
      <c r="C6375" s="488"/>
      <c r="D6375" s="488"/>
      <c r="E6375" s="488"/>
      <c r="G6375" s="364"/>
    </row>
    <row r="6376" spans="1:7" ht="17.25" thickBot="1" x14ac:dyDescent="0.35">
      <c r="A6376" s="489" t="s">
        <v>114</v>
      </c>
      <c r="B6376" s="488"/>
      <c r="C6376" s="488"/>
      <c r="D6376" s="488"/>
      <c r="E6376" s="488"/>
      <c r="G6376" s="364"/>
    </row>
    <row r="6377" spans="1:7" ht="17.25" thickBot="1" x14ac:dyDescent="0.35">
      <c r="A6377" s="487" t="s">
        <v>50</v>
      </c>
      <c r="B6377" s="490">
        <v>61433.892</v>
      </c>
      <c r="C6377" s="490">
        <v>0</v>
      </c>
      <c r="D6377" s="490">
        <v>0</v>
      </c>
      <c r="E6377" s="490">
        <v>0</v>
      </c>
      <c r="G6377" s="364"/>
    </row>
    <row r="6378" spans="1:7" ht="17.25" thickBot="1" x14ac:dyDescent="0.35">
      <c r="A6378" s="489" t="s">
        <v>110</v>
      </c>
      <c r="B6378" s="490">
        <v>61433.892</v>
      </c>
      <c r="C6378" s="488">
        <v>0</v>
      </c>
      <c r="D6378" s="488">
        <v>0</v>
      </c>
      <c r="E6378" s="488">
        <v>0</v>
      </c>
      <c r="G6378" s="364"/>
    </row>
    <row r="6379" spans="1:7" ht="17.25" thickBot="1" x14ac:dyDescent="0.35">
      <c r="A6379" s="489" t="s">
        <v>111</v>
      </c>
      <c r="B6379" s="490"/>
      <c r="C6379" s="488"/>
      <c r="D6379" s="488"/>
      <c r="E6379" s="488"/>
      <c r="G6379" s="364"/>
    </row>
    <row r="6380" spans="1:7" ht="17.25" thickBot="1" x14ac:dyDescent="0.35">
      <c r="A6380" s="489" t="s">
        <v>113</v>
      </c>
      <c r="B6380" s="490"/>
      <c r="C6380" s="488"/>
      <c r="D6380" s="488"/>
      <c r="E6380" s="488"/>
      <c r="G6380" s="364"/>
    </row>
    <row r="6381" spans="1:7" ht="17.25" thickBot="1" x14ac:dyDescent="0.35">
      <c r="A6381" s="489" t="s">
        <v>114</v>
      </c>
      <c r="B6381" s="490"/>
      <c r="C6381" s="488"/>
      <c r="D6381" s="488"/>
      <c r="E6381" s="488"/>
      <c r="G6381" s="364"/>
    </row>
    <row r="6382" spans="1:7" ht="39.75" customHeight="1" thickBot="1" x14ac:dyDescent="0.35">
      <c r="A6382" s="493" t="s">
        <v>216</v>
      </c>
      <c r="B6382" s="490">
        <v>61433.892</v>
      </c>
      <c r="C6382" s="490">
        <v>0</v>
      </c>
      <c r="D6382" s="490">
        <v>0</v>
      </c>
      <c r="E6382" s="490">
        <v>0</v>
      </c>
      <c r="G6382" s="364"/>
    </row>
    <row r="6383" spans="1:7" ht="103.5" customHeight="1" thickBot="1" x14ac:dyDescent="0.35">
      <c r="A6383" s="477" t="s">
        <v>212</v>
      </c>
      <c r="B6383" s="477" t="s">
        <v>1328</v>
      </c>
      <c r="C6383" s="478" t="s">
        <v>1329</v>
      </c>
      <c r="D6383" s="479"/>
      <c r="E6383" s="477"/>
      <c r="G6383" s="364"/>
    </row>
    <row r="6384" spans="1:7" ht="17.25" thickBot="1" x14ac:dyDescent="0.35">
      <c r="A6384" s="481" t="s">
        <v>22</v>
      </c>
      <c r="B6384" s="1046" t="s">
        <v>724</v>
      </c>
      <c r="C6384" s="1047"/>
      <c r="D6384" s="1047"/>
      <c r="E6384" s="1048"/>
      <c r="G6384" s="364"/>
    </row>
    <row r="6385" spans="1:7" ht="17.25" thickBot="1" x14ac:dyDescent="0.35">
      <c r="A6385" s="481" t="s">
        <v>24</v>
      </c>
      <c r="B6385" s="1049" t="s">
        <v>711</v>
      </c>
      <c r="C6385" s="1050"/>
      <c r="D6385" s="1050"/>
      <c r="E6385" s="1051"/>
      <c r="G6385" s="364"/>
    </row>
    <row r="6386" spans="1:7" x14ac:dyDescent="0.3">
      <c r="A6386" s="1044"/>
      <c r="B6386" s="482">
        <v>2019</v>
      </c>
      <c r="C6386" s="482">
        <v>2020</v>
      </c>
      <c r="D6386" s="482">
        <v>2021</v>
      </c>
      <c r="E6386" s="482">
        <v>2022</v>
      </c>
      <c r="G6386" s="364"/>
    </row>
    <row r="6387" spans="1:7" ht="17.25" thickBot="1" x14ac:dyDescent="0.35">
      <c r="A6387" s="1045"/>
      <c r="B6387" s="483" t="s">
        <v>9</v>
      </c>
      <c r="C6387" s="483" t="s">
        <v>10</v>
      </c>
      <c r="D6387" s="483" t="s">
        <v>10</v>
      </c>
      <c r="E6387" s="483" t="s">
        <v>10</v>
      </c>
      <c r="G6387" s="364"/>
    </row>
    <row r="6388" spans="1:7" ht="17.25" thickBot="1" x14ac:dyDescent="0.35">
      <c r="A6388" s="481" t="s">
        <v>26</v>
      </c>
      <c r="B6388" s="485">
        <v>1</v>
      </c>
      <c r="C6388" s="485">
        <v>0</v>
      </c>
      <c r="D6388" s="484">
        <v>0</v>
      </c>
      <c r="E6388" s="484">
        <v>0</v>
      </c>
      <c r="G6388" s="364"/>
    </row>
    <row r="6389" spans="1:7" ht="17.25" thickBot="1" x14ac:dyDescent="0.35">
      <c r="A6389" s="481" t="s">
        <v>27</v>
      </c>
      <c r="B6389" s="485">
        <v>1548.9649999999999</v>
      </c>
      <c r="C6389" s="485">
        <v>0</v>
      </c>
      <c r="D6389" s="485">
        <v>0</v>
      </c>
      <c r="E6389" s="485">
        <v>0</v>
      </c>
      <c r="G6389" s="364"/>
    </row>
    <row r="6390" spans="1:7" ht="17.25" thickBot="1" x14ac:dyDescent="0.35">
      <c r="A6390" s="481" t="s">
        <v>28</v>
      </c>
      <c r="B6390" s="485">
        <v>1548.9649999999999</v>
      </c>
      <c r="C6390" s="485" t="e">
        <v>#DIV/0!</v>
      </c>
      <c r="D6390" s="485" t="e">
        <v>#DIV/0!</v>
      </c>
      <c r="E6390" s="485" t="e">
        <v>#DIV/0!</v>
      </c>
      <c r="G6390" s="364"/>
    </row>
    <row r="6391" spans="1:7" ht="17.25" thickBot="1" x14ac:dyDescent="0.35">
      <c r="A6391" s="481" t="s">
        <v>29</v>
      </c>
      <c r="B6391" s="484" t="s">
        <v>30</v>
      </c>
      <c r="C6391" s="486">
        <v>-1</v>
      </c>
      <c r="D6391" s="486" t="e">
        <v>#DIV/0!</v>
      </c>
      <c r="E6391" s="486" t="e">
        <v>#DIV/0!</v>
      </c>
      <c r="G6391" s="364"/>
    </row>
    <row r="6392" spans="1:7" ht="17.25" thickBot="1" x14ac:dyDescent="0.35">
      <c r="A6392" s="481" t="s">
        <v>31</v>
      </c>
      <c r="B6392" s="484" t="s">
        <v>30</v>
      </c>
      <c r="C6392" s="486">
        <v>-1</v>
      </c>
      <c r="D6392" s="486" t="e">
        <v>#DIV/0!</v>
      </c>
      <c r="E6392" s="486" t="e">
        <v>#DIV/0!</v>
      </c>
      <c r="G6392" s="364"/>
    </row>
    <row r="6393" spans="1:7" ht="30.75" thickBot="1" x14ac:dyDescent="0.35">
      <c r="A6393" s="481" t="s">
        <v>32</v>
      </c>
      <c r="B6393" s="484" t="s">
        <v>30</v>
      </c>
      <c r="C6393" s="486" t="e">
        <v>#DIV/0!</v>
      </c>
      <c r="D6393" s="486" t="e">
        <v>#DIV/0!</v>
      </c>
      <c r="E6393" s="486" t="e">
        <v>#DIV/0!</v>
      </c>
      <c r="G6393" s="364"/>
    </row>
    <row r="6394" spans="1:7" ht="17.25" thickBot="1" x14ac:dyDescent="0.35">
      <c r="A6394" s="1041" t="s">
        <v>1207</v>
      </c>
      <c r="B6394" s="1042"/>
      <c r="C6394" s="1042"/>
      <c r="D6394" s="1042"/>
      <c r="E6394" s="1043"/>
      <c r="G6394" s="364"/>
    </row>
    <row r="6395" spans="1:7" x14ac:dyDescent="0.3">
      <c r="A6395" s="1044"/>
      <c r="B6395" s="482">
        <v>2019</v>
      </c>
      <c r="C6395" s="482">
        <v>2020</v>
      </c>
      <c r="D6395" s="482">
        <v>2021</v>
      </c>
      <c r="E6395" s="482">
        <v>2022</v>
      </c>
      <c r="G6395" s="364"/>
    </row>
    <row r="6396" spans="1:7" ht="17.25" thickBot="1" x14ac:dyDescent="0.35">
      <c r="A6396" s="1045"/>
      <c r="B6396" s="483" t="s">
        <v>9</v>
      </c>
      <c r="C6396" s="483" t="s">
        <v>10</v>
      </c>
      <c r="D6396" s="483" t="s">
        <v>10</v>
      </c>
      <c r="E6396" s="483" t="s">
        <v>10</v>
      </c>
      <c r="G6396" s="364"/>
    </row>
    <row r="6397" spans="1:7" ht="17.25" thickBot="1" x14ac:dyDescent="0.35">
      <c r="A6397" s="487" t="s">
        <v>49</v>
      </c>
      <c r="B6397" s="488">
        <v>0</v>
      </c>
      <c r="C6397" s="488">
        <v>0</v>
      </c>
      <c r="D6397" s="488">
        <v>0</v>
      </c>
      <c r="E6397" s="488">
        <v>0</v>
      </c>
      <c r="G6397" s="364"/>
    </row>
    <row r="6398" spans="1:7" ht="17.25" thickBot="1" x14ac:dyDescent="0.35">
      <c r="A6398" s="489" t="s">
        <v>110</v>
      </c>
      <c r="B6398" s="488"/>
      <c r="C6398" s="488"/>
      <c r="D6398" s="488"/>
      <c r="E6398" s="488"/>
      <c r="G6398" s="364"/>
    </row>
    <row r="6399" spans="1:7" ht="17.25" thickBot="1" x14ac:dyDescent="0.35">
      <c r="A6399" s="489" t="s">
        <v>111</v>
      </c>
      <c r="B6399" s="488"/>
      <c r="C6399" s="488"/>
      <c r="D6399" s="488"/>
      <c r="E6399" s="488"/>
      <c r="G6399" s="364"/>
    </row>
    <row r="6400" spans="1:7" ht="17.25" thickBot="1" x14ac:dyDescent="0.35">
      <c r="A6400" s="489" t="s">
        <v>113</v>
      </c>
      <c r="B6400" s="488"/>
      <c r="C6400" s="488"/>
      <c r="D6400" s="488"/>
      <c r="E6400" s="488"/>
      <c r="G6400" s="364"/>
    </row>
    <row r="6401" spans="1:7" ht="17.25" thickBot="1" x14ac:dyDescent="0.35">
      <c r="A6401" s="489" t="s">
        <v>114</v>
      </c>
      <c r="B6401" s="488"/>
      <c r="C6401" s="488"/>
      <c r="D6401" s="488"/>
      <c r="E6401" s="488"/>
      <c r="G6401" s="364"/>
    </row>
    <row r="6402" spans="1:7" ht="17.25" thickBot="1" x14ac:dyDescent="0.35">
      <c r="A6402" s="487" t="s">
        <v>50</v>
      </c>
      <c r="B6402" s="490">
        <v>1548.9649999999999</v>
      </c>
      <c r="C6402" s="490">
        <v>0</v>
      </c>
      <c r="D6402" s="490">
        <v>0</v>
      </c>
      <c r="E6402" s="490">
        <v>0</v>
      </c>
      <c r="G6402" s="364"/>
    </row>
    <row r="6403" spans="1:7" ht="17.25" thickBot="1" x14ac:dyDescent="0.35">
      <c r="A6403" s="489" t="s">
        <v>110</v>
      </c>
      <c r="B6403" s="488">
        <v>1548.9649999999999</v>
      </c>
      <c r="C6403" s="488">
        <v>0</v>
      </c>
      <c r="D6403" s="488">
        <v>0</v>
      </c>
      <c r="E6403" s="488">
        <v>0</v>
      </c>
      <c r="G6403" s="364"/>
    </row>
    <row r="6404" spans="1:7" ht="17.25" thickBot="1" x14ac:dyDescent="0.35">
      <c r="A6404" s="489" t="s">
        <v>111</v>
      </c>
      <c r="B6404" s="490"/>
      <c r="C6404" s="488"/>
      <c r="D6404" s="488"/>
      <c r="E6404" s="488"/>
      <c r="G6404" s="364"/>
    </row>
    <row r="6405" spans="1:7" ht="17.25" thickBot="1" x14ac:dyDescent="0.35">
      <c r="A6405" s="489" t="s">
        <v>113</v>
      </c>
      <c r="B6405" s="490"/>
      <c r="C6405" s="488"/>
      <c r="D6405" s="488"/>
      <c r="E6405" s="488"/>
      <c r="G6405" s="364"/>
    </row>
    <row r="6406" spans="1:7" ht="17.25" thickBot="1" x14ac:dyDescent="0.35">
      <c r="A6406" s="489" t="s">
        <v>114</v>
      </c>
      <c r="B6406" s="490"/>
      <c r="C6406" s="488"/>
      <c r="D6406" s="488"/>
      <c r="E6406" s="488"/>
      <c r="G6406" s="364"/>
    </row>
    <row r="6407" spans="1:7" ht="34.5" customHeight="1" thickBot="1" x14ac:dyDescent="0.35">
      <c r="A6407" s="493" t="s">
        <v>216</v>
      </c>
      <c r="B6407" s="490">
        <v>1548.9649999999999</v>
      </c>
      <c r="C6407" s="490">
        <v>0</v>
      </c>
      <c r="D6407" s="490">
        <v>0</v>
      </c>
      <c r="E6407" s="490">
        <v>0</v>
      </c>
      <c r="G6407" s="364"/>
    </row>
    <row r="6408" spans="1:7" ht="91.5" customHeight="1" thickBot="1" x14ac:dyDescent="0.35">
      <c r="A6408" s="477" t="s">
        <v>20</v>
      </c>
      <c r="B6408" s="477" t="s">
        <v>1330</v>
      </c>
      <c r="C6408" s="478" t="s">
        <v>1331</v>
      </c>
      <c r="D6408" s="479"/>
      <c r="E6408" s="477"/>
      <c r="G6408" s="364"/>
    </row>
    <row r="6409" spans="1:7" ht="17.25" thickBot="1" x14ac:dyDescent="0.35">
      <c r="A6409" s="481" t="s">
        <v>22</v>
      </c>
      <c r="B6409" s="1046"/>
      <c r="C6409" s="1047"/>
      <c r="D6409" s="1047"/>
      <c r="E6409" s="1048"/>
      <c r="G6409" s="364"/>
    </row>
    <row r="6410" spans="1:7" ht="17.25" thickBot="1" x14ac:dyDescent="0.35">
      <c r="A6410" s="481" t="s">
        <v>24</v>
      </c>
      <c r="B6410" s="1049" t="s">
        <v>1018</v>
      </c>
      <c r="C6410" s="1050"/>
      <c r="D6410" s="1050"/>
      <c r="E6410" s="1051"/>
      <c r="G6410" s="364"/>
    </row>
    <row r="6411" spans="1:7" x14ac:dyDescent="0.3">
      <c r="A6411" s="1044"/>
      <c r="B6411" s="482">
        <v>2019</v>
      </c>
      <c r="C6411" s="482">
        <v>2020</v>
      </c>
      <c r="D6411" s="482">
        <v>2021</v>
      </c>
      <c r="E6411" s="482">
        <v>2022</v>
      </c>
      <c r="G6411" s="364"/>
    </row>
    <row r="6412" spans="1:7" ht="17.25" thickBot="1" x14ac:dyDescent="0.35">
      <c r="A6412" s="1045"/>
      <c r="B6412" s="483" t="s">
        <v>9</v>
      </c>
      <c r="C6412" s="483" t="s">
        <v>10</v>
      </c>
      <c r="D6412" s="483" t="s">
        <v>10</v>
      </c>
      <c r="E6412" s="483" t="s">
        <v>10</v>
      </c>
      <c r="G6412" s="364"/>
    </row>
    <row r="6413" spans="1:7" ht="17.25" thickBot="1" x14ac:dyDescent="0.35">
      <c r="A6413" s="481" t="s">
        <v>26</v>
      </c>
      <c r="B6413" s="485">
        <v>6385</v>
      </c>
      <c r="C6413" s="485">
        <v>0</v>
      </c>
      <c r="D6413" s="484">
        <v>0</v>
      </c>
      <c r="E6413" s="484">
        <v>0</v>
      </c>
      <c r="G6413" s="364"/>
    </row>
    <row r="6414" spans="1:7" ht="17.25" thickBot="1" x14ac:dyDescent="0.35">
      <c r="A6414" s="481" t="s">
        <v>27</v>
      </c>
      <c r="B6414" s="490">
        <v>187795.01199999999</v>
      </c>
      <c r="C6414" s="490">
        <v>0</v>
      </c>
      <c r="D6414" s="490">
        <v>0</v>
      </c>
      <c r="E6414" s="490">
        <v>0</v>
      </c>
      <c r="G6414" s="364"/>
    </row>
    <row r="6415" spans="1:7" ht="17.25" thickBot="1" x14ac:dyDescent="0.35">
      <c r="A6415" s="481" t="s">
        <v>28</v>
      </c>
      <c r="B6415" s="485">
        <v>29.41190477682067</v>
      </c>
      <c r="C6415" s="485" t="e">
        <v>#DIV/0!</v>
      </c>
      <c r="D6415" s="485" t="e">
        <v>#DIV/0!</v>
      </c>
      <c r="E6415" s="485" t="e">
        <v>#DIV/0!</v>
      </c>
      <c r="G6415" s="364"/>
    </row>
    <row r="6416" spans="1:7" ht="17.25" thickBot="1" x14ac:dyDescent="0.35">
      <c r="A6416" s="481" t="s">
        <v>29</v>
      </c>
      <c r="B6416" s="484" t="s">
        <v>30</v>
      </c>
      <c r="C6416" s="486">
        <v>-1</v>
      </c>
      <c r="D6416" s="486" t="e">
        <v>#DIV/0!</v>
      </c>
      <c r="E6416" s="486" t="e">
        <v>#DIV/0!</v>
      </c>
      <c r="G6416" s="364"/>
    </row>
    <row r="6417" spans="1:7" ht="17.25" thickBot="1" x14ac:dyDescent="0.35">
      <c r="A6417" s="481" t="s">
        <v>31</v>
      </c>
      <c r="B6417" s="484" t="s">
        <v>30</v>
      </c>
      <c r="C6417" s="486">
        <v>-1</v>
      </c>
      <c r="D6417" s="486" t="e">
        <v>#DIV/0!</v>
      </c>
      <c r="E6417" s="486" t="e">
        <v>#DIV/0!</v>
      </c>
      <c r="G6417" s="364"/>
    </row>
    <row r="6418" spans="1:7" ht="30.75" thickBot="1" x14ac:dyDescent="0.35">
      <c r="A6418" s="481" t="s">
        <v>32</v>
      </c>
      <c r="B6418" s="484" t="s">
        <v>30</v>
      </c>
      <c r="C6418" s="486" t="e">
        <v>#DIV/0!</v>
      </c>
      <c r="D6418" s="486" t="e">
        <v>#DIV/0!</v>
      </c>
      <c r="E6418" s="486" t="e">
        <v>#DIV/0!</v>
      </c>
      <c r="G6418" s="364"/>
    </row>
    <row r="6419" spans="1:7" ht="17.25" thickBot="1" x14ac:dyDescent="0.35">
      <c r="A6419" s="1041" t="s">
        <v>1207</v>
      </c>
      <c r="B6419" s="1042"/>
      <c r="C6419" s="1042"/>
      <c r="D6419" s="1042"/>
      <c r="E6419" s="1043"/>
      <c r="G6419" s="364"/>
    </row>
    <row r="6420" spans="1:7" x14ac:dyDescent="0.3">
      <c r="A6420" s="1044"/>
      <c r="B6420" s="482">
        <v>2019</v>
      </c>
      <c r="C6420" s="482">
        <v>2020</v>
      </c>
      <c r="D6420" s="482">
        <v>2021</v>
      </c>
      <c r="E6420" s="482">
        <v>2022</v>
      </c>
      <c r="G6420" s="364"/>
    </row>
    <row r="6421" spans="1:7" ht="17.25" thickBot="1" x14ac:dyDescent="0.35">
      <c r="A6421" s="1045"/>
      <c r="B6421" s="483" t="s">
        <v>9</v>
      </c>
      <c r="C6421" s="483" t="s">
        <v>10</v>
      </c>
      <c r="D6421" s="483" t="s">
        <v>10</v>
      </c>
      <c r="E6421" s="483" t="s">
        <v>10</v>
      </c>
      <c r="G6421" s="364"/>
    </row>
    <row r="6422" spans="1:7" ht="17.25" thickBot="1" x14ac:dyDescent="0.35">
      <c r="A6422" s="487" t="s">
        <v>49</v>
      </c>
      <c r="B6422" s="488">
        <v>0</v>
      </c>
      <c r="C6422" s="488">
        <v>0</v>
      </c>
      <c r="D6422" s="488">
        <v>0</v>
      </c>
      <c r="E6422" s="488">
        <v>0</v>
      </c>
      <c r="G6422" s="364"/>
    </row>
    <row r="6423" spans="1:7" ht="17.25" thickBot="1" x14ac:dyDescent="0.35">
      <c r="A6423" s="489" t="s">
        <v>110</v>
      </c>
      <c r="B6423" s="488"/>
      <c r="C6423" s="488"/>
      <c r="D6423" s="488"/>
      <c r="E6423" s="488"/>
      <c r="G6423" s="364"/>
    </row>
    <row r="6424" spans="1:7" ht="17.25" thickBot="1" x14ac:dyDescent="0.35">
      <c r="A6424" s="489" t="s">
        <v>111</v>
      </c>
      <c r="B6424" s="488"/>
      <c r="C6424" s="488"/>
      <c r="D6424" s="488"/>
      <c r="E6424" s="488"/>
      <c r="G6424" s="364"/>
    </row>
    <row r="6425" spans="1:7" ht="17.25" thickBot="1" x14ac:dyDescent="0.35">
      <c r="A6425" s="489" t="s">
        <v>113</v>
      </c>
      <c r="B6425" s="488"/>
      <c r="C6425" s="488"/>
      <c r="D6425" s="488"/>
      <c r="E6425" s="488"/>
      <c r="G6425" s="364"/>
    </row>
    <row r="6426" spans="1:7" ht="17.25" thickBot="1" x14ac:dyDescent="0.35">
      <c r="A6426" s="489" t="s">
        <v>114</v>
      </c>
      <c r="B6426" s="488"/>
      <c r="C6426" s="488"/>
      <c r="D6426" s="488"/>
      <c r="E6426" s="488"/>
      <c r="G6426" s="364"/>
    </row>
    <row r="6427" spans="1:7" ht="17.25" thickBot="1" x14ac:dyDescent="0.35">
      <c r="A6427" s="487" t="s">
        <v>50</v>
      </c>
      <c r="B6427" s="490">
        <v>187795.01199999999</v>
      </c>
      <c r="C6427" s="490">
        <v>0</v>
      </c>
      <c r="D6427" s="490">
        <v>0</v>
      </c>
      <c r="E6427" s="490">
        <v>0</v>
      </c>
      <c r="G6427" s="364"/>
    </row>
    <row r="6428" spans="1:7" ht="17.25" thickBot="1" x14ac:dyDescent="0.35">
      <c r="A6428" s="489" t="s">
        <v>110</v>
      </c>
      <c r="B6428" s="488">
        <v>187795.01199999999</v>
      </c>
      <c r="C6428" s="488">
        <v>0</v>
      </c>
      <c r="D6428" s="488">
        <v>0</v>
      </c>
      <c r="E6428" s="488">
        <v>0</v>
      </c>
      <c r="G6428" s="364"/>
    </row>
    <row r="6429" spans="1:7" ht="17.25" thickBot="1" x14ac:dyDescent="0.35">
      <c r="A6429" s="489" t="s">
        <v>111</v>
      </c>
      <c r="B6429" s="490"/>
      <c r="C6429" s="488"/>
      <c r="D6429" s="488"/>
      <c r="E6429" s="488"/>
      <c r="G6429" s="364"/>
    </row>
    <row r="6430" spans="1:7" ht="17.25" thickBot="1" x14ac:dyDescent="0.35">
      <c r="A6430" s="489" t="s">
        <v>113</v>
      </c>
      <c r="B6430" s="490"/>
      <c r="C6430" s="488"/>
      <c r="D6430" s="488"/>
      <c r="E6430" s="488"/>
      <c r="G6430" s="364"/>
    </row>
    <row r="6431" spans="1:7" ht="17.25" thickBot="1" x14ac:dyDescent="0.35">
      <c r="A6431" s="489" t="s">
        <v>114</v>
      </c>
      <c r="B6431" s="490"/>
      <c r="C6431" s="488"/>
      <c r="D6431" s="488"/>
      <c r="E6431" s="488"/>
      <c r="G6431" s="364"/>
    </row>
    <row r="6432" spans="1:7" ht="41.25" customHeight="1" thickBot="1" x14ac:dyDescent="0.35">
      <c r="A6432" s="493" t="s">
        <v>40</v>
      </c>
      <c r="B6432" s="490">
        <v>187795.01199999999</v>
      </c>
      <c r="C6432" s="490">
        <v>0</v>
      </c>
      <c r="D6432" s="490">
        <v>0</v>
      </c>
      <c r="E6432" s="490">
        <v>0</v>
      </c>
      <c r="G6432" s="364"/>
    </row>
    <row r="6433" spans="1:7" ht="116.25" customHeight="1" thickBot="1" x14ac:dyDescent="0.35">
      <c r="A6433" s="477" t="s">
        <v>20</v>
      </c>
      <c r="B6433" s="477" t="s">
        <v>1332</v>
      </c>
      <c r="C6433" s="478" t="s">
        <v>1333</v>
      </c>
      <c r="D6433" s="479"/>
      <c r="E6433" s="477"/>
      <c r="G6433" s="364"/>
    </row>
    <row r="6434" spans="1:7" ht="17.25" thickBot="1" x14ac:dyDescent="0.35">
      <c r="A6434" s="481" t="s">
        <v>22</v>
      </c>
      <c r="B6434" s="1046" t="s">
        <v>724</v>
      </c>
      <c r="C6434" s="1047"/>
      <c r="D6434" s="1047"/>
      <c r="E6434" s="1048"/>
      <c r="G6434" s="364"/>
    </row>
    <row r="6435" spans="1:7" ht="17.25" thickBot="1" x14ac:dyDescent="0.35">
      <c r="A6435" s="481" t="s">
        <v>24</v>
      </c>
      <c r="B6435" s="1049" t="s">
        <v>711</v>
      </c>
      <c r="C6435" s="1050"/>
      <c r="D6435" s="1050"/>
      <c r="E6435" s="1051"/>
      <c r="G6435" s="364"/>
    </row>
    <row r="6436" spans="1:7" x14ac:dyDescent="0.3">
      <c r="A6436" s="1044"/>
      <c r="B6436" s="482">
        <v>2019</v>
      </c>
      <c r="C6436" s="482">
        <v>2019</v>
      </c>
      <c r="D6436" s="482">
        <v>2021</v>
      </c>
      <c r="E6436" s="482">
        <v>2022</v>
      </c>
      <c r="G6436" s="364"/>
    </row>
    <row r="6437" spans="1:7" ht="17.25" thickBot="1" x14ac:dyDescent="0.35">
      <c r="A6437" s="1045"/>
      <c r="B6437" s="483" t="s">
        <v>9</v>
      </c>
      <c r="C6437" s="483" t="s">
        <v>10</v>
      </c>
      <c r="D6437" s="483" t="s">
        <v>10</v>
      </c>
      <c r="E6437" s="483" t="s">
        <v>10</v>
      </c>
      <c r="G6437" s="364"/>
    </row>
    <row r="6438" spans="1:7" ht="17.25" thickBot="1" x14ac:dyDescent="0.35">
      <c r="A6438" s="481" t="s">
        <v>26</v>
      </c>
      <c r="B6438" s="485">
        <v>1</v>
      </c>
      <c r="C6438" s="485">
        <v>0</v>
      </c>
      <c r="D6438" s="484">
        <v>0</v>
      </c>
      <c r="E6438" s="484">
        <v>0</v>
      </c>
      <c r="G6438" s="364"/>
    </row>
    <row r="6439" spans="1:7" ht="17.25" thickBot="1" x14ac:dyDescent="0.35">
      <c r="A6439" s="481" t="s">
        <v>27</v>
      </c>
      <c r="B6439" s="488">
        <v>376</v>
      </c>
      <c r="C6439" s="488">
        <v>0</v>
      </c>
      <c r="D6439" s="488">
        <v>0</v>
      </c>
      <c r="E6439" s="488">
        <v>0</v>
      </c>
      <c r="G6439" s="364"/>
    </row>
    <row r="6440" spans="1:7" ht="17.25" thickBot="1" x14ac:dyDescent="0.35">
      <c r="A6440" s="481" t="s">
        <v>28</v>
      </c>
      <c r="B6440" s="485">
        <v>376</v>
      </c>
      <c r="C6440" s="485" t="e">
        <v>#DIV/0!</v>
      </c>
      <c r="D6440" s="485" t="e">
        <v>#DIV/0!</v>
      </c>
      <c r="E6440" s="485" t="e">
        <v>#DIV/0!</v>
      </c>
      <c r="G6440" s="364"/>
    </row>
    <row r="6441" spans="1:7" ht="17.25" thickBot="1" x14ac:dyDescent="0.35">
      <c r="A6441" s="481" t="s">
        <v>29</v>
      </c>
      <c r="B6441" s="484" t="s">
        <v>30</v>
      </c>
      <c r="C6441" s="486">
        <v>-1</v>
      </c>
      <c r="D6441" s="486" t="e">
        <v>#DIV/0!</v>
      </c>
      <c r="E6441" s="486" t="e">
        <v>#DIV/0!</v>
      </c>
      <c r="G6441" s="364"/>
    </row>
    <row r="6442" spans="1:7" ht="17.25" thickBot="1" x14ac:dyDescent="0.35">
      <c r="A6442" s="481" t="s">
        <v>31</v>
      </c>
      <c r="B6442" s="484" t="s">
        <v>30</v>
      </c>
      <c r="C6442" s="486">
        <v>-1</v>
      </c>
      <c r="D6442" s="486" t="e">
        <v>#DIV/0!</v>
      </c>
      <c r="E6442" s="486" t="e">
        <v>#DIV/0!</v>
      </c>
      <c r="G6442" s="364"/>
    </row>
    <row r="6443" spans="1:7" ht="30.75" thickBot="1" x14ac:dyDescent="0.35">
      <c r="A6443" s="481" t="s">
        <v>32</v>
      </c>
      <c r="B6443" s="484" t="s">
        <v>30</v>
      </c>
      <c r="C6443" s="486" t="e">
        <v>#DIV/0!</v>
      </c>
      <c r="D6443" s="486" t="e">
        <v>#DIV/0!</v>
      </c>
      <c r="E6443" s="486" t="e">
        <v>#DIV/0!</v>
      </c>
      <c r="G6443" s="364"/>
    </row>
    <row r="6444" spans="1:7" ht="17.25" thickBot="1" x14ac:dyDescent="0.35">
      <c r="A6444" s="1041" t="s">
        <v>1207</v>
      </c>
      <c r="B6444" s="1042"/>
      <c r="C6444" s="1042"/>
      <c r="D6444" s="1042"/>
      <c r="E6444" s="1043"/>
      <c r="G6444" s="364"/>
    </row>
    <row r="6445" spans="1:7" x14ac:dyDescent="0.3">
      <c r="A6445" s="1044"/>
      <c r="B6445" s="482">
        <v>2019</v>
      </c>
      <c r="C6445" s="482">
        <v>2019</v>
      </c>
      <c r="D6445" s="482">
        <v>2021</v>
      </c>
      <c r="E6445" s="482">
        <v>2022</v>
      </c>
      <c r="G6445" s="364"/>
    </row>
    <row r="6446" spans="1:7" ht="17.25" thickBot="1" x14ac:dyDescent="0.35">
      <c r="A6446" s="1045"/>
      <c r="B6446" s="483" t="s">
        <v>9</v>
      </c>
      <c r="C6446" s="483" t="s">
        <v>10</v>
      </c>
      <c r="D6446" s="483" t="s">
        <v>10</v>
      </c>
      <c r="E6446" s="483" t="s">
        <v>10</v>
      </c>
      <c r="G6446" s="364"/>
    </row>
    <row r="6447" spans="1:7" ht="17.25" thickBot="1" x14ac:dyDescent="0.35">
      <c r="A6447" s="487" t="s">
        <v>49</v>
      </c>
      <c r="B6447" s="488">
        <v>0</v>
      </c>
      <c r="C6447" s="488">
        <v>0</v>
      </c>
      <c r="D6447" s="488">
        <v>0</v>
      </c>
      <c r="E6447" s="488">
        <v>0</v>
      </c>
      <c r="G6447" s="364"/>
    </row>
    <row r="6448" spans="1:7" ht="17.25" thickBot="1" x14ac:dyDescent="0.35">
      <c r="A6448" s="489" t="s">
        <v>110</v>
      </c>
      <c r="B6448" s="488"/>
      <c r="C6448" s="488"/>
      <c r="D6448" s="488"/>
      <c r="E6448" s="488"/>
      <c r="G6448" s="364"/>
    </row>
    <row r="6449" spans="1:7" ht="17.25" thickBot="1" x14ac:dyDescent="0.35">
      <c r="A6449" s="489" t="s">
        <v>111</v>
      </c>
      <c r="B6449" s="488"/>
      <c r="C6449" s="488"/>
      <c r="D6449" s="488"/>
      <c r="E6449" s="488"/>
      <c r="G6449" s="364"/>
    </row>
    <row r="6450" spans="1:7" ht="17.25" thickBot="1" x14ac:dyDescent="0.35">
      <c r="A6450" s="489" t="s">
        <v>113</v>
      </c>
      <c r="B6450" s="488"/>
      <c r="C6450" s="488"/>
      <c r="D6450" s="488"/>
      <c r="E6450" s="488"/>
      <c r="G6450" s="364"/>
    </row>
    <row r="6451" spans="1:7" ht="17.25" thickBot="1" x14ac:dyDescent="0.35">
      <c r="A6451" s="489" t="s">
        <v>114</v>
      </c>
      <c r="B6451" s="488"/>
      <c r="C6451" s="488"/>
      <c r="D6451" s="488"/>
      <c r="E6451" s="488"/>
      <c r="G6451" s="364"/>
    </row>
    <row r="6452" spans="1:7" ht="17.25" thickBot="1" x14ac:dyDescent="0.35">
      <c r="A6452" s="487" t="s">
        <v>50</v>
      </c>
      <c r="B6452" s="490">
        <v>376</v>
      </c>
      <c r="C6452" s="490">
        <v>0</v>
      </c>
      <c r="D6452" s="490">
        <v>0</v>
      </c>
      <c r="E6452" s="490">
        <v>0</v>
      </c>
      <c r="G6452" s="364"/>
    </row>
    <row r="6453" spans="1:7" ht="17.25" thickBot="1" x14ac:dyDescent="0.35">
      <c r="A6453" s="489" t="s">
        <v>110</v>
      </c>
      <c r="B6453" s="488">
        <v>376</v>
      </c>
      <c r="C6453" s="488">
        <v>0</v>
      </c>
      <c r="D6453" s="488">
        <v>0</v>
      </c>
      <c r="E6453" s="488">
        <v>0</v>
      </c>
      <c r="G6453" s="364"/>
    </row>
    <row r="6454" spans="1:7" ht="17.25" thickBot="1" x14ac:dyDescent="0.35">
      <c r="A6454" s="489" t="s">
        <v>111</v>
      </c>
      <c r="B6454" s="490"/>
      <c r="C6454" s="488"/>
      <c r="D6454" s="488"/>
      <c r="E6454" s="488"/>
      <c r="G6454" s="364"/>
    </row>
    <row r="6455" spans="1:7" ht="17.25" thickBot="1" x14ac:dyDescent="0.35">
      <c r="A6455" s="489" t="s">
        <v>113</v>
      </c>
      <c r="B6455" s="490"/>
      <c r="C6455" s="488"/>
      <c r="D6455" s="488"/>
      <c r="E6455" s="488"/>
      <c r="G6455" s="364"/>
    </row>
    <row r="6456" spans="1:7" ht="17.25" thickBot="1" x14ac:dyDescent="0.35">
      <c r="A6456" s="489" t="s">
        <v>114</v>
      </c>
      <c r="B6456" s="490"/>
      <c r="C6456" s="488"/>
      <c r="D6456" s="488"/>
      <c r="E6456" s="488"/>
      <c r="G6456" s="364"/>
    </row>
    <row r="6457" spans="1:7" ht="42" customHeight="1" thickBot="1" x14ac:dyDescent="0.35">
      <c r="A6457" s="493" t="s">
        <v>40</v>
      </c>
      <c r="B6457" s="490">
        <v>376</v>
      </c>
      <c r="C6457" s="490">
        <v>0</v>
      </c>
      <c r="D6457" s="490">
        <v>0</v>
      </c>
      <c r="E6457" s="490">
        <v>0</v>
      </c>
      <c r="G6457" s="364"/>
    </row>
    <row r="6458" spans="1:7" ht="75" customHeight="1" thickBot="1" x14ac:dyDescent="0.35">
      <c r="A6458" s="477" t="s">
        <v>53</v>
      </c>
      <c r="B6458" s="499" t="s">
        <v>1334</v>
      </c>
      <c r="C6458" s="478" t="s">
        <v>1335</v>
      </c>
      <c r="D6458" s="479"/>
      <c r="E6458" s="477"/>
      <c r="G6458" s="364"/>
    </row>
    <row r="6459" spans="1:7" ht="17.25" thickBot="1" x14ac:dyDescent="0.35">
      <c r="A6459" s="481" t="s">
        <v>22</v>
      </c>
      <c r="B6459" s="1057" t="s">
        <v>1336</v>
      </c>
      <c r="C6459" s="1058"/>
      <c r="D6459" s="1058"/>
      <c r="E6459" s="1059"/>
      <c r="G6459" s="364"/>
    </row>
    <row r="6460" spans="1:7" ht="17.25" thickBot="1" x14ac:dyDescent="0.35">
      <c r="A6460" s="481" t="s">
        <v>24</v>
      </c>
      <c r="B6460" s="1049" t="s">
        <v>715</v>
      </c>
      <c r="C6460" s="1050"/>
      <c r="D6460" s="1050"/>
      <c r="E6460" s="1051"/>
      <c r="G6460" s="364"/>
    </row>
    <row r="6461" spans="1:7" x14ac:dyDescent="0.3">
      <c r="A6461" s="1044"/>
      <c r="B6461" s="482">
        <v>2019</v>
      </c>
      <c r="C6461" s="482">
        <v>2019</v>
      </c>
      <c r="D6461" s="482">
        <v>2021</v>
      </c>
      <c r="E6461" s="482">
        <v>2022</v>
      </c>
      <c r="G6461" s="364"/>
    </row>
    <row r="6462" spans="1:7" ht="17.25" thickBot="1" x14ac:dyDescent="0.35">
      <c r="A6462" s="1045"/>
      <c r="B6462" s="483" t="s">
        <v>9</v>
      </c>
      <c r="C6462" s="483" t="s">
        <v>10</v>
      </c>
      <c r="D6462" s="483" t="s">
        <v>10</v>
      </c>
      <c r="E6462" s="483" t="s">
        <v>10</v>
      </c>
      <c r="G6462" s="364"/>
    </row>
    <row r="6463" spans="1:7" ht="17.25" thickBot="1" x14ac:dyDescent="0.35">
      <c r="A6463" s="481" t="s">
        <v>26</v>
      </c>
      <c r="B6463" s="485">
        <v>74</v>
      </c>
      <c r="C6463" s="485">
        <v>0</v>
      </c>
      <c r="D6463" s="484">
        <v>0</v>
      </c>
      <c r="E6463" s="484">
        <v>0</v>
      </c>
      <c r="G6463" s="364"/>
    </row>
    <row r="6464" spans="1:7" ht="17.25" thickBot="1" x14ac:dyDescent="0.35">
      <c r="A6464" s="481" t="s">
        <v>27</v>
      </c>
      <c r="B6464" s="485">
        <v>461</v>
      </c>
      <c r="C6464" s="485">
        <v>0</v>
      </c>
      <c r="D6464" s="485">
        <v>0</v>
      </c>
      <c r="E6464" s="485">
        <v>0</v>
      </c>
      <c r="G6464" s="364"/>
    </row>
    <row r="6465" spans="1:7" ht="17.25" thickBot="1" x14ac:dyDescent="0.35">
      <c r="A6465" s="481" t="s">
        <v>28</v>
      </c>
      <c r="B6465" s="485">
        <v>6.2297297297297298</v>
      </c>
      <c r="C6465" s="485" t="e">
        <v>#DIV/0!</v>
      </c>
      <c r="D6465" s="485" t="e">
        <v>#DIV/0!</v>
      </c>
      <c r="E6465" s="485" t="e">
        <v>#DIV/0!</v>
      </c>
      <c r="G6465" s="364"/>
    </row>
    <row r="6466" spans="1:7" ht="17.25" thickBot="1" x14ac:dyDescent="0.35">
      <c r="A6466" s="481" t="s">
        <v>29</v>
      </c>
      <c r="B6466" s="484" t="s">
        <v>30</v>
      </c>
      <c r="C6466" s="486">
        <v>-1</v>
      </c>
      <c r="D6466" s="486" t="e">
        <v>#DIV/0!</v>
      </c>
      <c r="E6466" s="486" t="e">
        <v>#DIV/0!</v>
      </c>
      <c r="G6466" s="364"/>
    </row>
    <row r="6467" spans="1:7" ht="17.25" thickBot="1" x14ac:dyDescent="0.35">
      <c r="A6467" s="481" t="s">
        <v>31</v>
      </c>
      <c r="B6467" s="484" t="s">
        <v>30</v>
      </c>
      <c r="C6467" s="486">
        <v>-1</v>
      </c>
      <c r="D6467" s="486" t="e">
        <v>#DIV/0!</v>
      </c>
      <c r="E6467" s="486" t="e">
        <v>#DIV/0!</v>
      </c>
      <c r="G6467" s="364"/>
    </row>
    <row r="6468" spans="1:7" ht="30.75" thickBot="1" x14ac:dyDescent="0.35">
      <c r="A6468" s="481" t="s">
        <v>32</v>
      </c>
      <c r="B6468" s="484" t="s">
        <v>30</v>
      </c>
      <c r="C6468" s="486" t="e">
        <v>#DIV/0!</v>
      </c>
      <c r="D6468" s="486" t="e">
        <v>#DIV/0!</v>
      </c>
      <c r="E6468" s="486" t="e">
        <v>#DIV/0!</v>
      </c>
      <c r="G6468" s="364"/>
    </row>
    <row r="6469" spans="1:7" ht="17.25" thickBot="1" x14ac:dyDescent="0.35">
      <c r="A6469" s="1041" t="s">
        <v>1207</v>
      </c>
      <c r="B6469" s="1042"/>
      <c r="C6469" s="1042"/>
      <c r="D6469" s="1042"/>
      <c r="E6469" s="1043"/>
      <c r="G6469" s="364"/>
    </row>
    <row r="6470" spans="1:7" x14ac:dyDescent="0.3">
      <c r="A6470" s="1044"/>
      <c r="B6470" s="482">
        <v>2019</v>
      </c>
      <c r="C6470" s="482">
        <v>2019</v>
      </c>
      <c r="D6470" s="482">
        <v>2021</v>
      </c>
      <c r="E6470" s="482">
        <v>2022</v>
      </c>
      <c r="G6470" s="364"/>
    </row>
    <row r="6471" spans="1:7" ht="17.25" thickBot="1" x14ac:dyDescent="0.35">
      <c r="A6471" s="1045"/>
      <c r="B6471" s="483" t="s">
        <v>9</v>
      </c>
      <c r="C6471" s="483" t="s">
        <v>10</v>
      </c>
      <c r="D6471" s="483" t="s">
        <v>10</v>
      </c>
      <c r="E6471" s="483" t="s">
        <v>10</v>
      </c>
      <c r="G6471" s="364"/>
    </row>
    <row r="6472" spans="1:7" ht="17.25" thickBot="1" x14ac:dyDescent="0.35">
      <c r="A6472" s="487" t="s">
        <v>49</v>
      </c>
      <c r="B6472" s="488">
        <v>0</v>
      </c>
      <c r="C6472" s="488">
        <v>0</v>
      </c>
      <c r="D6472" s="488">
        <v>0</v>
      </c>
      <c r="E6472" s="488">
        <v>0</v>
      </c>
      <c r="G6472" s="364"/>
    </row>
    <row r="6473" spans="1:7" ht="17.25" thickBot="1" x14ac:dyDescent="0.35">
      <c r="A6473" s="489" t="s">
        <v>110</v>
      </c>
      <c r="B6473" s="488"/>
      <c r="C6473" s="488"/>
      <c r="D6473" s="488"/>
      <c r="E6473" s="488"/>
      <c r="G6473" s="364"/>
    </row>
    <row r="6474" spans="1:7" ht="17.25" thickBot="1" x14ac:dyDescent="0.35">
      <c r="A6474" s="489" t="s">
        <v>111</v>
      </c>
      <c r="B6474" s="488"/>
      <c r="C6474" s="488"/>
      <c r="D6474" s="488"/>
      <c r="E6474" s="488"/>
      <c r="G6474" s="364"/>
    </row>
    <row r="6475" spans="1:7" ht="17.25" thickBot="1" x14ac:dyDescent="0.35">
      <c r="A6475" s="489" t="s">
        <v>113</v>
      </c>
      <c r="B6475" s="488"/>
      <c r="C6475" s="488"/>
      <c r="D6475" s="488"/>
      <c r="E6475" s="488"/>
      <c r="G6475" s="364"/>
    </row>
    <row r="6476" spans="1:7" ht="17.25" thickBot="1" x14ac:dyDescent="0.35">
      <c r="A6476" s="489" t="s">
        <v>114</v>
      </c>
      <c r="B6476" s="488"/>
      <c r="C6476" s="488"/>
      <c r="D6476" s="488"/>
      <c r="E6476" s="488"/>
      <c r="G6476" s="364"/>
    </row>
    <row r="6477" spans="1:7" ht="17.25" thickBot="1" x14ac:dyDescent="0.35">
      <c r="A6477" s="487" t="s">
        <v>50</v>
      </c>
      <c r="B6477" s="490">
        <v>461</v>
      </c>
      <c r="C6477" s="490">
        <v>0</v>
      </c>
      <c r="D6477" s="490">
        <v>0</v>
      </c>
      <c r="E6477" s="490">
        <v>0</v>
      </c>
      <c r="G6477" s="364"/>
    </row>
    <row r="6478" spans="1:7" ht="17.25" thickBot="1" x14ac:dyDescent="0.35">
      <c r="A6478" s="489" t="s">
        <v>110</v>
      </c>
      <c r="B6478" s="490">
        <v>461</v>
      </c>
      <c r="C6478" s="488">
        <v>0</v>
      </c>
      <c r="D6478" s="488">
        <v>0</v>
      </c>
      <c r="E6478" s="488">
        <v>0</v>
      </c>
      <c r="G6478" s="364"/>
    </row>
    <row r="6479" spans="1:7" ht="17.25" thickBot="1" x14ac:dyDescent="0.35">
      <c r="A6479" s="489" t="s">
        <v>111</v>
      </c>
      <c r="B6479" s="490"/>
      <c r="C6479" s="488"/>
      <c r="D6479" s="488"/>
      <c r="E6479" s="488"/>
      <c r="G6479" s="364"/>
    </row>
    <row r="6480" spans="1:7" ht="17.25" thickBot="1" x14ac:dyDescent="0.35">
      <c r="A6480" s="489" t="s">
        <v>113</v>
      </c>
      <c r="B6480" s="490"/>
      <c r="C6480" s="488"/>
      <c r="D6480" s="488"/>
      <c r="E6480" s="488"/>
      <c r="G6480" s="364"/>
    </row>
    <row r="6481" spans="1:7" ht="17.25" thickBot="1" x14ac:dyDescent="0.35">
      <c r="A6481" s="489" t="s">
        <v>114</v>
      </c>
      <c r="B6481" s="490"/>
      <c r="C6481" s="488"/>
      <c r="D6481" s="488"/>
      <c r="E6481" s="488"/>
      <c r="G6481" s="364"/>
    </row>
    <row r="6482" spans="1:7" ht="43.5" customHeight="1" thickBot="1" x14ac:dyDescent="0.35">
      <c r="A6482" s="493" t="s">
        <v>56</v>
      </c>
      <c r="B6482" s="490">
        <v>461</v>
      </c>
      <c r="C6482" s="490">
        <v>0</v>
      </c>
      <c r="D6482" s="490">
        <v>0</v>
      </c>
      <c r="E6482" s="490">
        <v>0</v>
      </c>
      <c r="G6482" s="364"/>
    </row>
    <row r="6483" spans="1:7" ht="71.25" customHeight="1" thickBot="1" x14ac:dyDescent="0.35">
      <c r="A6483" s="477" t="s">
        <v>105</v>
      </c>
      <c r="B6483" s="477" t="s">
        <v>1337</v>
      </c>
      <c r="C6483" s="478" t="s">
        <v>1338</v>
      </c>
      <c r="D6483" s="479"/>
      <c r="E6483" s="477"/>
      <c r="G6483" s="364"/>
    </row>
    <row r="6484" spans="1:7" ht="17.25" thickBot="1" x14ac:dyDescent="0.35">
      <c r="A6484" s="481" t="s">
        <v>22</v>
      </c>
      <c r="B6484" s="1046" t="s">
        <v>1339</v>
      </c>
      <c r="C6484" s="1047"/>
      <c r="D6484" s="1047"/>
      <c r="E6484" s="1048"/>
      <c r="G6484" s="364"/>
    </row>
    <row r="6485" spans="1:7" ht="17.25" thickBot="1" x14ac:dyDescent="0.35">
      <c r="A6485" s="481" t="s">
        <v>24</v>
      </c>
      <c r="B6485" s="1049" t="s">
        <v>177</v>
      </c>
      <c r="C6485" s="1050"/>
      <c r="D6485" s="1050"/>
      <c r="E6485" s="1051"/>
      <c r="G6485" s="364"/>
    </row>
    <row r="6486" spans="1:7" x14ac:dyDescent="0.3">
      <c r="A6486" s="1044"/>
      <c r="B6486" s="482">
        <v>2019</v>
      </c>
      <c r="C6486" s="482">
        <v>2019</v>
      </c>
      <c r="D6486" s="482">
        <v>2021</v>
      </c>
      <c r="E6486" s="482">
        <v>2022</v>
      </c>
      <c r="G6486" s="364"/>
    </row>
    <row r="6487" spans="1:7" ht="17.25" thickBot="1" x14ac:dyDescent="0.35">
      <c r="A6487" s="1045"/>
      <c r="B6487" s="483" t="s">
        <v>9</v>
      </c>
      <c r="C6487" s="483" t="s">
        <v>10</v>
      </c>
      <c r="D6487" s="483" t="s">
        <v>10</v>
      </c>
      <c r="E6487" s="483" t="s">
        <v>10</v>
      </c>
      <c r="G6487" s="364"/>
    </row>
    <row r="6488" spans="1:7" ht="17.25" thickBot="1" x14ac:dyDescent="0.35">
      <c r="A6488" s="481" t="s">
        <v>26</v>
      </c>
      <c r="B6488" s="485">
        <v>75</v>
      </c>
      <c r="C6488" s="485">
        <v>0</v>
      </c>
      <c r="D6488" s="485">
        <v>0</v>
      </c>
      <c r="E6488" s="485">
        <v>0</v>
      </c>
      <c r="G6488" s="364"/>
    </row>
    <row r="6489" spans="1:7" ht="17.25" thickBot="1" x14ac:dyDescent="0.35">
      <c r="A6489" s="481" t="s">
        <v>27</v>
      </c>
      <c r="B6489" s="490">
        <v>61695.292000000001</v>
      </c>
      <c r="C6489" s="490">
        <v>0</v>
      </c>
      <c r="D6489" s="490">
        <v>0</v>
      </c>
      <c r="E6489" s="490">
        <v>0</v>
      </c>
      <c r="G6489" s="364"/>
    </row>
    <row r="6490" spans="1:7" ht="17.25" thickBot="1" x14ac:dyDescent="0.35">
      <c r="A6490" s="481" t="s">
        <v>28</v>
      </c>
      <c r="B6490" s="485">
        <v>822.6038933333333</v>
      </c>
      <c r="C6490" s="485" t="e">
        <v>#DIV/0!</v>
      </c>
      <c r="D6490" s="485" t="e">
        <v>#DIV/0!</v>
      </c>
      <c r="E6490" s="485" t="e">
        <v>#DIV/0!</v>
      </c>
      <c r="G6490" s="364"/>
    </row>
    <row r="6491" spans="1:7" ht="17.25" thickBot="1" x14ac:dyDescent="0.35">
      <c r="A6491" s="481" t="s">
        <v>29</v>
      </c>
      <c r="B6491" s="484" t="s">
        <v>30</v>
      </c>
      <c r="C6491" s="486">
        <v>-1</v>
      </c>
      <c r="D6491" s="486" t="e">
        <v>#DIV/0!</v>
      </c>
      <c r="E6491" s="486" t="e">
        <v>#DIV/0!</v>
      </c>
      <c r="G6491" s="364"/>
    </row>
    <row r="6492" spans="1:7" ht="17.25" thickBot="1" x14ac:dyDescent="0.35">
      <c r="A6492" s="481" t="s">
        <v>31</v>
      </c>
      <c r="B6492" s="484" t="s">
        <v>30</v>
      </c>
      <c r="C6492" s="486">
        <v>-1</v>
      </c>
      <c r="D6492" s="486" t="e">
        <v>#DIV/0!</v>
      </c>
      <c r="E6492" s="486" t="e">
        <v>#DIV/0!</v>
      </c>
      <c r="G6492" s="364"/>
    </row>
    <row r="6493" spans="1:7" ht="30.75" thickBot="1" x14ac:dyDescent="0.35">
      <c r="A6493" s="481" t="s">
        <v>32</v>
      </c>
      <c r="B6493" s="484" t="s">
        <v>30</v>
      </c>
      <c r="C6493" s="486" t="e">
        <v>#DIV/0!</v>
      </c>
      <c r="D6493" s="486" t="e">
        <v>#DIV/0!</v>
      </c>
      <c r="E6493" s="486" t="e">
        <v>#DIV/0!</v>
      </c>
      <c r="G6493" s="364"/>
    </row>
    <row r="6494" spans="1:7" ht="17.25" thickBot="1" x14ac:dyDescent="0.35">
      <c r="A6494" s="1041" t="s">
        <v>1207</v>
      </c>
      <c r="B6494" s="1042"/>
      <c r="C6494" s="1042"/>
      <c r="D6494" s="1042"/>
      <c r="E6494" s="1043"/>
      <c r="G6494" s="364"/>
    </row>
    <row r="6495" spans="1:7" x14ac:dyDescent="0.3">
      <c r="A6495" s="1044"/>
      <c r="B6495" s="482">
        <v>2019</v>
      </c>
      <c r="C6495" s="482">
        <v>2019</v>
      </c>
      <c r="D6495" s="482">
        <v>2021</v>
      </c>
      <c r="E6495" s="482">
        <v>2022</v>
      </c>
      <c r="G6495" s="364"/>
    </row>
    <row r="6496" spans="1:7" ht="17.25" thickBot="1" x14ac:dyDescent="0.35">
      <c r="A6496" s="1045"/>
      <c r="B6496" s="483" t="s">
        <v>9</v>
      </c>
      <c r="C6496" s="483" t="s">
        <v>10</v>
      </c>
      <c r="D6496" s="483" t="s">
        <v>10</v>
      </c>
      <c r="E6496" s="483" t="s">
        <v>10</v>
      </c>
      <c r="G6496" s="364"/>
    </row>
    <row r="6497" spans="1:7" ht="17.25" thickBot="1" x14ac:dyDescent="0.35">
      <c r="A6497" s="487" t="s">
        <v>49</v>
      </c>
      <c r="B6497" s="488">
        <v>0</v>
      </c>
      <c r="C6497" s="488">
        <v>0</v>
      </c>
      <c r="D6497" s="488">
        <v>0</v>
      </c>
      <c r="E6497" s="488">
        <v>0</v>
      </c>
      <c r="G6497" s="364"/>
    </row>
    <row r="6498" spans="1:7" ht="17.25" thickBot="1" x14ac:dyDescent="0.35">
      <c r="A6498" s="489" t="s">
        <v>110</v>
      </c>
      <c r="B6498" s="488">
        <v>0</v>
      </c>
      <c r="C6498" s="488">
        <v>0</v>
      </c>
      <c r="D6498" s="488">
        <v>0</v>
      </c>
      <c r="E6498" s="488">
        <v>0</v>
      </c>
      <c r="G6498" s="364"/>
    </row>
    <row r="6499" spans="1:7" ht="17.25" thickBot="1" x14ac:dyDescent="0.35">
      <c r="A6499" s="489" t="s">
        <v>111</v>
      </c>
      <c r="B6499" s="488"/>
      <c r="C6499" s="488"/>
      <c r="D6499" s="488"/>
      <c r="E6499" s="488"/>
      <c r="G6499" s="364"/>
    </row>
    <row r="6500" spans="1:7" ht="17.25" thickBot="1" x14ac:dyDescent="0.35">
      <c r="A6500" s="489" t="s">
        <v>113</v>
      </c>
      <c r="B6500" s="488"/>
      <c r="C6500" s="488"/>
      <c r="D6500" s="488"/>
      <c r="E6500" s="488"/>
      <c r="G6500" s="364"/>
    </row>
    <row r="6501" spans="1:7" ht="17.25" thickBot="1" x14ac:dyDescent="0.35">
      <c r="A6501" s="489" t="s">
        <v>114</v>
      </c>
      <c r="B6501" s="488"/>
      <c r="C6501" s="488"/>
      <c r="D6501" s="488"/>
      <c r="E6501" s="488"/>
      <c r="G6501" s="364"/>
    </row>
    <row r="6502" spans="1:7" ht="17.25" thickBot="1" x14ac:dyDescent="0.35">
      <c r="A6502" s="487" t="s">
        <v>50</v>
      </c>
      <c r="B6502" s="490">
        <v>61695.292000000001</v>
      </c>
      <c r="C6502" s="490">
        <v>0</v>
      </c>
      <c r="D6502" s="490">
        <v>0</v>
      </c>
      <c r="E6502" s="490">
        <v>0</v>
      </c>
      <c r="G6502" s="364"/>
    </row>
    <row r="6503" spans="1:7" ht="17.25" thickBot="1" x14ac:dyDescent="0.35">
      <c r="A6503" s="489" t="s">
        <v>110</v>
      </c>
      <c r="B6503" s="490">
        <v>61695.292000000001</v>
      </c>
      <c r="C6503" s="488">
        <v>0</v>
      </c>
      <c r="D6503" s="488">
        <v>0</v>
      </c>
      <c r="E6503" s="488">
        <v>0</v>
      </c>
      <c r="G6503" s="364"/>
    </row>
    <row r="6504" spans="1:7" ht="17.25" thickBot="1" x14ac:dyDescent="0.35">
      <c r="A6504" s="489" t="s">
        <v>111</v>
      </c>
      <c r="B6504" s="490"/>
      <c r="C6504" s="488"/>
      <c r="D6504" s="488"/>
      <c r="E6504" s="488"/>
      <c r="G6504" s="364"/>
    </row>
    <row r="6505" spans="1:7" ht="17.25" thickBot="1" x14ac:dyDescent="0.35">
      <c r="A6505" s="489" t="s">
        <v>113</v>
      </c>
      <c r="B6505" s="490"/>
      <c r="C6505" s="488"/>
      <c r="D6505" s="488"/>
      <c r="E6505" s="488"/>
      <c r="G6505" s="364"/>
    </row>
    <row r="6506" spans="1:7" ht="17.25" thickBot="1" x14ac:dyDescent="0.35">
      <c r="A6506" s="489" t="s">
        <v>114</v>
      </c>
      <c r="B6506" s="490"/>
      <c r="C6506" s="488"/>
      <c r="D6506" s="488"/>
      <c r="E6506" s="488"/>
      <c r="G6506" s="364"/>
    </row>
    <row r="6507" spans="1:7" ht="42.75" customHeight="1" thickBot="1" x14ac:dyDescent="0.35">
      <c r="A6507" s="493" t="s">
        <v>107</v>
      </c>
      <c r="B6507" s="490">
        <v>61695.292000000001</v>
      </c>
      <c r="C6507" s="490">
        <v>0</v>
      </c>
      <c r="D6507" s="490">
        <v>0</v>
      </c>
      <c r="E6507" s="490">
        <v>0</v>
      </c>
      <c r="G6507" s="364"/>
    </row>
    <row r="6508" spans="1:7" ht="62.25" customHeight="1" thickBot="1" x14ac:dyDescent="0.35">
      <c r="A6508" s="477" t="s">
        <v>63</v>
      </c>
      <c r="B6508" s="477" t="s">
        <v>1340</v>
      </c>
      <c r="C6508" s="478" t="s">
        <v>1341</v>
      </c>
      <c r="D6508" s="479"/>
      <c r="E6508" s="477"/>
      <c r="G6508" s="364"/>
    </row>
    <row r="6509" spans="1:7" ht="17.25" thickBot="1" x14ac:dyDescent="0.35">
      <c r="A6509" s="481" t="s">
        <v>22</v>
      </c>
      <c r="B6509" s="1046" t="s">
        <v>1342</v>
      </c>
      <c r="C6509" s="1047"/>
      <c r="D6509" s="1047"/>
      <c r="E6509" s="1048"/>
      <c r="G6509" s="364"/>
    </row>
    <row r="6510" spans="1:7" ht="17.25" thickBot="1" x14ac:dyDescent="0.35">
      <c r="A6510" s="481" t="s">
        <v>24</v>
      </c>
      <c r="B6510" s="1049" t="s">
        <v>715</v>
      </c>
      <c r="C6510" s="1050"/>
      <c r="D6510" s="1050"/>
      <c r="E6510" s="1051"/>
      <c r="G6510" s="364"/>
    </row>
    <row r="6511" spans="1:7" x14ac:dyDescent="0.3">
      <c r="A6511" s="1044"/>
      <c r="B6511" s="482">
        <v>2019</v>
      </c>
      <c r="C6511" s="482">
        <v>2020</v>
      </c>
      <c r="D6511" s="482">
        <v>2021</v>
      </c>
      <c r="E6511" s="482">
        <v>2022</v>
      </c>
      <c r="G6511" s="364"/>
    </row>
    <row r="6512" spans="1:7" ht="17.25" thickBot="1" x14ac:dyDescent="0.35">
      <c r="A6512" s="1045"/>
      <c r="B6512" s="483" t="s">
        <v>9</v>
      </c>
      <c r="C6512" s="483" t="s">
        <v>10</v>
      </c>
      <c r="D6512" s="483" t="s">
        <v>10</v>
      </c>
      <c r="E6512" s="483" t="s">
        <v>10</v>
      </c>
      <c r="G6512" s="364"/>
    </row>
    <row r="6513" spans="1:7" ht="17.25" thickBot="1" x14ac:dyDescent="0.35">
      <c r="A6513" s="481" t="s">
        <v>26</v>
      </c>
      <c r="B6513" s="485">
        <v>296</v>
      </c>
      <c r="C6513" s="485">
        <v>0</v>
      </c>
      <c r="D6513" s="485">
        <v>0</v>
      </c>
      <c r="E6513" s="484">
        <v>0</v>
      </c>
      <c r="G6513" s="364"/>
    </row>
    <row r="6514" spans="1:7" ht="17.25" thickBot="1" x14ac:dyDescent="0.35">
      <c r="A6514" s="481" t="s">
        <v>27</v>
      </c>
      <c r="B6514" s="488">
        <v>11381</v>
      </c>
      <c r="C6514" s="488">
        <v>0</v>
      </c>
      <c r="D6514" s="488">
        <v>0</v>
      </c>
      <c r="E6514" s="488">
        <v>0</v>
      </c>
      <c r="G6514" s="364"/>
    </row>
    <row r="6515" spans="1:7" ht="17.25" thickBot="1" x14ac:dyDescent="0.35">
      <c r="A6515" s="481" t="s">
        <v>28</v>
      </c>
      <c r="B6515" s="485">
        <v>38.449324324324323</v>
      </c>
      <c r="C6515" s="485" t="e">
        <v>#DIV/0!</v>
      </c>
      <c r="D6515" s="485" t="e">
        <v>#DIV/0!</v>
      </c>
      <c r="E6515" s="485" t="e">
        <v>#DIV/0!</v>
      </c>
      <c r="G6515" s="364"/>
    </row>
    <row r="6516" spans="1:7" ht="17.25" thickBot="1" x14ac:dyDescent="0.35">
      <c r="A6516" s="481" t="s">
        <v>29</v>
      </c>
      <c r="B6516" s="484" t="s">
        <v>30</v>
      </c>
      <c r="C6516" s="486">
        <v>-1</v>
      </c>
      <c r="D6516" s="486" t="e">
        <v>#DIV/0!</v>
      </c>
      <c r="E6516" s="486" t="e">
        <v>#DIV/0!</v>
      </c>
      <c r="G6516" s="364"/>
    </row>
    <row r="6517" spans="1:7" ht="17.25" thickBot="1" x14ac:dyDescent="0.35">
      <c r="A6517" s="481" t="s">
        <v>31</v>
      </c>
      <c r="B6517" s="484" t="s">
        <v>30</v>
      </c>
      <c r="C6517" s="486">
        <v>-1</v>
      </c>
      <c r="D6517" s="486" t="e">
        <v>#DIV/0!</v>
      </c>
      <c r="E6517" s="486" t="e">
        <v>#DIV/0!</v>
      </c>
      <c r="G6517" s="364"/>
    </row>
    <row r="6518" spans="1:7" ht="30.75" thickBot="1" x14ac:dyDescent="0.35">
      <c r="A6518" s="481" t="s">
        <v>32</v>
      </c>
      <c r="B6518" s="484" t="s">
        <v>30</v>
      </c>
      <c r="C6518" s="486" t="e">
        <v>#DIV/0!</v>
      </c>
      <c r="D6518" s="486" t="e">
        <v>#DIV/0!</v>
      </c>
      <c r="E6518" s="486" t="e">
        <v>#DIV/0!</v>
      </c>
      <c r="G6518" s="364"/>
    </row>
    <row r="6519" spans="1:7" ht="17.25" thickBot="1" x14ac:dyDescent="0.35">
      <c r="A6519" s="1041" t="s">
        <v>1207</v>
      </c>
      <c r="B6519" s="1042"/>
      <c r="C6519" s="1042"/>
      <c r="D6519" s="1042"/>
      <c r="E6519" s="1043"/>
      <c r="G6519" s="364"/>
    </row>
    <row r="6520" spans="1:7" x14ac:dyDescent="0.3">
      <c r="A6520" s="1044"/>
      <c r="B6520" s="482">
        <v>2019</v>
      </c>
      <c r="C6520" s="482">
        <v>2020</v>
      </c>
      <c r="D6520" s="482">
        <v>2021</v>
      </c>
      <c r="E6520" s="482">
        <v>2022</v>
      </c>
      <c r="G6520" s="364"/>
    </row>
    <row r="6521" spans="1:7" ht="17.25" thickBot="1" x14ac:dyDescent="0.35">
      <c r="A6521" s="1045"/>
      <c r="B6521" s="483" t="s">
        <v>9</v>
      </c>
      <c r="C6521" s="483" t="s">
        <v>10</v>
      </c>
      <c r="D6521" s="483" t="s">
        <v>10</v>
      </c>
      <c r="E6521" s="483" t="s">
        <v>10</v>
      </c>
      <c r="G6521" s="364"/>
    </row>
    <row r="6522" spans="1:7" ht="17.25" thickBot="1" x14ac:dyDescent="0.35">
      <c r="A6522" s="487" t="s">
        <v>49</v>
      </c>
      <c r="B6522" s="488">
        <v>0</v>
      </c>
      <c r="C6522" s="488">
        <v>0</v>
      </c>
      <c r="D6522" s="488">
        <v>0</v>
      </c>
      <c r="E6522" s="488">
        <v>0</v>
      </c>
      <c r="G6522" s="364"/>
    </row>
    <row r="6523" spans="1:7" ht="17.25" thickBot="1" x14ac:dyDescent="0.35">
      <c r="A6523" s="489" t="s">
        <v>110</v>
      </c>
      <c r="B6523" s="488"/>
      <c r="C6523" s="488"/>
      <c r="D6523" s="488"/>
      <c r="E6523" s="488"/>
      <c r="G6523" s="364"/>
    </row>
    <row r="6524" spans="1:7" ht="17.25" thickBot="1" x14ac:dyDescent="0.35">
      <c r="A6524" s="489" t="s">
        <v>111</v>
      </c>
      <c r="B6524" s="488"/>
      <c r="C6524" s="488"/>
      <c r="D6524" s="488"/>
      <c r="E6524" s="488"/>
      <c r="G6524" s="364"/>
    </row>
    <row r="6525" spans="1:7" ht="17.25" thickBot="1" x14ac:dyDescent="0.35">
      <c r="A6525" s="489" t="s">
        <v>113</v>
      </c>
      <c r="B6525" s="488"/>
      <c r="C6525" s="488"/>
      <c r="D6525" s="488"/>
      <c r="E6525" s="488"/>
      <c r="G6525" s="364"/>
    </row>
    <row r="6526" spans="1:7" ht="17.25" thickBot="1" x14ac:dyDescent="0.35">
      <c r="A6526" s="489" t="s">
        <v>114</v>
      </c>
      <c r="B6526" s="488"/>
      <c r="C6526" s="488"/>
      <c r="D6526" s="488"/>
      <c r="E6526" s="488"/>
      <c r="G6526" s="364"/>
    </row>
    <row r="6527" spans="1:7" ht="17.25" thickBot="1" x14ac:dyDescent="0.35">
      <c r="A6527" s="487" t="s">
        <v>50</v>
      </c>
      <c r="B6527" s="490">
        <v>11381</v>
      </c>
      <c r="C6527" s="490">
        <v>0</v>
      </c>
      <c r="D6527" s="490">
        <v>0</v>
      </c>
      <c r="E6527" s="490">
        <v>0</v>
      </c>
      <c r="G6527" s="364"/>
    </row>
    <row r="6528" spans="1:7" ht="17.25" thickBot="1" x14ac:dyDescent="0.35">
      <c r="A6528" s="489" t="s">
        <v>110</v>
      </c>
      <c r="B6528" s="488">
        <v>11381</v>
      </c>
      <c r="C6528" s="488">
        <v>0</v>
      </c>
      <c r="D6528" s="488">
        <v>0</v>
      </c>
      <c r="E6528" s="488">
        <v>0</v>
      </c>
      <c r="G6528" s="364"/>
    </row>
    <row r="6529" spans="1:7" ht="17.25" thickBot="1" x14ac:dyDescent="0.35">
      <c r="A6529" s="489" t="s">
        <v>111</v>
      </c>
      <c r="B6529" s="490"/>
      <c r="C6529" s="488"/>
      <c r="D6529" s="488"/>
      <c r="E6529" s="488"/>
      <c r="G6529" s="364"/>
    </row>
    <row r="6530" spans="1:7" ht="17.25" thickBot="1" x14ac:dyDescent="0.35">
      <c r="A6530" s="489" t="s">
        <v>113</v>
      </c>
      <c r="B6530" s="490"/>
      <c r="C6530" s="488"/>
      <c r="D6530" s="488"/>
      <c r="E6530" s="488"/>
      <c r="G6530" s="364"/>
    </row>
    <row r="6531" spans="1:7" ht="17.25" thickBot="1" x14ac:dyDescent="0.35">
      <c r="A6531" s="489" t="s">
        <v>114</v>
      </c>
      <c r="B6531" s="490"/>
      <c r="C6531" s="488"/>
      <c r="D6531" s="488"/>
      <c r="E6531" s="488"/>
      <c r="G6531" s="364"/>
    </row>
    <row r="6532" spans="1:7" ht="44.25" customHeight="1" thickBot="1" x14ac:dyDescent="0.35">
      <c r="A6532" s="493" t="s">
        <v>66</v>
      </c>
      <c r="B6532" s="490">
        <v>11381</v>
      </c>
      <c r="C6532" s="490">
        <v>0</v>
      </c>
      <c r="D6532" s="490">
        <v>0</v>
      </c>
      <c r="E6532" s="490">
        <v>0</v>
      </c>
      <c r="G6532" s="364"/>
    </row>
    <row r="6533" spans="1:7" ht="57.75" customHeight="1" thickBot="1" x14ac:dyDescent="0.35">
      <c r="A6533" s="477" t="s">
        <v>63</v>
      </c>
      <c r="B6533" s="477" t="s">
        <v>1343</v>
      </c>
      <c r="C6533" s="478" t="s">
        <v>1344</v>
      </c>
      <c r="D6533" s="479"/>
      <c r="E6533" s="477"/>
      <c r="G6533" s="364"/>
    </row>
    <row r="6534" spans="1:7" ht="17.25" thickBot="1" x14ac:dyDescent="0.35">
      <c r="A6534" s="481" t="s">
        <v>22</v>
      </c>
      <c r="B6534" s="1046" t="s">
        <v>724</v>
      </c>
      <c r="C6534" s="1047"/>
      <c r="D6534" s="1047"/>
      <c r="E6534" s="1048"/>
      <c r="G6534" s="364"/>
    </row>
    <row r="6535" spans="1:7" ht="17.25" thickBot="1" x14ac:dyDescent="0.35">
      <c r="A6535" s="481" t="s">
        <v>24</v>
      </c>
      <c r="B6535" s="1049" t="s">
        <v>711</v>
      </c>
      <c r="C6535" s="1050"/>
      <c r="D6535" s="1050"/>
      <c r="E6535" s="1051"/>
      <c r="G6535" s="364"/>
    </row>
    <row r="6536" spans="1:7" x14ac:dyDescent="0.3">
      <c r="A6536" s="1044"/>
      <c r="B6536" s="482">
        <v>2019</v>
      </c>
      <c r="C6536" s="482">
        <v>2020</v>
      </c>
      <c r="D6536" s="482">
        <v>2021</v>
      </c>
      <c r="E6536" s="482">
        <v>2022</v>
      </c>
      <c r="G6536" s="364"/>
    </row>
    <row r="6537" spans="1:7" ht="17.25" thickBot="1" x14ac:dyDescent="0.35">
      <c r="A6537" s="1045"/>
      <c r="B6537" s="483" t="s">
        <v>9</v>
      </c>
      <c r="C6537" s="483" t="s">
        <v>10</v>
      </c>
      <c r="D6537" s="483" t="s">
        <v>10</v>
      </c>
      <c r="E6537" s="483" t="s">
        <v>10</v>
      </c>
      <c r="G6537" s="364"/>
    </row>
    <row r="6538" spans="1:7" ht="17.25" thickBot="1" x14ac:dyDescent="0.35">
      <c r="A6538" s="481" t="s">
        <v>26</v>
      </c>
      <c r="B6538" s="485">
        <v>1</v>
      </c>
      <c r="C6538" s="485">
        <v>0</v>
      </c>
      <c r="D6538" s="484">
        <v>0</v>
      </c>
      <c r="E6538" s="484">
        <v>0</v>
      </c>
      <c r="G6538" s="364"/>
    </row>
    <row r="6539" spans="1:7" ht="17.25" thickBot="1" x14ac:dyDescent="0.35">
      <c r="A6539" s="481" t="s">
        <v>27</v>
      </c>
      <c r="B6539" s="488">
        <v>398</v>
      </c>
      <c r="C6539" s="488">
        <v>0</v>
      </c>
      <c r="D6539" s="488">
        <v>0</v>
      </c>
      <c r="E6539" s="488">
        <v>0</v>
      </c>
      <c r="G6539" s="364"/>
    </row>
    <row r="6540" spans="1:7" ht="17.25" thickBot="1" x14ac:dyDescent="0.35">
      <c r="A6540" s="481" t="s">
        <v>28</v>
      </c>
      <c r="B6540" s="485">
        <v>398</v>
      </c>
      <c r="C6540" s="485" t="e">
        <v>#DIV/0!</v>
      </c>
      <c r="D6540" s="485" t="e">
        <v>#DIV/0!</v>
      </c>
      <c r="E6540" s="485" t="e">
        <v>#DIV/0!</v>
      </c>
      <c r="G6540" s="364"/>
    </row>
    <row r="6541" spans="1:7" ht="17.25" thickBot="1" x14ac:dyDescent="0.35">
      <c r="A6541" s="481" t="s">
        <v>29</v>
      </c>
      <c r="B6541" s="484" t="s">
        <v>30</v>
      </c>
      <c r="C6541" s="486">
        <v>-1</v>
      </c>
      <c r="D6541" s="486" t="e">
        <v>#DIV/0!</v>
      </c>
      <c r="E6541" s="486" t="e">
        <v>#DIV/0!</v>
      </c>
      <c r="G6541" s="364"/>
    </row>
    <row r="6542" spans="1:7" ht="17.25" thickBot="1" x14ac:dyDescent="0.35">
      <c r="A6542" s="481" t="s">
        <v>31</v>
      </c>
      <c r="B6542" s="484" t="s">
        <v>30</v>
      </c>
      <c r="C6542" s="486">
        <v>-1</v>
      </c>
      <c r="D6542" s="486" t="e">
        <v>#DIV/0!</v>
      </c>
      <c r="E6542" s="486" t="e">
        <v>#DIV/0!</v>
      </c>
      <c r="G6542" s="364"/>
    </row>
    <row r="6543" spans="1:7" ht="30.75" thickBot="1" x14ac:dyDescent="0.35">
      <c r="A6543" s="481" t="s">
        <v>32</v>
      </c>
      <c r="B6543" s="484" t="s">
        <v>30</v>
      </c>
      <c r="C6543" s="486" t="e">
        <v>#DIV/0!</v>
      </c>
      <c r="D6543" s="486" t="e">
        <v>#DIV/0!</v>
      </c>
      <c r="E6543" s="486" t="e">
        <v>#DIV/0!</v>
      </c>
      <c r="G6543" s="364"/>
    </row>
    <row r="6544" spans="1:7" ht="17.25" thickBot="1" x14ac:dyDescent="0.35">
      <c r="A6544" s="1041" t="s">
        <v>1207</v>
      </c>
      <c r="B6544" s="1042"/>
      <c r="C6544" s="1042"/>
      <c r="D6544" s="1042"/>
      <c r="E6544" s="1043"/>
      <c r="G6544" s="364"/>
    </row>
    <row r="6545" spans="1:7" x14ac:dyDescent="0.3">
      <c r="A6545" s="1044"/>
      <c r="B6545" s="482">
        <v>2019</v>
      </c>
      <c r="C6545" s="482">
        <v>2020</v>
      </c>
      <c r="D6545" s="482">
        <v>2021</v>
      </c>
      <c r="E6545" s="482">
        <v>2022</v>
      </c>
      <c r="G6545" s="364"/>
    </row>
    <row r="6546" spans="1:7" ht="17.25" thickBot="1" x14ac:dyDescent="0.35">
      <c r="A6546" s="1045"/>
      <c r="B6546" s="483" t="s">
        <v>9</v>
      </c>
      <c r="C6546" s="483" t="s">
        <v>10</v>
      </c>
      <c r="D6546" s="483" t="s">
        <v>10</v>
      </c>
      <c r="E6546" s="483" t="s">
        <v>10</v>
      </c>
      <c r="G6546" s="364"/>
    </row>
    <row r="6547" spans="1:7" ht="17.25" thickBot="1" x14ac:dyDescent="0.35">
      <c r="A6547" s="487" t="s">
        <v>49</v>
      </c>
      <c r="B6547" s="488">
        <v>0</v>
      </c>
      <c r="C6547" s="488">
        <v>0</v>
      </c>
      <c r="D6547" s="488">
        <v>0</v>
      </c>
      <c r="E6547" s="488">
        <v>0</v>
      </c>
      <c r="G6547" s="364"/>
    </row>
    <row r="6548" spans="1:7" ht="17.25" thickBot="1" x14ac:dyDescent="0.35">
      <c r="A6548" s="489" t="s">
        <v>110</v>
      </c>
      <c r="B6548" s="488"/>
      <c r="C6548" s="488"/>
      <c r="D6548" s="488"/>
      <c r="E6548" s="488"/>
      <c r="G6548" s="364"/>
    </row>
    <row r="6549" spans="1:7" ht="17.25" thickBot="1" x14ac:dyDescent="0.35">
      <c r="A6549" s="489" t="s">
        <v>111</v>
      </c>
      <c r="B6549" s="488"/>
      <c r="C6549" s="488"/>
      <c r="D6549" s="488"/>
      <c r="E6549" s="488"/>
      <c r="G6549" s="364"/>
    </row>
    <row r="6550" spans="1:7" ht="17.25" thickBot="1" x14ac:dyDescent="0.35">
      <c r="A6550" s="489" t="s">
        <v>113</v>
      </c>
      <c r="B6550" s="488"/>
      <c r="C6550" s="488"/>
      <c r="D6550" s="488"/>
      <c r="E6550" s="488"/>
      <c r="G6550" s="364"/>
    </row>
    <row r="6551" spans="1:7" ht="17.25" thickBot="1" x14ac:dyDescent="0.35">
      <c r="A6551" s="489" t="s">
        <v>114</v>
      </c>
      <c r="B6551" s="488"/>
      <c r="C6551" s="488"/>
      <c r="D6551" s="488"/>
      <c r="E6551" s="488"/>
      <c r="G6551" s="364"/>
    </row>
    <row r="6552" spans="1:7" ht="17.25" thickBot="1" x14ac:dyDescent="0.35">
      <c r="A6552" s="487" t="s">
        <v>50</v>
      </c>
      <c r="B6552" s="490">
        <v>398</v>
      </c>
      <c r="C6552" s="490">
        <v>0</v>
      </c>
      <c r="D6552" s="490">
        <v>0</v>
      </c>
      <c r="E6552" s="490">
        <v>0</v>
      </c>
      <c r="G6552" s="364"/>
    </row>
    <row r="6553" spans="1:7" ht="17.25" thickBot="1" x14ac:dyDescent="0.35">
      <c r="A6553" s="489" t="s">
        <v>110</v>
      </c>
      <c r="B6553" s="488">
        <v>398</v>
      </c>
      <c r="C6553" s="488">
        <v>0</v>
      </c>
      <c r="D6553" s="488">
        <v>0</v>
      </c>
      <c r="E6553" s="488">
        <v>0</v>
      </c>
      <c r="G6553" s="364"/>
    </row>
    <row r="6554" spans="1:7" ht="17.25" thickBot="1" x14ac:dyDescent="0.35">
      <c r="A6554" s="489" t="s">
        <v>111</v>
      </c>
      <c r="B6554" s="490"/>
      <c r="C6554" s="488"/>
      <c r="D6554" s="488"/>
      <c r="E6554" s="488"/>
      <c r="G6554" s="364"/>
    </row>
    <row r="6555" spans="1:7" ht="17.25" thickBot="1" x14ac:dyDescent="0.35">
      <c r="A6555" s="489" t="s">
        <v>113</v>
      </c>
      <c r="B6555" s="490"/>
      <c r="C6555" s="488"/>
      <c r="D6555" s="488"/>
      <c r="E6555" s="488"/>
      <c r="G6555" s="364"/>
    </row>
    <row r="6556" spans="1:7" ht="17.25" thickBot="1" x14ac:dyDescent="0.35">
      <c r="A6556" s="489" t="s">
        <v>114</v>
      </c>
      <c r="B6556" s="490"/>
      <c r="C6556" s="488"/>
      <c r="D6556" s="488"/>
      <c r="E6556" s="488"/>
      <c r="G6556" s="364"/>
    </row>
    <row r="6557" spans="1:7" ht="45" customHeight="1" thickBot="1" x14ac:dyDescent="0.35">
      <c r="A6557" s="493" t="s">
        <v>66</v>
      </c>
      <c r="B6557" s="490">
        <v>398</v>
      </c>
      <c r="C6557" s="490">
        <v>0</v>
      </c>
      <c r="D6557" s="490">
        <v>0</v>
      </c>
      <c r="E6557" s="490">
        <v>0</v>
      </c>
      <c r="G6557" s="364"/>
    </row>
    <row r="6558" spans="1:7" ht="78.75" customHeight="1" thickBot="1" x14ac:dyDescent="0.35">
      <c r="A6558" s="477" t="s">
        <v>179</v>
      </c>
      <c r="B6558" s="477" t="s">
        <v>1345</v>
      </c>
      <c r="C6558" s="478" t="s">
        <v>1346</v>
      </c>
      <c r="D6558" s="479"/>
      <c r="E6558" s="477"/>
      <c r="G6558" s="364"/>
    </row>
    <row r="6559" spans="1:7" ht="17.25" thickBot="1" x14ac:dyDescent="0.35">
      <c r="A6559" s="481" t="s">
        <v>22</v>
      </c>
      <c r="B6559" s="1046" t="s">
        <v>724</v>
      </c>
      <c r="C6559" s="1047"/>
      <c r="D6559" s="1047"/>
      <c r="E6559" s="1048"/>
      <c r="G6559" s="364"/>
    </row>
    <row r="6560" spans="1:7" ht="17.25" thickBot="1" x14ac:dyDescent="0.35">
      <c r="A6560" s="481" t="s">
        <v>24</v>
      </c>
      <c r="B6560" s="1049" t="s">
        <v>711</v>
      </c>
      <c r="C6560" s="1050"/>
      <c r="D6560" s="1050"/>
      <c r="E6560" s="1051"/>
      <c r="G6560" s="364"/>
    </row>
    <row r="6561" spans="1:7" x14ac:dyDescent="0.3">
      <c r="A6561" s="1044"/>
      <c r="B6561" s="482">
        <v>2019</v>
      </c>
      <c r="C6561" s="482">
        <v>2020</v>
      </c>
      <c r="D6561" s="482">
        <v>2021</v>
      </c>
      <c r="E6561" s="482">
        <v>2022</v>
      </c>
      <c r="G6561" s="364"/>
    </row>
    <row r="6562" spans="1:7" ht="17.25" thickBot="1" x14ac:dyDescent="0.35">
      <c r="A6562" s="1045"/>
      <c r="B6562" s="483" t="s">
        <v>9</v>
      </c>
      <c r="C6562" s="483" t="s">
        <v>10</v>
      </c>
      <c r="D6562" s="483" t="s">
        <v>10</v>
      </c>
      <c r="E6562" s="483" t="s">
        <v>10</v>
      </c>
      <c r="G6562" s="364"/>
    </row>
    <row r="6563" spans="1:7" ht="17.25" thickBot="1" x14ac:dyDescent="0.35">
      <c r="A6563" s="481" t="s">
        <v>26</v>
      </c>
      <c r="B6563" s="485">
        <v>1</v>
      </c>
      <c r="C6563" s="485">
        <v>0</v>
      </c>
      <c r="D6563" s="485">
        <v>0</v>
      </c>
      <c r="E6563" s="484">
        <v>0</v>
      </c>
      <c r="G6563" s="364"/>
    </row>
    <row r="6564" spans="1:7" ht="17.25" thickBot="1" x14ac:dyDescent="0.35">
      <c r="A6564" s="481" t="s">
        <v>27</v>
      </c>
      <c r="B6564" s="488">
        <v>1030</v>
      </c>
      <c r="C6564" s="488">
        <v>0</v>
      </c>
      <c r="D6564" s="488">
        <v>0</v>
      </c>
      <c r="E6564" s="488">
        <v>0</v>
      </c>
      <c r="G6564" s="364"/>
    </row>
    <row r="6565" spans="1:7" ht="17.25" thickBot="1" x14ac:dyDescent="0.35">
      <c r="A6565" s="481" t="s">
        <v>28</v>
      </c>
      <c r="B6565" s="485">
        <v>1030</v>
      </c>
      <c r="C6565" s="485" t="e">
        <v>#DIV/0!</v>
      </c>
      <c r="D6565" s="485" t="e">
        <v>#DIV/0!</v>
      </c>
      <c r="E6565" s="485" t="e">
        <v>#DIV/0!</v>
      </c>
      <c r="G6565" s="364"/>
    </row>
    <row r="6566" spans="1:7" ht="17.25" thickBot="1" x14ac:dyDescent="0.35">
      <c r="A6566" s="481" t="s">
        <v>29</v>
      </c>
      <c r="B6566" s="484" t="s">
        <v>30</v>
      </c>
      <c r="C6566" s="486">
        <v>-1</v>
      </c>
      <c r="D6566" s="486" t="e">
        <v>#DIV/0!</v>
      </c>
      <c r="E6566" s="486" t="e">
        <v>#DIV/0!</v>
      </c>
      <c r="G6566" s="364"/>
    </row>
    <row r="6567" spans="1:7" ht="17.25" thickBot="1" x14ac:dyDescent="0.35">
      <c r="A6567" s="481" t="s">
        <v>31</v>
      </c>
      <c r="B6567" s="484" t="s">
        <v>30</v>
      </c>
      <c r="C6567" s="486">
        <v>-1</v>
      </c>
      <c r="D6567" s="486" t="e">
        <v>#DIV/0!</v>
      </c>
      <c r="E6567" s="486" t="e">
        <v>#DIV/0!</v>
      </c>
      <c r="G6567" s="364"/>
    </row>
    <row r="6568" spans="1:7" ht="30.75" thickBot="1" x14ac:dyDescent="0.35">
      <c r="A6568" s="481" t="s">
        <v>32</v>
      </c>
      <c r="B6568" s="484" t="s">
        <v>30</v>
      </c>
      <c r="C6568" s="486" t="e">
        <v>#DIV/0!</v>
      </c>
      <c r="D6568" s="486" t="e">
        <v>#DIV/0!</v>
      </c>
      <c r="E6568" s="486" t="e">
        <v>#DIV/0!</v>
      </c>
      <c r="G6568" s="364"/>
    </row>
    <row r="6569" spans="1:7" ht="17.25" thickBot="1" x14ac:dyDescent="0.35">
      <c r="A6569" s="1041" t="s">
        <v>1207</v>
      </c>
      <c r="B6569" s="1042"/>
      <c r="C6569" s="1042"/>
      <c r="D6569" s="1042"/>
      <c r="E6569" s="1043"/>
      <c r="G6569" s="364"/>
    </row>
    <row r="6570" spans="1:7" x14ac:dyDescent="0.3">
      <c r="A6570" s="1044"/>
      <c r="B6570" s="482">
        <v>2019</v>
      </c>
      <c r="C6570" s="482">
        <v>2020</v>
      </c>
      <c r="D6570" s="482">
        <v>2021</v>
      </c>
      <c r="E6570" s="482">
        <v>2022</v>
      </c>
      <c r="G6570" s="364"/>
    </row>
    <row r="6571" spans="1:7" ht="17.25" thickBot="1" x14ac:dyDescent="0.35">
      <c r="A6571" s="1045"/>
      <c r="B6571" s="483" t="s">
        <v>9</v>
      </c>
      <c r="C6571" s="483" t="s">
        <v>10</v>
      </c>
      <c r="D6571" s="483" t="s">
        <v>10</v>
      </c>
      <c r="E6571" s="483" t="s">
        <v>10</v>
      </c>
      <c r="G6571" s="364"/>
    </row>
    <row r="6572" spans="1:7" ht="17.25" thickBot="1" x14ac:dyDescent="0.35">
      <c r="A6572" s="487" t="s">
        <v>49</v>
      </c>
      <c r="B6572" s="488">
        <v>0</v>
      </c>
      <c r="C6572" s="488">
        <v>0</v>
      </c>
      <c r="D6572" s="488">
        <v>0</v>
      </c>
      <c r="E6572" s="488">
        <v>0</v>
      </c>
      <c r="G6572" s="364"/>
    </row>
    <row r="6573" spans="1:7" ht="17.25" thickBot="1" x14ac:dyDescent="0.35">
      <c r="A6573" s="489" t="s">
        <v>110</v>
      </c>
      <c r="B6573" s="488"/>
      <c r="C6573" s="488"/>
      <c r="D6573" s="488"/>
      <c r="E6573" s="488"/>
      <c r="G6573" s="364"/>
    </row>
    <row r="6574" spans="1:7" ht="17.25" thickBot="1" x14ac:dyDescent="0.35">
      <c r="A6574" s="489" t="s">
        <v>111</v>
      </c>
      <c r="B6574" s="488"/>
      <c r="C6574" s="488"/>
      <c r="D6574" s="488"/>
      <c r="E6574" s="488"/>
      <c r="G6574" s="364"/>
    </row>
    <row r="6575" spans="1:7" ht="17.25" thickBot="1" x14ac:dyDescent="0.35">
      <c r="A6575" s="489" t="s">
        <v>113</v>
      </c>
      <c r="B6575" s="488"/>
      <c r="C6575" s="488"/>
      <c r="D6575" s="488"/>
      <c r="E6575" s="488"/>
      <c r="G6575" s="364"/>
    </row>
    <row r="6576" spans="1:7" ht="17.25" thickBot="1" x14ac:dyDescent="0.35">
      <c r="A6576" s="489" t="s">
        <v>114</v>
      </c>
      <c r="B6576" s="488"/>
      <c r="C6576" s="488"/>
      <c r="D6576" s="488"/>
      <c r="E6576" s="488"/>
      <c r="G6576" s="364"/>
    </row>
    <row r="6577" spans="1:7" ht="17.25" thickBot="1" x14ac:dyDescent="0.35">
      <c r="A6577" s="487" t="s">
        <v>50</v>
      </c>
      <c r="B6577" s="490">
        <v>1030</v>
      </c>
      <c r="C6577" s="490">
        <v>0</v>
      </c>
      <c r="D6577" s="490">
        <v>0</v>
      </c>
      <c r="E6577" s="490">
        <v>0</v>
      </c>
      <c r="G6577" s="364"/>
    </row>
    <row r="6578" spans="1:7" ht="17.25" thickBot="1" x14ac:dyDescent="0.35">
      <c r="A6578" s="489" t="s">
        <v>110</v>
      </c>
      <c r="B6578" s="488">
        <v>1030</v>
      </c>
      <c r="C6578" s="488">
        <v>0</v>
      </c>
      <c r="D6578" s="488">
        <v>0</v>
      </c>
      <c r="E6578" s="488">
        <v>0</v>
      </c>
      <c r="G6578" s="364"/>
    </row>
    <row r="6579" spans="1:7" ht="17.25" thickBot="1" x14ac:dyDescent="0.35">
      <c r="A6579" s="489" t="s">
        <v>111</v>
      </c>
      <c r="B6579" s="490"/>
      <c r="C6579" s="488"/>
      <c r="D6579" s="488"/>
      <c r="E6579" s="488"/>
      <c r="G6579" s="364"/>
    </row>
    <row r="6580" spans="1:7" ht="17.25" thickBot="1" x14ac:dyDescent="0.35">
      <c r="A6580" s="489" t="s">
        <v>113</v>
      </c>
      <c r="B6580" s="490"/>
      <c r="C6580" s="488"/>
      <c r="D6580" s="488"/>
      <c r="E6580" s="488"/>
      <c r="G6580" s="364"/>
    </row>
    <row r="6581" spans="1:7" ht="17.25" thickBot="1" x14ac:dyDescent="0.35">
      <c r="A6581" s="489" t="s">
        <v>114</v>
      </c>
      <c r="B6581" s="490"/>
      <c r="C6581" s="488"/>
      <c r="D6581" s="488"/>
      <c r="E6581" s="488"/>
      <c r="G6581" s="364"/>
    </row>
    <row r="6582" spans="1:7" ht="44.25" customHeight="1" thickBot="1" x14ac:dyDescent="0.35">
      <c r="A6582" s="493" t="s">
        <v>183</v>
      </c>
      <c r="B6582" s="490">
        <v>1030</v>
      </c>
      <c r="C6582" s="490">
        <v>0</v>
      </c>
      <c r="D6582" s="490">
        <v>0</v>
      </c>
      <c r="E6582" s="490">
        <v>0</v>
      </c>
      <c r="G6582" s="364"/>
    </row>
    <row r="6583" spans="1:7" ht="36" customHeight="1" thickBot="1" x14ac:dyDescent="0.35">
      <c r="A6583" s="477" t="s">
        <v>184</v>
      </c>
      <c r="B6583" s="477" t="s">
        <v>1347</v>
      </c>
      <c r="C6583" s="478" t="s">
        <v>1348</v>
      </c>
      <c r="D6583" s="479"/>
      <c r="E6583" s="477"/>
      <c r="G6583" s="364"/>
    </row>
    <row r="6584" spans="1:7" ht="80.25" customHeight="1" thickBot="1" x14ac:dyDescent="0.35">
      <c r="A6584" s="481" t="s">
        <v>22</v>
      </c>
      <c r="B6584" s="1057" t="s">
        <v>1349</v>
      </c>
      <c r="C6584" s="1058"/>
      <c r="D6584" s="1058"/>
      <c r="E6584" s="1059"/>
      <c r="G6584" s="364"/>
    </row>
    <row r="6585" spans="1:7" ht="17.25" thickBot="1" x14ac:dyDescent="0.35">
      <c r="A6585" s="481" t="s">
        <v>24</v>
      </c>
      <c r="B6585" s="1049" t="s">
        <v>715</v>
      </c>
      <c r="C6585" s="1050"/>
      <c r="D6585" s="1050"/>
      <c r="E6585" s="1051"/>
      <c r="G6585" s="364"/>
    </row>
    <row r="6586" spans="1:7" x14ac:dyDescent="0.3">
      <c r="A6586" s="1044"/>
      <c r="B6586" s="482">
        <v>2019</v>
      </c>
      <c r="C6586" s="482">
        <v>2019</v>
      </c>
      <c r="D6586" s="482">
        <v>2021</v>
      </c>
      <c r="E6586" s="482">
        <v>2022</v>
      </c>
      <c r="G6586" s="364"/>
    </row>
    <row r="6587" spans="1:7" ht="17.25" thickBot="1" x14ac:dyDescent="0.35">
      <c r="A6587" s="1045"/>
      <c r="B6587" s="483" t="s">
        <v>9</v>
      </c>
      <c r="C6587" s="483" t="s">
        <v>10</v>
      </c>
      <c r="D6587" s="483" t="s">
        <v>10</v>
      </c>
      <c r="E6587" s="483" t="s">
        <v>10</v>
      </c>
      <c r="G6587" s="364"/>
    </row>
    <row r="6588" spans="1:7" ht="17.25" thickBot="1" x14ac:dyDescent="0.35">
      <c r="A6588" s="481" t="s">
        <v>26</v>
      </c>
      <c r="B6588" s="485">
        <v>1614</v>
      </c>
      <c r="C6588" s="485">
        <v>0</v>
      </c>
      <c r="D6588" s="484">
        <v>0</v>
      </c>
      <c r="E6588" s="484">
        <v>0</v>
      </c>
      <c r="G6588" s="364"/>
    </row>
    <row r="6589" spans="1:7" ht="17.25" thickBot="1" x14ac:dyDescent="0.35">
      <c r="A6589" s="481" t="s">
        <v>27</v>
      </c>
      <c r="B6589" s="490">
        <v>23151</v>
      </c>
      <c r="C6589" s="490">
        <v>0</v>
      </c>
      <c r="D6589" s="490">
        <v>0</v>
      </c>
      <c r="E6589" s="490">
        <v>0</v>
      </c>
      <c r="G6589" s="364"/>
    </row>
    <row r="6590" spans="1:7" ht="17.25" thickBot="1" x14ac:dyDescent="0.35">
      <c r="A6590" s="481" t="s">
        <v>28</v>
      </c>
      <c r="B6590" s="485">
        <v>14.343866171003718</v>
      </c>
      <c r="C6590" s="485" t="e">
        <v>#DIV/0!</v>
      </c>
      <c r="D6590" s="485" t="e">
        <v>#DIV/0!</v>
      </c>
      <c r="E6590" s="485" t="e">
        <v>#DIV/0!</v>
      </c>
      <c r="G6590" s="364"/>
    </row>
    <row r="6591" spans="1:7" ht="17.25" thickBot="1" x14ac:dyDescent="0.35">
      <c r="A6591" s="481" t="s">
        <v>29</v>
      </c>
      <c r="B6591" s="484" t="s">
        <v>30</v>
      </c>
      <c r="C6591" s="486">
        <v>-1</v>
      </c>
      <c r="D6591" s="486" t="e">
        <v>#DIV/0!</v>
      </c>
      <c r="E6591" s="486" t="e">
        <v>#DIV/0!</v>
      </c>
      <c r="G6591" s="364"/>
    </row>
    <row r="6592" spans="1:7" ht="17.25" thickBot="1" x14ac:dyDescent="0.35">
      <c r="A6592" s="481" t="s">
        <v>31</v>
      </c>
      <c r="B6592" s="484" t="s">
        <v>30</v>
      </c>
      <c r="C6592" s="486">
        <v>-1</v>
      </c>
      <c r="D6592" s="486" t="e">
        <v>#DIV/0!</v>
      </c>
      <c r="E6592" s="486" t="e">
        <v>#DIV/0!</v>
      </c>
      <c r="G6592" s="364"/>
    </row>
    <row r="6593" spans="1:7" ht="30.75" thickBot="1" x14ac:dyDescent="0.35">
      <c r="A6593" s="481" t="s">
        <v>32</v>
      </c>
      <c r="B6593" s="484" t="s">
        <v>30</v>
      </c>
      <c r="C6593" s="486" t="e">
        <v>#DIV/0!</v>
      </c>
      <c r="D6593" s="486" t="e">
        <v>#DIV/0!</v>
      </c>
      <c r="E6593" s="486" t="e">
        <v>#DIV/0!</v>
      </c>
      <c r="G6593" s="364"/>
    </row>
    <row r="6594" spans="1:7" ht="17.25" thickBot="1" x14ac:dyDescent="0.35">
      <c r="A6594" s="1041" t="s">
        <v>1207</v>
      </c>
      <c r="B6594" s="1042"/>
      <c r="C6594" s="1042"/>
      <c r="D6594" s="1042"/>
      <c r="E6594" s="1043"/>
      <c r="G6594" s="364"/>
    </row>
    <row r="6595" spans="1:7" x14ac:dyDescent="0.3">
      <c r="A6595" s="1044"/>
      <c r="B6595" s="482">
        <v>2019</v>
      </c>
      <c r="C6595" s="482">
        <v>2019</v>
      </c>
      <c r="D6595" s="482">
        <v>2021</v>
      </c>
      <c r="E6595" s="482">
        <v>2022</v>
      </c>
      <c r="G6595" s="364"/>
    </row>
    <row r="6596" spans="1:7" ht="17.25" thickBot="1" x14ac:dyDescent="0.35">
      <c r="A6596" s="1045"/>
      <c r="B6596" s="483" t="s">
        <v>9</v>
      </c>
      <c r="C6596" s="483" t="s">
        <v>10</v>
      </c>
      <c r="D6596" s="483" t="s">
        <v>10</v>
      </c>
      <c r="E6596" s="483" t="s">
        <v>10</v>
      </c>
      <c r="G6596" s="364"/>
    </row>
    <row r="6597" spans="1:7" ht="17.25" thickBot="1" x14ac:dyDescent="0.35">
      <c r="A6597" s="487" t="s">
        <v>49</v>
      </c>
      <c r="B6597" s="488">
        <v>0</v>
      </c>
      <c r="C6597" s="488">
        <v>0</v>
      </c>
      <c r="D6597" s="488">
        <v>0</v>
      </c>
      <c r="E6597" s="488">
        <v>0</v>
      </c>
      <c r="G6597" s="364"/>
    </row>
    <row r="6598" spans="1:7" ht="17.25" thickBot="1" x14ac:dyDescent="0.35">
      <c r="A6598" s="489" t="s">
        <v>110</v>
      </c>
      <c r="B6598" s="488"/>
      <c r="C6598" s="488"/>
      <c r="D6598" s="488"/>
      <c r="E6598" s="488"/>
      <c r="G6598" s="364"/>
    </row>
    <row r="6599" spans="1:7" ht="17.25" thickBot="1" x14ac:dyDescent="0.35">
      <c r="A6599" s="489" t="s">
        <v>111</v>
      </c>
      <c r="B6599" s="488"/>
      <c r="C6599" s="488"/>
      <c r="D6599" s="488"/>
      <c r="E6599" s="488"/>
      <c r="G6599" s="364"/>
    </row>
    <row r="6600" spans="1:7" ht="17.25" thickBot="1" x14ac:dyDescent="0.35">
      <c r="A6600" s="489" t="s">
        <v>113</v>
      </c>
      <c r="B6600" s="488"/>
      <c r="C6600" s="488"/>
      <c r="D6600" s="488"/>
      <c r="E6600" s="488"/>
      <c r="G6600" s="364"/>
    </row>
    <row r="6601" spans="1:7" ht="17.25" thickBot="1" x14ac:dyDescent="0.35">
      <c r="A6601" s="489" t="s">
        <v>114</v>
      </c>
      <c r="B6601" s="488"/>
      <c r="C6601" s="488"/>
      <c r="D6601" s="488"/>
      <c r="E6601" s="488"/>
      <c r="G6601" s="364"/>
    </row>
    <row r="6602" spans="1:7" ht="17.25" thickBot="1" x14ac:dyDescent="0.35">
      <c r="A6602" s="487" t="s">
        <v>50</v>
      </c>
      <c r="B6602" s="490">
        <v>23151</v>
      </c>
      <c r="C6602" s="490">
        <v>0</v>
      </c>
      <c r="D6602" s="490">
        <v>0</v>
      </c>
      <c r="E6602" s="490">
        <v>0</v>
      </c>
      <c r="G6602" s="364"/>
    </row>
    <row r="6603" spans="1:7" ht="17.25" thickBot="1" x14ac:dyDescent="0.35">
      <c r="A6603" s="489" t="s">
        <v>110</v>
      </c>
      <c r="B6603" s="490">
        <v>23151</v>
      </c>
      <c r="C6603" s="488">
        <v>0</v>
      </c>
      <c r="D6603" s="488">
        <v>0</v>
      </c>
      <c r="E6603" s="488">
        <v>0</v>
      </c>
      <c r="F6603" s="432"/>
      <c r="G6603" s="364"/>
    </row>
    <row r="6604" spans="1:7" ht="17.25" thickBot="1" x14ac:dyDescent="0.35">
      <c r="A6604" s="489" t="s">
        <v>111</v>
      </c>
      <c r="B6604" s="490"/>
      <c r="C6604" s="488"/>
      <c r="D6604" s="488"/>
      <c r="E6604" s="488"/>
      <c r="G6604" s="364"/>
    </row>
    <row r="6605" spans="1:7" ht="17.25" thickBot="1" x14ac:dyDescent="0.35">
      <c r="A6605" s="489" t="s">
        <v>113</v>
      </c>
      <c r="B6605" s="490"/>
      <c r="C6605" s="488"/>
      <c r="D6605" s="488"/>
      <c r="E6605" s="488"/>
      <c r="G6605" s="364"/>
    </row>
    <row r="6606" spans="1:7" ht="17.25" thickBot="1" x14ac:dyDescent="0.35">
      <c r="A6606" s="489" t="s">
        <v>114</v>
      </c>
      <c r="B6606" s="490"/>
      <c r="C6606" s="488"/>
      <c r="D6606" s="488"/>
      <c r="E6606" s="488"/>
      <c r="G6606" s="364"/>
    </row>
    <row r="6607" spans="1:7" ht="45.75" customHeight="1" thickBot="1" x14ac:dyDescent="0.35">
      <c r="A6607" s="493" t="s">
        <v>1350</v>
      </c>
      <c r="B6607" s="490">
        <v>23151</v>
      </c>
      <c r="C6607" s="490">
        <v>0</v>
      </c>
      <c r="D6607" s="490">
        <v>0</v>
      </c>
      <c r="E6607" s="490">
        <v>0</v>
      </c>
      <c r="G6607" s="364"/>
    </row>
    <row r="6608" spans="1:7" ht="62.25" customHeight="1" thickBot="1" x14ac:dyDescent="0.35">
      <c r="A6608" s="477" t="s">
        <v>184</v>
      </c>
      <c r="B6608" s="477" t="s">
        <v>1351</v>
      </c>
      <c r="C6608" s="478" t="s">
        <v>1352</v>
      </c>
      <c r="D6608" s="479"/>
      <c r="E6608" s="477"/>
      <c r="G6608" s="364"/>
    </row>
    <row r="6609" spans="1:7" ht="17.25" thickBot="1" x14ac:dyDescent="0.35">
      <c r="A6609" s="481" t="s">
        <v>22</v>
      </c>
      <c r="B6609" s="1046" t="s">
        <v>724</v>
      </c>
      <c r="C6609" s="1047"/>
      <c r="D6609" s="1047"/>
      <c r="E6609" s="1048"/>
      <c r="G6609" s="364"/>
    </row>
    <row r="6610" spans="1:7" ht="17.25" thickBot="1" x14ac:dyDescent="0.35">
      <c r="A6610" s="481" t="s">
        <v>24</v>
      </c>
      <c r="B6610" s="1049" t="s">
        <v>711</v>
      </c>
      <c r="C6610" s="1050"/>
      <c r="D6610" s="1050"/>
      <c r="E6610" s="1051"/>
      <c r="G6610" s="364"/>
    </row>
    <row r="6611" spans="1:7" x14ac:dyDescent="0.3">
      <c r="A6611" s="1044"/>
      <c r="B6611" s="482">
        <v>2019</v>
      </c>
      <c r="C6611" s="482">
        <v>2019</v>
      </c>
      <c r="D6611" s="482">
        <v>2021</v>
      </c>
      <c r="E6611" s="482">
        <v>2022</v>
      </c>
      <c r="G6611" s="364"/>
    </row>
    <row r="6612" spans="1:7" ht="17.25" thickBot="1" x14ac:dyDescent="0.35">
      <c r="A6612" s="1045"/>
      <c r="B6612" s="483" t="s">
        <v>9</v>
      </c>
      <c r="C6612" s="483" t="s">
        <v>10</v>
      </c>
      <c r="D6612" s="483" t="s">
        <v>10</v>
      </c>
      <c r="E6612" s="483" t="s">
        <v>10</v>
      </c>
      <c r="G6612" s="364"/>
    </row>
    <row r="6613" spans="1:7" ht="17.25" thickBot="1" x14ac:dyDescent="0.35">
      <c r="A6613" s="481" t="s">
        <v>26</v>
      </c>
      <c r="B6613" s="485">
        <v>1</v>
      </c>
      <c r="C6613" s="485">
        <v>0</v>
      </c>
      <c r="D6613" s="484">
        <v>0</v>
      </c>
      <c r="E6613" s="484">
        <v>0</v>
      </c>
      <c r="G6613" s="364"/>
    </row>
    <row r="6614" spans="1:7" ht="17.25" thickBot="1" x14ac:dyDescent="0.35">
      <c r="A6614" s="481" t="s">
        <v>27</v>
      </c>
      <c r="B6614" s="488">
        <v>497</v>
      </c>
      <c r="C6614" s="488">
        <v>0</v>
      </c>
      <c r="D6614" s="488">
        <v>0</v>
      </c>
      <c r="E6614" s="488">
        <v>0</v>
      </c>
      <c r="G6614" s="364"/>
    </row>
    <row r="6615" spans="1:7" ht="17.25" thickBot="1" x14ac:dyDescent="0.35">
      <c r="A6615" s="481" t="s">
        <v>28</v>
      </c>
      <c r="B6615" s="485">
        <v>497</v>
      </c>
      <c r="C6615" s="485" t="e">
        <v>#DIV/0!</v>
      </c>
      <c r="D6615" s="485" t="e">
        <v>#DIV/0!</v>
      </c>
      <c r="E6615" s="485" t="e">
        <v>#DIV/0!</v>
      </c>
      <c r="G6615" s="364"/>
    </row>
    <row r="6616" spans="1:7" ht="17.25" thickBot="1" x14ac:dyDescent="0.35">
      <c r="A6616" s="481" t="s">
        <v>29</v>
      </c>
      <c r="B6616" s="484" t="s">
        <v>30</v>
      </c>
      <c r="C6616" s="486">
        <v>-1</v>
      </c>
      <c r="D6616" s="486" t="e">
        <v>#DIV/0!</v>
      </c>
      <c r="E6616" s="486" t="e">
        <v>#DIV/0!</v>
      </c>
      <c r="G6616" s="364"/>
    </row>
    <row r="6617" spans="1:7" ht="17.25" thickBot="1" x14ac:dyDescent="0.35">
      <c r="A6617" s="481" t="s">
        <v>31</v>
      </c>
      <c r="B6617" s="484" t="s">
        <v>30</v>
      </c>
      <c r="C6617" s="486">
        <v>-1</v>
      </c>
      <c r="D6617" s="486" t="e">
        <v>#DIV/0!</v>
      </c>
      <c r="E6617" s="486" t="e">
        <v>#DIV/0!</v>
      </c>
      <c r="G6617" s="364"/>
    </row>
    <row r="6618" spans="1:7" ht="30.75" thickBot="1" x14ac:dyDescent="0.35">
      <c r="A6618" s="481" t="s">
        <v>32</v>
      </c>
      <c r="B6618" s="484" t="s">
        <v>30</v>
      </c>
      <c r="C6618" s="486" t="e">
        <v>#DIV/0!</v>
      </c>
      <c r="D6618" s="486" t="e">
        <v>#DIV/0!</v>
      </c>
      <c r="E6618" s="486" t="e">
        <v>#DIV/0!</v>
      </c>
      <c r="G6618" s="364"/>
    </row>
    <row r="6619" spans="1:7" ht="17.25" thickBot="1" x14ac:dyDescent="0.35">
      <c r="A6619" s="1041" t="s">
        <v>1207</v>
      </c>
      <c r="B6619" s="1042"/>
      <c r="C6619" s="1042"/>
      <c r="D6619" s="1042"/>
      <c r="E6619" s="1043"/>
      <c r="G6619" s="364"/>
    </row>
    <row r="6620" spans="1:7" x14ac:dyDescent="0.3">
      <c r="A6620" s="1044"/>
      <c r="B6620" s="482">
        <v>2019</v>
      </c>
      <c r="C6620" s="482">
        <v>2019</v>
      </c>
      <c r="D6620" s="482">
        <v>2021</v>
      </c>
      <c r="E6620" s="482">
        <v>2022</v>
      </c>
      <c r="G6620" s="364"/>
    </row>
    <row r="6621" spans="1:7" ht="17.25" thickBot="1" x14ac:dyDescent="0.35">
      <c r="A6621" s="1045"/>
      <c r="B6621" s="483" t="s">
        <v>9</v>
      </c>
      <c r="C6621" s="483" t="s">
        <v>10</v>
      </c>
      <c r="D6621" s="483" t="s">
        <v>10</v>
      </c>
      <c r="E6621" s="483" t="s">
        <v>10</v>
      </c>
      <c r="G6621" s="364"/>
    </row>
    <row r="6622" spans="1:7" ht="17.25" thickBot="1" x14ac:dyDescent="0.35">
      <c r="A6622" s="487" t="s">
        <v>49</v>
      </c>
      <c r="B6622" s="488">
        <v>0</v>
      </c>
      <c r="C6622" s="488">
        <v>0</v>
      </c>
      <c r="D6622" s="488">
        <v>0</v>
      </c>
      <c r="E6622" s="488">
        <v>0</v>
      </c>
      <c r="G6622" s="364"/>
    </row>
    <row r="6623" spans="1:7" ht="17.25" thickBot="1" x14ac:dyDescent="0.35">
      <c r="A6623" s="489" t="s">
        <v>110</v>
      </c>
      <c r="B6623" s="488"/>
      <c r="C6623" s="488"/>
      <c r="D6623" s="488"/>
      <c r="E6623" s="488"/>
      <c r="G6623" s="364"/>
    </row>
    <row r="6624" spans="1:7" ht="17.25" thickBot="1" x14ac:dyDescent="0.35">
      <c r="A6624" s="489" t="s">
        <v>111</v>
      </c>
      <c r="B6624" s="488"/>
      <c r="C6624" s="488"/>
      <c r="D6624" s="488"/>
      <c r="E6624" s="488"/>
      <c r="G6624" s="364"/>
    </row>
    <row r="6625" spans="1:7" ht="17.25" thickBot="1" x14ac:dyDescent="0.35">
      <c r="A6625" s="489" t="s">
        <v>113</v>
      </c>
      <c r="B6625" s="488"/>
      <c r="C6625" s="488"/>
      <c r="D6625" s="488"/>
      <c r="E6625" s="488"/>
      <c r="G6625" s="364"/>
    </row>
    <row r="6626" spans="1:7" ht="17.25" thickBot="1" x14ac:dyDescent="0.35">
      <c r="A6626" s="489" t="s">
        <v>114</v>
      </c>
      <c r="B6626" s="488"/>
      <c r="C6626" s="488"/>
      <c r="D6626" s="488"/>
      <c r="E6626" s="488"/>
      <c r="G6626" s="364"/>
    </row>
    <row r="6627" spans="1:7" ht="17.25" thickBot="1" x14ac:dyDescent="0.35">
      <c r="A6627" s="487" t="s">
        <v>50</v>
      </c>
      <c r="B6627" s="490">
        <v>497</v>
      </c>
      <c r="C6627" s="490">
        <v>0</v>
      </c>
      <c r="D6627" s="490">
        <v>0</v>
      </c>
      <c r="E6627" s="490">
        <v>0</v>
      </c>
      <c r="G6627" s="364"/>
    </row>
    <row r="6628" spans="1:7" ht="17.25" thickBot="1" x14ac:dyDescent="0.35">
      <c r="A6628" s="489" t="s">
        <v>110</v>
      </c>
      <c r="B6628" s="488">
        <v>497</v>
      </c>
      <c r="C6628" s="488">
        <v>0</v>
      </c>
      <c r="D6628" s="488">
        <v>0</v>
      </c>
      <c r="E6628" s="488">
        <v>0</v>
      </c>
      <c r="G6628" s="364"/>
    </row>
    <row r="6629" spans="1:7" ht="17.25" thickBot="1" x14ac:dyDescent="0.35">
      <c r="A6629" s="489" t="s">
        <v>111</v>
      </c>
      <c r="B6629" s="490"/>
      <c r="C6629" s="488"/>
      <c r="D6629" s="488"/>
      <c r="E6629" s="488"/>
      <c r="G6629" s="364"/>
    </row>
    <row r="6630" spans="1:7" ht="17.25" thickBot="1" x14ac:dyDescent="0.35">
      <c r="A6630" s="489" t="s">
        <v>113</v>
      </c>
      <c r="B6630" s="490"/>
      <c r="C6630" s="488"/>
      <c r="D6630" s="488"/>
      <c r="E6630" s="488"/>
      <c r="G6630" s="364"/>
    </row>
    <row r="6631" spans="1:7" ht="17.25" thickBot="1" x14ac:dyDescent="0.35">
      <c r="A6631" s="489" t="s">
        <v>114</v>
      </c>
      <c r="B6631" s="490"/>
      <c r="C6631" s="488"/>
      <c r="D6631" s="488"/>
      <c r="E6631" s="488"/>
      <c r="G6631" s="364"/>
    </row>
    <row r="6632" spans="1:7" ht="32.25" customHeight="1" thickBot="1" x14ac:dyDescent="0.35">
      <c r="A6632" s="493" t="s">
        <v>1350</v>
      </c>
      <c r="B6632" s="490">
        <v>497</v>
      </c>
      <c r="C6632" s="490">
        <v>0</v>
      </c>
      <c r="D6632" s="490">
        <v>0</v>
      </c>
      <c r="E6632" s="490">
        <v>0</v>
      </c>
      <c r="G6632" s="364"/>
    </row>
    <row r="6633" spans="1:7" ht="45.75" customHeight="1" thickBot="1" x14ac:dyDescent="0.35">
      <c r="A6633" s="477" t="s">
        <v>20</v>
      </c>
      <c r="B6633" s="477" t="s">
        <v>1353</v>
      </c>
      <c r="C6633" s="478" t="s">
        <v>1354</v>
      </c>
      <c r="D6633" s="479"/>
      <c r="E6633" s="477"/>
      <c r="G6633" s="364"/>
    </row>
    <row r="6634" spans="1:7" ht="17.25" thickBot="1" x14ac:dyDescent="0.35">
      <c r="A6634" s="481" t="s">
        <v>22</v>
      </c>
      <c r="B6634" s="1046" t="s">
        <v>1355</v>
      </c>
      <c r="C6634" s="1047"/>
      <c r="D6634" s="1047"/>
      <c r="E6634" s="1048"/>
      <c r="G6634" s="364"/>
    </row>
    <row r="6635" spans="1:7" ht="17.25" thickBot="1" x14ac:dyDescent="0.35">
      <c r="A6635" s="481" t="s">
        <v>24</v>
      </c>
      <c r="B6635" s="1049" t="s">
        <v>715</v>
      </c>
      <c r="C6635" s="1050"/>
      <c r="D6635" s="1050"/>
      <c r="E6635" s="1051"/>
      <c r="G6635" s="364"/>
    </row>
    <row r="6636" spans="1:7" x14ac:dyDescent="0.3">
      <c r="A6636" s="1044"/>
      <c r="B6636" s="482">
        <v>2019</v>
      </c>
      <c r="C6636" s="482">
        <v>2020</v>
      </c>
      <c r="D6636" s="482">
        <v>2021</v>
      </c>
      <c r="E6636" s="482">
        <v>2022</v>
      </c>
      <c r="G6636" s="364"/>
    </row>
    <row r="6637" spans="1:7" ht="17.25" thickBot="1" x14ac:dyDescent="0.35">
      <c r="A6637" s="1045"/>
      <c r="B6637" s="483" t="s">
        <v>9</v>
      </c>
      <c r="C6637" s="483" t="s">
        <v>10</v>
      </c>
      <c r="D6637" s="483" t="s">
        <v>10</v>
      </c>
      <c r="E6637" s="483" t="s">
        <v>10</v>
      </c>
      <c r="G6637" s="364"/>
    </row>
    <row r="6638" spans="1:7" ht="17.25" thickBot="1" x14ac:dyDescent="0.35">
      <c r="A6638" s="481" t="s">
        <v>26</v>
      </c>
      <c r="B6638" s="485">
        <v>5000</v>
      </c>
      <c r="C6638" s="485">
        <v>0</v>
      </c>
      <c r="D6638" s="484">
        <v>0</v>
      </c>
      <c r="E6638" s="484">
        <v>0</v>
      </c>
      <c r="G6638" s="364"/>
    </row>
    <row r="6639" spans="1:7" ht="17.25" thickBot="1" x14ac:dyDescent="0.35">
      <c r="A6639" s="481" t="s">
        <v>27</v>
      </c>
      <c r="B6639" s="490">
        <v>42992</v>
      </c>
      <c r="C6639" s="490">
        <v>0</v>
      </c>
      <c r="D6639" s="490">
        <v>0</v>
      </c>
      <c r="E6639" s="490">
        <v>0</v>
      </c>
      <c r="G6639" s="364"/>
    </row>
    <row r="6640" spans="1:7" ht="17.25" thickBot="1" x14ac:dyDescent="0.35">
      <c r="A6640" s="481" t="s">
        <v>28</v>
      </c>
      <c r="B6640" s="485">
        <v>8.5983999999999998</v>
      </c>
      <c r="C6640" s="485" t="e">
        <v>#DIV/0!</v>
      </c>
      <c r="D6640" s="485" t="e">
        <v>#DIV/0!</v>
      </c>
      <c r="E6640" s="485" t="e">
        <v>#DIV/0!</v>
      </c>
      <c r="G6640" s="364"/>
    </row>
    <row r="6641" spans="1:7" ht="17.25" thickBot="1" x14ac:dyDescent="0.35">
      <c r="A6641" s="481" t="s">
        <v>29</v>
      </c>
      <c r="B6641" s="484" t="s">
        <v>30</v>
      </c>
      <c r="C6641" s="486">
        <v>-1</v>
      </c>
      <c r="D6641" s="486" t="e">
        <v>#DIV/0!</v>
      </c>
      <c r="E6641" s="486" t="e">
        <v>#DIV/0!</v>
      </c>
      <c r="G6641" s="364"/>
    </row>
    <row r="6642" spans="1:7" ht="17.25" thickBot="1" x14ac:dyDescent="0.35">
      <c r="A6642" s="481" t="s">
        <v>31</v>
      </c>
      <c r="B6642" s="484" t="s">
        <v>30</v>
      </c>
      <c r="C6642" s="486">
        <v>-1</v>
      </c>
      <c r="D6642" s="486" t="e">
        <v>#DIV/0!</v>
      </c>
      <c r="E6642" s="486" t="e">
        <v>#DIV/0!</v>
      </c>
      <c r="G6642" s="364"/>
    </row>
    <row r="6643" spans="1:7" ht="30.75" thickBot="1" x14ac:dyDescent="0.35">
      <c r="A6643" s="481" t="s">
        <v>32</v>
      </c>
      <c r="B6643" s="484" t="s">
        <v>30</v>
      </c>
      <c r="C6643" s="486" t="e">
        <v>#DIV/0!</v>
      </c>
      <c r="D6643" s="486" t="e">
        <v>#DIV/0!</v>
      </c>
      <c r="E6643" s="486" t="e">
        <v>#DIV/0!</v>
      </c>
      <c r="G6643" s="364"/>
    </row>
    <row r="6644" spans="1:7" ht="17.25" thickBot="1" x14ac:dyDescent="0.35">
      <c r="A6644" s="1041" t="s">
        <v>1207</v>
      </c>
      <c r="B6644" s="1042"/>
      <c r="C6644" s="1042"/>
      <c r="D6644" s="1042"/>
      <c r="E6644" s="1043"/>
      <c r="G6644" s="364"/>
    </row>
    <row r="6645" spans="1:7" x14ac:dyDescent="0.3">
      <c r="A6645" s="1044"/>
      <c r="B6645" s="482">
        <v>2019</v>
      </c>
      <c r="C6645" s="482">
        <v>2019</v>
      </c>
      <c r="D6645" s="482">
        <v>2021</v>
      </c>
      <c r="E6645" s="482">
        <v>2022</v>
      </c>
      <c r="G6645" s="364"/>
    </row>
    <row r="6646" spans="1:7" ht="17.25" thickBot="1" x14ac:dyDescent="0.35">
      <c r="A6646" s="1045"/>
      <c r="B6646" s="483" t="s">
        <v>9</v>
      </c>
      <c r="C6646" s="483" t="s">
        <v>10</v>
      </c>
      <c r="D6646" s="483" t="s">
        <v>10</v>
      </c>
      <c r="E6646" s="483" t="s">
        <v>10</v>
      </c>
      <c r="G6646" s="364"/>
    </row>
    <row r="6647" spans="1:7" ht="17.25" thickBot="1" x14ac:dyDescent="0.35">
      <c r="A6647" s="487" t="s">
        <v>49</v>
      </c>
      <c r="B6647" s="488">
        <v>0</v>
      </c>
      <c r="C6647" s="488">
        <v>0</v>
      </c>
      <c r="D6647" s="488">
        <v>0</v>
      </c>
      <c r="E6647" s="488">
        <v>0</v>
      </c>
      <c r="G6647" s="364"/>
    </row>
    <row r="6648" spans="1:7" ht="17.25" thickBot="1" x14ac:dyDescent="0.35">
      <c r="A6648" s="489" t="s">
        <v>110</v>
      </c>
      <c r="B6648" s="488"/>
      <c r="C6648" s="488"/>
      <c r="D6648" s="488"/>
      <c r="E6648" s="488"/>
      <c r="G6648" s="364"/>
    </row>
    <row r="6649" spans="1:7" ht="17.25" thickBot="1" x14ac:dyDescent="0.35">
      <c r="A6649" s="489" t="s">
        <v>111</v>
      </c>
      <c r="B6649" s="488"/>
      <c r="C6649" s="488"/>
      <c r="D6649" s="488"/>
      <c r="E6649" s="488"/>
      <c r="G6649" s="364"/>
    </row>
    <row r="6650" spans="1:7" ht="17.25" thickBot="1" x14ac:dyDescent="0.35">
      <c r="A6650" s="489" t="s">
        <v>113</v>
      </c>
      <c r="B6650" s="488"/>
      <c r="C6650" s="488"/>
      <c r="D6650" s="488"/>
      <c r="E6650" s="488"/>
      <c r="G6650" s="364"/>
    </row>
    <row r="6651" spans="1:7" ht="17.25" thickBot="1" x14ac:dyDescent="0.35">
      <c r="A6651" s="489" t="s">
        <v>114</v>
      </c>
      <c r="B6651" s="488"/>
      <c r="C6651" s="488"/>
      <c r="D6651" s="488"/>
      <c r="E6651" s="488"/>
      <c r="G6651" s="364"/>
    </row>
    <row r="6652" spans="1:7" ht="17.25" thickBot="1" x14ac:dyDescent="0.35">
      <c r="A6652" s="487" t="s">
        <v>50</v>
      </c>
      <c r="B6652" s="490">
        <v>42992</v>
      </c>
      <c r="C6652" s="490">
        <v>0</v>
      </c>
      <c r="D6652" s="490">
        <v>0</v>
      </c>
      <c r="E6652" s="490">
        <v>0</v>
      </c>
      <c r="G6652" s="364"/>
    </row>
    <row r="6653" spans="1:7" ht="17.25" thickBot="1" x14ac:dyDescent="0.35">
      <c r="A6653" s="489" t="s">
        <v>110</v>
      </c>
      <c r="B6653" s="490">
        <v>42992</v>
      </c>
      <c r="C6653" s="488">
        <v>0</v>
      </c>
      <c r="D6653" s="488">
        <v>0</v>
      </c>
      <c r="E6653" s="488">
        <v>0</v>
      </c>
      <c r="G6653" s="364"/>
    </row>
    <row r="6654" spans="1:7" ht="17.25" thickBot="1" x14ac:dyDescent="0.35">
      <c r="A6654" s="489" t="s">
        <v>111</v>
      </c>
      <c r="B6654" s="490"/>
      <c r="C6654" s="488"/>
      <c r="D6654" s="488"/>
      <c r="E6654" s="488"/>
      <c r="G6654" s="364"/>
    </row>
    <row r="6655" spans="1:7" ht="17.25" thickBot="1" x14ac:dyDescent="0.35">
      <c r="A6655" s="489" t="s">
        <v>113</v>
      </c>
      <c r="B6655" s="490"/>
      <c r="C6655" s="488"/>
      <c r="D6655" s="488"/>
      <c r="E6655" s="488"/>
      <c r="G6655" s="364"/>
    </row>
    <row r="6656" spans="1:7" ht="17.25" thickBot="1" x14ac:dyDescent="0.35">
      <c r="A6656" s="489" t="s">
        <v>114</v>
      </c>
      <c r="B6656" s="490"/>
      <c r="C6656" s="488"/>
      <c r="D6656" s="488"/>
      <c r="E6656" s="488"/>
      <c r="G6656" s="364"/>
    </row>
    <row r="6657" spans="1:7" ht="45.75" customHeight="1" thickBot="1" x14ac:dyDescent="0.35">
      <c r="A6657" s="493" t="s">
        <v>40</v>
      </c>
      <c r="B6657" s="490">
        <v>42992</v>
      </c>
      <c r="C6657" s="490">
        <v>0</v>
      </c>
      <c r="D6657" s="490">
        <v>0</v>
      </c>
      <c r="E6657" s="490">
        <v>0</v>
      </c>
      <c r="G6657" s="364"/>
    </row>
    <row r="6658" spans="1:7" ht="69.75" customHeight="1" thickBot="1" x14ac:dyDescent="0.35">
      <c r="A6658" s="477" t="s">
        <v>20</v>
      </c>
      <c r="B6658" s="477" t="s">
        <v>1356</v>
      </c>
      <c r="C6658" s="478" t="s">
        <v>1357</v>
      </c>
      <c r="D6658" s="479"/>
      <c r="E6658" s="477"/>
      <c r="G6658" s="364"/>
    </row>
    <row r="6659" spans="1:7" ht="17.25" thickBot="1" x14ac:dyDescent="0.35">
      <c r="A6659" s="481" t="s">
        <v>22</v>
      </c>
      <c r="B6659" s="1046" t="s">
        <v>724</v>
      </c>
      <c r="C6659" s="1047"/>
      <c r="D6659" s="1047"/>
      <c r="E6659" s="1048"/>
      <c r="G6659" s="364"/>
    </row>
    <row r="6660" spans="1:7" ht="17.25" thickBot="1" x14ac:dyDescent="0.35">
      <c r="A6660" s="481" t="s">
        <v>24</v>
      </c>
      <c r="B6660" s="1049" t="s">
        <v>711</v>
      </c>
      <c r="C6660" s="1050"/>
      <c r="D6660" s="1050"/>
      <c r="E6660" s="1051"/>
      <c r="G6660" s="364"/>
    </row>
    <row r="6661" spans="1:7" x14ac:dyDescent="0.3">
      <c r="A6661" s="1044"/>
      <c r="B6661" s="482">
        <v>2019</v>
      </c>
      <c r="C6661" s="482">
        <v>2020</v>
      </c>
      <c r="D6661" s="482">
        <v>2021</v>
      </c>
      <c r="E6661" s="482">
        <v>2022</v>
      </c>
      <c r="G6661" s="364"/>
    </row>
    <row r="6662" spans="1:7" ht="17.25" thickBot="1" x14ac:dyDescent="0.35">
      <c r="A6662" s="1045"/>
      <c r="B6662" s="483" t="s">
        <v>9</v>
      </c>
      <c r="C6662" s="483" t="s">
        <v>10</v>
      </c>
      <c r="D6662" s="483" t="s">
        <v>10</v>
      </c>
      <c r="E6662" s="483" t="s">
        <v>10</v>
      </c>
      <c r="G6662" s="364"/>
    </row>
    <row r="6663" spans="1:7" ht="17.25" thickBot="1" x14ac:dyDescent="0.35">
      <c r="A6663" s="481" t="s">
        <v>26</v>
      </c>
      <c r="B6663" s="485">
        <v>1</v>
      </c>
      <c r="C6663" s="485">
        <v>0</v>
      </c>
      <c r="D6663" s="484">
        <v>0</v>
      </c>
      <c r="E6663" s="484">
        <v>0</v>
      </c>
      <c r="G6663" s="364"/>
    </row>
    <row r="6664" spans="1:7" ht="17.25" thickBot="1" x14ac:dyDescent="0.35">
      <c r="A6664" s="481" t="s">
        <v>27</v>
      </c>
      <c r="B6664" s="488">
        <v>924</v>
      </c>
      <c r="C6664" s="488">
        <v>0</v>
      </c>
      <c r="D6664" s="488">
        <v>0</v>
      </c>
      <c r="E6664" s="488">
        <v>0</v>
      </c>
      <c r="G6664" s="364"/>
    </row>
    <row r="6665" spans="1:7" ht="17.25" thickBot="1" x14ac:dyDescent="0.35">
      <c r="A6665" s="481" t="s">
        <v>28</v>
      </c>
      <c r="B6665" s="485">
        <v>924</v>
      </c>
      <c r="C6665" s="485" t="e">
        <v>#DIV/0!</v>
      </c>
      <c r="D6665" s="485" t="e">
        <v>#DIV/0!</v>
      </c>
      <c r="E6665" s="485" t="e">
        <v>#DIV/0!</v>
      </c>
      <c r="G6665" s="364"/>
    </row>
    <row r="6666" spans="1:7" ht="17.25" thickBot="1" x14ac:dyDescent="0.35">
      <c r="A6666" s="481" t="s">
        <v>29</v>
      </c>
      <c r="B6666" s="484" t="s">
        <v>30</v>
      </c>
      <c r="C6666" s="486">
        <v>-1</v>
      </c>
      <c r="D6666" s="486" t="e">
        <v>#DIV/0!</v>
      </c>
      <c r="E6666" s="486" t="e">
        <v>#DIV/0!</v>
      </c>
      <c r="G6666" s="364"/>
    </row>
    <row r="6667" spans="1:7" ht="17.25" thickBot="1" x14ac:dyDescent="0.35">
      <c r="A6667" s="481" t="s">
        <v>31</v>
      </c>
      <c r="B6667" s="484" t="s">
        <v>30</v>
      </c>
      <c r="C6667" s="486">
        <v>-1</v>
      </c>
      <c r="D6667" s="486" t="e">
        <v>#DIV/0!</v>
      </c>
      <c r="E6667" s="486" t="e">
        <v>#DIV/0!</v>
      </c>
      <c r="G6667" s="364"/>
    </row>
    <row r="6668" spans="1:7" ht="30.75" thickBot="1" x14ac:dyDescent="0.35">
      <c r="A6668" s="481" t="s">
        <v>32</v>
      </c>
      <c r="B6668" s="484" t="s">
        <v>30</v>
      </c>
      <c r="C6668" s="486" t="e">
        <v>#DIV/0!</v>
      </c>
      <c r="D6668" s="486" t="e">
        <v>#DIV/0!</v>
      </c>
      <c r="E6668" s="486" t="e">
        <v>#DIV/0!</v>
      </c>
      <c r="G6668" s="364"/>
    </row>
    <row r="6669" spans="1:7" ht="17.25" thickBot="1" x14ac:dyDescent="0.35">
      <c r="A6669" s="1041" t="s">
        <v>1207</v>
      </c>
      <c r="B6669" s="1042"/>
      <c r="C6669" s="1042"/>
      <c r="D6669" s="1042"/>
      <c r="E6669" s="1043"/>
      <c r="G6669" s="364"/>
    </row>
    <row r="6670" spans="1:7" x14ac:dyDescent="0.3">
      <c r="A6670" s="1044"/>
      <c r="B6670" s="482">
        <v>2019</v>
      </c>
      <c r="C6670" s="482">
        <v>2020</v>
      </c>
      <c r="D6670" s="482">
        <v>2021</v>
      </c>
      <c r="E6670" s="482">
        <v>2022</v>
      </c>
      <c r="G6670" s="364"/>
    </row>
    <row r="6671" spans="1:7" ht="17.25" thickBot="1" x14ac:dyDescent="0.35">
      <c r="A6671" s="1045"/>
      <c r="B6671" s="483" t="s">
        <v>9</v>
      </c>
      <c r="C6671" s="483" t="s">
        <v>10</v>
      </c>
      <c r="D6671" s="483" t="s">
        <v>10</v>
      </c>
      <c r="E6671" s="483" t="s">
        <v>10</v>
      </c>
      <c r="G6671" s="364"/>
    </row>
    <row r="6672" spans="1:7" ht="17.25" thickBot="1" x14ac:dyDescent="0.35">
      <c r="A6672" s="487" t="s">
        <v>49</v>
      </c>
      <c r="B6672" s="488">
        <v>0</v>
      </c>
      <c r="C6672" s="488">
        <v>0</v>
      </c>
      <c r="D6672" s="488">
        <v>0</v>
      </c>
      <c r="E6672" s="488">
        <v>0</v>
      </c>
      <c r="G6672" s="364"/>
    </row>
    <row r="6673" spans="1:7" ht="17.25" thickBot="1" x14ac:dyDescent="0.35">
      <c r="A6673" s="489" t="s">
        <v>110</v>
      </c>
      <c r="B6673" s="488"/>
      <c r="C6673" s="488"/>
      <c r="D6673" s="488"/>
      <c r="E6673" s="488"/>
      <c r="G6673" s="364"/>
    </row>
    <row r="6674" spans="1:7" ht="17.25" thickBot="1" x14ac:dyDescent="0.35">
      <c r="A6674" s="489" t="s">
        <v>111</v>
      </c>
      <c r="B6674" s="488"/>
      <c r="C6674" s="488"/>
      <c r="D6674" s="488"/>
      <c r="E6674" s="488"/>
      <c r="G6674" s="364"/>
    </row>
    <row r="6675" spans="1:7" ht="17.25" thickBot="1" x14ac:dyDescent="0.35">
      <c r="A6675" s="489" t="s">
        <v>113</v>
      </c>
      <c r="B6675" s="488"/>
      <c r="C6675" s="488"/>
      <c r="D6675" s="488"/>
      <c r="E6675" s="488"/>
      <c r="G6675" s="364"/>
    </row>
    <row r="6676" spans="1:7" ht="17.25" thickBot="1" x14ac:dyDescent="0.35">
      <c r="A6676" s="489" t="s">
        <v>114</v>
      </c>
      <c r="B6676" s="488"/>
      <c r="C6676" s="488"/>
      <c r="D6676" s="488"/>
      <c r="E6676" s="488"/>
      <c r="G6676" s="364"/>
    </row>
    <row r="6677" spans="1:7" ht="17.25" thickBot="1" x14ac:dyDescent="0.35">
      <c r="A6677" s="487" t="s">
        <v>50</v>
      </c>
      <c r="B6677" s="490">
        <v>924</v>
      </c>
      <c r="C6677" s="490">
        <v>0</v>
      </c>
      <c r="D6677" s="490">
        <v>0</v>
      </c>
      <c r="E6677" s="490">
        <v>0</v>
      </c>
      <c r="G6677" s="364"/>
    </row>
    <row r="6678" spans="1:7" ht="17.25" thickBot="1" x14ac:dyDescent="0.35">
      <c r="A6678" s="489" t="s">
        <v>110</v>
      </c>
      <c r="B6678" s="488">
        <v>924</v>
      </c>
      <c r="C6678" s="488">
        <v>0</v>
      </c>
      <c r="D6678" s="488">
        <v>0</v>
      </c>
      <c r="E6678" s="488">
        <v>0</v>
      </c>
      <c r="G6678" s="364"/>
    </row>
    <row r="6679" spans="1:7" ht="17.25" thickBot="1" x14ac:dyDescent="0.35">
      <c r="A6679" s="489" t="s">
        <v>111</v>
      </c>
      <c r="B6679" s="490"/>
      <c r="C6679" s="488"/>
      <c r="D6679" s="488"/>
      <c r="E6679" s="488"/>
      <c r="G6679" s="364"/>
    </row>
    <row r="6680" spans="1:7" ht="17.25" thickBot="1" x14ac:dyDescent="0.35">
      <c r="A6680" s="489" t="s">
        <v>113</v>
      </c>
      <c r="B6680" s="490"/>
      <c r="C6680" s="488"/>
      <c r="D6680" s="488"/>
      <c r="E6680" s="488"/>
      <c r="G6680" s="364"/>
    </row>
    <row r="6681" spans="1:7" ht="17.25" thickBot="1" x14ac:dyDescent="0.35">
      <c r="A6681" s="489" t="s">
        <v>114</v>
      </c>
      <c r="B6681" s="490"/>
      <c r="C6681" s="488"/>
      <c r="D6681" s="488"/>
      <c r="E6681" s="488"/>
      <c r="G6681" s="364"/>
    </row>
    <row r="6682" spans="1:7" ht="43.5" customHeight="1" thickBot="1" x14ac:dyDescent="0.35">
      <c r="A6682" s="493" t="s">
        <v>40</v>
      </c>
      <c r="B6682" s="490">
        <v>924</v>
      </c>
      <c r="C6682" s="490">
        <v>0</v>
      </c>
      <c r="D6682" s="490">
        <v>0</v>
      </c>
      <c r="E6682" s="490">
        <v>0</v>
      </c>
      <c r="G6682" s="364"/>
    </row>
    <row r="6683" spans="1:7" ht="67.5" customHeight="1" thickBot="1" x14ac:dyDescent="0.35">
      <c r="A6683" s="477" t="s">
        <v>63</v>
      </c>
      <c r="B6683" s="477" t="s">
        <v>1358</v>
      </c>
      <c r="C6683" s="478" t="s">
        <v>1359</v>
      </c>
      <c r="D6683" s="479"/>
      <c r="E6683" s="477"/>
      <c r="G6683" s="364"/>
    </row>
    <row r="6684" spans="1:7" ht="17.25" thickBot="1" x14ac:dyDescent="0.35">
      <c r="A6684" s="481" t="s">
        <v>22</v>
      </c>
      <c r="B6684" s="1046" t="s">
        <v>1360</v>
      </c>
      <c r="C6684" s="1047"/>
      <c r="D6684" s="1047"/>
      <c r="E6684" s="1048"/>
      <c r="G6684" s="364"/>
    </row>
    <row r="6685" spans="1:7" ht="17.25" thickBot="1" x14ac:dyDescent="0.35">
      <c r="A6685" s="481" t="s">
        <v>24</v>
      </c>
      <c r="B6685" s="1049" t="s">
        <v>177</v>
      </c>
      <c r="C6685" s="1050"/>
      <c r="D6685" s="1050"/>
      <c r="E6685" s="1051"/>
      <c r="G6685" s="364"/>
    </row>
    <row r="6686" spans="1:7" x14ac:dyDescent="0.3">
      <c r="A6686" s="1044"/>
      <c r="B6686" s="482">
        <v>2019</v>
      </c>
      <c r="C6686" s="482">
        <v>2020</v>
      </c>
      <c r="D6686" s="482">
        <v>2021</v>
      </c>
      <c r="E6686" s="482">
        <v>2022</v>
      </c>
      <c r="G6686" s="364"/>
    </row>
    <row r="6687" spans="1:7" ht="17.25" thickBot="1" x14ac:dyDescent="0.35">
      <c r="A6687" s="1045"/>
      <c r="B6687" s="483" t="s">
        <v>9</v>
      </c>
      <c r="C6687" s="483" t="s">
        <v>10</v>
      </c>
      <c r="D6687" s="483" t="s">
        <v>10</v>
      </c>
      <c r="E6687" s="483" t="s">
        <v>10</v>
      </c>
      <c r="G6687" s="364"/>
    </row>
    <row r="6688" spans="1:7" ht="17.25" thickBot="1" x14ac:dyDescent="0.35">
      <c r="A6688" s="481" t="s">
        <v>26</v>
      </c>
      <c r="B6688" s="485">
        <v>30</v>
      </c>
      <c r="C6688" s="485">
        <v>0</v>
      </c>
      <c r="D6688" s="485">
        <v>0</v>
      </c>
      <c r="E6688" s="485">
        <v>0</v>
      </c>
      <c r="G6688" s="364"/>
    </row>
    <row r="6689" spans="1:7" ht="17.25" thickBot="1" x14ac:dyDescent="0.35">
      <c r="A6689" s="481" t="s">
        <v>27</v>
      </c>
      <c r="B6689" s="485">
        <v>8000</v>
      </c>
      <c r="C6689" s="485">
        <v>0</v>
      </c>
      <c r="D6689" s="485">
        <v>0</v>
      </c>
      <c r="E6689" s="485">
        <v>0</v>
      </c>
      <c r="G6689" s="364"/>
    </row>
    <row r="6690" spans="1:7" ht="17.25" thickBot="1" x14ac:dyDescent="0.35">
      <c r="A6690" s="481" t="s">
        <v>28</v>
      </c>
      <c r="B6690" s="485">
        <v>266.66666666666669</v>
      </c>
      <c r="C6690" s="485" t="e">
        <v>#DIV/0!</v>
      </c>
      <c r="D6690" s="485" t="e">
        <v>#DIV/0!</v>
      </c>
      <c r="E6690" s="485" t="e">
        <v>#DIV/0!</v>
      </c>
      <c r="G6690" s="364"/>
    </row>
    <row r="6691" spans="1:7" ht="17.25" thickBot="1" x14ac:dyDescent="0.35">
      <c r="A6691" s="481" t="s">
        <v>29</v>
      </c>
      <c r="B6691" s="484" t="s">
        <v>30</v>
      </c>
      <c r="C6691" s="486">
        <v>-1</v>
      </c>
      <c r="D6691" s="486" t="e">
        <v>#DIV/0!</v>
      </c>
      <c r="E6691" s="486" t="e">
        <v>#DIV/0!</v>
      </c>
      <c r="G6691" s="364"/>
    </row>
    <row r="6692" spans="1:7" ht="17.25" thickBot="1" x14ac:dyDescent="0.35">
      <c r="A6692" s="481" t="s">
        <v>31</v>
      </c>
      <c r="B6692" s="484" t="s">
        <v>30</v>
      </c>
      <c r="C6692" s="486">
        <v>-1</v>
      </c>
      <c r="D6692" s="486" t="e">
        <v>#DIV/0!</v>
      </c>
      <c r="E6692" s="486" t="e">
        <v>#DIV/0!</v>
      </c>
      <c r="G6692" s="364"/>
    </row>
    <row r="6693" spans="1:7" ht="30.75" thickBot="1" x14ac:dyDescent="0.35">
      <c r="A6693" s="481" t="s">
        <v>32</v>
      </c>
      <c r="B6693" s="484" t="s">
        <v>30</v>
      </c>
      <c r="C6693" s="486" t="e">
        <v>#DIV/0!</v>
      </c>
      <c r="D6693" s="486" t="e">
        <v>#DIV/0!</v>
      </c>
      <c r="E6693" s="486" t="e">
        <v>#DIV/0!</v>
      </c>
      <c r="G6693" s="364"/>
    </row>
    <row r="6694" spans="1:7" ht="17.25" thickBot="1" x14ac:dyDescent="0.35">
      <c r="A6694" s="1041" t="s">
        <v>1207</v>
      </c>
      <c r="B6694" s="1042"/>
      <c r="C6694" s="1042"/>
      <c r="D6694" s="1042"/>
      <c r="E6694" s="1043"/>
      <c r="G6694" s="364"/>
    </row>
    <row r="6695" spans="1:7" x14ac:dyDescent="0.3">
      <c r="A6695" s="1044"/>
      <c r="B6695" s="482">
        <v>2019</v>
      </c>
      <c r="C6695" s="482">
        <v>2020</v>
      </c>
      <c r="D6695" s="482">
        <v>2021</v>
      </c>
      <c r="E6695" s="482">
        <v>2022</v>
      </c>
      <c r="G6695" s="364"/>
    </row>
    <row r="6696" spans="1:7" ht="17.25" thickBot="1" x14ac:dyDescent="0.35">
      <c r="A6696" s="1045"/>
      <c r="B6696" s="483" t="s">
        <v>9</v>
      </c>
      <c r="C6696" s="483" t="s">
        <v>10</v>
      </c>
      <c r="D6696" s="483" t="s">
        <v>10</v>
      </c>
      <c r="E6696" s="483" t="s">
        <v>10</v>
      </c>
      <c r="G6696" s="364"/>
    </row>
    <row r="6697" spans="1:7" ht="17.25" thickBot="1" x14ac:dyDescent="0.35">
      <c r="A6697" s="487" t="s">
        <v>49</v>
      </c>
      <c r="B6697" s="488">
        <v>0</v>
      </c>
      <c r="C6697" s="488">
        <v>0</v>
      </c>
      <c r="D6697" s="488">
        <v>0</v>
      </c>
      <c r="E6697" s="488">
        <v>0</v>
      </c>
      <c r="G6697" s="364"/>
    </row>
    <row r="6698" spans="1:7" ht="17.25" thickBot="1" x14ac:dyDescent="0.35">
      <c r="A6698" s="489" t="s">
        <v>110</v>
      </c>
      <c r="B6698" s="488">
        <v>0</v>
      </c>
      <c r="C6698" s="488">
        <v>0</v>
      </c>
      <c r="D6698" s="488">
        <v>0</v>
      </c>
      <c r="E6698" s="488">
        <v>0</v>
      </c>
      <c r="G6698" s="364"/>
    </row>
    <row r="6699" spans="1:7" ht="17.25" thickBot="1" x14ac:dyDescent="0.35">
      <c r="A6699" s="489" t="s">
        <v>111</v>
      </c>
      <c r="B6699" s="488"/>
      <c r="C6699" s="488"/>
      <c r="D6699" s="488"/>
      <c r="E6699" s="488"/>
      <c r="G6699" s="364"/>
    </row>
    <row r="6700" spans="1:7" ht="17.25" thickBot="1" x14ac:dyDescent="0.35">
      <c r="A6700" s="489" t="s">
        <v>113</v>
      </c>
      <c r="B6700" s="488"/>
      <c r="C6700" s="488"/>
      <c r="D6700" s="488"/>
      <c r="E6700" s="488"/>
      <c r="G6700" s="364"/>
    </row>
    <row r="6701" spans="1:7" ht="17.25" thickBot="1" x14ac:dyDescent="0.35">
      <c r="A6701" s="489" t="s">
        <v>114</v>
      </c>
      <c r="B6701" s="488"/>
      <c r="C6701" s="488"/>
      <c r="D6701" s="488"/>
      <c r="E6701" s="488"/>
      <c r="G6701" s="364"/>
    </row>
    <row r="6702" spans="1:7" ht="17.25" thickBot="1" x14ac:dyDescent="0.35">
      <c r="A6702" s="487" t="s">
        <v>50</v>
      </c>
      <c r="B6702" s="490">
        <v>8000</v>
      </c>
      <c r="C6702" s="490">
        <v>0</v>
      </c>
      <c r="D6702" s="490">
        <v>0</v>
      </c>
      <c r="E6702" s="490">
        <v>0</v>
      </c>
      <c r="G6702" s="364"/>
    </row>
    <row r="6703" spans="1:7" ht="17.25" thickBot="1" x14ac:dyDescent="0.35">
      <c r="A6703" s="489" t="s">
        <v>110</v>
      </c>
      <c r="B6703" s="490">
        <v>8000</v>
      </c>
      <c r="C6703" s="488">
        <v>0</v>
      </c>
      <c r="D6703" s="488">
        <v>0</v>
      </c>
      <c r="E6703" s="488">
        <v>0</v>
      </c>
      <c r="G6703" s="364"/>
    </row>
    <row r="6704" spans="1:7" ht="17.25" thickBot="1" x14ac:dyDescent="0.35">
      <c r="A6704" s="489" t="s">
        <v>111</v>
      </c>
      <c r="B6704" s="490"/>
      <c r="C6704" s="488"/>
      <c r="D6704" s="488"/>
      <c r="E6704" s="488"/>
      <c r="G6704" s="364"/>
    </row>
    <row r="6705" spans="1:7" ht="17.25" thickBot="1" x14ac:dyDescent="0.35">
      <c r="A6705" s="489" t="s">
        <v>113</v>
      </c>
      <c r="B6705" s="490"/>
      <c r="C6705" s="488"/>
      <c r="D6705" s="488"/>
      <c r="E6705" s="488"/>
      <c r="G6705" s="364"/>
    </row>
    <row r="6706" spans="1:7" ht="17.25" thickBot="1" x14ac:dyDescent="0.35">
      <c r="A6706" s="489" t="s">
        <v>114</v>
      </c>
      <c r="B6706" s="490"/>
      <c r="C6706" s="488"/>
      <c r="D6706" s="488"/>
      <c r="E6706" s="488"/>
      <c r="G6706" s="364"/>
    </row>
    <row r="6707" spans="1:7" ht="45.75" customHeight="1" thickBot="1" x14ac:dyDescent="0.35">
      <c r="A6707" s="493" t="s">
        <v>66</v>
      </c>
      <c r="B6707" s="490">
        <v>8000</v>
      </c>
      <c r="C6707" s="490">
        <v>0</v>
      </c>
      <c r="D6707" s="490">
        <v>0</v>
      </c>
      <c r="E6707" s="490">
        <v>0</v>
      </c>
      <c r="G6707" s="364"/>
    </row>
    <row r="6708" spans="1:7" ht="17.25" thickBot="1" x14ac:dyDescent="0.35">
      <c r="A6708" s="477" t="s">
        <v>258</v>
      </c>
      <c r="B6708" s="477" t="s">
        <v>731</v>
      </c>
      <c r="C6708" s="478" t="s">
        <v>732</v>
      </c>
      <c r="D6708" s="479"/>
      <c r="E6708" s="480"/>
      <c r="G6708" s="364"/>
    </row>
    <row r="6709" spans="1:7" ht="17.25" thickBot="1" x14ac:dyDescent="0.35">
      <c r="A6709" s="481" t="s">
        <v>22</v>
      </c>
      <c r="B6709" s="1046" t="s">
        <v>731</v>
      </c>
      <c r="C6709" s="1047"/>
      <c r="D6709" s="1047"/>
      <c r="E6709" s="1048"/>
      <c r="G6709" s="364"/>
    </row>
    <row r="6710" spans="1:7" ht="17.25" thickBot="1" x14ac:dyDescent="0.35">
      <c r="A6710" s="481" t="s">
        <v>24</v>
      </c>
      <c r="B6710" s="1049" t="s">
        <v>1361</v>
      </c>
      <c r="C6710" s="1050"/>
      <c r="D6710" s="1050"/>
      <c r="E6710" s="1051"/>
      <c r="G6710" s="364"/>
    </row>
    <row r="6711" spans="1:7" x14ac:dyDescent="0.3">
      <c r="A6711" s="1044"/>
      <c r="B6711" s="482">
        <v>2019</v>
      </c>
      <c r="C6711" s="482">
        <v>2020</v>
      </c>
      <c r="D6711" s="482">
        <v>2021</v>
      </c>
      <c r="E6711" s="482">
        <v>2022</v>
      </c>
      <c r="G6711" s="364"/>
    </row>
    <row r="6712" spans="1:7" ht="17.25" thickBot="1" x14ac:dyDescent="0.35">
      <c r="A6712" s="1045"/>
      <c r="B6712" s="483" t="s">
        <v>9</v>
      </c>
      <c r="C6712" s="483" t="s">
        <v>10</v>
      </c>
      <c r="D6712" s="483" t="s">
        <v>10</v>
      </c>
      <c r="E6712" s="483" t="s">
        <v>10</v>
      </c>
      <c r="G6712" s="364"/>
    </row>
    <row r="6713" spans="1:7" ht="17.25" thickBot="1" x14ac:dyDescent="0.35">
      <c r="A6713" s="481" t="s">
        <v>26</v>
      </c>
      <c r="B6713" s="484">
        <v>0</v>
      </c>
      <c r="C6713" s="484">
        <v>0</v>
      </c>
      <c r="D6713" s="484">
        <v>0</v>
      </c>
      <c r="E6713" s="484">
        <v>0</v>
      </c>
      <c r="G6713" s="364"/>
    </row>
    <row r="6714" spans="1:7" ht="17.25" thickBot="1" x14ac:dyDescent="0.35">
      <c r="A6714" s="481" t="s">
        <v>27</v>
      </c>
      <c r="B6714" s="485">
        <v>0</v>
      </c>
      <c r="C6714" s="485">
        <v>0</v>
      </c>
      <c r="D6714" s="485">
        <v>0</v>
      </c>
      <c r="E6714" s="485">
        <v>0</v>
      </c>
      <c r="G6714" s="364"/>
    </row>
    <row r="6715" spans="1:7" ht="17.25" thickBot="1" x14ac:dyDescent="0.35">
      <c r="A6715" s="481" t="s">
        <v>28</v>
      </c>
      <c r="B6715" s="485" t="e">
        <v>#DIV/0!</v>
      </c>
      <c r="C6715" s="485" t="e">
        <v>#DIV/0!</v>
      </c>
      <c r="D6715" s="485" t="e">
        <v>#DIV/0!</v>
      </c>
      <c r="E6715" s="485" t="e">
        <v>#DIV/0!</v>
      </c>
      <c r="G6715" s="364"/>
    </row>
    <row r="6716" spans="1:7" ht="17.25" thickBot="1" x14ac:dyDescent="0.35">
      <c r="A6716" s="481" t="s">
        <v>29</v>
      </c>
      <c r="B6716" s="484" t="s">
        <v>30</v>
      </c>
      <c r="C6716" s="486" t="e">
        <v>#DIV/0!</v>
      </c>
      <c r="D6716" s="486" t="e">
        <v>#DIV/0!</v>
      </c>
      <c r="E6716" s="486" t="e">
        <v>#DIV/0!</v>
      </c>
      <c r="G6716" s="364"/>
    </row>
    <row r="6717" spans="1:7" ht="17.25" thickBot="1" x14ac:dyDescent="0.35">
      <c r="A6717" s="481" t="s">
        <v>31</v>
      </c>
      <c r="B6717" s="484" t="s">
        <v>30</v>
      </c>
      <c r="C6717" s="486" t="e">
        <v>#DIV/0!</v>
      </c>
      <c r="D6717" s="486" t="e">
        <v>#DIV/0!</v>
      </c>
      <c r="E6717" s="486" t="e">
        <v>#DIV/0!</v>
      </c>
      <c r="G6717" s="364"/>
    </row>
    <row r="6718" spans="1:7" ht="30.75" thickBot="1" x14ac:dyDescent="0.35">
      <c r="A6718" s="481" t="s">
        <v>32</v>
      </c>
      <c r="B6718" s="484" t="s">
        <v>30</v>
      </c>
      <c r="C6718" s="486" t="e">
        <v>#DIV/0!</v>
      </c>
      <c r="D6718" s="486" t="e">
        <v>#DIV/0!</v>
      </c>
      <c r="E6718" s="486" t="e">
        <v>#DIV/0!</v>
      </c>
      <c r="G6718" s="364"/>
    </row>
    <row r="6719" spans="1:7" ht="17.25" thickBot="1" x14ac:dyDescent="0.35">
      <c r="A6719" s="1041" t="s">
        <v>1113</v>
      </c>
      <c r="B6719" s="1042"/>
      <c r="C6719" s="1042"/>
      <c r="D6719" s="1042"/>
      <c r="E6719" s="1043"/>
      <c r="G6719" s="364"/>
    </row>
    <row r="6720" spans="1:7" x14ac:dyDescent="0.3">
      <c r="A6720" s="1044"/>
      <c r="B6720" s="482">
        <v>2019</v>
      </c>
      <c r="C6720" s="482">
        <v>2020</v>
      </c>
      <c r="D6720" s="482">
        <v>2021</v>
      </c>
      <c r="E6720" s="482">
        <v>2022</v>
      </c>
      <c r="G6720" s="364"/>
    </row>
    <row r="6721" spans="1:7" ht="17.25" thickBot="1" x14ac:dyDescent="0.35">
      <c r="A6721" s="1045"/>
      <c r="B6721" s="483" t="s">
        <v>9</v>
      </c>
      <c r="C6721" s="483" t="s">
        <v>10</v>
      </c>
      <c r="D6721" s="483" t="s">
        <v>10</v>
      </c>
      <c r="E6721" s="483" t="s">
        <v>10</v>
      </c>
      <c r="G6721" s="364"/>
    </row>
    <row r="6722" spans="1:7" ht="17.25" thickBot="1" x14ac:dyDescent="0.35">
      <c r="A6722" s="487" t="s">
        <v>49</v>
      </c>
      <c r="B6722" s="488">
        <v>0</v>
      </c>
      <c r="C6722" s="488">
        <v>0</v>
      </c>
      <c r="D6722" s="488">
        <v>0</v>
      </c>
      <c r="E6722" s="488">
        <v>0</v>
      </c>
      <c r="G6722" s="364"/>
    </row>
    <row r="6723" spans="1:7" ht="17.25" thickBot="1" x14ac:dyDescent="0.35">
      <c r="A6723" s="489" t="s">
        <v>110</v>
      </c>
      <c r="B6723" s="488"/>
      <c r="C6723" s="488"/>
      <c r="D6723" s="488"/>
      <c r="E6723" s="488"/>
      <c r="G6723" s="364"/>
    </row>
    <row r="6724" spans="1:7" ht="17.25" thickBot="1" x14ac:dyDescent="0.35">
      <c r="A6724" s="489" t="s">
        <v>111</v>
      </c>
      <c r="B6724" s="488"/>
      <c r="C6724" s="488"/>
      <c r="D6724" s="488"/>
      <c r="E6724" s="488"/>
      <c r="G6724" s="364"/>
    </row>
    <row r="6725" spans="1:7" ht="17.25" thickBot="1" x14ac:dyDescent="0.35">
      <c r="A6725" s="489" t="s">
        <v>113</v>
      </c>
      <c r="B6725" s="488"/>
      <c r="C6725" s="488"/>
      <c r="D6725" s="488"/>
      <c r="E6725" s="488"/>
      <c r="G6725" s="364"/>
    </row>
    <row r="6726" spans="1:7" ht="17.25" thickBot="1" x14ac:dyDescent="0.35">
      <c r="A6726" s="489" t="s">
        <v>114</v>
      </c>
      <c r="B6726" s="488"/>
      <c r="C6726" s="488"/>
      <c r="D6726" s="488"/>
      <c r="E6726" s="488"/>
      <c r="G6726" s="364"/>
    </row>
    <row r="6727" spans="1:7" ht="17.25" thickBot="1" x14ac:dyDescent="0.35">
      <c r="A6727" s="487" t="s">
        <v>50</v>
      </c>
      <c r="B6727" s="490">
        <v>0</v>
      </c>
      <c r="C6727" s="490">
        <v>0</v>
      </c>
      <c r="D6727" s="490">
        <v>0</v>
      </c>
      <c r="E6727" s="490">
        <v>0</v>
      </c>
      <c r="G6727" s="364"/>
    </row>
    <row r="6728" spans="1:7" ht="17.25" thickBot="1" x14ac:dyDescent="0.35">
      <c r="A6728" s="489" t="s">
        <v>110</v>
      </c>
      <c r="B6728" s="488"/>
      <c r="C6728" s="488">
        <v>0</v>
      </c>
      <c r="D6728" s="488">
        <v>0</v>
      </c>
      <c r="E6728" s="488">
        <v>0</v>
      </c>
      <c r="G6728" s="364"/>
    </row>
    <row r="6729" spans="1:7" ht="17.25" thickBot="1" x14ac:dyDescent="0.35">
      <c r="A6729" s="489" t="s">
        <v>111</v>
      </c>
      <c r="B6729" s="490"/>
      <c r="C6729" s="490"/>
      <c r="D6729" s="490"/>
      <c r="E6729" s="490"/>
      <c r="G6729" s="364"/>
    </row>
    <row r="6730" spans="1:7" ht="17.25" thickBot="1" x14ac:dyDescent="0.35">
      <c r="A6730" s="489" t="s">
        <v>113</v>
      </c>
      <c r="B6730" s="490"/>
      <c r="C6730" s="490"/>
      <c r="D6730" s="490"/>
      <c r="E6730" s="490"/>
      <c r="G6730" s="364"/>
    </row>
    <row r="6731" spans="1:7" ht="17.25" thickBot="1" x14ac:dyDescent="0.35">
      <c r="A6731" s="489" t="s">
        <v>114</v>
      </c>
      <c r="B6731" s="490"/>
      <c r="C6731" s="490"/>
      <c r="D6731" s="490"/>
      <c r="E6731" s="490"/>
      <c r="G6731" s="364"/>
    </row>
    <row r="6732" spans="1:7" ht="53.25" customHeight="1" thickBot="1" x14ac:dyDescent="0.35">
      <c r="A6732" s="491" t="s">
        <v>262</v>
      </c>
      <c r="B6732" s="490">
        <v>0</v>
      </c>
      <c r="C6732" s="490">
        <v>0</v>
      </c>
      <c r="D6732" s="490">
        <v>0</v>
      </c>
      <c r="E6732" s="490">
        <v>0</v>
      </c>
      <c r="G6732" s="364"/>
    </row>
    <row r="6733" spans="1:7" ht="36.75" customHeight="1" thickBot="1" x14ac:dyDescent="0.35">
      <c r="A6733" s="477" t="s">
        <v>263</v>
      </c>
      <c r="B6733" s="477" t="s">
        <v>1362</v>
      </c>
      <c r="C6733" s="478" t="s">
        <v>1363</v>
      </c>
      <c r="D6733" s="479"/>
      <c r="E6733" s="480"/>
      <c r="G6733" s="364"/>
    </row>
    <row r="6734" spans="1:7" ht="17.25" thickBot="1" x14ac:dyDescent="0.35">
      <c r="A6734" s="481" t="s">
        <v>22</v>
      </c>
      <c r="B6734" s="1046" t="s">
        <v>1364</v>
      </c>
      <c r="C6734" s="1047"/>
      <c r="D6734" s="1047"/>
      <c r="E6734" s="1048"/>
      <c r="G6734" s="364"/>
    </row>
    <row r="6735" spans="1:7" ht="17.25" thickBot="1" x14ac:dyDescent="0.35">
      <c r="A6735" s="481" t="s">
        <v>24</v>
      </c>
      <c r="B6735" s="1049"/>
      <c r="C6735" s="1050"/>
      <c r="D6735" s="1050"/>
      <c r="E6735" s="1051"/>
      <c r="G6735" s="364"/>
    </row>
    <row r="6736" spans="1:7" x14ac:dyDescent="0.3">
      <c r="A6736" s="1044"/>
      <c r="B6736" s="482">
        <v>2019</v>
      </c>
      <c r="C6736" s="482">
        <v>2020</v>
      </c>
      <c r="D6736" s="482">
        <v>2021</v>
      </c>
      <c r="E6736" s="482">
        <v>2022</v>
      </c>
      <c r="G6736" s="364"/>
    </row>
    <row r="6737" spans="1:7" ht="17.25" thickBot="1" x14ac:dyDescent="0.35">
      <c r="A6737" s="1045"/>
      <c r="B6737" s="483" t="s">
        <v>9</v>
      </c>
      <c r="C6737" s="483" t="s">
        <v>10</v>
      </c>
      <c r="D6737" s="483" t="s">
        <v>10</v>
      </c>
      <c r="E6737" s="483" t="s">
        <v>10</v>
      </c>
      <c r="G6737" s="364"/>
    </row>
    <row r="6738" spans="1:7" ht="17.25" thickBot="1" x14ac:dyDescent="0.35">
      <c r="A6738" s="481" t="s">
        <v>26</v>
      </c>
      <c r="B6738" s="484">
        <v>7</v>
      </c>
      <c r="C6738" s="484">
        <v>0</v>
      </c>
      <c r="D6738" s="484">
        <v>0</v>
      </c>
      <c r="E6738" s="484">
        <v>0</v>
      </c>
      <c r="G6738" s="364"/>
    </row>
    <row r="6739" spans="1:7" ht="17.25" thickBot="1" x14ac:dyDescent="0.35">
      <c r="A6739" s="481" t="s">
        <v>27</v>
      </c>
      <c r="B6739" s="485">
        <v>29384.167000000001</v>
      </c>
      <c r="C6739" s="485">
        <v>0</v>
      </c>
      <c r="D6739" s="485">
        <v>0</v>
      </c>
      <c r="E6739" s="485">
        <v>0</v>
      </c>
      <c r="G6739" s="364"/>
    </row>
    <row r="6740" spans="1:7" ht="17.25" thickBot="1" x14ac:dyDescent="0.35">
      <c r="A6740" s="481" t="s">
        <v>28</v>
      </c>
      <c r="B6740" s="485">
        <v>4197.7381428571434</v>
      </c>
      <c r="C6740" s="485" t="e">
        <v>#DIV/0!</v>
      </c>
      <c r="D6740" s="485" t="e">
        <v>#DIV/0!</v>
      </c>
      <c r="E6740" s="485" t="e">
        <v>#DIV/0!</v>
      </c>
      <c r="G6740" s="364"/>
    </row>
    <row r="6741" spans="1:7" ht="17.25" thickBot="1" x14ac:dyDescent="0.35">
      <c r="A6741" s="481" t="s">
        <v>29</v>
      </c>
      <c r="B6741" s="484" t="s">
        <v>30</v>
      </c>
      <c r="C6741" s="486">
        <v>-1</v>
      </c>
      <c r="D6741" s="486" t="e">
        <v>#DIV/0!</v>
      </c>
      <c r="E6741" s="486" t="e">
        <v>#DIV/0!</v>
      </c>
      <c r="G6741" s="364"/>
    </row>
    <row r="6742" spans="1:7" ht="17.25" thickBot="1" x14ac:dyDescent="0.35">
      <c r="A6742" s="481" t="s">
        <v>31</v>
      </c>
      <c r="B6742" s="484" t="s">
        <v>30</v>
      </c>
      <c r="C6742" s="486">
        <v>-1</v>
      </c>
      <c r="D6742" s="486" t="e">
        <v>#DIV/0!</v>
      </c>
      <c r="E6742" s="486" t="e">
        <v>#DIV/0!</v>
      </c>
      <c r="G6742" s="364"/>
    </row>
    <row r="6743" spans="1:7" ht="30.75" thickBot="1" x14ac:dyDescent="0.35">
      <c r="A6743" s="481" t="s">
        <v>32</v>
      </c>
      <c r="B6743" s="484" t="s">
        <v>30</v>
      </c>
      <c r="C6743" s="486" t="e">
        <v>#DIV/0!</v>
      </c>
      <c r="D6743" s="486" t="e">
        <v>#DIV/0!</v>
      </c>
      <c r="E6743" s="486" t="e">
        <v>#DIV/0!</v>
      </c>
      <c r="G6743" s="364"/>
    </row>
    <row r="6744" spans="1:7" ht="17.25" thickBot="1" x14ac:dyDescent="0.35">
      <c r="A6744" s="1041" t="s">
        <v>1113</v>
      </c>
      <c r="B6744" s="1042"/>
      <c r="C6744" s="1042"/>
      <c r="D6744" s="1042"/>
      <c r="E6744" s="1043"/>
      <c r="G6744" s="364"/>
    </row>
    <row r="6745" spans="1:7" x14ac:dyDescent="0.3">
      <c r="A6745" s="1044"/>
      <c r="B6745" s="482">
        <v>2019</v>
      </c>
      <c r="C6745" s="482">
        <v>2020</v>
      </c>
      <c r="D6745" s="482">
        <v>2021</v>
      </c>
      <c r="E6745" s="482">
        <v>2022</v>
      </c>
      <c r="G6745" s="364"/>
    </row>
    <row r="6746" spans="1:7" ht="17.25" thickBot="1" x14ac:dyDescent="0.35">
      <c r="A6746" s="1045"/>
      <c r="B6746" s="483" t="s">
        <v>9</v>
      </c>
      <c r="C6746" s="483" t="s">
        <v>10</v>
      </c>
      <c r="D6746" s="483" t="s">
        <v>10</v>
      </c>
      <c r="E6746" s="483" t="s">
        <v>10</v>
      </c>
      <c r="G6746" s="364"/>
    </row>
    <row r="6747" spans="1:7" ht="17.25" thickBot="1" x14ac:dyDescent="0.35">
      <c r="A6747" s="487" t="s">
        <v>49</v>
      </c>
      <c r="B6747" s="488">
        <v>0</v>
      </c>
      <c r="C6747" s="488">
        <v>0</v>
      </c>
      <c r="D6747" s="488">
        <v>0</v>
      </c>
      <c r="E6747" s="488">
        <v>0</v>
      </c>
      <c r="G6747" s="364"/>
    </row>
    <row r="6748" spans="1:7" ht="17.25" thickBot="1" x14ac:dyDescent="0.35">
      <c r="A6748" s="489" t="s">
        <v>110</v>
      </c>
      <c r="B6748" s="488"/>
      <c r="C6748" s="488"/>
      <c r="D6748" s="488"/>
      <c r="E6748" s="488"/>
      <c r="G6748" s="364"/>
    </row>
    <row r="6749" spans="1:7" ht="17.25" thickBot="1" x14ac:dyDescent="0.35">
      <c r="A6749" s="489" t="s">
        <v>111</v>
      </c>
      <c r="B6749" s="488"/>
      <c r="C6749" s="488"/>
      <c r="D6749" s="488"/>
      <c r="E6749" s="488"/>
      <c r="G6749" s="364"/>
    </row>
    <row r="6750" spans="1:7" ht="17.25" thickBot="1" x14ac:dyDescent="0.35">
      <c r="A6750" s="489" t="s">
        <v>113</v>
      </c>
      <c r="B6750" s="488"/>
      <c r="C6750" s="488"/>
      <c r="D6750" s="488"/>
      <c r="E6750" s="488"/>
      <c r="G6750" s="364"/>
    </row>
    <row r="6751" spans="1:7" ht="17.25" thickBot="1" x14ac:dyDescent="0.35">
      <c r="A6751" s="489" t="s">
        <v>114</v>
      </c>
      <c r="B6751" s="488"/>
      <c r="C6751" s="488"/>
      <c r="D6751" s="488"/>
      <c r="E6751" s="488"/>
      <c r="G6751" s="364"/>
    </row>
    <row r="6752" spans="1:7" ht="17.25" thickBot="1" x14ac:dyDescent="0.35">
      <c r="A6752" s="487" t="s">
        <v>50</v>
      </c>
      <c r="B6752" s="490">
        <v>29384.167000000001</v>
      </c>
      <c r="C6752" s="490">
        <v>0</v>
      </c>
      <c r="D6752" s="490">
        <v>0</v>
      </c>
      <c r="E6752" s="490">
        <v>0</v>
      </c>
    </row>
    <row r="6753" spans="1:9" ht="17.25" thickBot="1" x14ac:dyDescent="0.35">
      <c r="A6753" s="489" t="s">
        <v>110</v>
      </c>
      <c r="B6753" s="488">
        <v>29384.167000000001</v>
      </c>
      <c r="C6753" s="488">
        <v>0</v>
      </c>
      <c r="D6753" s="488">
        <v>0</v>
      </c>
      <c r="E6753" s="488">
        <v>0</v>
      </c>
    </row>
    <row r="6754" spans="1:9" ht="17.25" thickBot="1" x14ac:dyDescent="0.35">
      <c r="A6754" s="489" t="s">
        <v>111</v>
      </c>
      <c r="B6754" s="490"/>
      <c r="C6754" s="490"/>
      <c r="D6754" s="490"/>
      <c r="E6754" s="490"/>
    </row>
    <row r="6755" spans="1:9" ht="17.25" thickBot="1" x14ac:dyDescent="0.35">
      <c r="A6755" s="489" t="s">
        <v>113</v>
      </c>
      <c r="B6755" s="490"/>
      <c r="C6755" s="490"/>
      <c r="D6755" s="490"/>
      <c r="E6755" s="490"/>
      <c r="F6755" s="433"/>
      <c r="G6755" s="434"/>
      <c r="H6755" s="434"/>
      <c r="I6755" s="434"/>
    </row>
    <row r="6756" spans="1:9" ht="17.25" thickBot="1" x14ac:dyDescent="0.35">
      <c r="A6756" s="489" t="s">
        <v>114</v>
      </c>
      <c r="B6756" s="490"/>
      <c r="C6756" s="490"/>
      <c r="D6756" s="490"/>
      <c r="E6756" s="490"/>
      <c r="F6756" s="395"/>
      <c r="G6756" s="434"/>
      <c r="H6756" s="434"/>
      <c r="I6756" s="434"/>
    </row>
    <row r="6757" spans="1:9" ht="63" customHeight="1" thickBot="1" x14ac:dyDescent="0.35">
      <c r="A6757" s="491" t="s">
        <v>257</v>
      </c>
      <c r="B6757" s="490">
        <v>29384.167000000001</v>
      </c>
      <c r="C6757" s="490">
        <v>0</v>
      </c>
      <c r="D6757" s="490">
        <v>0</v>
      </c>
      <c r="E6757" s="490">
        <v>0</v>
      </c>
      <c r="F6757" s="395"/>
      <c r="G6757" s="435"/>
      <c r="H6757" s="435"/>
      <c r="I6757" s="395"/>
    </row>
    <row r="6758" spans="1:9" ht="48.75" thickTop="1" thickBot="1" x14ac:dyDescent="0.35">
      <c r="A6758" s="436" t="s">
        <v>71</v>
      </c>
      <c r="B6758" s="437">
        <v>10130785.249967525</v>
      </c>
      <c r="C6758" s="437">
        <v>8754711.2020013276</v>
      </c>
      <c r="D6758" s="437">
        <v>10876514.135999996</v>
      </c>
      <c r="E6758" s="437">
        <v>11051274</v>
      </c>
      <c r="F6758" s="433"/>
      <c r="G6758" s="434"/>
      <c r="H6758" s="395"/>
      <c r="I6758" s="395"/>
    </row>
    <row r="6759" spans="1:9" ht="33" thickTop="1" thickBot="1" x14ac:dyDescent="0.35">
      <c r="A6759" s="436" t="s">
        <v>72</v>
      </c>
      <c r="B6759" s="437">
        <v>10130785.249967525</v>
      </c>
      <c r="C6759" s="437">
        <v>8754711.2020013276</v>
      </c>
      <c r="D6759" s="437">
        <v>10876514.135999996</v>
      </c>
      <c r="E6759" s="437">
        <v>11051274</v>
      </c>
      <c r="F6759" s="395"/>
      <c r="G6759" s="435"/>
      <c r="H6759" s="395"/>
      <c r="I6759" s="395"/>
    </row>
    <row r="6760" spans="1:9" ht="18" thickTop="1" thickBot="1" x14ac:dyDescent="0.35">
      <c r="A6760" s="438" t="s">
        <v>33</v>
      </c>
      <c r="B6760" s="437">
        <v>42600</v>
      </c>
      <c r="C6760" s="437">
        <v>50000</v>
      </c>
      <c r="D6760" s="437">
        <v>50000</v>
      </c>
      <c r="E6760" s="437">
        <v>50000</v>
      </c>
      <c r="F6760" s="395"/>
      <c r="G6760" s="394"/>
      <c r="H6760" s="395"/>
      <c r="I6760" s="395"/>
    </row>
    <row r="6761" spans="1:9" ht="18" thickTop="1" thickBot="1" x14ac:dyDescent="0.35">
      <c r="A6761" s="439" t="s">
        <v>110</v>
      </c>
      <c r="B6761" s="437">
        <v>42600</v>
      </c>
      <c r="C6761" s="437">
        <v>50000</v>
      </c>
      <c r="D6761" s="437">
        <v>50000</v>
      </c>
      <c r="E6761" s="437">
        <v>50000</v>
      </c>
      <c r="F6761" s="434"/>
      <c r="G6761" s="434"/>
      <c r="H6761" s="434"/>
      <c r="I6761" s="434"/>
    </row>
    <row r="6762" spans="1:9" ht="18" thickTop="1" thickBot="1" x14ac:dyDescent="0.35">
      <c r="A6762" s="439" t="s">
        <v>112</v>
      </c>
      <c r="B6762" s="437">
        <v>0</v>
      </c>
      <c r="C6762" s="437">
        <v>0</v>
      </c>
      <c r="D6762" s="437">
        <v>0</v>
      </c>
      <c r="E6762" s="437">
        <v>0</v>
      </c>
      <c r="F6762" s="434"/>
      <c r="G6762" s="434"/>
      <c r="H6762" s="434"/>
      <c r="I6762" s="434"/>
    </row>
    <row r="6763" spans="1:9" ht="31.5" thickTop="1" thickBot="1" x14ac:dyDescent="0.35">
      <c r="A6763" s="438" t="s">
        <v>34</v>
      </c>
      <c r="B6763" s="437">
        <v>8500</v>
      </c>
      <c r="C6763" s="437">
        <v>8500</v>
      </c>
      <c r="D6763" s="437">
        <v>8500</v>
      </c>
      <c r="E6763" s="437">
        <v>8500</v>
      </c>
      <c r="F6763" s="395"/>
      <c r="G6763" s="434"/>
      <c r="H6763" s="434"/>
      <c r="I6763" s="434"/>
    </row>
    <row r="6764" spans="1:9" ht="18" thickTop="1" thickBot="1" x14ac:dyDescent="0.35">
      <c r="A6764" s="439" t="s">
        <v>110</v>
      </c>
      <c r="B6764" s="437">
        <v>8500</v>
      </c>
      <c r="C6764" s="437">
        <v>8500</v>
      </c>
      <c r="D6764" s="437">
        <v>8500</v>
      </c>
      <c r="E6764" s="437">
        <v>8500</v>
      </c>
      <c r="F6764" s="395"/>
      <c r="G6764" s="395"/>
      <c r="H6764" s="395"/>
      <c r="I6764" s="395"/>
    </row>
    <row r="6765" spans="1:9" ht="18" thickTop="1" thickBot="1" x14ac:dyDescent="0.35">
      <c r="A6765" s="439" t="s">
        <v>112</v>
      </c>
      <c r="B6765" s="437">
        <v>0</v>
      </c>
      <c r="C6765" s="437">
        <v>0</v>
      </c>
      <c r="D6765" s="437">
        <v>0</v>
      </c>
      <c r="E6765" s="437">
        <v>0</v>
      </c>
      <c r="F6765" s="395"/>
      <c r="G6765" s="395"/>
      <c r="H6765" s="395"/>
      <c r="I6765" s="395"/>
    </row>
    <row r="6766" spans="1:9" ht="18" thickTop="1" thickBot="1" x14ac:dyDescent="0.35">
      <c r="A6766" s="438" t="s">
        <v>35</v>
      </c>
      <c r="B6766" s="437">
        <v>19700</v>
      </c>
      <c r="C6766" s="437">
        <v>15000</v>
      </c>
      <c r="D6766" s="437">
        <v>21500</v>
      </c>
      <c r="E6766" s="437">
        <v>26500</v>
      </c>
      <c r="F6766" s="440"/>
      <c r="G6766" s="395"/>
      <c r="H6766" s="395"/>
      <c r="I6766" s="395"/>
    </row>
    <row r="6767" spans="1:9" ht="18" thickTop="1" thickBot="1" x14ac:dyDescent="0.35">
      <c r="A6767" s="439" t="s">
        <v>110</v>
      </c>
      <c r="B6767" s="437">
        <v>19700</v>
      </c>
      <c r="C6767" s="437">
        <v>15000</v>
      </c>
      <c r="D6767" s="437">
        <v>21500</v>
      </c>
      <c r="E6767" s="437">
        <v>26500</v>
      </c>
      <c r="F6767" s="440"/>
      <c r="G6767" s="395"/>
      <c r="H6767" s="395"/>
      <c r="I6767" s="395"/>
    </row>
    <row r="6768" spans="1:9" ht="18" thickTop="1" thickBot="1" x14ac:dyDescent="0.35">
      <c r="A6768" s="439" t="s">
        <v>112</v>
      </c>
      <c r="B6768" s="437">
        <v>0</v>
      </c>
      <c r="C6768" s="437">
        <v>0</v>
      </c>
      <c r="D6768" s="437">
        <v>0</v>
      </c>
      <c r="E6768" s="437">
        <v>0</v>
      </c>
      <c r="F6768" s="440"/>
      <c r="G6768" s="395"/>
      <c r="H6768" s="395"/>
      <c r="I6768" s="395"/>
    </row>
    <row r="6769" spans="1:10" ht="18" thickTop="1" thickBot="1" x14ac:dyDescent="0.35">
      <c r="A6769" s="438" t="s">
        <v>36</v>
      </c>
      <c r="B6769" s="437">
        <v>400000</v>
      </c>
      <c r="C6769" s="437">
        <v>300000</v>
      </c>
      <c r="D6769" s="437">
        <v>400000</v>
      </c>
      <c r="E6769" s="437">
        <v>400000</v>
      </c>
      <c r="F6769" s="440"/>
      <c r="G6769" s="395"/>
      <c r="H6769" s="395"/>
      <c r="I6769" s="395"/>
    </row>
    <row r="6770" spans="1:10" ht="18" thickTop="1" thickBot="1" x14ac:dyDescent="0.35">
      <c r="A6770" s="439" t="s">
        <v>110</v>
      </c>
      <c r="B6770" s="437">
        <v>400000</v>
      </c>
      <c r="C6770" s="437">
        <v>300000</v>
      </c>
      <c r="D6770" s="437">
        <v>400000</v>
      </c>
      <c r="E6770" s="437">
        <v>400000</v>
      </c>
      <c r="F6770" s="440"/>
      <c r="G6770" s="440"/>
      <c r="H6770" s="440"/>
      <c r="I6770" s="440"/>
    </row>
    <row r="6771" spans="1:10" ht="18" thickTop="1" thickBot="1" x14ac:dyDescent="0.35">
      <c r="A6771" s="439" t="s">
        <v>112</v>
      </c>
      <c r="B6771" s="437">
        <v>0</v>
      </c>
      <c r="C6771" s="437">
        <v>0</v>
      </c>
      <c r="D6771" s="437">
        <v>0</v>
      </c>
      <c r="E6771" s="437">
        <v>0</v>
      </c>
      <c r="F6771" s="440"/>
      <c r="G6771" s="440"/>
      <c r="H6771" s="440"/>
      <c r="I6771" s="440"/>
    </row>
    <row r="6772" spans="1:10" ht="18" thickTop="1" thickBot="1" x14ac:dyDescent="0.35">
      <c r="A6772" s="438" t="s">
        <v>37</v>
      </c>
      <c r="B6772" s="437">
        <v>0</v>
      </c>
      <c r="C6772" s="437">
        <v>0</v>
      </c>
      <c r="D6772" s="437">
        <v>0</v>
      </c>
      <c r="E6772" s="437">
        <v>0</v>
      </c>
      <c r="F6772" s="440"/>
      <c r="G6772" s="395"/>
      <c r="H6772" s="395"/>
      <c r="I6772" s="395"/>
    </row>
    <row r="6773" spans="1:10" ht="18" thickTop="1" thickBot="1" x14ac:dyDescent="0.35">
      <c r="A6773" s="439" t="s">
        <v>110</v>
      </c>
      <c r="B6773" s="437">
        <v>0</v>
      </c>
      <c r="C6773" s="437">
        <v>0</v>
      </c>
      <c r="D6773" s="437">
        <v>0</v>
      </c>
      <c r="E6773" s="437">
        <v>0</v>
      </c>
      <c r="F6773" s="440"/>
      <c r="G6773" s="395"/>
      <c r="H6773" s="395"/>
      <c r="I6773" s="395"/>
    </row>
    <row r="6774" spans="1:10" ht="18" thickTop="1" thickBot="1" x14ac:dyDescent="0.35">
      <c r="A6774" s="439" t="s">
        <v>112</v>
      </c>
      <c r="B6774" s="437">
        <v>0</v>
      </c>
      <c r="C6774" s="437">
        <v>0</v>
      </c>
      <c r="D6774" s="437">
        <v>0</v>
      </c>
      <c r="E6774" s="437">
        <v>0</v>
      </c>
      <c r="F6774" s="440"/>
      <c r="G6774" s="395"/>
      <c r="H6774" s="433"/>
      <c r="I6774" s="395"/>
    </row>
    <row r="6775" spans="1:10" ht="18" thickTop="1" thickBot="1" x14ac:dyDescent="0.35">
      <c r="A6775" s="438" t="s">
        <v>38</v>
      </c>
      <c r="B6775" s="437">
        <v>0</v>
      </c>
      <c r="C6775" s="437">
        <v>0</v>
      </c>
      <c r="D6775" s="437">
        <v>0</v>
      </c>
      <c r="E6775" s="437">
        <v>0</v>
      </c>
      <c r="F6775" s="440"/>
      <c r="G6775" s="440"/>
      <c r="H6775" s="440"/>
      <c r="I6775" s="440"/>
    </row>
    <row r="6776" spans="1:10" ht="18" thickTop="1" thickBot="1" x14ac:dyDescent="0.35">
      <c r="A6776" s="439" t="s">
        <v>110</v>
      </c>
      <c r="B6776" s="437">
        <v>0</v>
      </c>
      <c r="C6776" s="437">
        <v>0</v>
      </c>
      <c r="D6776" s="437">
        <v>0</v>
      </c>
      <c r="E6776" s="437">
        <v>0</v>
      </c>
      <c r="F6776" s="440"/>
      <c r="G6776" s="435"/>
      <c r="H6776" s="440"/>
      <c r="I6776" s="440"/>
    </row>
    <row r="6777" spans="1:10" ht="18" thickTop="1" thickBot="1" x14ac:dyDescent="0.35">
      <c r="A6777" s="439" t="s">
        <v>112</v>
      </c>
      <c r="B6777" s="437">
        <v>0</v>
      </c>
      <c r="C6777" s="437">
        <v>0</v>
      </c>
      <c r="D6777" s="437">
        <v>0</v>
      </c>
      <c r="E6777" s="437">
        <v>0</v>
      </c>
      <c r="F6777" s="440"/>
      <c r="G6777" s="441"/>
      <c r="H6777" s="442"/>
      <c r="I6777" s="442"/>
      <c r="J6777" s="410"/>
    </row>
    <row r="6778" spans="1:10" ht="31.5" thickTop="1" thickBot="1" x14ac:dyDescent="0.35">
      <c r="A6778" s="438" t="s">
        <v>39</v>
      </c>
      <c r="B6778" s="437">
        <v>7985.25</v>
      </c>
      <c r="C6778" s="437">
        <v>0</v>
      </c>
      <c r="D6778" s="437">
        <v>0</v>
      </c>
      <c r="E6778" s="437">
        <v>0</v>
      </c>
      <c r="F6778" s="443"/>
      <c r="G6778" s="441"/>
      <c r="H6778" s="440"/>
      <c r="I6778" s="440"/>
      <c r="J6778" s="444"/>
    </row>
    <row r="6779" spans="1:10" ht="18" thickTop="1" thickBot="1" x14ac:dyDescent="0.35">
      <c r="A6779" s="439" t="s">
        <v>110</v>
      </c>
      <c r="B6779" s="437">
        <v>7985.25</v>
      </c>
      <c r="C6779" s="437">
        <v>0</v>
      </c>
      <c r="D6779" s="437">
        <v>0</v>
      </c>
      <c r="E6779" s="437">
        <v>0</v>
      </c>
      <c r="F6779" s="440"/>
      <c r="G6779" s="441"/>
      <c r="H6779" s="441"/>
      <c r="I6779" s="395"/>
    </row>
    <row r="6780" spans="1:10" ht="18" thickTop="1" thickBot="1" x14ac:dyDescent="0.35">
      <c r="A6780" s="439" t="s">
        <v>112</v>
      </c>
      <c r="B6780" s="437">
        <v>0</v>
      </c>
      <c r="C6780" s="437">
        <v>0</v>
      </c>
      <c r="D6780" s="437">
        <v>0</v>
      </c>
      <c r="E6780" s="437">
        <v>0</v>
      </c>
      <c r="F6780" s="445"/>
      <c r="G6780" s="441"/>
      <c r="H6780" s="395"/>
      <c r="I6780" s="395"/>
    </row>
    <row r="6781" spans="1:10" ht="18" thickTop="1" thickBot="1" x14ac:dyDescent="0.35">
      <c r="A6781" s="446" t="s">
        <v>74</v>
      </c>
      <c r="B6781" s="437">
        <v>100057.599</v>
      </c>
      <c r="C6781" s="437">
        <v>211903</v>
      </c>
      <c r="D6781" s="437">
        <v>1000</v>
      </c>
      <c r="E6781" s="437">
        <v>1000</v>
      </c>
    </row>
    <row r="6782" spans="1:10" ht="18" thickTop="1" thickBot="1" x14ac:dyDescent="0.35">
      <c r="A6782" s="439" t="s">
        <v>110</v>
      </c>
      <c r="B6782" s="437">
        <v>80057.599000000002</v>
      </c>
      <c r="C6782" s="437">
        <v>209903</v>
      </c>
      <c r="D6782" s="437">
        <v>1000</v>
      </c>
      <c r="E6782" s="437">
        <v>1000</v>
      </c>
    </row>
    <row r="6783" spans="1:10" ht="18" thickTop="1" thickBot="1" x14ac:dyDescent="0.35">
      <c r="A6783" s="439" t="s">
        <v>115</v>
      </c>
      <c r="B6783" s="437">
        <v>0</v>
      </c>
      <c r="C6783" s="437">
        <v>0</v>
      </c>
      <c r="D6783" s="437">
        <v>0</v>
      </c>
      <c r="E6783" s="437">
        <v>0</v>
      </c>
    </row>
    <row r="6784" spans="1:10" ht="18" thickTop="1" thickBot="1" x14ac:dyDescent="0.35">
      <c r="A6784" s="439" t="s">
        <v>113</v>
      </c>
      <c r="B6784" s="437">
        <v>20000</v>
      </c>
      <c r="C6784" s="437">
        <v>2000</v>
      </c>
      <c r="D6784" s="437">
        <v>0</v>
      </c>
      <c r="E6784" s="437">
        <v>0</v>
      </c>
      <c r="G6784" s="364"/>
    </row>
    <row r="6785" spans="1:7" ht="18" thickTop="1" thickBot="1" x14ac:dyDescent="0.35">
      <c r="A6785" s="439" t="s">
        <v>114</v>
      </c>
      <c r="B6785" s="437">
        <v>0</v>
      </c>
      <c r="C6785" s="437">
        <v>0</v>
      </c>
      <c r="D6785" s="437">
        <v>0</v>
      </c>
      <c r="E6785" s="437">
        <v>0</v>
      </c>
      <c r="G6785" s="364"/>
    </row>
    <row r="6786" spans="1:7" ht="18" thickTop="1" thickBot="1" x14ac:dyDescent="0.35">
      <c r="A6786" s="446" t="s">
        <v>75</v>
      </c>
      <c r="B6786" s="437">
        <v>9551942.4009675253</v>
      </c>
      <c r="C6786" s="437">
        <v>8169308.2020013286</v>
      </c>
      <c r="D6786" s="447">
        <v>10395514.136</v>
      </c>
      <c r="E6786" s="437">
        <v>10565274</v>
      </c>
      <c r="G6786" s="364"/>
    </row>
    <row r="6787" spans="1:7" ht="18" thickTop="1" thickBot="1" x14ac:dyDescent="0.35">
      <c r="A6787" s="439" t="s">
        <v>110</v>
      </c>
      <c r="B6787" s="437">
        <v>3673776.767967524</v>
      </c>
      <c r="C6787" s="437">
        <v>2929737.0010013278</v>
      </c>
      <c r="D6787" s="447">
        <v>4106881.1519999993</v>
      </c>
      <c r="E6787" s="437">
        <v>5100080.7680000011</v>
      </c>
      <c r="G6787" s="364"/>
    </row>
    <row r="6788" spans="1:7" ht="18" thickTop="1" thickBot="1" x14ac:dyDescent="0.35">
      <c r="A6788" s="439" t="s">
        <v>115</v>
      </c>
      <c r="B6788" s="437">
        <v>5220000</v>
      </c>
      <c r="C6788" s="437">
        <v>4411411.2009999994</v>
      </c>
      <c r="D6788" s="447">
        <v>5852498.1339999996</v>
      </c>
      <c r="E6788" s="437">
        <v>5066274</v>
      </c>
      <c r="G6788" s="364"/>
    </row>
    <row r="6789" spans="1:7" ht="18" thickTop="1" thickBot="1" x14ac:dyDescent="0.35">
      <c r="A6789" s="439" t="s">
        <v>113</v>
      </c>
      <c r="B6789" s="437">
        <v>204454.215</v>
      </c>
      <c r="C6789" s="437">
        <v>300000</v>
      </c>
      <c r="D6789" s="447">
        <v>73177.865000000005</v>
      </c>
      <c r="E6789" s="437">
        <v>94999.87</v>
      </c>
      <c r="G6789" s="364"/>
    </row>
    <row r="6790" spans="1:7" ht="18" thickTop="1" thickBot="1" x14ac:dyDescent="0.35">
      <c r="A6790" s="439" t="s">
        <v>114</v>
      </c>
      <c r="B6790" s="437">
        <v>453711.41800000001</v>
      </c>
      <c r="C6790" s="437">
        <v>528160</v>
      </c>
      <c r="D6790" s="447">
        <v>362956.98499999999</v>
      </c>
      <c r="E6790" s="437">
        <v>303919.36199999996</v>
      </c>
      <c r="G6790" s="364"/>
    </row>
    <row r="6791" spans="1:7" ht="18" thickTop="1" thickBot="1" x14ac:dyDescent="0.35">
      <c r="A6791" s="448" t="s">
        <v>41</v>
      </c>
      <c r="B6791" s="445">
        <v>0</v>
      </c>
      <c r="C6791" s="445">
        <v>0</v>
      </c>
      <c r="D6791" s="445">
        <v>0</v>
      </c>
      <c r="E6791" s="445">
        <v>0</v>
      </c>
      <c r="G6791" s="364"/>
    </row>
    <row r="6792" spans="1:7" ht="17.25" thickTop="1" x14ac:dyDescent="0.3">
      <c r="G6792" s="364"/>
    </row>
  </sheetData>
  <mergeCells count="1368">
    <mergeCell ref="A2:E2"/>
    <mergeCell ref="A1:E1"/>
    <mergeCell ref="B6735:E6735"/>
    <mergeCell ref="A6736:A6737"/>
    <mergeCell ref="A6744:E6744"/>
    <mergeCell ref="A6745:A6746"/>
    <mergeCell ref="B6709:E6709"/>
    <mergeCell ref="B6710:E6710"/>
    <mergeCell ref="A6711:A6712"/>
    <mergeCell ref="A6719:E6719"/>
    <mergeCell ref="A6720:A6721"/>
    <mergeCell ref="B6734:E6734"/>
    <mergeCell ref="A6670:A6671"/>
    <mergeCell ref="B6684:E6684"/>
    <mergeCell ref="B6685:E6685"/>
    <mergeCell ref="A6686:A6687"/>
    <mergeCell ref="A6694:E6694"/>
    <mergeCell ref="A6695:A6696"/>
    <mergeCell ref="A6644:E6644"/>
    <mergeCell ref="A6645:A6646"/>
    <mergeCell ref="B6659:E6659"/>
    <mergeCell ref="B6660:E6660"/>
    <mergeCell ref="A6661:A6662"/>
    <mergeCell ref="A6669:E6669"/>
    <mergeCell ref="A6611:A6612"/>
    <mergeCell ref="A6619:E6619"/>
    <mergeCell ref="A6620:A6621"/>
    <mergeCell ref="B6634:E6634"/>
    <mergeCell ref="B6635:E6635"/>
    <mergeCell ref="A6636:A6637"/>
    <mergeCell ref="B6585:E6585"/>
    <mergeCell ref="A6586:A6587"/>
    <mergeCell ref="A6594:E6594"/>
    <mergeCell ref="A6595:A6596"/>
    <mergeCell ref="B6609:E6609"/>
    <mergeCell ref="B6610:E6610"/>
    <mergeCell ref="B6559:E6559"/>
    <mergeCell ref="B6560:E6560"/>
    <mergeCell ref="A6561:A6562"/>
    <mergeCell ref="A6569:E6569"/>
    <mergeCell ref="A6570:A6571"/>
    <mergeCell ref="B6584:E6584"/>
    <mergeCell ref="A6520:A6521"/>
    <mergeCell ref="B6534:E6534"/>
    <mergeCell ref="B6535:E6535"/>
    <mergeCell ref="A6536:A6537"/>
    <mergeCell ref="A6544:E6544"/>
    <mergeCell ref="A6545:A6546"/>
    <mergeCell ref="A6494:E6494"/>
    <mergeCell ref="A6495:A6496"/>
    <mergeCell ref="B6509:E6509"/>
    <mergeCell ref="B6510:E6510"/>
    <mergeCell ref="A6511:A6512"/>
    <mergeCell ref="A6519:E6519"/>
    <mergeCell ref="A6461:A6462"/>
    <mergeCell ref="A6469:E6469"/>
    <mergeCell ref="A6470:A6471"/>
    <mergeCell ref="B6484:E6484"/>
    <mergeCell ref="B6485:E6485"/>
    <mergeCell ref="A6486:A6487"/>
    <mergeCell ref="B6435:E6435"/>
    <mergeCell ref="A6436:A6437"/>
    <mergeCell ref="A6444:E6444"/>
    <mergeCell ref="A6445:A6446"/>
    <mergeCell ref="B6459:E6459"/>
    <mergeCell ref="B6460:E6460"/>
    <mergeCell ref="B6409:E6409"/>
    <mergeCell ref="B6410:E6410"/>
    <mergeCell ref="A6411:A6412"/>
    <mergeCell ref="A6419:E6419"/>
    <mergeCell ref="A6420:A6421"/>
    <mergeCell ref="B6434:E6434"/>
    <mergeCell ref="A6370:A6371"/>
    <mergeCell ref="B6384:E6384"/>
    <mergeCell ref="B6385:E6385"/>
    <mergeCell ref="A6386:A6387"/>
    <mergeCell ref="A6394:E6394"/>
    <mergeCell ref="A6395:A6396"/>
    <mergeCell ref="A6344:E6344"/>
    <mergeCell ref="A6345:A6346"/>
    <mergeCell ref="B6359:E6359"/>
    <mergeCell ref="B6360:E6360"/>
    <mergeCell ref="A6361:A6362"/>
    <mergeCell ref="A6369:E6369"/>
    <mergeCell ref="A6311:A6312"/>
    <mergeCell ref="A6319:E6319"/>
    <mergeCell ref="A6320:A6321"/>
    <mergeCell ref="B6334:E6334"/>
    <mergeCell ref="B6335:E6335"/>
    <mergeCell ref="A6336:A6337"/>
    <mergeCell ref="B6285:E6285"/>
    <mergeCell ref="A6286:A6287"/>
    <mergeCell ref="A6294:E6294"/>
    <mergeCell ref="A6295:A6296"/>
    <mergeCell ref="B6309:E6309"/>
    <mergeCell ref="B6310:E6310"/>
    <mergeCell ref="B6259:E6259"/>
    <mergeCell ref="B6260:E6260"/>
    <mergeCell ref="A6261:A6262"/>
    <mergeCell ref="A6269:E6269"/>
    <mergeCell ref="A6270:A6271"/>
    <mergeCell ref="B6284:E6284"/>
    <mergeCell ref="A6220:A6221"/>
    <mergeCell ref="B6234:E6234"/>
    <mergeCell ref="B6235:E6235"/>
    <mergeCell ref="A6236:A6237"/>
    <mergeCell ref="A6244:E6244"/>
    <mergeCell ref="A6245:A6246"/>
    <mergeCell ref="A6194:E6194"/>
    <mergeCell ref="A6195:A6196"/>
    <mergeCell ref="B6209:E6209"/>
    <mergeCell ref="B6210:E6210"/>
    <mergeCell ref="A6211:A6212"/>
    <mergeCell ref="A6219:E6219"/>
    <mergeCell ref="A6161:A6162"/>
    <mergeCell ref="A6169:E6169"/>
    <mergeCell ref="A6170:A6171"/>
    <mergeCell ref="B6184:E6184"/>
    <mergeCell ref="B6185:E6185"/>
    <mergeCell ref="A6186:A6187"/>
    <mergeCell ref="B6135:E6135"/>
    <mergeCell ref="A6136:A6137"/>
    <mergeCell ref="A6144:E6144"/>
    <mergeCell ref="A6145:A6146"/>
    <mergeCell ref="B6159:E6159"/>
    <mergeCell ref="B6160:E6160"/>
    <mergeCell ref="B6109:E6109"/>
    <mergeCell ref="B6110:E6110"/>
    <mergeCell ref="A6111:A6112"/>
    <mergeCell ref="A6119:E6119"/>
    <mergeCell ref="A6120:A6121"/>
    <mergeCell ref="B6134:E6134"/>
    <mergeCell ref="A6070:A6071"/>
    <mergeCell ref="B6084:E6084"/>
    <mergeCell ref="B6085:E6085"/>
    <mergeCell ref="A6086:A6087"/>
    <mergeCell ref="A6094:E6094"/>
    <mergeCell ref="A6095:A6096"/>
    <mergeCell ref="A6044:E6044"/>
    <mergeCell ref="A6045:A6046"/>
    <mergeCell ref="B6059:E6059"/>
    <mergeCell ref="B6060:E6060"/>
    <mergeCell ref="A6061:A6062"/>
    <mergeCell ref="A6069:E6069"/>
    <mergeCell ref="A6011:A6012"/>
    <mergeCell ref="A6019:E6019"/>
    <mergeCell ref="A6020:A6021"/>
    <mergeCell ref="B6034:E6034"/>
    <mergeCell ref="B6035:E6035"/>
    <mergeCell ref="A6036:A6037"/>
    <mergeCell ref="B5985:E5985"/>
    <mergeCell ref="A5986:A5987"/>
    <mergeCell ref="A5994:E5994"/>
    <mergeCell ref="A5995:A5996"/>
    <mergeCell ref="B6009:E6009"/>
    <mergeCell ref="B6010:E6010"/>
    <mergeCell ref="B5959:E5959"/>
    <mergeCell ref="B5960:E5960"/>
    <mergeCell ref="A5961:A5962"/>
    <mergeCell ref="A5969:E5969"/>
    <mergeCell ref="A5970:A5971"/>
    <mergeCell ref="B5984:E5984"/>
    <mergeCell ref="A5920:A5921"/>
    <mergeCell ref="B5934:E5934"/>
    <mergeCell ref="B5935:E5935"/>
    <mergeCell ref="A5936:A5937"/>
    <mergeCell ref="A5944:E5944"/>
    <mergeCell ref="A5945:A5946"/>
    <mergeCell ref="A5894:E5894"/>
    <mergeCell ref="A5895:A5896"/>
    <mergeCell ref="B5909:E5909"/>
    <mergeCell ref="B5910:E5910"/>
    <mergeCell ref="A5911:A5912"/>
    <mergeCell ref="A5919:E5919"/>
    <mergeCell ref="A5861:A5862"/>
    <mergeCell ref="A5869:E5869"/>
    <mergeCell ref="A5870:A5871"/>
    <mergeCell ref="B5884:E5884"/>
    <mergeCell ref="B5885:E5885"/>
    <mergeCell ref="A5886:A5887"/>
    <mergeCell ref="B5835:E5835"/>
    <mergeCell ref="A5836:A5837"/>
    <mergeCell ref="A5844:E5844"/>
    <mergeCell ref="A5845:A5846"/>
    <mergeCell ref="B5859:E5859"/>
    <mergeCell ref="B5860:E5860"/>
    <mergeCell ref="B5809:E5809"/>
    <mergeCell ref="B5810:E5810"/>
    <mergeCell ref="A5811:A5812"/>
    <mergeCell ref="A5819:E5819"/>
    <mergeCell ref="A5820:A5821"/>
    <mergeCell ref="B5834:E5834"/>
    <mergeCell ref="A5770:A5771"/>
    <mergeCell ref="B5784:E5784"/>
    <mergeCell ref="B5785:E5785"/>
    <mergeCell ref="A5786:A5787"/>
    <mergeCell ref="A5794:E5794"/>
    <mergeCell ref="A5795:A5796"/>
    <mergeCell ref="A5744:E5744"/>
    <mergeCell ref="A5745:A5746"/>
    <mergeCell ref="B5759:E5759"/>
    <mergeCell ref="B5760:E5760"/>
    <mergeCell ref="A5761:A5762"/>
    <mergeCell ref="A5769:E5769"/>
    <mergeCell ref="A5711:A5712"/>
    <mergeCell ref="A5719:E5719"/>
    <mergeCell ref="A5720:A5721"/>
    <mergeCell ref="B5734:E5734"/>
    <mergeCell ref="B5735:E5735"/>
    <mergeCell ref="A5736:A5737"/>
    <mergeCell ref="B5685:E5685"/>
    <mergeCell ref="A5686:A5687"/>
    <mergeCell ref="A5694:E5694"/>
    <mergeCell ref="A5695:A5696"/>
    <mergeCell ref="B5709:E5709"/>
    <mergeCell ref="B5710:E5710"/>
    <mergeCell ref="B5659:E5659"/>
    <mergeCell ref="B5660:E5660"/>
    <mergeCell ref="A5661:A5662"/>
    <mergeCell ref="A5669:E5669"/>
    <mergeCell ref="A5670:A5671"/>
    <mergeCell ref="B5684:E5684"/>
    <mergeCell ref="A5620:A5621"/>
    <mergeCell ref="B5634:E5634"/>
    <mergeCell ref="B5635:E5635"/>
    <mergeCell ref="A5636:A5637"/>
    <mergeCell ref="A5644:E5644"/>
    <mergeCell ref="A5645:A5646"/>
    <mergeCell ref="A5594:E5594"/>
    <mergeCell ref="A5595:A5596"/>
    <mergeCell ref="B5609:E5609"/>
    <mergeCell ref="B5610:E5610"/>
    <mergeCell ref="A5611:A5612"/>
    <mergeCell ref="A5619:E5619"/>
    <mergeCell ref="A5561:A5562"/>
    <mergeCell ref="A5569:E5569"/>
    <mergeCell ref="A5570:A5571"/>
    <mergeCell ref="B5584:E5584"/>
    <mergeCell ref="B5585:E5585"/>
    <mergeCell ref="A5586:A5587"/>
    <mergeCell ref="B5535:E5535"/>
    <mergeCell ref="A5536:A5537"/>
    <mergeCell ref="A5544:E5544"/>
    <mergeCell ref="A5545:A5546"/>
    <mergeCell ref="B5559:E5559"/>
    <mergeCell ref="B5560:E5560"/>
    <mergeCell ref="B5509:E5509"/>
    <mergeCell ref="B5510:E5510"/>
    <mergeCell ref="A5511:A5512"/>
    <mergeCell ref="A5519:E5519"/>
    <mergeCell ref="A5520:A5521"/>
    <mergeCell ref="B5534:E5534"/>
    <mergeCell ref="A5470:A5471"/>
    <mergeCell ref="B5484:E5484"/>
    <mergeCell ref="B5485:E5485"/>
    <mergeCell ref="A5486:A5487"/>
    <mergeCell ref="A5494:E5494"/>
    <mergeCell ref="A5495:A5496"/>
    <mergeCell ref="A5444:E5444"/>
    <mergeCell ref="A5445:A5446"/>
    <mergeCell ref="B5459:E5459"/>
    <mergeCell ref="B5460:E5460"/>
    <mergeCell ref="A5461:A5462"/>
    <mergeCell ref="A5469:E5469"/>
    <mergeCell ref="A5411:A5412"/>
    <mergeCell ref="A5419:E5419"/>
    <mergeCell ref="A5420:A5421"/>
    <mergeCell ref="B5434:E5434"/>
    <mergeCell ref="B5435:E5435"/>
    <mergeCell ref="A5436:A5437"/>
    <mergeCell ref="B5385:E5385"/>
    <mergeCell ref="A5386:A5387"/>
    <mergeCell ref="A5394:E5394"/>
    <mergeCell ref="A5395:A5396"/>
    <mergeCell ref="B5409:E5409"/>
    <mergeCell ref="B5410:E5410"/>
    <mergeCell ref="B5359:E5359"/>
    <mergeCell ref="B5360:E5360"/>
    <mergeCell ref="A5361:A5362"/>
    <mergeCell ref="A5369:E5369"/>
    <mergeCell ref="A5370:A5371"/>
    <mergeCell ref="B5384:E5384"/>
    <mergeCell ref="B5334:E5334"/>
    <mergeCell ref="B5335:E5335"/>
    <mergeCell ref="A5336:A5337"/>
    <mergeCell ref="B5336:E5336"/>
    <mergeCell ref="A5344:E5344"/>
    <mergeCell ref="A5345:A5346"/>
    <mergeCell ref="A5295:A5296"/>
    <mergeCell ref="B5309:E5309"/>
    <mergeCell ref="B5310:E5310"/>
    <mergeCell ref="A5311:A5312"/>
    <mergeCell ref="A5319:E5319"/>
    <mergeCell ref="A5320:A5321"/>
    <mergeCell ref="A5269:E5269"/>
    <mergeCell ref="A5270:A5271"/>
    <mergeCell ref="B5284:E5284"/>
    <mergeCell ref="B5285:E5285"/>
    <mergeCell ref="A5286:A5287"/>
    <mergeCell ref="A5294:E5294"/>
    <mergeCell ref="A5236:A5237"/>
    <mergeCell ref="A5244:E5244"/>
    <mergeCell ref="A5245:A5246"/>
    <mergeCell ref="B5259:E5259"/>
    <mergeCell ref="B5260:E5260"/>
    <mergeCell ref="A5261:A5262"/>
    <mergeCell ref="B5210:E5210"/>
    <mergeCell ref="A5211:A5212"/>
    <mergeCell ref="A5219:E5219"/>
    <mergeCell ref="A5220:A5221"/>
    <mergeCell ref="B5234:E5234"/>
    <mergeCell ref="B5235:E5235"/>
    <mergeCell ref="B5184:E5184"/>
    <mergeCell ref="B5185:E5185"/>
    <mergeCell ref="A5186:A5187"/>
    <mergeCell ref="A5194:E5194"/>
    <mergeCell ref="A5195:A5196"/>
    <mergeCell ref="B5209:E5209"/>
    <mergeCell ref="A5145:A5146"/>
    <mergeCell ref="B5159:E5159"/>
    <mergeCell ref="B5160:E5160"/>
    <mergeCell ref="A5161:A5162"/>
    <mergeCell ref="A5169:E5169"/>
    <mergeCell ref="A5170:A5171"/>
    <mergeCell ref="A5120:A5121"/>
    <mergeCell ref="D5133:E5133"/>
    <mergeCell ref="B5134:E5134"/>
    <mergeCell ref="B5135:E5135"/>
    <mergeCell ref="A5136:A5137"/>
    <mergeCell ref="A5144:E5144"/>
    <mergeCell ref="B5107:E5107"/>
    <mergeCell ref="D5108:E5108"/>
    <mergeCell ref="B5109:E5109"/>
    <mergeCell ref="B5110:E5110"/>
    <mergeCell ref="A5111:A5112"/>
    <mergeCell ref="A5119:E5119"/>
    <mergeCell ref="A5069:A5070"/>
    <mergeCell ref="B5083:E5083"/>
    <mergeCell ref="B5084:E5084"/>
    <mergeCell ref="A5085:A5086"/>
    <mergeCell ref="A5093:E5093"/>
    <mergeCell ref="A5094:A5095"/>
    <mergeCell ref="A5043:E5043"/>
    <mergeCell ref="A5044:A5045"/>
    <mergeCell ref="B5058:E5058"/>
    <mergeCell ref="B5059:E5059"/>
    <mergeCell ref="A5060:A5061"/>
    <mergeCell ref="A5068:E5068"/>
    <mergeCell ref="A5010:A5011"/>
    <mergeCell ref="A5018:E5018"/>
    <mergeCell ref="A5019:A5020"/>
    <mergeCell ref="B5033:E5033"/>
    <mergeCell ref="B5034:E5034"/>
    <mergeCell ref="A5035:A5036"/>
    <mergeCell ref="B4984:E4984"/>
    <mergeCell ref="A4985:A4986"/>
    <mergeCell ref="A4993:E4993"/>
    <mergeCell ref="A4994:A4995"/>
    <mergeCell ref="B5008:E5008"/>
    <mergeCell ref="B5009:E5009"/>
    <mergeCell ref="B4958:E4958"/>
    <mergeCell ref="B4959:E4959"/>
    <mergeCell ref="A4960:A4961"/>
    <mergeCell ref="A4968:E4968"/>
    <mergeCell ref="A4969:A4970"/>
    <mergeCell ref="B4983:E4983"/>
    <mergeCell ref="A4919:A4920"/>
    <mergeCell ref="B4933:E4933"/>
    <mergeCell ref="B4934:E4934"/>
    <mergeCell ref="A4935:A4936"/>
    <mergeCell ref="A4943:E4943"/>
    <mergeCell ref="A4944:A4945"/>
    <mergeCell ref="A4893:E4893"/>
    <mergeCell ref="A4894:A4895"/>
    <mergeCell ref="B4908:E4908"/>
    <mergeCell ref="B4909:E4909"/>
    <mergeCell ref="A4910:A4911"/>
    <mergeCell ref="A4918:E4918"/>
    <mergeCell ref="A4860:A4861"/>
    <mergeCell ref="A4868:E4868"/>
    <mergeCell ref="A4869:A4870"/>
    <mergeCell ref="B4883:E4883"/>
    <mergeCell ref="B4884:E4884"/>
    <mergeCell ref="A4885:A4886"/>
    <mergeCell ref="B4834:E4834"/>
    <mergeCell ref="A4835:A4836"/>
    <mergeCell ref="A4843:E4843"/>
    <mergeCell ref="A4844:A4845"/>
    <mergeCell ref="B4858:E4858"/>
    <mergeCell ref="B4859:E4859"/>
    <mergeCell ref="B4808:E4808"/>
    <mergeCell ref="B4809:E4809"/>
    <mergeCell ref="A4810:A4811"/>
    <mergeCell ref="A4818:E4818"/>
    <mergeCell ref="A4819:A4820"/>
    <mergeCell ref="B4833:E4833"/>
    <mergeCell ref="A4769:A4770"/>
    <mergeCell ref="B4783:E4783"/>
    <mergeCell ref="B4784:E4784"/>
    <mergeCell ref="A4785:A4786"/>
    <mergeCell ref="A4793:E4793"/>
    <mergeCell ref="A4794:A4795"/>
    <mergeCell ref="A4743:E4743"/>
    <mergeCell ref="A4744:A4745"/>
    <mergeCell ref="B4758:E4758"/>
    <mergeCell ref="B4759:E4759"/>
    <mergeCell ref="A4760:A4761"/>
    <mergeCell ref="A4768:E4768"/>
    <mergeCell ref="A4710:A4711"/>
    <mergeCell ref="A4718:E4718"/>
    <mergeCell ref="A4719:A4720"/>
    <mergeCell ref="B4733:E4733"/>
    <mergeCell ref="B4734:E4734"/>
    <mergeCell ref="A4735:A4736"/>
    <mergeCell ref="B4684:E4684"/>
    <mergeCell ref="A4685:A4686"/>
    <mergeCell ref="A4693:E4693"/>
    <mergeCell ref="A4694:A4695"/>
    <mergeCell ref="B4708:E4708"/>
    <mergeCell ref="B4709:E4709"/>
    <mergeCell ref="B4658:E4658"/>
    <mergeCell ref="B4659:E4659"/>
    <mergeCell ref="A4660:A4661"/>
    <mergeCell ref="A4668:E4668"/>
    <mergeCell ref="A4669:A4670"/>
    <mergeCell ref="B4683:E4683"/>
    <mergeCell ref="A4619:A4620"/>
    <mergeCell ref="B4633:E4633"/>
    <mergeCell ref="B4634:E4634"/>
    <mergeCell ref="A4635:A4636"/>
    <mergeCell ref="A4643:E4643"/>
    <mergeCell ref="A4644:A4645"/>
    <mergeCell ref="A4593:E4593"/>
    <mergeCell ref="A4594:A4595"/>
    <mergeCell ref="B4608:E4608"/>
    <mergeCell ref="B4609:E4609"/>
    <mergeCell ref="A4610:A4611"/>
    <mergeCell ref="A4618:E4618"/>
    <mergeCell ref="A4560:A4561"/>
    <mergeCell ref="A4568:E4568"/>
    <mergeCell ref="A4569:A4570"/>
    <mergeCell ref="B4583:E4583"/>
    <mergeCell ref="B4584:E4584"/>
    <mergeCell ref="A4585:A4586"/>
    <mergeCell ref="B4534:E4534"/>
    <mergeCell ref="A4535:A4536"/>
    <mergeCell ref="A4543:E4543"/>
    <mergeCell ref="A4544:A4545"/>
    <mergeCell ref="B4558:E4558"/>
    <mergeCell ref="B4559:E4559"/>
    <mergeCell ref="B4508:E4508"/>
    <mergeCell ref="B4509:E4509"/>
    <mergeCell ref="A4510:A4511"/>
    <mergeCell ref="A4518:E4518"/>
    <mergeCell ref="A4519:A4520"/>
    <mergeCell ref="B4533:E4533"/>
    <mergeCell ref="A4469:A4470"/>
    <mergeCell ref="B4483:E4483"/>
    <mergeCell ref="B4484:E4484"/>
    <mergeCell ref="A4485:A4486"/>
    <mergeCell ref="A4493:E4493"/>
    <mergeCell ref="A4494:A4495"/>
    <mergeCell ref="A4443:E4443"/>
    <mergeCell ref="A4444:A4445"/>
    <mergeCell ref="B4458:E4458"/>
    <mergeCell ref="B4459:E4459"/>
    <mergeCell ref="A4460:A4461"/>
    <mergeCell ref="A4468:E4468"/>
    <mergeCell ref="A4410:A4411"/>
    <mergeCell ref="A4418:E4418"/>
    <mergeCell ref="A4419:A4420"/>
    <mergeCell ref="B4433:E4433"/>
    <mergeCell ref="B4434:E4434"/>
    <mergeCell ref="A4435:A4436"/>
    <mergeCell ref="B4384:E4384"/>
    <mergeCell ref="A4385:A4386"/>
    <mergeCell ref="A4393:E4393"/>
    <mergeCell ref="A4394:A4395"/>
    <mergeCell ref="B4408:E4408"/>
    <mergeCell ref="B4409:E4409"/>
    <mergeCell ref="B4358:E4358"/>
    <mergeCell ref="B4359:E4359"/>
    <mergeCell ref="A4360:A4361"/>
    <mergeCell ref="A4368:E4368"/>
    <mergeCell ref="A4369:A4370"/>
    <mergeCell ref="B4383:E4383"/>
    <mergeCell ref="A4319:A4320"/>
    <mergeCell ref="B4333:E4333"/>
    <mergeCell ref="B4334:E4334"/>
    <mergeCell ref="A4335:A4336"/>
    <mergeCell ref="A4343:E4343"/>
    <mergeCell ref="A4344:A4345"/>
    <mergeCell ref="A4293:E4293"/>
    <mergeCell ref="A4294:A4295"/>
    <mergeCell ref="B4308:E4308"/>
    <mergeCell ref="B4309:E4309"/>
    <mergeCell ref="A4310:A4311"/>
    <mergeCell ref="A4318:E4318"/>
    <mergeCell ref="A4260:A4261"/>
    <mergeCell ref="A4268:E4268"/>
    <mergeCell ref="A4269:A4270"/>
    <mergeCell ref="B4283:E4283"/>
    <mergeCell ref="B4284:E4284"/>
    <mergeCell ref="A4285:A4286"/>
    <mergeCell ref="B4234:E4234"/>
    <mergeCell ref="A4235:A4236"/>
    <mergeCell ref="A4243:E4243"/>
    <mergeCell ref="A4244:A4245"/>
    <mergeCell ref="B4258:E4258"/>
    <mergeCell ref="B4259:E4259"/>
    <mergeCell ref="B4208:E4208"/>
    <mergeCell ref="B4209:E4209"/>
    <mergeCell ref="A4210:A4211"/>
    <mergeCell ref="A4218:E4218"/>
    <mergeCell ref="A4219:A4220"/>
    <mergeCell ref="B4233:E4233"/>
    <mergeCell ref="A4169:A4170"/>
    <mergeCell ref="B4183:E4183"/>
    <mergeCell ref="B4184:E4184"/>
    <mergeCell ref="A4185:A4186"/>
    <mergeCell ref="A4193:E4193"/>
    <mergeCell ref="A4194:A4195"/>
    <mergeCell ref="A4143:E4143"/>
    <mergeCell ref="A4144:A4145"/>
    <mergeCell ref="B4158:E4158"/>
    <mergeCell ref="B4159:E4159"/>
    <mergeCell ref="A4160:A4161"/>
    <mergeCell ref="A4168:E4168"/>
    <mergeCell ref="A4110:A4111"/>
    <mergeCell ref="A4118:E4118"/>
    <mergeCell ref="A4119:A4120"/>
    <mergeCell ref="B4133:E4133"/>
    <mergeCell ref="B4134:E4134"/>
    <mergeCell ref="A4135:A4136"/>
    <mergeCell ref="B4084:E4084"/>
    <mergeCell ref="A4085:A4086"/>
    <mergeCell ref="A4093:E4093"/>
    <mergeCell ref="A4094:A4095"/>
    <mergeCell ref="B4108:E4108"/>
    <mergeCell ref="B4109:E4109"/>
    <mergeCell ref="B4058:E4058"/>
    <mergeCell ref="B4059:E4059"/>
    <mergeCell ref="A4060:A4061"/>
    <mergeCell ref="A4068:E4068"/>
    <mergeCell ref="A4069:A4070"/>
    <mergeCell ref="B4083:E4083"/>
    <mergeCell ref="A4032:A4033"/>
    <mergeCell ref="A4040:E4040"/>
    <mergeCell ref="A4041:A4042"/>
    <mergeCell ref="A4054:E4054"/>
    <mergeCell ref="A4055:E4055"/>
    <mergeCell ref="B4056:E4056"/>
    <mergeCell ref="B4006:E4006"/>
    <mergeCell ref="A4007:A4008"/>
    <mergeCell ref="A4015:E4015"/>
    <mergeCell ref="A4016:A4017"/>
    <mergeCell ref="B4030:E4030"/>
    <mergeCell ref="B4031:E4031"/>
    <mergeCell ref="B3980:E3980"/>
    <mergeCell ref="B3981:E3981"/>
    <mergeCell ref="A3982:A3983"/>
    <mergeCell ref="A3990:E3990"/>
    <mergeCell ref="A3991:A3992"/>
    <mergeCell ref="B4005:E4005"/>
    <mergeCell ref="A3941:A3942"/>
    <mergeCell ref="B3955:E3955"/>
    <mergeCell ref="B3956:E3956"/>
    <mergeCell ref="A3957:A3958"/>
    <mergeCell ref="A3965:E3965"/>
    <mergeCell ref="A3966:A3967"/>
    <mergeCell ref="A3915:E3915"/>
    <mergeCell ref="A3916:A3917"/>
    <mergeCell ref="B3930:E3930"/>
    <mergeCell ref="B3931:E3931"/>
    <mergeCell ref="A3932:A3933"/>
    <mergeCell ref="A3940:E3940"/>
    <mergeCell ref="A3882:A3883"/>
    <mergeCell ref="A3890:E3890"/>
    <mergeCell ref="A3891:A3892"/>
    <mergeCell ref="B3905:E3905"/>
    <mergeCell ref="B3906:E3906"/>
    <mergeCell ref="A3907:A3908"/>
    <mergeCell ref="B3856:E3856"/>
    <mergeCell ref="A3857:A3858"/>
    <mergeCell ref="A3865:E3865"/>
    <mergeCell ref="A3866:A3867"/>
    <mergeCell ref="B3880:E3880"/>
    <mergeCell ref="B3881:E3881"/>
    <mergeCell ref="B3830:E3830"/>
    <mergeCell ref="B3831:E3831"/>
    <mergeCell ref="A3832:A3833"/>
    <mergeCell ref="A3840:E3840"/>
    <mergeCell ref="A3841:A3842"/>
    <mergeCell ref="B3855:E3855"/>
    <mergeCell ref="A3791:A3792"/>
    <mergeCell ref="B3805:E3805"/>
    <mergeCell ref="B3806:E3806"/>
    <mergeCell ref="A3807:A3808"/>
    <mergeCell ref="A3815:E3815"/>
    <mergeCell ref="A3816:A3817"/>
    <mergeCell ref="A3765:E3765"/>
    <mergeCell ref="A3766:A3767"/>
    <mergeCell ref="B3780:E3780"/>
    <mergeCell ref="B3781:E3781"/>
    <mergeCell ref="A3782:A3783"/>
    <mergeCell ref="A3790:E3790"/>
    <mergeCell ref="A3732:A3733"/>
    <mergeCell ref="A3740:E3740"/>
    <mergeCell ref="A3741:A3742"/>
    <mergeCell ref="B3755:E3755"/>
    <mergeCell ref="B3756:E3756"/>
    <mergeCell ref="A3757:A3758"/>
    <mergeCell ref="B3706:E3706"/>
    <mergeCell ref="A3707:A3708"/>
    <mergeCell ref="A3715:E3715"/>
    <mergeCell ref="A3716:A3717"/>
    <mergeCell ref="B3730:E3730"/>
    <mergeCell ref="B3731:E3731"/>
    <mergeCell ref="B3680:E3680"/>
    <mergeCell ref="B3681:E3681"/>
    <mergeCell ref="A3682:A3683"/>
    <mergeCell ref="A3690:E3690"/>
    <mergeCell ref="A3691:A3692"/>
    <mergeCell ref="B3705:E3705"/>
    <mergeCell ref="A3641:A3642"/>
    <mergeCell ref="B3655:E3655"/>
    <mergeCell ref="B3656:E3656"/>
    <mergeCell ref="A3657:A3658"/>
    <mergeCell ref="A3665:E3665"/>
    <mergeCell ref="A3666:A3667"/>
    <mergeCell ref="A3615:E3615"/>
    <mergeCell ref="A3616:A3617"/>
    <mergeCell ref="B3630:E3630"/>
    <mergeCell ref="B3631:E3631"/>
    <mergeCell ref="A3632:A3633"/>
    <mergeCell ref="A3640:E3640"/>
    <mergeCell ref="A3582:A3583"/>
    <mergeCell ref="A3590:E3590"/>
    <mergeCell ref="A3591:A3592"/>
    <mergeCell ref="B3605:E3605"/>
    <mergeCell ref="B3606:E3606"/>
    <mergeCell ref="A3607:A3608"/>
    <mergeCell ref="B3556:E3556"/>
    <mergeCell ref="A3557:A3558"/>
    <mergeCell ref="A3565:E3565"/>
    <mergeCell ref="A3566:A3567"/>
    <mergeCell ref="B3580:E3580"/>
    <mergeCell ref="B3581:E3581"/>
    <mergeCell ref="B3530:E3530"/>
    <mergeCell ref="B3531:E3531"/>
    <mergeCell ref="A3532:A3533"/>
    <mergeCell ref="A3540:E3540"/>
    <mergeCell ref="A3541:A3542"/>
    <mergeCell ref="B3555:E3555"/>
    <mergeCell ref="A3491:A3492"/>
    <mergeCell ref="B3505:E3505"/>
    <mergeCell ref="B3506:E3506"/>
    <mergeCell ref="A3507:A3508"/>
    <mergeCell ref="A3515:E3515"/>
    <mergeCell ref="A3516:A3517"/>
    <mergeCell ref="A3465:E3465"/>
    <mergeCell ref="A3466:A3467"/>
    <mergeCell ref="B3480:E3480"/>
    <mergeCell ref="B3481:E3481"/>
    <mergeCell ref="A3482:A3483"/>
    <mergeCell ref="A3490:E3490"/>
    <mergeCell ref="A3432:A3433"/>
    <mergeCell ref="A3440:E3440"/>
    <mergeCell ref="A3441:A3442"/>
    <mergeCell ref="B3455:E3455"/>
    <mergeCell ref="B3456:E3456"/>
    <mergeCell ref="A3457:A3458"/>
    <mergeCell ref="B3406:E3406"/>
    <mergeCell ref="A3407:A3408"/>
    <mergeCell ref="A3415:E3415"/>
    <mergeCell ref="A3416:A3417"/>
    <mergeCell ref="B3430:E3430"/>
    <mergeCell ref="B3431:E3431"/>
    <mergeCell ref="B3380:E3380"/>
    <mergeCell ref="B3381:E3381"/>
    <mergeCell ref="A3382:A3383"/>
    <mergeCell ref="A3390:E3390"/>
    <mergeCell ref="A3391:A3392"/>
    <mergeCell ref="B3405:E3405"/>
    <mergeCell ref="A3341:A3342"/>
    <mergeCell ref="B3355:E3355"/>
    <mergeCell ref="B3356:E3356"/>
    <mergeCell ref="A3357:A3358"/>
    <mergeCell ref="A3365:E3365"/>
    <mergeCell ref="A3366:A3367"/>
    <mergeCell ref="A3315:E3315"/>
    <mergeCell ref="A3316:A3317"/>
    <mergeCell ref="B3330:E3330"/>
    <mergeCell ref="B3331:E3331"/>
    <mergeCell ref="A3332:A3333"/>
    <mergeCell ref="A3340:E3340"/>
    <mergeCell ref="A3282:A3283"/>
    <mergeCell ref="A3290:E3290"/>
    <mergeCell ref="A3291:A3292"/>
    <mergeCell ref="B3305:E3305"/>
    <mergeCell ref="B3306:E3306"/>
    <mergeCell ref="A3307:A3308"/>
    <mergeCell ref="B3256:E3256"/>
    <mergeCell ref="A3257:A3258"/>
    <mergeCell ref="A3265:E3265"/>
    <mergeCell ref="A3266:A3267"/>
    <mergeCell ref="B3280:E3280"/>
    <mergeCell ref="B3281:E3281"/>
    <mergeCell ref="B3230:E3230"/>
    <mergeCell ref="B3231:E3231"/>
    <mergeCell ref="A3232:A3233"/>
    <mergeCell ref="A3240:E3240"/>
    <mergeCell ref="A3241:A3242"/>
    <mergeCell ref="B3255:E3255"/>
    <mergeCell ref="A3191:A3192"/>
    <mergeCell ref="B3205:E3205"/>
    <mergeCell ref="B3206:E3206"/>
    <mergeCell ref="A3207:A3208"/>
    <mergeCell ref="A3215:E3215"/>
    <mergeCell ref="A3216:A3217"/>
    <mergeCell ref="A3165:E3165"/>
    <mergeCell ref="A3166:A3167"/>
    <mergeCell ref="B3180:E3180"/>
    <mergeCell ref="B3181:E3181"/>
    <mergeCell ref="A3182:A3183"/>
    <mergeCell ref="A3190:E3190"/>
    <mergeCell ref="A3132:A3133"/>
    <mergeCell ref="A3140:E3140"/>
    <mergeCell ref="A3141:A3142"/>
    <mergeCell ref="B3155:E3155"/>
    <mergeCell ref="B3156:E3156"/>
    <mergeCell ref="A3157:A3158"/>
    <mergeCell ref="B3106:E3106"/>
    <mergeCell ref="A3107:A3108"/>
    <mergeCell ref="A3115:E3115"/>
    <mergeCell ref="A3116:A3117"/>
    <mergeCell ref="B3130:E3130"/>
    <mergeCell ref="B3131:E3131"/>
    <mergeCell ref="B3080:E3080"/>
    <mergeCell ref="B3081:E3081"/>
    <mergeCell ref="A3082:A3083"/>
    <mergeCell ref="A3090:E3090"/>
    <mergeCell ref="A3091:A3092"/>
    <mergeCell ref="B3105:E3105"/>
    <mergeCell ref="A3041:A3042"/>
    <mergeCell ref="B3055:E3055"/>
    <mergeCell ref="B3056:E3056"/>
    <mergeCell ref="A3057:A3058"/>
    <mergeCell ref="A3065:E3065"/>
    <mergeCell ref="A3066:A3067"/>
    <mergeCell ref="A3015:E3015"/>
    <mergeCell ref="A3016:A3017"/>
    <mergeCell ref="B3030:E3030"/>
    <mergeCell ref="B3031:E3031"/>
    <mergeCell ref="A3032:A3033"/>
    <mergeCell ref="A3040:E3040"/>
    <mergeCell ref="A2982:A2983"/>
    <mergeCell ref="A2990:E2990"/>
    <mergeCell ref="A2991:A2992"/>
    <mergeCell ref="B3005:E3005"/>
    <mergeCell ref="B3006:E3006"/>
    <mergeCell ref="A3007:A3008"/>
    <mergeCell ref="B2956:E2956"/>
    <mergeCell ref="A2957:A2958"/>
    <mergeCell ref="A2965:E2965"/>
    <mergeCell ref="A2966:A2967"/>
    <mergeCell ref="B2980:E2980"/>
    <mergeCell ref="B2981:E2981"/>
    <mergeCell ref="B2930:E2930"/>
    <mergeCell ref="B2931:E2931"/>
    <mergeCell ref="A2932:A2933"/>
    <mergeCell ref="A2940:E2940"/>
    <mergeCell ref="A2941:A2942"/>
    <mergeCell ref="B2955:E2955"/>
    <mergeCell ref="A2891:A2892"/>
    <mergeCell ref="B2905:E2905"/>
    <mergeCell ref="B2906:E2906"/>
    <mergeCell ref="A2907:A2908"/>
    <mergeCell ref="A2915:E2915"/>
    <mergeCell ref="A2916:A2917"/>
    <mergeCell ref="A2865:E2865"/>
    <mergeCell ref="A2866:A2867"/>
    <mergeCell ref="B2880:E2880"/>
    <mergeCell ref="B2881:E2881"/>
    <mergeCell ref="A2882:A2883"/>
    <mergeCell ref="A2890:E2890"/>
    <mergeCell ref="A2832:A2833"/>
    <mergeCell ref="A2840:E2840"/>
    <mergeCell ref="A2841:A2842"/>
    <mergeCell ref="B2855:E2855"/>
    <mergeCell ref="B2856:E2856"/>
    <mergeCell ref="A2857:A2858"/>
    <mergeCell ref="B2806:E2806"/>
    <mergeCell ref="A2807:A2808"/>
    <mergeCell ref="A2815:E2815"/>
    <mergeCell ref="A2816:A2817"/>
    <mergeCell ref="B2830:E2830"/>
    <mergeCell ref="B2831:E2831"/>
    <mergeCell ref="B2780:E2780"/>
    <mergeCell ref="B2781:E2781"/>
    <mergeCell ref="A2782:A2783"/>
    <mergeCell ref="A2790:E2790"/>
    <mergeCell ref="A2791:A2792"/>
    <mergeCell ref="B2805:E2805"/>
    <mergeCell ref="A2741:A2742"/>
    <mergeCell ref="B2755:E2755"/>
    <mergeCell ref="B2756:E2756"/>
    <mergeCell ref="A2757:A2758"/>
    <mergeCell ref="A2765:E2765"/>
    <mergeCell ref="A2766:A2767"/>
    <mergeCell ref="A2715:E2715"/>
    <mergeCell ref="A2716:A2717"/>
    <mergeCell ref="B2730:E2730"/>
    <mergeCell ref="B2731:E2731"/>
    <mergeCell ref="A2732:A2733"/>
    <mergeCell ref="A2740:E2740"/>
    <mergeCell ref="A2682:A2683"/>
    <mergeCell ref="A2690:E2690"/>
    <mergeCell ref="A2691:A2692"/>
    <mergeCell ref="B2705:E2705"/>
    <mergeCell ref="B2706:E2706"/>
    <mergeCell ref="A2707:A2708"/>
    <mergeCell ref="B2656:E2656"/>
    <mergeCell ref="A2657:A2658"/>
    <mergeCell ref="A2665:E2665"/>
    <mergeCell ref="A2666:A2667"/>
    <mergeCell ref="B2680:E2680"/>
    <mergeCell ref="B2681:E2681"/>
    <mergeCell ref="B2630:E2630"/>
    <mergeCell ref="B2631:E2631"/>
    <mergeCell ref="A2632:A2633"/>
    <mergeCell ref="A2640:E2640"/>
    <mergeCell ref="A2641:A2642"/>
    <mergeCell ref="B2655:E2655"/>
    <mergeCell ref="A2591:A2592"/>
    <mergeCell ref="B2605:E2605"/>
    <mergeCell ref="B2606:E2606"/>
    <mergeCell ref="A2607:A2608"/>
    <mergeCell ref="A2615:E2615"/>
    <mergeCell ref="A2616:A2617"/>
    <mergeCell ref="A2565:E2565"/>
    <mergeCell ref="A2566:A2567"/>
    <mergeCell ref="B2580:E2580"/>
    <mergeCell ref="B2581:E2581"/>
    <mergeCell ref="A2582:A2583"/>
    <mergeCell ref="A2590:E2590"/>
    <mergeCell ref="A2532:A2533"/>
    <mergeCell ref="A2540:E2540"/>
    <mergeCell ref="A2541:A2542"/>
    <mergeCell ref="B2555:E2555"/>
    <mergeCell ref="B2556:E2556"/>
    <mergeCell ref="A2557:A2558"/>
    <mergeCell ref="B2506:E2506"/>
    <mergeCell ref="A2507:A2508"/>
    <mergeCell ref="A2515:E2515"/>
    <mergeCell ref="A2516:A2517"/>
    <mergeCell ref="B2530:E2530"/>
    <mergeCell ref="B2531:E2531"/>
    <mergeCell ref="B2480:E2480"/>
    <mergeCell ref="B2481:E2481"/>
    <mergeCell ref="A2482:A2483"/>
    <mergeCell ref="A2490:E2490"/>
    <mergeCell ref="A2491:A2492"/>
    <mergeCell ref="B2505:E2505"/>
    <mergeCell ref="A2441:A2442"/>
    <mergeCell ref="B2455:E2455"/>
    <mergeCell ref="B2456:E2456"/>
    <mergeCell ref="A2457:A2458"/>
    <mergeCell ref="A2465:E2465"/>
    <mergeCell ref="A2466:A2467"/>
    <mergeCell ref="A2415:E2415"/>
    <mergeCell ref="A2416:A2417"/>
    <mergeCell ref="B2430:E2430"/>
    <mergeCell ref="B2431:E2431"/>
    <mergeCell ref="A2432:A2433"/>
    <mergeCell ref="A2440:E2440"/>
    <mergeCell ref="A2382:A2383"/>
    <mergeCell ref="A2390:E2390"/>
    <mergeCell ref="A2391:A2392"/>
    <mergeCell ref="B2405:E2405"/>
    <mergeCell ref="B2406:E2406"/>
    <mergeCell ref="A2407:A2408"/>
    <mergeCell ref="B2356:E2356"/>
    <mergeCell ref="A2357:A2358"/>
    <mergeCell ref="A2365:E2365"/>
    <mergeCell ref="A2366:A2367"/>
    <mergeCell ref="B2380:E2380"/>
    <mergeCell ref="B2381:E2381"/>
    <mergeCell ref="B2330:E2330"/>
    <mergeCell ref="B2331:E2331"/>
    <mergeCell ref="A2332:A2333"/>
    <mergeCell ref="A2340:E2340"/>
    <mergeCell ref="A2341:A2342"/>
    <mergeCell ref="B2355:E2355"/>
    <mergeCell ref="A2291:A2292"/>
    <mergeCell ref="B2305:E2305"/>
    <mergeCell ref="B2306:E2306"/>
    <mergeCell ref="A2307:A2308"/>
    <mergeCell ref="A2315:E2315"/>
    <mergeCell ref="A2316:A2317"/>
    <mergeCell ref="A2265:E2265"/>
    <mergeCell ref="A2266:A2267"/>
    <mergeCell ref="B2280:E2280"/>
    <mergeCell ref="B2281:E2281"/>
    <mergeCell ref="A2282:A2283"/>
    <mergeCell ref="A2290:E2290"/>
    <mergeCell ref="A2232:A2233"/>
    <mergeCell ref="A2240:E2240"/>
    <mergeCell ref="A2241:A2242"/>
    <mergeCell ref="B2255:E2255"/>
    <mergeCell ref="B2256:E2256"/>
    <mergeCell ref="A2257:A2258"/>
    <mergeCell ref="B2206:E2206"/>
    <mergeCell ref="A2207:A2208"/>
    <mergeCell ref="A2215:E2215"/>
    <mergeCell ref="A2216:A2217"/>
    <mergeCell ref="B2230:E2230"/>
    <mergeCell ref="B2231:E2231"/>
    <mergeCell ref="B2180:E2180"/>
    <mergeCell ref="B2181:E2181"/>
    <mergeCell ref="A2182:A2183"/>
    <mergeCell ref="A2190:E2190"/>
    <mergeCell ref="A2191:A2192"/>
    <mergeCell ref="B2205:E2205"/>
    <mergeCell ref="A2141:A2142"/>
    <mergeCell ref="B2155:E2155"/>
    <mergeCell ref="B2156:E2156"/>
    <mergeCell ref="A2157:A2158"/>
    <mergeCell ref="A2165:E2165"/>
    <mergeCell ref="A2166:A2167"/>
    <mergeCell ref="A2115:E2115"/>
    <mergeCell ref="A2116:A2117"/>
    <mergeCell ref="B2130:E2130"/>
    <mergeCell ref="B2131:E2131"/>
    <mergeCell ref="A2132:A2133"/>
    <mergeCell ref="A2140:E2140"/>
    <mergeCell ref="A2082:A2083"/>
    <mergeCell ref="A2090:E2090"/>
    <mergeCell ref="A2091:A2092"/>
    <mergeCell ref="B2105:E2105"/>
    <mergeCell ref="B2106:E2106"/>
    <mergeCell ref="A2107:A2108"/>
    <mergeCell ref="B2056:E2056"/>
    <mergeCell ref="A2057:A2058"/>
    <mergeCell ref="A2065:E2065"/>
    <mergeCell ref="A2066:A2067"/>
    <mergeCell ref="B2080:E2080"/>
    <mergeCell ref="B2081:E2081"/>
    <mergeCell ref="B2030:E2030"/>
    <mergeCell ref="B2031:E2031"/>
    <mergeCell ref="A2032:A2033"/>
    <mergeCell ref="A2040:E2040"/>
    <mergeCell ref="A2041:A2042"/>
    <mergeCell ref="B2055:E2055"/>
    <mergeCell ref="A1991:A1992"/>
    <mergeCell ref="B2005:E2005"/>
    <mergeCell ref="B2006:E2006"/>
    <mergeCell ref="A2007:A2008"/>
    <mergeCell ref="A2015:E2015"/>
    <mergeCell ref="A2016:A2017"/>
    <mergeCell ref="A1965:E1965"/>
    <mergeCell ref="A1966:A1967"/>
    <mergeCell ref="B1980:E1980"/>
    <mergeCell ref="B1981:E1981"/>
    <mergeCell ref="A1982:A1983"/>
    <mergeCell ref="A1990:E1990"/>
    <mergeCell ref="A1932:A1933"/>
    <mergeCell ref="A1940:E1940"/>
    <mergeCell ref="A1941:A1942"/>
    <mergeCell ref="B1955:E1955"/>
    <mergeCell ref="B1956:E1956"/>
    <mergeCell ref="A1957:A1958"/>
    <mergeCell ref="B1906:E1906"/>
    <mergeCell ref="A1907:A1908"/>
    <mergeCell ref="A1915:E1915"/>
    <mergeCell ref="A1916:A1917"/>
    <mergeCell ref="B1930:E1930"/>
    <mergeCell ref="B1931:E1931"/>
    <mergeCell ref="B1880:E1880"/>
    <mergeCell ref="B1881:E1881"/>
    <mergeCell ref="A1882:A1883"/>
    <mergeCell ref="A1890:E1890"/>
    <mergeCell ref="A1891:A1892"/>
    <mergeCell ref="B1905:E1905"/>
    <mergeCell ref="A1841:A1842"/>
    <mergeCell ref="B1855:E1855"/>
    <mergeCell ref="B1856:E1856"/>
    <mergeCell ref="A1857:A1858"/>
    <mergeCell ref="A1865:E1865"/>
    <mergeCell ref="A1866:A1867"/>
    <mergeCell ref="A1815:E1815"/>
    <mergeCell ref="A1816:A1817"/>
    <mergeCell ref="B1830:E1830"/>
    <mergeCell ref="B1831:E1831"/>
    <mergeCell ref="A1832:A1833"/>
    <mergeCell ref="A1840:E1840"/>
    <mergeCell ref="A1782:A1783"/>
    <mergeCell ref="A1790:E1790"/>
    <mergeCell ref="A1791:A1792"/>
    <mergeCell ref="B1805:E1805"/>
    <mergeCell ref="B1806:E1806"/>
    <mergeCell ref="A1807:A1808"/>
    <mergeCell ref="B1756:E1756"/>
    <mergeCell ref="A1757:A1758"/>
    <mergeCell ref="A1765:E1765"/>
    <mergeCell ref="A1766:A1767"/>
    <mergeCell ref="B1780:E1780"/>
    <mergeCell ref="B1781:E1781"/>
    <mergeCell ref="B1730:E1730"/>
    <mergeCell ref="B1731:E1731"/>
    <mergeCell ref="A1732:A1733"/>
    <mergeCell ref="A1740:E1740"/>
    <mergeCell ref="A1741:A1742"/>
    <mergeCell ref="B1755:E1755"/>
    <mergeCell ref="A1691:A1692"/>
    <mergeCell ref="B1705:E1705"/>
    <mergeCell ref="B1706:E1706"/>
    <mergeCell ref="A1707:A1708"/>
    <mergeCell ref="A1715:E1715"/>
    <mergeCell ref="A1716:A1717"/>
    <mergeCell ref="A1665:E1665"/>
    <mergeCell ref="A1666:A1667"/>
    <mergeCell ref="B1680:E1680"/>
    <mergeCell ref="B1681:E1681"/>
    <mergeCell ref="A1682:A1683"/>
    <mergeCell ref="A1690:E1690"/>
    <mergeCell ref="A1632:A1633"/>
    <mergeCell ref="A1640:E1640"/>
    <mergeCell ref="A1641:A1642"/>
    <mergeCell ref="B1655:E1655"/>
    <mergeCell ref="B1656:E1656"/>
    <mergeCell ref="A1657:A1658"/>
    <mergeCell ref="B1606:E1606"/>
    <mergeCell ref="A1607:A1608"/>
    <mergeCell ref="A1615:E1615"/>
    <mergeCell ref="A1616:A1617"/>
    <mergeCell ref="B1630:E1630"/>
    <mergeCell ref="B1631:E1631"/>
    <mergeCell ref="B1580:E1580"/>
    <mergeCell ref="B1581:E1581"/>
    <mergeCell ref="A1582:A1583"/>
    <mergeCell ref="A1590:E1590"/>
    <mergeCell ref="A1591:A1592"/>
    <mergeCell ref="B1605:E1605"/>
    <mergeCell ref="A1541:A1542"/>
    <mergeCell ref="B1555:E1555"/>
    <mergeCell ref="B1556:E1556"/>
    <mergeCell ref="A1557:A1558"/>
    <mergeCell ref="A1565:E1565"/>
    <mergeCell ref="A1566:A1567"/>
    <mergeCell ref="A1515:E1515"/>
    <mergeCell ref="A1516:A1517"/>
    <mergeCell ref="B1530:E1530"/>
    <mergeCell ref="B1531:E1531"/>
    <mergeCell ref="A1532:A1533"/>
    <mergeCell ref="A1540:E1540"/>
    <mergeCell ref="A1482:A1483"/>
    <mergeCell ref="A1490:E1490"/>
    <mergeCell ref="A1491:A1492"/>
    <mergeCell ref="B1505:E1505"/>
    <mergeCell ref="B1506:E1506"/>
    <mergeCell ref="A1507:A1508"/>
    <mergeCell ref="B1456:E1456"/>
    <mergeCell ref="A1457:A1458"/>
    <mergeCell ref="A1465:E1465"/>
    <mergeCell ref="A1466:A1467"/>
    <mergeCell ref="B1480:E1480"/>
    <mergeCell ref="B1481:E1481"/>
    <mergeCell ref="B1430:E1430"/>
    <mergeCell ref="B1431:E1431"/>
    <mergeCell ref="A1432:A1433"/>
    <mergeCell ref="A1440:E1440"/>
    <mergeCell ref="A1441:A1442"/>
    <mergeCell ref="B1455:E1455"/>
    <mergeCell ref="A1391:A1392"/>
    <mergeCell ref="B1405:E1405"/>
    <mergeCell ref="B1406:E1406"/>
    <mergeCell ref="A1407:A1408"/>
    <mergeCell ref="A1415:E1415"/>
    <mergeCell ref="A1416:A1417"/>
    <mergeCell ref="A1365:E1365"/>
    <mergeCell ref="A1366:A1367"/>
    <mergeCell ref="B1380:E1380"/>
    <mergeCell ref="B1381:E1381"/>
    <mergeCell ref="A1382:A1383"/>
    <mergeCell ref="A1390:E1390"/>
    <mergeCell ref="A1332:A1333"/>
    <mergeCell ref="A1340:E1340"/>
    <mergeCell ref="A1341:A1342"/>
    <mergeCell ref="B1355:E1355"/>
    <mergeCell ref="B1356:E1356"/>
    <mergeCell ref="A1357:A1358"/>
    <mergeCell ref="B1306:E1306"/>
    <mergeCell ref="A1307:A1308"/>
    <mergeCell ref="A1315:E1315"/>
    <mergeCell ref="A1316:A1317"/>
    <mergeCell ref="B1330:E1330"/>
    <mergeCell ref="B1331:E1331"/>
    <mergeCell ref="B1280:E1280"/>
    <mergeCell ref="B1281:E1281"/>
    <mergeCell ref="A1282:A1283"/>
    <mergeCell ref="A1290:E1290"/>
    <mergeCell ref="A1291:A1292"/>
    <mergeCell ref="B1305:E1305"/>
    <mergeCell ref="A1241:A1242"/>
    <mergeCell ref="B1255:E1255"/>
    <mergeCell ref="B1256:E1256"/>
    <mergeCell ref="A1257:A1258"/>
    <mergeCell ref="A1265:E1265"/>
    <mergeCell ref="A1266:A1267"/>
    <mergeCell ref="A1215:E1215"/>
    <mergeCell ref="A1216:A1217"/>
    <mergeCell ref="B1230:E1230"/>
    <mergeCell ref="B1231:E1231"/>
    <mergeCell ref="A1232:A1233"/>
    <mergeCell ref="A1240:E1240"/>
    <mergeCell ref="A1182:A1183"/>
    <mergeCell ref="A1190:E1190"/>
    <mergeCell ref="A1191:A1192"/>
    <mergeCell ref="B1205:E1205"/>
    <mergeCell ref="B1206:E1206"/>
    <mergeCell ref="A1207:A1208"/>
    <mergeCell ref="B1156:E1156"/>
    <mergeCell ref="A1157:A1158"/>
    <mergeCell ref="A1165:E1165"/>
    <mergeCell ref="A1166:A1167"/>
    <mergeCell ref="B1180:E1180"/>
    <mergeCell ref="B1181:E1181"/>
    <mergeCell ref="B1130:E1130"/>
    <mergeCell ref="B1131:E1131"/>
    <mergeCell ref="A1132:A1133"/>
    <mergeCell ref="A1140:E1140"/>
    <mergeCell ref="A1141:A1142"/>
    <mergeCell ref="B1155:E1155"/>
    <mergeCell ref="A1091:A1092"/>
    <mergeCell ref="B1105:E1105"/>
    <mergeCell ref="B1106:E1106"/>
    <mergeCell ref="A1107:A1108"/>
    <mergeCell ref="A1115:E1115"/>
    <mergeCell ref="A1116:A1117"/>
    <mergeCell ref="A1065:E1065"/>
    <mergeCell ref="A1066:A1067"/>
    <mergeCell ref="B1080:E1080"/>
    <mergeCell ref="B1081:E1081"/>
    <mergeCell ref="A1082:A1083"/>
    <mergeCell ref="A1090:E1090"/>
    <mergeCell ref="A1032:A1033"/>
    <mergeCell ref="A1040:E1040"/>
    <mergeCell ref="A1041:A1042"/>
    <mergeCell ref="B1055:E1055"/>
    <mergeCell ref="B1056:E1056"/>
    <mergeCell ref="A1057:A1058"/>
    <mergeCell ref="B1006:E1006"/>
    <mergeCell ref="A1007:A1008"/>
    <mergeCell ref="A1015:E1015"/>
    <mergeCell ref="A1016:A1017"/>
    <mergeCell ref="B1030:E1030"/>
    <mergeCell ref="B1031:E1031"/>
    <mergeCell ref="B980:E980"/>
    <mergeCell ref="B981:E981"/>
    <mergeCell ref="A982:A983"/>
    <mergeCell ref="A990:E990"/>
    <mergeCell ref="A991:A992"/>
    <mergeCell ref="B1005:E1005"/>
    <mergeCell ref="A941:A942"/>
    <mergeCell ref="B955:E955"/>
    <mergeCell ref="B956:E956"/>
    <mergeCell ref="A957:A958"/>
    <mergeCell ref="A965:E965"/>
    <mergeCell ref="A966:A967"/>
    <mergeCell ref="A915:E915"/>
    <mergeCell ref="A916:A917"/>
    <mergeCell ref="B930:E930"/>
    <mergeCell ref="B931:E931"/>
    <mergeCell ref="A932:A933"/>
    <mergeCell ref="A940:E940"/>
    <mergeCell ref="A882:A883"/>
    <mergeCell ref="A890:E890"/>
    <mergeCell ref="A891:A892"/>
    <mergeCell ref="B905:E905"/>
    <mergeCell ref="B906:E906"/>
    <mergeCell ref="A907:A908"/>
    <mergeCell ref="B856:E856"/>
    <mergeCell ref="A857:A858"/>
    <mergeCell ref="A865:E865"/>
    <mergeCell ref="A866:A867"/>
    <mergeCell ref="B880:E880"/>
    <mergeCell ref="B881:E881"/>
    <mergeCell ref="B830:E830"/>
    <mergeCell ref="B831:E831"/>
    <mergeCell ref="A832:A833"/>
    <mergeCell ref="A840:E840"/>
    <mergeCell ref="A841:A842"/>
    <mergeCell ref="B855:E855"/>
    <mergeCell ref="A791:A792"/>
    <mergeCell ref="B805:E805"/>
    <mergeCell ref="B806:E806"/>
    <mergeCell ref="A807:A808"/>
    <mergeCell ref="A815:E815"/>
    <mergeCell ref="A816:A817"/>
    <mergeCell ref="A765:E765"/>
    <mergeCell ref="A766:A767"/>
    <mergeCell ref="B780:E780"/>
    <mergeCell ref="B781:E781"/>
    <mergeCell ref="A782:A783"/>
    <mergeCell ref="A790:E790"/>
    <mergeCell ref="A732:A733"/>
    <mergeCell ref="A740:E740"/>
    <mergeCell ref="A741:A742"/>
    <mergeCell ref="B755:E755"/>
    <mergeCell ref="B756:E756"/>
    <mergeCell ref="A757:A758"/>
    <mergeCell ref="B706:E706"/>
    <mergeCell ref="A707:A708"/>
    <mergeCell ref="A715:E715"/>
    <mergeCell ref="A716:A717"/>
    <mergeCell ref="B730:E730"/>
    <mergeCell ref="B731:E731"/>
    <mergeCell ref="B680:E680"/>
    <mergeCell ref="B681:E681"/>
    <mergeCell ref="A682:A683"/>
    <mergeCell ref="A690:E690"/>
    <mergeCell ref="A691:A692"/>
    <mergeCell ref="B705:E705"/>
    <mergeCell ref="A641:A642"/>
    <mergeCell ref="B655:E655"/>
    <mergeCell ref="B656:E656"/>
    <mergeCell ref="A657:A658"/>
    <mergeCell ref="A665:E665"/>
    <mergeCell ref="A666:A667"/>
    <mergeCell ref="A615:E615"/>
    <mergeCell ref="A616:A617"/>
    <mergeCell ref="B630:E630"/>
    <mergeCell ref="B631:E631"/>
    <mergeCell ref="A632:A633"/>
    <mergeCell ref="A640:E640"/>
    <mergeCell ref="A582:A583"/>
    <mergeCell ref="A590:E590"/>
    <mergeCell ref="A591:A592"/>
    <mergeCell ref="B605:E605"/>
    <mergeCell ref="B606:E606"/>
    <mergeCell ref="A607:A608"/>
    <mergeCell ref="B556:E556"/>
    <mergeCell ref="A557:A558"/>
    <mergeCell ref="A565:E565"/>
    <mergeCell ref="A566:A567"/>
    <mergeCell ref="B580:E580"/>
    <mergeCell ref="B581:E581"/>
    <mergeCell ref="B530:E530"/>
    <mergeCell ref="B531:E531"/>
    <mergeCell ref="A532:A533"/>
    <mergeCell ref="A540:E540"/>
    <mergeCell ref="A541:A542"/>
    <mergeCell ref="B555:E555"/>
    <mergeCell ref="A491:A492"/>
    <mergeCell ref="B505:E505"/>
    <mergeCell ref="B506:E506"/>
    <mergeCell ref="A507:A508"/>
    <mergeCell ref="A515:E515"/>
    <mergeCell ref="A516:A517"/>
    <mergeCell ref="A465:E465"/>
    <mergeCell ref="A466:A467"/>
    <mergeCell ref="B480:E480"/>
    <mergeCell ref="B481:E481"/>
    <mergeCell ref="A482:A483"/>
    <mergeCell ref="A490:E490"/>
    <mergeCell ref="A432:A433"/>
    <mergeCell ref="A440:E440"/>
    <mergeCell ref="A441:A442"/>
    <mergeCell ref="B455:E455"/>
    <mergeCell ref="B456:E456"/>
    <mergeCell ref="A457:A458"/>
    <mergeCell ref="B406:E406"/>
    <mergeCell ref="A407:A408"/>
    <mergeCell ref="A415:E415"/>
    <mergeCell ref="A416:A417"/>
    <mergeCell ref="B430:E430"/>
    <mergeCell ref="B431:E431"/>
    <mergeCell ref="B380:E380"/>
    <mergeCell ref="B381:E381"/>
    <mergeCell ref="A382:A383"/>
    <mergeCell ref="A390:E390"/>
    <mergeCell ref="A391:A392"/>
    <mergeCell ref="B405:E405"/>
    <mergeCell ref="B355:E355"/>
    <mergeCell ref="B356:E356"/>
    <mergeCell ref="A357:A358"/>
    <mergeCell ref="A365:E365"/>
    <mergeCell ref="A366:A367"/>
    <mergeCell ref="A315:E315"/>
    <mergeCell ref="A316:A317"/>
    <mergeCell ref="B330:E330"/>
    <mergeCell ref="B331:E331"/>
    <mergeCell ref="A332:A333"/>
    <mergeCell ref="A340:E340"/>
    <mergeCell ref="A282:A283"/>
    <mergeCell ref="A290:E290"/>
    <mergeCell ref="A291:A292"/>
    <mergeCell ref="B305:E305"/>
    <mergeCell ref="B306:E306"/>
    <mergeCell ref="A307:A308"/>
    <mergeCell ref="A265:E265"/>
    <mergeCell ref="A266:A267"/>
    <mergeCell ref="B280:E280"/>
    <mergeCell ref="B281:E281"/>
    <mergeCell ref="B230:E230"/>
    <mergeCell ref="B231:E231"/>
    <mergeCell ref="A232:A233"/>
    <mergeCell ref="A240:E240"/>
    <mergeCell ref="A241:A242"/>
    <mergeCell ref="B255:E255"/>
    <mergeCell ref="A191:A192"/>
    <mergeCell ref="B205:E205"/>
    <mergeCell ref="B206:E206"/>
    <mergeCell ref="A207:A208"/>
    <mergeCell ref="A215:E215"/>
    <mergeCell ref="A216:A217"/>
    <mergeCell ref="A341:A342"/>
    <mergeCell ref="B181:E181"/>
    <mergeCell ref="A182:A183"/>
    <mergeCell ref="A190:E190"/>
    <mergeCell ref="A140:E140"/>
    <mergeCell ref="A141:A142"/>
    <mergeCell ref="D154:E154"/>
    <mergeCell ref="B155:E155"/>
    <mergeCell ref="B156:E156"/>
    <mergeCell ref="A157:A158"/>
    <mergeCell ref="A115:E115"/>
    <mergeCell ref="A116:A117"/>
    <mergeCell ref="D129:E129"/>
    <mergeCell ref="B130:E130"/>
    <mergeCell ref="B131:E131"/>
    <mergeCell ref="A132:A133"/>
    <mergeCell ref="B256:E256"/>
    <mergeCell ref="A257:A258"/>
    <mergeCell ref="I106:M109"/>
    <mergeCell ref="A107:A108"/>
    <mergeCell ref="A41:A42"/>
    <mergeCell ref="B66:E66"/>
    <mergeCell ref="B67:E67"/>
    <mergeCell ref="B68:E68"/>
    <mergeCell ref="A69:A70"/>
    <mergeCell ref="A77:E77"/>
    <mergeCell ref="A28:E28"/>
    <mergeCell ref="B29:E29"/>
    <mergeCell ref="B30:E30"/>
    <mergeCell ref="B31:E31"/>
    <mergeCell ref="A32:A33"/>
    <mergeCell ref="A40:E40"/>
    <mergeCell ref="A165:E165"/>
    <mergeCell ref="A166:A167"/>
    <mergeCell ref="B180:E180"/>
    <mergeCell ref="A8:E10"/>
    <mergeCell ref="B11:E11"/>
    <mergeCell ref="A12:A13"/>
    <mergeCell ref="B19:E19"/>
    <mergeCell ref="A20:E20"/>
    <mergeCell ref="A27:E27"/>
    <mergeCell ref="A3:E3"/>
    <mergeCell ref="B4:E4"/>
    <mergeCell ref="B5:E5"/>
    <mergeCell ref="B6:E6"/>
    <mergeCell ref="A7:E7"/>
    <mergeCell ref="A78:A79"/>
    <mergeCell ref="A103:E103"/>
    <mergeCell ref="D104:E104"/>
    <mergeCell ref="B105:E105"/>
    <mergeCell ref="B106:E106"/>
  </mergeCells>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78"/>
  <sheetViews>
    <sheetView zoomScale="148" zoomScaleNormal="148" workbookViewId="0">
      <selection activeCell="A4" sqref="A4:XFD4"/>
    </sheetView>
  </sheetViews>
  <sheetFormatPr defaultRowHeight="16.5" x14ac:dyDescent="0.3"/>
  <cols>
    <col min="1" max="1" width="30.28515625" style="545" customWidth="1"/>
    <col min="2" max="2" width="15" style="611" customWidth="1"/>
    <col min="3" max="3" width="16" style="611" customWidth="1"/>
    <col min="4" max="4" width="11.7109375" style="611" customWidth="1"/>
    <col min="5" max="5" width="12.85546875" style="611" customWidth="1"/>
    <col min="6" max="250" width="9.140625" style="500"/>
    <col min="251" max="251" width="30.28515625" style="500" customWidth="1"/>
    <col min="252" max="252" width="15" style="500" customWidth="1"/>
    <col min="253" max="253" width="16" style="500" customWidth="1"/>
    <col min="254" max="254" width="11.7109375" style="500" customWidth="1"/>
    <col min="255" max="255" width="12.85546875" style="500" customWidth="1"/>
    <col min="256" max="256" width="15.85546875" style="500" customWidth="1"/>
    <col min="257" max="257" width="11.140625" style="500" customWidth="1"/>
    <col min="258" max="258" width="9.140625" style="500"/>
    <col min="259" max="259" width="12.5703125" style="500" customWidth="1"/>
    <col min="260" max="506" width="9.140625" style="500"/>
    <col min="507" max="507" width="30.28515625" style="500" customWidth="1"/>
    <col min="508" max="508" width="15" style="500" customWidth="1"/>
    <col min="509" max="509" width="16" style="500" customWidth="1"/>
    <col min="510" max="510" width="11.7109375" style="500" customWidth="1"/>
    <col min="511" max="511" width="12.85546875" style="500" customWidth="1"/>
    <col min="512" max="512" width="15.85546875" style="500" customWidth="1"/>
    <col min="513" max="513" width="11.140625" style="500" customWidth="1"/>
    <col min="514" max="514" width="9.140625" style="500"/>
    <col min="515" max="515" width="12.5703125" style="500" customWidth="1"/>
    <col min="516" max="762" width="9.140625" style="500"/>
    <col min="763" max="763" width="30.28515625" style="500" customWidth="1"/>
    <col min="764" max="764" width="15" style="500" customWidth="1"/>
    <col min="765" max="765" width="16" style="500" customWidth="1"/>
    <col min="766" max="766" width="11.7109375" style="500" customWidth="1"/>
    <col min="767" max="767" width="12.85546875" style="500" customWidth="1"/>
    <col min="768" max="768" width="15.85546875" style="500" customWidth="1"/>
    <col min="769" max="769" width="11.140625" style="500" customWidth="1"/>
    <col min="770" max="770" width="9.140625" style="500"/>
    <col min="771" max="771" width="12.5703125" style="500" customWidth="1"/>
    <col min="772" max="1018" width="9.140625" style="500"/>
    <col min="1019" max="1019" width="30.28515625" style="500" customWidth="1"/>
    <col min="1020" max="1020" width="15" style="500" customWidth="1"/>
    <col min="1021" max="1021" width="16" style="500" customWidth="1"/>
    <col min="1022" max="1022" width="11.7109375" style="500" customWidth="1"/>
    <col min="1023" max="1023" width="12.85546875" style="500" customWidth="1"/>
    <col min="1024" max="1024" width="15.85546875" style="500" customWidth="1"/>
    <col min="1025" max="1025" width="11.140625" style="500" customWidth="1"/>
    <col min="1026" max="1026" width="9.140625" style="500"/>
    <col min="1027" max="1027" width="12.5703125" style="500" customWidth="1"/>
    <col min="1028" max="1274" width="9.140625" style="500"/>
    <col min="1275" max="1275" width="30.28515625" style="500" customWidth="1"/>
    <col min="1276" max="1276" width="15" style="500" customWidth="1"/>
    <col min="1277" max="1277" width="16" style="500" customWidth="1"/>
    <col min="1278" max="1278" width="11.7109375" style="500" customWidth="1"/>
    <col min="1279" max="1279" width="12.85546875" style="500" customWidth="1"/>
    <col min="1280" max="1280" width="15.85546875" style="500" customWidth="1"/>
    <col min="1281" max="1281" width="11.140625" style="500" customWidth="1"/>
    <col min="1282" max="1282" width="9.140625" style="500"/>
    <col min="1283" max="1283" width="12.5703125" style="500" customWidth="1"/>
    <col min="1284" max="1530" width="9.140625" style="500"/>
    <col min="1531" max="1531" width="30.28515625" style="500" customWidth="1"/>
    <col min="1532" max="1532" width="15" style="500" customWidth="1"/>
    <col min="1533" max="1533" width="16" style="500" customWidth="1"/>
    <col min="1534" max="1534" width="11.7109375" style="500" customWidth="1"/>
    <col min="1535" max="1535" width="12.85546875" style="500" customWidth="1"/>
    <col min="1536" max="1536" width="15.85546875" style="500" customWidth="1"/>
    <col min="1537" max="1537" width="11.140625" style="500" customWidth="1"/>
    <col min="1538" max="1538" width="9.140625" style="500"/>
    <col min="1539" max="1539" width="12.5703125" style="500" customWidth="1"/>
    <col min="1540" max="1786" width="9.140625" style="500"/>
    <col min="1787" max="1787" width="30.28515625" style="500" customWidth="1"/>
    <col min="1788" max="1788" width="15" style="500" customWidth="1"/>
    <col min="1789" max="1789" width="16" style="500" customWidth="1"/>
    <col min="1790" max="1790" width="11.7109375" style="500" customWidth="1"/>
    <col min="1791" max="1791" width="12.85546875" style="500" customWidth="1"/>
    <col min="1792" max="1792" width="15.85546875" style="500" customWidth="1"/>
    <col min="1793" max="1793" width="11.140625" style="500" customWidth="1"/>
    <col min="1794" max="1794" width="9.140625" style="500"/>
    <col min="1795" max="1795" width="12.5703125" style="500" customWidth="1"/>
    <col min="1796" max="2042" width="9.140625" style="500"/>
    <col min="2043" max="2043" width="30.28515625" style="500" customWidth="1"/>
    <col min="2044" max="2044" width="15" style="500" customWidth="1"/>
    <col min="2045" max="2045" width="16" style="500" customWidth="1"/>
    <col min="2046" max="2046" width="11.7109375" style="500" customWidth="1"/>
    <col min="2047" max="2047" width="12.85546875" style="500" customWidth="1"/>
    <col min="2048" max="2048" width="15.85546875" style="500" customWidth="1"/>
    <col min="2049" max="2049" width="11.140625" style="500" customWidth="1"/>
    <col min="2050" max="2050" width="9.140625" style="500"/>
    <col min="2051" max="2051" width="12.5703125" style="500" customWidth="1"/>
    <col min="2052" max="2298" width="9.140625" style="500"/>
    <col min="2299" max="2299" width="30.28515625" style="500" customWidth="1"/>
    <col min="2300" max="2300" width="15" style="500" customWidth="1"/>
    <col min="2301" max="2301" width="16" style="500" customWidth="1"/>
    <col min="2302" max="2302" width="11.7109375" style="500" customWidth="1"/>
    <col min="2303" max="2303" width="12.85546875" style="500" customWidth="1"/>
    <col min="2304" max="2304" width="15.85546875" style="500" customWidth="1"/>
    <col min="2305" max="2305" width="11.140625" style="500" customWidth="1"/>
    <col min="2306" max="2306" width="9.140625" style="500"/>
    <col min="2307" max="2307" width="12.5703125" style="500" customWidth="1"/>
    <col min="2308" max="2554" width="9.140625" style="500"/>
    <col min="2555" max="2555" width="30.28515625" style="500" customWidth="1"/>
    <col min="2556" max="2556" width="15" style="500" customWidth="1"/>
    <col min="2557" max="2557" width="16" style="500" customWidth="1"/>
    <col min="2558" max="2558" width="11.7109375" style="500" customWidth="1"/>
    <col min="2559" max="2559" width="12.85546875" style="500" customWidth="1"/>
    <col min="2560" max="2560" width="15.85546875" style="500" customWidth="1"/>
    <col min="2561" max="2561" width="11.140625" style="500" customWidth="1"/>
    <col min="2562" max="2562" width="9.140625" style="500"/>
    <col min="2563" max="2563" width="12.5703125" style="500" customWidth="1"/>
    <col min="2564" max="2810" width="9.140625" style="500"/>
    <col min="2811" max="2811" width="30.28515625" style="500" customWidth="1"/>
    <col min="2812" max="2812" width="15" style="500" customWidth="1"/>
    <col min="2813" max="2813" width="16" style="500" customWidth="1"/>
    <col min="2814" max="2814" width="11.7109375" style="500" customWidth="1"/>
    <col min="2815" max="2815" width="12.85546875" style="500" customWidth="1"/>
    <col min="2816" max="2816" width="15.85546875" style="500" customWidth="1"/>
    <col min="2817" max="2817" width="11.140625" style="500" customWidth="1"/>
    <col min="2818" max="2818" width="9.140625" style="500"/>
    <col min="2819" max="2819" width="12.5703125" style="500" customWidth="1"/>
    <col min="2820" max="3066" width="9.140625" style="500"/>
    <col min="3067" max="3067" width="30.28515625" style="500" customWidth="1"/>
    <col min="3068" max="3068" width="15" style="500" customWidth="1"/>
    <col min="3069" max="3069" width="16" style="500" customWidth="1"/>
    <col min="3070" max="3070" width="11.7109375" style="500" customWidth="1"/>
    <col min="3071" max="3071" width="12.85546875" style="500" customWidth="1"/>
    <col min="3072" max="3072" width="15.85546875" style="500" customWidth="1"/>
    <col min="3073" max="3073" width="11.140625" style="500" customWidth="1"/>
    <col min="3074" max="3074" width="9.140625" style="500"/>
    <col min="3075" max="3075" width="12.5703125" style="500" customWidth="1"/>
    <col min="3076" max="3322" width="9.140625" style="500"/>
    <col min="3323" max="3323" width="30.28515625" style="500" customWidth="1"/>
    <col min="3324" max="3324" width="15" style="500" customWidth="1"/>
    <col min="3325" max="3325" width="16" style="500" customWidth="1"/>
    <col min="3326" max="3326" width="11.7109375" style="500" customWidth="1"/>
    <col min="3327" max="3327" width="12.85546875" style="500" customWidth="1"/>
    <col min="3328" max="3328" width="15.85546875" style="500" customWidth="1"/>
    <col min="3329" max="3329" width="11.140625" style="500" customWidth="1"/>
    <col min="3330" max="3330" width="9.140625" style="500"/>
    <col min="3331" max="3331" width="12.5703125" style="500" customWidth="1"/>
    <col min="3332" max="3578" width="9.140625" style="500"/>
    <col min="3579" max="3579" width="30.28515625" style="500" customWidth="1"/>
    <col min="3580" max="3580" width="15" style="500" customWidth="1"/>
    <col min="3581" max="3581" width="16" style="500" customWidth="1"/>
    <col min="3582" max="3582" width="11.7109375" style="500" customWidth="1"/>
    <col min="3583" max="3583" width="12.85546875" style="500" customWidth="1"/>
    <col min="3584" max="3584" width="15.85546875" style="500" customWidth="1"/>
    <col min="3585" max="3585" width="11.140625" style="500" customWidth="1"/>
    <col min="3586" max="3586" width="9.140625" style="500"/>
    <col min="3587" max="3587" width="12.5703125" style="500" customWidth="1"/>
    <col min="3588" max="3834" width="9.140625" style="500"/>
    <col min="3835" max="3835" width="30.28515625" style="500" customWidth="1"/>
    <col min="3836" max="3836" width="15" style="500" customWidth="1"/>
    <col min="3837" max="3837" width="16" style="500" customWidth="1"/>
    <col min="3838" max="3838" width="11.7109375" style="500" customWidth="1"/>
    <col min="3839" max="3839" width="12.85546875" style="500" customWidth="1"/>
    <col min="3840" max="3840" width="15.85546875" style="500" customWidth="1"/>
    <col min="3841" max="3841" width="11.140625" style="500" customWidth="1"/>
    <col min="3842" max="3842" width="9.140625" style="500"/>
    <col min="3843" max="3843" width="12.5703125" style="500" customWidth="1"/>
    <col min="3844" max="4090" width="9.140625" style="500"/>
    <col min="4091" max="4091" width="30.28515625" style="500" customWidth="1"/>
    <col min="4092" max="4092" width="15" style="500" customWidth="1"/>
    <col min="4093" max="4093" width="16" style="500" customWidth="1"/>
    <col min="4094" max="4094" width="11.7109375" style="500" customWidth="1"/>
    <col min="4095" max="4095" width="12.85546875" style="500" customWidth="1"/>
    <col min="4096" max="4096" width="15.85546875" style="500" customWidth="1"/>
    <col min="4097" max="4097" width="11.140625" style="500" customWidth="1"/>
    <col min="4098" max="4098" width="9.140625" style="500"/>
    <col min="4099" max="4099" width="12.5703125" style="500" customWidth="1"/>
    <col min="4100" max="4346" width="9.140625" style="500"/>
    <col min="4347" max="4347" width="30.28515625" style="500" customWidth="1"/>
    <col min="4348" max="4348" width="15" style="500" customWidth="1"/>
    <col min="4349" max="4349" width="16" style="500" customWidth="1"/>
    <col min="4350" max="4350" width="11.7109375" style="500" customWidth="1"/>
    <col min="4351" max="4351" width="12.85546875" style="500" customWidth="1"/>
    <col min="4352" max="4352" width="15.85546875" style="500" customWidth="1"/>
    <col min="4353" max="4353" width="11.140625" style="500" customWidth="1"/>
    <col min="4354" max="4354" width="9.140625" style="500"/>
    <col min="4355" max="4355" width="12.5703125" style="500" customWidth="1"/>
    <col min="4356" max="4602" width="9.140625" style="500"/>
    <col min="4603" max="4603" width="30.28515625" style="500" customWidth="1"/>
    <col min="4604" max="4604" width="15" style="500" customWidth="1"/>
    <col min="4605" max="4605" width="16" style="500" customWidth="1"/>
    <col min="4606" max="4606" width="11.7109375" style="500" customWidth="1"/>
    <col min="4607" max="4607" width="12.85546875" style="500" customWidth="1"/>
    <col min="4608" max="4608" width="15.85546875" style="500" customWidth="1"/>
    <col min="4609" max="4609" width="11.140625" style="500" customWidth="1"/>
    <col min="4610" max="4610" width="9.140625" style="500"/>
    <col min="4611" max="4611" width="12.5703125" style="500" customWidth="1"/>
    <col min="4612" max="4858" width="9.140625" style="500"/>
    <col min="4859" max="4859" width="30.28515625" style="500" customWidth="1"/>
    <col min="4860" max="4860" width="15" style="500" customWidth="1"/>
    <col min="4861" max="4861" width="16" style="500" customWidth="1"/>
    <col min="4862" max="4862" width="11.7109375" style="500" customWidth="1"/>
    <col min="4863" max="4863" width="12.85546875" style="500" customWidth="1"/>
    <col min="4864" max="4864" width="15.85546875" style="500" customWidth="1"/>
    <col min="4865" max="4865" width="11.140625" style="500" customWidth="1"/>
    <col min="4866" max="4866" width="9.140625" style="500"/>
    <col min="4867" max="4867" width="12.5703125" style="500" customWidth="1"/>
    <col min="4868" max="5114" width="9.140625" style="500"/>
    <col min="5115" max="5115" width="30.28515625" style="500" customWidth="1"/>
    <col min="5116" max="5116" width="15" style="500" customWidth="1"/>
    <col min="5117" max="5117" width="16" style="500" customWidth="1"/>
    <col min="5118" max="5118" width="11.7109375" style="500" customWidth="1"/>
    <col min="5119" max="5119" width="12.85546875" style="500" customWidth="1"/>
    <col min="5120" max="5120" width="15.85546875" style="500" customWidth="1"/>
    <col min="5121" max="5121" width="11.140625" style="500" customWidth="1"/>
    <col min="5122" max="5122" width="9.140625" style="500"/>
    <col min="5123" max="5123" width="12.5703125" style="500" customWidth="1"/>
    <col min="5124" max="5370" width="9.140625" style="500"/>
    <col min="5371" max="5371" width="30.28515625" style="500" customWidth="1"/>
    <col min="5372" max="5372" width="15" style="500" customWidth="1"/>
    <col min="5373" max="5373" width="16" style="500" customWidth="1"/>
    <col min="5374" max="5374" width="11.7109375" style="500" customWidth="1"/>
    <col min="5375" max="5375" width="12.85546875" style="500" customWidth="1"/>
    <col min="5376" max="5376" width="15.85546875" style="500" customWidth="1"/>
    <col min="5377" max="5377" width="11.140625" style="500" customWidth="1"/>
    <col min="5378" max="5378" width="9.140625" style="500"/>
    <col min="5379" max="5379" width="12.5703125" style="500" customWidth="1"/>
    <col min="5380" max="5626" width="9.140625" style="500"/>
    <col min="5627" max="5627" width="30.28515625" style="500" customWidth="1"/>
    <col min="5628" max="5628" width="15" style="500" customWidth="1"/>
    <col min="5629" max="5629" width="16" style="500" customWidth="1"/>
    <col min="5630" max="5630" width="11.7109375" style="500" customWidth="1"/>
    <col min="5631" max="5631" width="12.85546875" style="500" customWidth="1"/>
    <col min="5632" max="5632" width="15.85546875" style="500" customWidth="1"/>
    <col min="5633" max="5633" width="11.140625" style="500" customWidth="1"/>
    <col min="5634" max="5634" width="9.140625" style="500"/>
    <col min="5635" max="5635" width="12.5703125" style="500" customWidth="1"/>
    <col min="5636" max="5882" width="9.140625" style="500"/>
    <col min="5883" max="5883" width="30.28515625" style="500" customWidth="1"/>
    <col min="5884" max="5884" width="15" style="500" customWidth="1"/>
    <col min="5885" max="5885" width="16" style="500" customWidth="1"/>
    <col min="5886" max="5886" width="11.7109375" style="500" customWidth="1"/>
    <col min="5887" max="5887" width="12.85546875" style="500" customWidth="1"/>
    <col min="5888" max="5888" width="15.85546875" style="500" customWidth="1"/>
    <col min="5889" max="5889" width="11.140625" style="500" customWidth="1"/>
    <col min="5890" max="5890" width="9.140625" style="500"/>
    <col min="5891" max="5891" width="12.5703125" style="500" customWidth="1"/>
    <col min="5892" max="6138" width="9.140625" style="500"/>
    <col min="6139" max="6139" width="30.28515625" style="500" customWidth="1"/>
    <col min="6140" max="6140" width="15" style="500" customWidth="1"/>
    <col min="6141" max="6141" width="16" style="500" customWidth="1"/>
    <col min="6142" max="6142" width="11.7109375" style="500" customWidth="1"/>
    <col min="6143" max="6143" width="12.85546875" style="500" customWidth="1"/>
    <col min="6144" max="6144" width="15.85546875" style="500" customWidth="1"/>
    <col min="6145" max="6145" width="11.140625" style="500" customWidth="1"/>
    <col min="6146" max="6146" width="9.140625" style="500"/>
    <col min="6147" max="6147" width="12.5703125" style="500" customWidth="1"/>
    <col min="6148" max="6394" width="9.140625" style="500"/>
    <col min="6395" max="6395" width="30.28515625" style="500" customWidth="1"/>
    <col min="6396" max="6396" width="15" style="500" customWidth="1"/>
    <col min="6397" max="6397" width="16" style="500" customWidth="1"/>
    <col min="6398" max="6398" width="11.7109375" style="500" customWidth="1"/>
    <col min="6399" max="6399" width="12.85546875" style="500" customWidth="1"/>
    <col min="6400" max="6400" width="15.85546875" style="500" customWidth="1"/>
    <col min="6401" max="6401" width="11.140625" style="500" customWidth="1"/>
    <col min="6402" max="6402" width="9.140625" style="500"/>
    <col min="6403" max="6403" width="12.5703125" style="500" customWidth="1"/>
    <col min="6404" max="6650" width="9.140625" style="500"/>
    <col min="6651" max="6651" width="30.28515625" style="500" customWidth="1"/>
    <col min="6652" max="6652" width="15" style="500" customWidth="1"/>
    <col min="6653" max="6653" width="16" style="500" customWidth="1"/>
    <col min="6654" max="6654" width="11.7109375" style="500" customWidth="1"/>
    <col min="6655" max="6655" width="12.85546875" style="500" customWidth="1"/>
    <col min="6656" max="6656" width="15.85546875" style="500" customWidth="1"/>
    <col min="6657" max="6657" width="11.140625" style="500" customWidth="1"/>
    <col min="6658" max="6658" width="9.140625" style="500"/>
    <col min="6659" max="6659" width="12.5703125" style="500" customWidth="1"/>
    <col min="6660" max="6906" width="9.140625" style="500"/>
    <col min="6907" max="6907" width="30.28515625" style="500" customWidth="1"/>
    <col min="6908" max="6908" width="15" style="500" customWidth="1"/>
    <col min="6909" max="6909" width="16" style="500" customWidth="1"/>
    <col min="6910" max="6910" width="11.7109375" style="500" customWidth="1"/>
    <col min="6911" max="6911" width="12.85546875" style="500" customWidth="1"/>
    <col min="6912" max="6912" width="15.85546875" style="500" customWidth="1"/>
    <col min="6913" max="6913" width="11.140625" style="500" customWidth="1"/>
    <col min="6914" max="6914" width="9.140625" style="500"/>
    <col min="6915" max="6915" width="12.5703125" style="500" customWidth="1"/>
    <col min="6916" max="7162" width="9.140625" style="500"/>
    <col min="7163" max="7163" width="30.28515625" style="500" customWidth="1"/>
    <col min="7164" max="7164" width="15" style="500" customWidth="1"/>
    <col min="7165" max="7165" width="16" style="500" customWidth="1"/>
    <col min="7166" max="7166" width="11.7109375" style="500" customWidth="1"/>
    <col min="7167" max="7167" width="12.85546875" style="500" customWidth="1"/>
    <col min="7168" max="7168" width="15.85546875" style="500" customWidth="1"/>
    <col min="7169" max="7169" width="11.140625" style="500" customWidth="1"/>
    <col min="7170" max="7170" width="9.140625" style="500"/>
    <col min="7171" max="7171" width="12.5703125" style="500" customWidth="1"/>
    <col min="7172" max="7418" width="9.140625" style="500"/>
    <col min="7419" max="7419" width="30.28515625" style="500" customWidth="1"/>
    <col min="7420" max="7420" width="15" style="500" customWidth="1"/>
    <col min="7421" max="7421" width="16" style="500" customWidth="1"/>
    <col min="7422" max="7422" width="11.7109375" style="500" customWidth="1"/>
    <col min="7423" max="7423" width="12.85546875" style="500" customWidth="1"/>
    <col min="7424" max="7424" width="15.85546875" style="500" customWidth="1"/>
    <col min="7425" max="7425" width="11.140625" style="500" customWidth="1"/>
    <col min="7426" max="7426" width="9.140625" style="500"/>
    <col min="7427" max="7427" width="12.5703125" style="500" customWidth="1"/>
    <col min="7428" max="7674" width="9.140625" style="500"/>
    <col min="7675" max="7675" width="30.28515625" style="500" customWidth="1"/>
    <col min="7676" max="7676" width="15" style="500" customWidth="1"/>
    <col min="7677" max="7677" width="16" style="500" customWidth="1"/>
    <col min="7678" max="7678" width="11.7109375" style="500" customWidth="1"/>
    <col min="7679" max="7679" width="12.85546875" style="500" customWidth="1"/>
    <col min="7680" max="7680" width="15.85546875" style="500" customWidth="1"/>
    <col min="7681" max="7681" width="11.140625" style="500" customWidth="1"/>
    <col min="7682" max="7682" width="9.140625" style="500"/>
    <col min="7683" max="7683" width="12.5703125" style="500" customWidth="1"/>
    <col min="7684" max="7930" width="9.140625" style="500"/>
    <col min="7931" max="7931" width="30.28515625" style="500" customWidth="1"/>
    <col min="7932" max="7932" width="15" style="500" customWidth="1"/>
    <col min="7933" max="7933" width="16" style="500" customWidth="1"/>
    <col min="7934" max="7934" width="11.7109375" style="500" customWidth="1"/>
    <col min="7935" max="7935" width="12.85546875" style="500" customWidth="1"/>
    <col min="7936" max="7936" width="15.85546875" style="500" customWidth="1"/>
    <col min="7937" max="7937" width="11.140625" style="500" customWidth="1"/>
    <col min="7938" max="7938" width="9.140625" style="500"/>
    <col min="7939" max="7939" width="12.5703125" style="500" customWidth="1"/>
    <col min="7940" max="8186" width="9.140625" style="500"/>
    <col min="8187" max="8187" width="30.28515625" style="500" customWidth="1"/>
    <col min="8188" max="8188" width="15" style="500" customWidth="1"/>
    <col min="8189" max="8189" width="16" style="500" customWidth="1"/>
    <col min="8190" max="8190" width="11.7109375" style="500" customWidth="1"/>
    <col min="8191" max="8191" width="12.85546875" style="500" customWidth="1"/>
    <col min="8192" max="8192" width="15.85546875" style="500" customWidth="1"/>
    <col min="8193" max="8193" width="11.140625" style="500" customWidth="1"/>
    <col min="8194" max="8194" width="9.140625" style="500"/>
    <col min="8195" max="8195" width="12.5703125" style="500" customWidth="1"/>
    <col min="8196" max="8442" width="9.140625" style="500"/>
    <col min="8443" max="8443" width="30.28515625" style="500" customWidth="1"/>
    <col min="8444" max="8444" width="15" style="500" customWidth="1"/>
    <col min="8445" max="8445" width="16" style="500" customWidth="1"/>
    <col min="8446" max="8446" width="11.7109375" style="500" customWidth="1"/>
    <col min="8447" max="8447" width="12.85546875" style="500" customWidth="1"/>
    <col min="8448" max="8448" width="15.85546875" style="500" customWidth="1"/>
    <col min="8449" max="8449" width="11.140625" style="500" customWidth="1"/>
    <col min="8450" max="8450" width="9.140625" style="500"/>
    <col min="8451" max="8451" width="12.5703125" style="500" customWidth="1"/>
    <col min="8452" max="8698" width="9.140625" style="500"/>
    <col min="8699" max="8699" width="30.28515625" style="500" customWidth="1"/>
    <col min="8700" max="8700" width="15" style="500" customWidth="1"/>
    <col min="8701" max="8701" width="16" style="500" customWidth="1"/>
    <col min="8702" max="8702" width="11.7109375" style="500" customWidth="1"/>
    <col min="8703" max="8703" width="12.85546875" style="500" customWidth="1"/>
    <col min="8704" max="8704" width="15.85546875" style="500" customWidth="1"/>
    <col min="8705" max="8705" width="11.140625" style="500" customWidth="1"/>
    <col min="8706" max="8706" width="9.140625" style="500"/>
    <col min="8707" max="8707" width="12.5703125" style="500" customWidth="1"/>
    <col min="8708" max="8954" width="9.140625" style="500"/>
    <col min="8955" max="8955" width="30.28515625" style="500" customWidth="1"/>
    <col min="8956" max="8956" width="15" style="500" customWidth="1"/>
    <col min="8957" max="8957" width="16" style="500" customWidth="1"/>
    <col min="8958" max="8958" width="11.7109375" style="500" customWidth="1"/>
    <col min="8959" max="8959" width="12.85546875" style="500" customWidth="1"/>
    <col min="8960" max="8960" width="15.85546875" style="500" customWidth="1"/>
    <col min="8961" max="8961" width="11.140625" style="500" customWidth="1"/>
    <col min="8962" max="8962" width="9.140625" style="500"/>
    <col min="8963" max="8963" width="12.5703125" style="500" customWidth="1"/>
    <col min="8964" max="9210" width="9.140625" style="500"/>
    <col min="9211" max="9211" width="30.28515625" style="500" customWidth="1"/>
    <col min="9212" max="9212" width="15" style="500" customWidth="1"/>
    <col min="9213" max="9213" width="16" style="500" customWidth="1"/>
    <col min="9214" max="9214" width="11.7109375" style="500" customWidth="1"/>
    <col min="9215" max="9215" width="12.85546875" style="500" customWidth="1"/>
    <col min="9216" max="9216" width="15.85546875" style="500" customWidth="1"/>
    <col min="9217" max="9217" width="11.140625" style="500" customWidth="1"/>
    <col min="9218" max="9218" width="9.140625" style="500"/>
    <col min="9219" max="9219" width="12.5703125" style="500" customWidth="1"/>
    <col min="9220" max="9466" width="9.140625" style="500"/>
    <col min="9467" max="9467" width="30.28515625" style="500" customWidth="1"/>
    <col min="9468" max="9468" width="15" style="500" customWidth="1"/>
    <col min="9469" max="9469" width="16" style="500" customWidth="1"/>
    <col min="9470" max="9470" width="11.7109375" style="500" customWidth="1"/>
    <col min="9471" max="9471" width="12.85546875" style="500" customWidth="1"/>
    <col min="9472" max="9472" width="15.85546875" style="500" customWidth="1"/>
    <col min="9473" max="9473" width="11.140625" style="500" customWidth="1"/>
    <col min="9474" max="9474" width="9.140625" style="500"/>
    <col min="9475" max="9475" width="12.5703125" style="500" customWidth="1"/>
    <col min="9476" max="9722" width="9.140625" style="500"/>
    <col min="9723" max="9723" width="30.28515625" style="500" customWidth="1"/>
    <col min="9724" max="9724" width="15" style="500" customWidth="1"/>
    <col min="9725" max="9725" width="16" style="500" customWidth="1"/>
    <col min="9726" max="9726" width="11.7109375" style="500" customWidth="1"/>
    <col min="9727" max="9727" width="12.85546875" style="500" customWidth="1"/>
    <col min="9728" max="9728" width="15.85546875" style="500" customWidth="1"/>
    <col min="9729" max="9729" width="11.140625" style="500" customWidth="1"/>
    <col min="9730" max="9730" width="9.140625" style="500"/>
    <col min="9731" max="9731" width="12.5703125" style="500" customWidth="1"/>
    <col min="9732" max="9978" width="9.140625" style="500"/>
    <col min="9979" max="9979" width="30.28515625" style="500" customWidth="1"/>
    <col min="9980" max="9980" width="15" style="500" customWidth="1"/>
    <col min="9981" max="9981" width="16" style="500" customWidth="1"/>
    <col min="9982" max="9982" width="11.7109375" style="500" customWidth="1"/>
    <col min="9983" max="9983" width="12.85546875" style="500" customWidth="1"/>
    <col min="9984" max="9984" width="15.85546875" style="500" customWidth="1"/>
    <col min="9985" max="9985" width="11.140625" style="500" customWidth="1"/>
    <col min="9986" max="9986" width="9.140625" style="500"/>
    <col min="9987" max="9987" width="12.5703125" style="500" customWidth="1"/>
    <col min="9988" max="10234" width="9.140625" style="500"/>
    <col min="10235" max="10235" width="30.28515625" style="500" customWidth="1"/>
    <col min="10236" max="10236" width="15" style="500" customWidth="1"/>
    <col min="10237" max="10237" width="16" style="500" customWidth="1"/>
    <col min="10238" max="10238" width="11.7109375" style="500" customWidth="1"/>
    <col min="10239" max="10239" width="12.85546875" style="500" customWidth="1"/>
    <col min="10240" max="10240" width="15.85546875" style="500" customWidth="1"/>
    <col min="10241" max="10241" width="11.140625" style="500" customWidth="1"/>
    <col min="10242" max="10242" width="9.140625" style="500"/>
    <col min="10243" max="10243" width="12.5703125" style="500" customWidth="1"/>
    <col min="10244" max="10490" width="9.140625" style="500"/>
    <col min="10491" max="10491" width="30.28515625" style="500" customWidth="1"/>
    <col min="10492" max="10492" width="15" style="500" customWidth="1"/>
    <col min="10493" max="10493" width="16" style="500" customWidth="1"/>
    <col min="10494" max="10494" width="11.7109375" style="500" customWidth="1"/>
    <col min="10495" max="10495" width="12.85546875" style="500" customWidth="1"/>
    <col min="10496" max="10496" width="15.85546875" style="500" customWidth="1"/>
    <col min="10497" max="10497" width="11.140625" style="500" customWidth="1"/>
    <col min="10498" max="10498" width="9.140625" style="500"/>
    <col min="10499" max="10499" width="12.5703125" style="500" customWidth="1"/>
    <col min="10500" max="10746" width="9.140625" style="500"/>
    <col min="10747" max="10747" width="30.28515625" style="500" customWidth="1"/>
    <col min="10748" max="10748" width="15" style="500" customWidth="1"/>
    <col min="10749" max="10749" width="16" style="500" customWidth="1"/>
    <col min="10750" max="10750" width="11.7109375" style="500" customWidth="1"/>
    <col min="10751" max="10751" width="12.85546875" style="500" customWidth="1"/>
    <col min="10752" max="10752" width="15.85546875" style="500" customWidth="1"/>
    <col min="10753" max="10753" width="11.140625" style="500" customWidth="1"/>
    <col min="10754" max="10754" width="9.140625" style="500"/>
    <col min="10755" max="10755" width="12.5703125" style="500" customWidth="1"/>
    <col min="10756" max="11002" width="9.140625" style="500"/>
    <col min="11003" max="11003" width="30.28515625" style="500" customWidth="1"/>
    <col min="11004" max="11004" width="15" style="500" customWidth="1"/>
    <col min="11005" max="11005" width="16" style="500" customWidth="1"/>
    <col min="11006" max="11006" width="11.7109375" style="500" customWidth="1"/>
    <col min="11007" max="11007" width="12.85546875" style="500" customWidth="1"/>
    <col min="11008" max="11008" width="15.85546875" style="500" customWidth="1"/>
    <col min="11009" max="11009" width="11.140625" style="500" customWidth="1"/>
    <col min="11010" max="11010" width="9.140625" style="500"/>
    <col min="11011" max="11011" width="12.5703125" style="500" customWidth="1"/>
    <col min="11012" max="11258" width="9.140625" style="500"/>
    <col min="11259" max="11259" width="30.28515625" style="500" customWidth="1"/>
    <col min="11260" max="11260" width="15" style="500" customWidth="1"/>
    <col min="11261" max="11261" width="16" style="500" customWidth="1"/>
    <col min="11262" max="11262" width="11.7109375" style="500" customWidth="1"/>
    <col min="11263" max="11263" width="12.85546875" style="500" customWidth="1"/>
    <col min="11264" max="11264" width="15.85546875" style="500" customWidth="1"/>
    <col min="11265" max="11265" width="11.140625" style="500" customWidth="1"/>
    <col min="11266" max="11266" width="9.140625" style="500"/>
    <col min="11267" max="11267" width="12.5703125" style="500" customWidth="1"/>
    <col min="11268" max="11514" width="9.140625" style="500"/>
    <col min="11515" max="11515" width="30.28515625" style="500" customWidth="1"/>
    <col min="11516" max="11516" width="15" style="500" customWidth="1"/>
    <col min="11517" max="11517" width="16" style="500" customWidth="1"/>
    <col min="11518" max="11518" width="11.7109375" style="500" customWidth="1"/>
    <col min="11519" max="11519" width="12.85546875" style="500" customWidth="1"/>
    <col min="11520" max="11520" width="15.85546875" style="500" customWidth="1"/>
    <col min="11521" max="11521" width="11.140625" style="500" customWidth="1"/>
    <col min="11522" max="11522" width="9.140625" style="500"/>
    <col min="11523" max="11523" width="12.5703125" style="500" customWidth="1"/>
    <col min="11524" max="11770" width="9.140625" style="500"/>
    <col min="11771" max="11771" width="30.28515625" style="500" customWidth="1"/>
    <col min="11772" max="11772" width="15" style="500" customWidth="1"/>
    <col min="11773" max="11773" width="16" style="500" customWidth="1"/>
    <col min="11774" max="11774" width="11.7109375" style="500" customWidth="1"/>
    <col min="11775" max="11775" width="12.85546875" style="500" customWidth="1"/>
    <col min="11776" max="11776" width="15.85546875" style="500" customWidth="1"/>
    <col min="11777" max="11777" width="11.140625" style="500" customWidth="1"/>
    <col min="11778" max="11778" width="9.140625" style="500"/>
    <col min="11779" max="11779" width="12.5703125" style="500" customWidth="1"/>
    <col min="11780" max="12026" width="9.140625" style="500"/>
    <col min="12027" max="12027" width="30.28515625" style="500" customWidth="1"/>
    <col min="12028" max="12028" width="15" style="500" customWidth="1"/>
    <col min="12029" max="12029" width="16" style="500" customWidth="1"/>
    <col min="12030" max="12030" width="11.7109375" style="500" customWidth="1"/>
    <col min="12031" max="12031" width="12.85546875" style="500" customWidth="1"/>
    <col min="12032" max="12032" width="15.85546875" style="500" customWidth="1"/>
    <col min="12033" max="12033" width="11.140625" style="500" customWidth="1"/>
    <col min="12034" max="12034" width="9.140625" style="500"/>
    <col min="12035" max="12035" width="12.5703125" style="500" customWidth="1"/>
    <col min="12036" max="12282" width="9.140625" style="500"/>
    <col min="12283" max="12283" width="30.28515625" style="500" customWidth="1"/>
    <col min="12284" max="12284" width="15" style="500" customWidth="1"/>
    <col min="12285" max="12285" width="16" style="500" customWidth="1"/>
    <col min="12286" max="12286" width="11.7109375" style="500" customWidth="1"/>
    <col min="12287" max="12287" width="12.85546875" style="500" customWidth="1"/>
    <col min="12288" max="12288" width="15.85546875" style="500" customWidth="1"/>
    <col min="12289" max="12289" width="11.140625" style="500" customWidth="1"/>
    <col min="12290" max="12290" width="9.140625" style="500"/>
    <col min="12291" max="12291" width="12.5703125" style="500" customWidth="1"/>
    <col min="12292" max="12538" width="9.140625" style="500"/>
    <col min="12539" max="12539" width="30.28515625" style="500" customWidth="1"/>
    <col min="12540" max="12540" width="15" style="500" customWidth="1"/>
    <col min="12541" max="12541" width="16" style="500" customWidth="1"/>
    <col min="12542" max="12542" width="11.7109375" style="500" customWidth="1"/>
    <col min="12543" max="12543" width="12.85546875" style="500" customWidth="1"/>
    <col min="12544" max="12544" width="15.85546875" style="500" customWidth="1"/>
    <col min="12545" max="12545" width="11.140625" style="500" customWidth="1"/>
    <col min="12546" max="12546" width="9.140625" style="500"/>
    <col min="12547" max="12547" width="12.5703125" style="500" customWidth="1"/>
    <col min="12548" max="12794" width="9.140625" style="500"/>
    <col min="12795" max="12795" width="30.28515625" style="500" customWidth="1"/>
    <col min="12796" max="12796" width="15" style="500" customWidth="1"/>
    <col min="12797" max="12797" width="16" style="500" customWidth="1"/>
    <col min="12798" max="12798" width="11.7109375" style="500" customWidth="1"/>
    <col min="12799" max="12799" width="12.85546875" style="500" customWidth="1"/>
    <col min="12800" max="12800" width="15.85546875" style="500" customWidth="1"/>
    <col min="12801" max="12801" width="11.140625" style="500" customWidth="1"/>
    <col min="12802" max="12802" width="9.140625" style="500"/>
    <col min="12803" max="12803" width="12.5703125" style="500" customWidth="1"/>
    <col min="12804" max="13050" width="9.140625" style="500"/>
    <col min="13051" max="13051" width="30.28515625" style="500" customWidth="1"/>
    <col min="13052" max="13052" width="15" style="500" customWidth="1"/>
    <col min="13053" max="13053" width="16" style="500" customWidth="1"/>
    <col min="13054" max="13054" width="11.7109375" style="500" customWidth="1"/>
    <col min="13055" max="13055" width="12.85546875" style="500" customWidth="1"/>
    <col min="13056" max="13056" width="15.85546875" style="500" customWidth="1"/>
    <col min="13057" max="13057" width="11.140625" style="500" customWidth="1"/>
    <col min="13058" max="13058" width="9.140625" style="500"/>
    <col min="13059" max="13059" width="12.5703125" style="500" customWidth="1"/>
    <col min="13060" max="13306" width="9.140625" style="500"/>
    <col min="13307" max="13307" width="30.28515625" style="500" customWidth="1"/>
    <col min="13308" max="13308" width="15" style="500" customWidth="1"/>
    <col min="13309" max="13309" width="16" style="500" customWidth="1"/>
    <col min="13310" max="13310" width="11.7109375" style="500" customWidth="1"/>
    <col min="13311" max="13311" width="12.85546875" style="500" customWidth="1"/>
    <col min="13312" max="13312" width="15.85546875" style="500" customWidth="1"/>
    <col min="13313" max="13313" width="11.140625" style="500" customWidth="1"/>
    <col min="13314" max="13314" width="9.140625" style="500"/>
    <col min="13315" max="13315" width="12.5703125" style="500" customWidth="1"/>
    <col min="13316" max="13562" width="9.140625" style="500"/>
    <col min="13563" max="13563" width="30.28515625" style="500" customWidth="1"/>
    <col min="13564" max="13564" width="15" style="500" customWidth="1"/>
    <col min="13565" max="13565" width="16" style="500" customWidth="1"/>
    <col min="13566" max="13566" width="11.7109375" style="500" customWidth="1"/>
    <col min="13567" max="13567" width="12.85546875" style="500" customWidth="1"/>
    <col min="13568" max="13568" width="15.85546875" style="500" customWidth="1"/>
    <col min="13569" max="13569" width="11.140625" style="500" customWidth="1"/>
    <col min="13570" max="13570" width="9.140625" style="500"/>
    <col min="13571" max="13571" width="12.5703125" style="500" customWidth="1"/>
    <col min="13572" max="13818" width="9.140625" style="500"/>
    <col min="13819" max="13819" width="30.28515625" style="500" customWidth="1"/>
    <col min="13820" max="13820" width="15" style="500" customWidth="1"/>
    <col min="13821" max="13821" width="16" style="500" customWidth="1"/>
    <col min="13822" max="13822" width="11.7109375" style="500" customWidth="1"/>
    <col min="13823" max="13823" width="12.85546875" style="500" customWidth="1"/>
    <col min="13824" max="13824" width="15.85546875" style="500" customWidth="1"/>
    <col min="13825" max="13825" width="11.140625" style="500" customWidth="1"/>
    <col min="13826" max="13826" width="9.140625" style="500"/>
    <col min="13827" max="13827" width="12.5703125" style="500" customWidth="1"/>
    <col min="13828" max="14074" width="9.140625" style="500"/>
    <col min="14075" max="14075" width="30.28515625" style="500" customWidth="1"/>
    <col min="14076" max="14076" width="15" style="500" customWidth="1"/>
    <col min="14077" max="14077" width="16" style="500" customWidth="1"/>
    <col min="14078" max="14078" width="11.7109375" style="500" customWidth="1"/>
    <col min="14079" max="14079" width="12.85546875" style="500" customWidth="1"/>
    <col min="14080" max="14080" width="15.85546875" style="500" customWidth="1"/>
    <col min="14081" max="14081" width="11.140625" style="500" customWidth="1"/>
    <col min="14082" max="14082" width="9.140625" style="500"/>
    <col min="14083" max="14083" width="12.5703125" style="500" customWidth="1"/>
    <col min="14084" max="14330" width="9.140625" style="500"/>
    <col min="14331" max="14331" width="30.28515625" style="500" customWidth="1"/>
    <col min="14332" max="14332" width="15" style="500" customWidth="1"/>
    <col min="14333" max="14333" width="16" style="500" customWidth="1"/>
    <col min="14334" max="14334" width="11.7109375" style="500" customWidth="1"/>
    <col min="14335" max="14335" width="12.85546875" style="500" customWidth="1"/>
    <col min="14336" max="14336" width="15.85546875" style="500" customWidth="1"/>
    <col min="14337" max="14337" width="11.140625" style="500" customWidth="1"/>
    <col min="14338" max="14338" width="9.140625" style="500"/>
    <col min="14339" max="14339" width="12.5703125" style="500" customWidth="1"/>
    <col min="14340" max="14586" width="9.140625" style="500"/>
    <col min="14587" max="14587" width="30.28515625" style="500" customWidth="1"/>
    <col min="14588" max="14588" width="15" style="500" customWidth="1"/>
    <col min="14589" max="14589" width="16" style="500" customWidth="1"/>
    <col min="14590" max="14590" width="11.7109375" style="500" customWidth="1"/>
    <col min="14591" max="14591" width="12.85546875" style="500" customWidth="1"/>
    <col min="14592" max="14592" width="15.85546875" style="500" customWidth="1"/>
    <col min="14593" max="14593" width="11.140625" style="500" customWidth="1"/>
    <col min="14594" max="14594" width="9.140625" style="500"/>
    <col min="14595" max="14595" width="12.5703125" style="500" customWidth="1"/>
    <col min="14596" max="14842" width="9.140625" style="500"/>
    <col min="14843" max="14843" width="30.28515625" style="500" customWidth="1"/>
    <col min="14844" max="14844" width="15" style="500" customWidth="1"/>
    <col min="14845" max="14845" width="16" style="500" customWidth="1"/>
    <col min="14846" max="14846" width="11.7109375" style="500" customWidth="1"/>
    <col min="14847" max="14847" width="12.85546875" style="500" customWidth="1"/>
    <col min="14848" max="14848" width="15.85546875" style="500" customWidth="1"/>
    <col min="14849" max="14849" width="11.140625" style="500" customWidth="1"/>
    <col min="14850" max="14850" width="9.140625" style="500"/>
    <col min="14851" max="14851" width="12.5703125" style="500" customWidth="1"/>
    <col min="14852" max="15098" width="9.140625" style="500"/>
    <col min="15099" max="15099" width="30.28515625" style="500" customWidth="1"/>
    <col min="15100" max="15100" width="15" style="500" customWidth="1"/>
    <col min="15101" max="15101" width="16" style="500" customWidth="1"/>
    <col min="15102" max="15102" width="11.7109375" style="500" customWidth="1"/>
    <col min="15103" max="15103" width="12.85546875" style="500" customWidth="1"/>
    <col min="15104" max="15104" width="15.85546875" style="500" customWidth="1"/>
    <col min="15105" max="15105" width="11.140625" style="500" customWidth="1"/>
    <col min="15106" max="15106" width="9.140625" style="500"/>
    <col min="15107" max="15107" width="12.5703125" style="500" customWidth="1"/>
    <col min="15108" max="15354" width="9.140625" style="500"/>
    <col min="15355" max="15355" width="30.28515625" style="500" customWidth="1"/>
    <col min="15356" max="15356" width="15" style="500" customWidth="1"/>
    <col min="15357" max="15357" width="16" style="500" customWidth="1"/>
    <col min="15358" max="15358" width="11.7109375" style="500" customWidth="1"/>
    <col min="15359" max="15359" width="12.85546875" style="500" customWidth="1"/>
    <col min="15360" max="15360" width="15.85546875" style="500" customWidth="1"/>
    <col min="15361" max="15361" width="11.140625" style="500" customWidth="1"/>
    <col min="15362" max="15362" width="9.140625" style="500"/>
    <col min="15363" max="15363" width="12.5703125" style="500" customWidth="1"/>
    <col min="15364" max="15610" width="9.140625" style="500"/>
    <col min="15611" max="15611" width="30.28515625" style="500" customWidth="1"/>
    <col min="15612" max="15612" width="15" style="500" customWidth="1"/>
    <col min="15613" max="15613" width="16" style="500" customWidth="1"/>
    <col min="15614" max="15614" width="11.7109375" style="500" customWidth="1"/>
    <col min="15615" max="15615" width="12.85546875" style="500" customWidth="1"/>
    <col min="15616" max="15616" width="15.85546875" style="500" customWidth="1"/>
    <col min="15617" max="15617" width="11.140625" style="500" customWidth="1"/>
    <col min="15618" max="15618" width="9.140625" style="500"/>
    <col min="15619" max="15619" width="12.5703125" style="500" customWidth="1"/>
    <col min="15620" max="15866" width="9.140625" style="500"/>
    <col min="15867" max="15867" width="30.28515625" style="500" customWidth="1"/>
    <col min="15868" max="15868" width="15" style="500" customWidth="1"/>
    <col min="15869" max="15869" width="16" style="500" customWidth="1"/>
    <col min="15870" max="15870" width="11.7109375" style="500" customWidth="1"/>
    <col min="15871" max="15871" width="12.85546875" style="500" customWidth="1"/>
    <col min="15872" max="15872" width="15.85546875" style="500" customWidth="1"/>
    <col min="15873" max="15873" width="11.140625" style="500" customWidth="1"/>
    <col min="15874" max="15874" width="9.140625" style="500"/>
    <col min="15875" max="15875" width="12.5703125" style="500" customWidth="1"/>
    <col min="15876" max="16122" width="9.140625" style="500"/>
    <col min="16123" max="16123" width="30.28515625" style="500" customWidth="1"/>
    <col min="16124" max="16124" width="15" style="500" customWidth="1"/>
    <col min="16125" max="16125" width="16" style="500" customWidth="1"/>
    <col min="16126" max="16126" width="11.7109375" style="500" customWidth="1"/>
    <col min="16127" max="16127" width="12.85546875" style="500" customWidth="1"/>
    <col min="16128" max="16128" width="15.85546875" style="500" customWidth="1"/>
    <col min="16129" max="16129" width="11.140625" style="500" customWidth="1"/>
    <col min="16130" max="16130" width="9.140625" style="500"/>
    <col min="16131" max="16131" width="12.5703125" style="500" customWidth="1"/>
    <col min="16132" max="16384" width="9.140625" style="500"/>
  </cols>
  <sheetData>
    <row r="1" spans="1:5" x14ac:dyDescent="0.3">
      <c r="A1" s="1167" t="s">
        <v>1533</v>
      </c>
      <c r="B1" s="1167"/>
      <c r="C1" s="1167"/>
      <c r="D1" s="1167"/>
      <c r="E1" s="1167"/>
    </row>
    <row r="2" spans="1:5" x14ac:dyDescent="0.3">
      <c r="A2" s="1322" t="s">
        <v>405</v>
      </c>
      <c r="B2" s="1322"/>
      <c r="C2" s="1322"/>
      <c r="D2" s="1322"/>
      <c r="E2" s="1322"/>
    </row>
    <row r="3" spans="1:5" ht="17.25" thickBot="1" x14ac:dyDescent="0.35">
      <c r="A3" s="1078" t="s">
        <v>116</v>
      </c>
      <c r="B3" s="1078"/>
      <c r="C3" s="1078"/>
      <c r="D3" s="1078"/>
      <c r="E3" s="1078"/>
    </row>
    <row r="4" spans="1:5" ht="17.25" thickBot="1" x14ac:dyDescent="0.35">
      <c r="A4" s="501" t="s">
        <v>0</v>
      </c>
      <c r="B4" s="1079" t="s">
        <v>1365</v>
      </c>
      <c r="C4" s="1079"/>
      <c r="D4" s="1079"/>
      <c r="E4" s="1079"/>
    </row>
    <row r="5" spans="1:5" ht="17.25" thickBot="1" x14ac:dyDescent="0.35">
      <c r="A5" s="501" t="s">
        <v>2</v>
      </c>
      <c r="B5" s="1080" t="s">
        <v>1366</v>
      </c>
      <c r="C5" s="1081"/>
      <c r="D5" s="1081"/>
      <c r="E5" s="1082"/>
    </row>
    <row r="6" spans="1:5" ht="17.25" thickBot="1" x14ac:dyDescent="0.35">
      <c r="A6" s="501" t="s">
        <v>4</v>
      </c>
      <c r="B6" s="1083" t="s">
        <v>5</v>
      </c>
      <c r="C6" s="1084"/>
      <c r="D6" s="1084"/>
      <c r="E6" s="1085"/>
    </row>
    <row r="7" spans="1:5" ht="17.25" thickBot="1" x14ac:dyDescent="0.35">
      <c r="A7" s="1086" t="s">
        <v>6</v>
      </c>
      <c r="B7" s="1087"/>
      <c r="C7" s="1087"/>
      <c r="D7" s="1087"/>
      <c r="E7" s="1088"/>
    </row>
    <row r="8" spans="1:5" ht="81" customHeight="1" thickBot="1" x14ac:dyDescent="0.35">
      <c r="A8" s="1062" t="s">
        <v>1367</v>
      </c>
      <c r="B8" s="1063"/>
      <c r="C8" s="1063"/>
      <c r="D8" s="1063"/>
      <c r="E8" s="1064"/>
    </row>
    <row r="9" spans="1:5" ht="36.75" customHeight="1" thickBot="1" x14ac:dyDescent="0.35">
      <c r="A9" s="502" t="s">
        <v>7</v>
      </c>
      <c r="B9" s="1065" t="s">
        <v>1368</v>
      </c>
      <c r="C9" s="1066"/>
      <c r="D9" s="1066"/>
      <c r="E9" s="1067"/>
    </row>
    <row r="10" spans="1:5" x14ac:dyDescent="0.3">
      <c r="A10" s="1068" t="s">
        <v>8</v>
      </c>
      <c r="B10" s="546">
        <v>2019</v>
      </c>
      <c r="C10" s="546">
        <v>2020</v>
      </c>
      <c r="D10" s="546">
        <v>2021</v>
      </c>
      <c r="E10" s="546">
        <v>2022</v>
      </c>
    </row>
    <row r="11" spans="1:5" ht="17.25" thickBot="1" x14ac:dyDescent="0.35">
      <c r="A11" s="1069"/>
      <c r="B11" s="547" t="s">
        <v>9</v>
      </c>
      <c r="C11" s="547" t="s">
        <v>10</v>
      </c>
      <c r="D11" s="547" t="s">
        <v>10</v>
      </c>
      <c r="E11" s="548" t="s">
        <v>10</v>
      </c>
    </row>
    <row r="12" spans="1:5" ht="41.25" thickBot="1" x14ac:dyDescent="0.35">
      <c r="A12" s="503" t="s">
        <v>1369</v>
      </c>
      <c r="B12" s="549">
        <v>0.6</v>
      </c>
      <c r="C12" s="549">
        <v>0.8</v>
      </c>
      <c r="D12" s="549">
        <v>2</v>
      </c>
      <c r="E12" s="549">
        <v>3</v>
      </c>
    </row>
    <row r="13" spans="1:5" ht="41.25" thickBot="1" x14ac:dyDescent="0.35">
      <c r="A13" s="503" t="s">
        <v>1370</v>
      </c>
      <c r="B13" s="549">
        <v>2</v>
      </c>
      <c r="C13" s="549">
        <v>3</v>
      </c>
      <c r="D13" s="549">
        <v>4</v>
      </c>
      <c r="E13" s="549">
        <v>5</v>
      </c>
    </row>
    <row r="14" spans="1:5" ht="41.25" thickBot="1" x14ac:dyDescent="0.35">
      <c r="A14" s="503" t="s">
        <v>1371</v>
      </c>
      <c r="B14" s="549">
        <v>0.32</v>
      </c>
      <c r="C14" s="549">
        <v>0.4</v>
      </c>
      <c r="D14" s="549">
        <v>2</v>
      </c>
      <c r="E14" s="549">
        <v>4</v>
      </c>
    </row>
    <row r="15" spans="1:5" ht="37.5" customHeight="1" thickBot="1" x14ac:dyDescent="0.35">
      <c r="A15" s="504" t="s">
        <v>15</v>
      </c>
      <c r="B15" s="1070" t="s">
        <v>497</v>
      </c>
      <c r="C15" s="1071"/>
      <c r="D15" s="1071"/>
      <c r="E15" s="1072"/>
    </row>
    <row r="16" spans="1:5" x14ac:dyDescent="0.3">
      <c r="A16" s="1073" t="s">
        <v>1372</v>
      </c>
      <c r="B16" s="550">
        <v>2019</v>
      </c>
      <c r="C16" s="550">
        <v>2020</v>
      </c>
      <c r="D16" s="550">
        <v>2021</v>
      </c>
      <c r="E16" s="550">
        <v>2022</v>
      </c>
    </row>
    <row r="17" spans="1:5" ht="17.25" thickBot="1" x14ac:dyDescent="0.35">
      <c r="A17" s="1074"/>
      <c r="B17" s="551" t="s">
        <v>9</v>
      </c>
      <c r="C17" s="551" t="s">
        <v>10</v>
      </c>
      <c r="D17" s="551" t="s">
        <v>10</v>
      </c>
      <c r="E17" s="551" t="s">
        <v>10</v>
      </c>
    </row>
    <row r="18" spans="1:5" ht="17.25" thickBot="1" x14ac:dyDescent="0.35">
      <c r="A18" s="505" t="s">
        <v>1373</v>
      </c>
      <c r="B18" s="552">
        <v>0.5</v>
      </c>
      <c r="C18" s="553">
        <v>0.7</v>
      </c>
      <c r="D18" s="553">
        <v>0.8</v>
      </c>
      <c r="E18" s="553">
        <v>1</v>
      </c>
    </row>
    <row r="19" spans="1:5" ht="41.25" thickBot="1" x14ac:dyDescent="0.35">
      <c r="A19" s="505" t="s">
        <v>1374</v>
      </c>
      <c r="B19" s="554">
        <v>3</v>
      </c>
      <c r="C19" s="553">
        <v>0.3</v>
      </c>
      <c r="D19" s="553">
        <v>0.5</v>
      </c>
      <c r="E19" s="553">
        <v>1</v>
      </c>
    </row>
    <row r="20" spans="1:5" ht="17.25" thickBot="1" x14ac:dyDescent="0.35">
      <c r="A20" s="1075" t="s">
        <v>19</v>
      </c>
      <c r="B20" s="1076"/>
      <c r="C20" s="1076"/>
      <c r="D20" s="1076"/>
      <c r="E20" s="1077"/>
    </row>
    <row r="21" spans="1:5" ht="37.5" customHeight="1" thickBot="1" x14ac:dyDescent="0.35">
      <c r="A21" s="506" t="s">
        <v>20</v>
      </c>
      <c r="B21" s="1097" t="s">
        <v>1375</v>
      </c>
      <c r="C21" s="1065"/>
      <c r="D21" s="1065"/>
      <c r="E21" s="1098"/>
    </row>
    <row r="22" spans="1:5" ht="17.25" thickBot="1" x14ac:dyDescent="0.35">
      <c r="A22" s="503" t="s">
        <v>22</v>
      </c>
      <c r="B22" s="1099" t="s">
        <v>1376</v>
      </c>
      <c r="C22" s="1100"/>
      <c r="D22" s="1100"/>
      <c r="E22" s="1101"/>
    </row>
    <row r="23" spans="1:5" ht="17.25" thickBot="1" x14ac:dyDescent="0.35">
      <c r="A23" s="503" t="s">
        <v>24</v>
      </c>
      <c r="B23" s="1102" t="s">
        <v>1377</v>
      </c>
      <c r="C23" s="1066"/>
      <c r="D23" s="1066"/>
      <c r="E23" s="1067"/>
    </row>
    <row r="24" spans="1:5" x14ac:dyDescent="0.3">
      <c r="A24" s="1068"/>
      <c r="B24" s="555">
        <v>2019</v>
      </c>
      <c r="C24" s="555">
        <v>2020</v>
      </c>
      <c r="D24" s="555">
        <v>2021</v>
      </c>
      <c r="E24" s="555">
        <v>2022</v>
      </c>
    </row>
    <row r="25" spans="1:5" ht="17.25" thickBot="1" x14ac:dyDescent="0.35">
      <c r="A25" s="1069"/>
      <c r="B25" s="556" t="s">
        <v>9</v>
      </c>
      <c r="C25" s="556" t="s">
        <v>10</v>
      </c>
      <c r="D25" s="556" t="s">
        <v>10</v>
      </c>
      <c r="E25" s="556" t="s">
        <v>10</v>
      </c>
    </row>
    <row r="26" spans="1:5" ht="17.25" thickBot="1" x14ac:dyDescent="0.35">
      <c r="A26" s="503" t="s">
        <v>26</v>
      </c>
      <c r="B26" s="557">
        <v>15</v>
      </c>
      <c r="C26" s="557">
        <v>15</v>
      </c>
      <c r="D26" s="557">
        <v>15</v>
      </c>
      <c r="E26" s="557">
        <v>15</v>
      </c>
    </row>
    <row r="27" spans="1:5" ht="17.25" thickBot="1" x14ac:dyDescent="0.35">
      <c r="A27" s="503" t="s">
        <v>27</v>
      </c>
      <c r="B27" s="557">
        <v>420970</v>
      </c>
      <c r="C27" s="557">
        <v>423700</v>
      </c>
      <c r="D27" s="557">
        <v>424000</v>
      </c>
      <c r="E27" s="557">
        <v>425000</v>
      </c>
    </row>
    <row r="28" spans="1:5" ht="17.25" thickBot="1" x14ac:dyDescent="0.35">
      <c r="A28" s="503" t="s">
        <v>28</v>
      </c>
      <c r="B28" s="557">
        <v>28064.666666666668</v>
      </c>
      <c r="C28" s="557">
        <v>28246.666666666668</v>
      </c>
      <c r="D28" s="557">
        <v>28266.666666666668</v>
      </c>
      <c r="E28" s="557">
        <v>28333.333333333332</v>
      </c>
    </row>
    <row r="29" spans="1:5" ht="17.25" thickBot="1" x14ac:dyDescent="0.35">
      <c r="A29" s="503" t="s">
        <v>29</v>
      </c>
      <c r="B29" s="558" t="s">
        <v>30</v>
      </c>
      <c r="C29" s="559">
        <v>0</v>
      </c>
      <c r="D29" s="559">
        <v>0</v>
      </c>
      <c r="E29" s="559">
        <v>0</v>
      </c>
    </row>
    <row r="30" spans="1:5" ht="17.25" thickBot="1" x14ac:dyDescent="0.35">
      <c r="A30" s="503" t="s">
        <v>31</v>
      </c>
      <c r="B30" s="558" t="s">
        <v>30</v>
      </c>
      <c r="C30" s="559">
        <v>6.4850226857020576E-3</v>
      </c>
      <c r="D30" s="559">
        <v>7.0804814727409848E-4</v>
      </c>
      <c r="E30" s="559">
        <v>2.3584905660376521E-3</v>
      </c>
    </row>
    <row r="31" spans="1:5" ht="17.25" thickBot="1" x14ac:dyDescent="0.35">
      <c r="A31" s="503" t="s">
        <v>32</v>
      </c>
      <c r="B31" s="558" t="s">
        <v>30</v>
      </c>
      <c r="C31" s="559">
        <v>6.4850226857020576E-3</v>
      </c>
      <c r="D31" s="559">
        <v>7.0804814727409848E-4</v>
      </c>
      <c r="E31" s="559">
        <v>2.3584905660376521E-3</v>
      </c>
    </row>
    <row r="32" spans="1:5" ht="17.25" thickBot="1" x14ac:dyDescent="0.35">
      <c r="A32" s="1103" t="s">
        <v>96</v>
      </c>
      <c r="B32" s="1104"/>
      <c r="C32" s="1104"/>
      <c r="D32" s="1104"/>
      <c r="E32" s="1105"/>
    </row>
    <row r="33" spans="1:5" x14ac:dyDescent="0.3">
      <c r="A33" s="1068"/>
      <c r="B33" s="555">
        <v>2019</v>
      </c>
      <c r="C33" s="555">
        <v>2020</v>
      </c>
      <c r="D33" s="555">
        <v>2021</v>
      </c>
      <c r="E33" s="555">
        <v>2022</v>
      </c>
    </row>
    <row r="34" spans="1:5" ht="17.25" thickBot="1" x14ac:dyDescent="0.35">
      <c r="A34" s="1069"/>
      <c r="B34" s="556" t="s">
        <v>9</v>
      </c>
      <c r="C34" s="556" t="s">
        <v>10</v>
      </c>
      <c r="D34" s="556" t="s">
        <v>10</v>
      </c>
      <c r="E34" s="556" t="s">
        <v>10</v>
      </c>
    </row>
    <row r="35" spans="1:5" ht="17.25" thickBot="1" x14ac:dyDescent="0.35">
      <c r="A35" s="507" t="s">
        <v>33</v>
      </c>
      <c r="B35" s="560">
        <v>12200</v>
      </c>
      <c r="C35" s="560">
        <v>14200</v>
      </c>
      <c r="D35" s="560">
        <v>14200</v>
      </c>
      <c r="E35" s="560">
        <v>14200</v>
      </c>
    </row>
    <row r="36" spans="1:5" ht="17.25" thickBot="1" x14ac:dyDescent="0.35">
      <c r="A36" s="508" t="s">
        <v>110</v>
      </c>
      <c r="B36" s="560">
        <v>12200</v>
      </c>
      <c r="C36" s="560">
        <v>14200</v>
      </c>
      <c r="D36" s="560">
        <v>14200</v>
      </c>
      <c r="E36" s="560">
        <v>14200</v>
      </c>
    </row>
    <row r="37" spans="1:5" ht="17.25" thickBot="1" x14ac:dyDescent="0.35">
      <c r="A37" s="508" t="s">
        <v>142</v>
      </c>
      <c r="B37" s="561">
        <v>0</v>
      </c>
      <c r="C37" s="561">
        <v>0</v>
      </c>
      <c r="D37" s="561">
        <v>0</v>
      </c>
      <c r="E37" s="561">
        <v>0</v>
      </c>
    </row>
    <row r="38" spans="1:5" ht="17.25" thickBot="1" x14ac:dyDescent="0.35">
      <c r="A38" s="507" t="s">
        <v>34</v>
      </c>
      <c r="B38" s="560">
        <v>1700</v>
      </c>
      <c r="C38" s="560">
        <v>2500</v>
      </c>
      <c r="D38" s="560">
        <v>2500</v>
      </c>
      <c r="E38" s="560">
        <v>2500</v>
      </c>
    </row>
    <row r="39" spans="1:5" ht="17.25" thickBot="1" x14ac:dyDescent="0.35">
      <c r="A39" s="508" t="s">
        <v>110</v>
      </c>
      <c r="B39" s="561">
        <v>1700</v>
      </c>
      <c r="C39" s="561">
        <v>2500</v>
      </c>
      <c r="D39" s="561">
        <v>2500</v>
      </c>
      <c r="E39" s="561">
        <v>2500</v>
      </c>
    </row>
    <row r="40" spans="1:5" ht="17.25" thickBot="1" x14ac:dyDescent="0.35">
      <c r="A40" s="508" t="s">
        <v>142</v>
      </c>
      <c r="B40" s="561"/>
      <c r="C40" s="560"/>
      <c r="D40" s="560"/>
      <c r="E40" s="560"/>
    </row>
    <row r="41" spans="1:5" ht="17.25" thickBot="1" x14ac:dyDescent="0.35">
      <c r="A41" s="507" t="s">
        <v>35</v>
      </c>
      <c r="B41" s="561">
        <v>7000</v>
      </c>
      <c r="C41" s="560">
        <v>7000</v>
      </c>
      <c r="D41" s="560">
        <v>7300</v>
      </c>
      <c r="E41" s="560">
        <v>8300</v>
      </c>
    </row>
    <row r="42" spans="1:5" ht="17.25" thickBot="1" x14ac:dyDescent="0.35">
      <c r="A42" s="508" t="s">
        <v>110</v>
      </c>
      <c r="B42" s="561">
        <v>7000</v>
      </c>
      <c r="C42" s="560">
        <v>7000</v>
      </c>
      <c r="D42" s="560">
        <v>7300</v>
      </c>
      <c r="E42" s="560">
        <v>8300</v>
      </c>
    </row>
    <row r="43" spans="1:5" ht="17.25" thickBot="1" x14ac:dyDescent="0.35">
      <c r="A43" s="508" t="s">
        <v>142</v>
      </c>
      <c r="B43" s="561"/>
      <c r="C43" s="560"/>
      <c r="D43" s="560"/>
      <c r="E43" s="560"/>
    </row>
    <row r="44" spans="1:5" ht="17.25" thickBot="1" x14ac:dyDescent="0.35">
      <c r="A44" s="507" t="s">
        <v>36</v>
      </c>
      <c r="B44" s="561">
        <v>400000</v>
      </c>
      <c r="C44" s="561">
        <v>400000</v>
      </c>
      <c r="D44" s="561">
        <v>400000</v>
      </c>
      <c r="E44" s="561">
        <v>400000</v>
      </c>
    </row>
    <row r="45" spans="1:5" ht="17.25" thickBot="1" x14ac:dyDescent="0.35">
      <c r="A45" s="508" t="s">
        <v>110</v>
      </c>
      <c r="B45" s="561">
        <v>400000</v>
      </c>
      <c r="C45" s="560">
        <v>400000</v>
      </c>
      <c r="D45" s="560">
        <v>400000</v>
      </c>
      <c r="E45" s="560">
        <v>400000</v>
      </c>
    </row>
    <row r="46" spans="1:5" ht="17.25" thickBot="1" x14ac:dyDescent="0.35">
      <c r="A46" s="508" t="s">
        <v>142</v>
      </c>
      <c r="B46" s="561"/>
      <c r="C46" s="560"/>
      <c r="D46" s="560"/>
      <c r="E46" s="560"/>
    </row>
    <row r="47" spans="1:5" ht="17.25" thickBot="1" x14ac:dyDescent="0.35">
      <c r="A47" s="507" t="s">
        <v>37</v>
      </c>
      <c r="B47" s="561"/>
      <c r="C47" s="560"/>
      <c r="D47" s="560"/>
      <c r="E47" s="560"/>
    </row>
    <row r="48" spans="1:5" ht="17.25" thickBot="1" x14ac:dyDescent="0.35">
      <c r="A48" s="508" t="s">
        <v>110</v>
      </c>
      <c r="B48" s="561"/>
      <c r="C48" s="560"/>
      <c r="D48" s="560"/>
      <c r="E48" s="560"/>
    </row>
    <row r="49" spans="1:5" ht="17.25" thickBot="1" x14ac:dyDescent="0.35">
      <c r="A49" s="508" t="s">
        <v>142</v>
      </c>
      <c r="B49" s="561"/>
      <c r="C49" s="560"/>
      <c r="D49" s="560"/>
      <c r="E49" s="560"/>
    </row>
    <row r="50" spans="1:5" ht="17.25" thickBot="1" x14ac:dyDescent="0.35">
      <c r="A50" s="507" t="s">
        <v>38</v>
      </c>
      <c r="B50" s="561">
        <v>0</v>
      </c>
      <c r="C50" s="560">
        <v>0</v>
      </c>
      <c r="D50" s="560">
        <v>0</v>
      </c>
      <c r="E50" s="560">
        <v>0</v>
      </c>
    </row>
    <row r="51" spans="1:5" ht="17.25" thickBot="1" x14ac:dyDescent="0.35">
      <c r="A51" s="508" t="s">
        <v>110</v>
      </c>
      <c r="B51" s="561"/>
      <c r="C51" s="560">
        <v>0</v>
      </c>
      <c r="D51" s="560">
        <v>0</v>
      </c>
      <c r="E51" s="560">
        <v>0</v>
      </c>
    </row>
    <row r="52" spans="1:5" ht="17.25" thickBot="1" x14ac:dyDescent="0.35">
      <c r="A52" s="508" t="s">
        <v>142</v>
      </c>
      <c r="B52" s="561"/>
      <c r="C52" s="560"/>
      <c r="D52" s="560"/>
      <c r="E52" s="560"/>
    </row>
    <row r="53" spans="1:5" ht="17.25" thickBot="1" x14ac:dyDescent="0.35">
      <c r="A53" s="507" t="s">
        <v>39</v>
      </c>
      <c r="B53" s="561">
        <v>70</v>
      </c>
      <c r="C53" s="560">
        <v>0</v>
      </c>
      <c r="D53" s="560">
        <v>0</v>
      </c>
      <c r="E53" s="560">
        <v>0</v>
      </c>
    </row>
    <row r="54" spans="1:5" ht="17.25" thickBot="1" x14ac:dyDescent="0.35">
      <c r="A54" s="508" t="s">
        <v>110</v>
      </c>
      <c r="B54" s="561">
        <v>70</v>
      </c>
      <c r="C54" s="562"/>
      <c r="D54" s="562"/>
      <c r="E54" s="562"/>
    </row>
    <row r="55" spans="1:5" ht="17.25" thickBot="1" x14ac:dyDescent="0.35">
      <c r="A55" s="508" t="s">
        <v>142</v>
      </c>
      <c r="B55" s="561"/>
      <c r="C55" s="563"/>
      <c r="D55" s="562"/>
      <c r="E55" s="562"/>
    </row>
    <row r="56" spans="1:5" ht="17.25" thickBot="1" x14ac:dyDescent="0.35">
      <c r="A56" s="509" t="s">
        <v>40</v>
      </c>
      <c r="B56" s="564">
        <v>420970</v>
      </c>
      <c r="C56" s="564">
        <v>423700</v>
      </c>
      <c r="D56" s="564">
        <v>424000</v>
      </c>
      <c r="E56" s="564">
        <v>425000</v>
      </c>
    </row>
    <row r="57" spans="1:5" ht="17.25" thickBot="1" x14ac:dyDescent="0.35">
      <c r="A57" s="1089" t="s">
        <v>42</v>
      </c>
      <c r="B57" s="1090"/>
      <c r="C57" s="1090"/>
      <c r="D57" s="1090"/>
      <c r="E57" s="1091"/>
    </row>
    <row r="58" spans="1:5" ht="17.25" thickBot="1" x14ac:dyDescent="0.35">
      <c r="A58" s="1075" t="s">
        <v>43</v>
      </c>
      <c r="B58" s="1076"/>
      <c r="C58" s="1076"/>
      <c r="D58" s="1076"/>
      <c r="E58" s="1077"/>
    </row>
    <row r="59" spans="1:5" ht="17.25" thickBot="1" x14ac:dyDescent="0.35">
      <c r="A59" s="510" t="s">
        <v>1378</v>
      </c>
      <c r="B59" s="1092" t="s">
        <v>1379</v>
      </c>
      <c r="C59" s="1093"/>
      <c r="D59" s="1093"/>
      <c r="E59" s="1094"/>
    </row>
    <row r="60" spans="1:5" ht="17.25" thickBot="1" x14ac:dyDescent="0.35">
      <c r="A60" s="1095" t="s">
        <v>1380</v>
      </c>
      <c r="B60" s="1065"/>
      <c r="C60" s="1065"/>
      <c r="D60" s="1065"/>
      <c r="E60" s="1096"/>
    </row>
    <row r="61" spans="1:5" ht="48.75" thickBot="1" x14ac:dyDescent="0.35">
      <c r="A61" s="565" t="s">
        <v>1381</v>
      </c>
      <c r="B61" s="566" t="s">
        <v>1382</v>
      </c>
      <c r="C61" s="567">
        <v>0.6</v>
      </c>
      <c r="D61" s="567">
        <v>0.7</v>
      </c>
      <c r="E61" s="568">
        <v>0.8</v>
      </c>
    </row>
    <row r="62" spans="1:5" ht="36.75" thickBot="1" x14ac:dyDescent="0.35">
      <c r="A62" s="569" t="s">
        <v>1383</v>
      </c>
      <c r="B62" s="570">
        <v>38</v>
      </c>
      <c r="C62" s="571">
        <v>0</v>
      </c>
      <c r="D62" s="571">
        <v>0.3</v>
      </c>
      <c r="E62" s="572">
        <v>3</v>
      </c>
    </row>
    <row r="63" spans="1:5" ht="17.25" thickBot="1" x14ac:dyDescent="0.35">
      <c r="A63" s="1089" t="s">
        <v>42</v>
      </c>
      <c r="B63" s="1090"/>
      <c r="C63" s="1090"/>
      <c r="D63" s="1090"/>
      <c r="E63" s="1091"/>
    </row>
    <row r="64" spans="1:5" ht="17.25" thickBot="1" x14ac:dyDescent="0.35">
      <c r="A64" s="1075" t="s">
        <v>43</v>
      </c>
      <c r="B64" s="1076"/>
      <c r="C64" s="1076"/>
      <c r="D64" s="1076"/>
      <c r="E64" s="1077"/>
    </row>
    <row r="65" spans="1:5" ht="41.25" customHeight="1" thickBot="1" x14ac:dyDescent="0.35">
      <c r="A65" s="511" t="s">
        <v>154</v>
      </c>
      <c r="B65" s="1118" t="s">
        <v>1384</v>
      </c>
      <c r="C65" s="1119"/>
      <c r="D65" s="1119"/>
      <c r="E65" s="1120"/>
    </row>
    <row r="66" spans="1:5" ht="95.25" thickBot="1" x14ac:dyDescent="0.35">
      <c r="A66" s="511" t="s">
        <v>156</v>
      </c>
      <c r="B66" s="573" t="s">
        <v>1385</v>
      </c>
      <c r="C66" s="574" t="s">
        <v>1386</v>
      </c>
      <c r="D66" s="1121" t="s">
        <v>1386</v>
      </c>
      <c r="E66" s="1122"/>
    </row>
    <row r="67" spans="1:5" ht="17.25" thickBot="1" x14ac:dyDescent="0.35">
      <c r="A67" s="512"/>
      <c r="B67" s="1112"/>
      <c r="C67" s="1110"/>
      <c r="D67" s="1113"/>
      <c r="E67" s="1114"/>
    </row>
    <row r="68" spans="1:5" ht="17.25" thickBot="1" x14ac:dyDescent="0.35">
      <c r="A68" s="513" t="s">
        <v>22</v>
      </c>
      <c r="B68" s="1115" t="s">
        <v>1387</v>
      </c>
      <c r="C68" s="1116"/>
      <c r="D68" s="1116"/>
      <c r="E68" s="1117"/>
    </row>
    <row r="69" spans="1:5" ht="17.25" thickBot="1" x14ac:dyDescent="0.35">
      <c r="A69" s="501" t="s">
        <v>24</v>
      </c>
      <c r="B69" s="1115" t="s">
        <v>1388</v>
      </c>
      <c r="C69" s="1116"/>
      <c r="D69" s="1116"/>
      <c r="E69" s="1117"/>
    </row>
    <row r="70" spans="1:5" x14ac:dyDescent="0.3">
      <c r="A70" s="1106"/>
      <c r="B70" s="550">
        <v>2019</v>
      </c>
      <c r="C70" s="550">
        <v>2020</v>
      </c>
      <c r="D70" s="550">
        <v>2021</v>
      </c>
      <c r="E70" s="550">
        <v>2022</v>
      </c>
    </row>
    <row r="71" spans="1:5" ht="17.25" thickBot="1" x14ac:dyDescent="0.35">
      <c r="A71" s="1107"/>
      <c r="B71" s="551" t="s">
        <v>9</v>
      </c>
      <c r="C71" s="551" t="s">
        <v>10</v>
      </c>
      <c r="D71" s="551" t="s">
        <v>10</v>
      </c>
      <c r="E71" s="551" t="s">
        <v>10</v>
      </c>
    </row>
    <row r="72" spans="1:5" ht="17.25" thickBot="1" x14ac:dyDescent="0.35">
      <c r="A72" s="513" t="s">
        <v>26</v>
      </c>
      <c r="B72" s="575">
        <v>0</v>
      </c>
      <c r="C72" s="575">
        <v>1</v>
      </c>
      <c r="D72" s="575">
        <v>1</v>
      </c>
      <c r="E72" s="575">
        <v>1</v>
      </c>
    </row>
    <row r="73" spans="1:5" ht="17.25" thickBot="1" x14ac:dyDescent="0.35">
      <c r="A73" s="513" t="s">
        <v>27</v>
      </c>
      <c r="B73" s="576">
        <v>0</v>
      </c>
      <c r="C73" s="576">
        <v>37700</v>
      </c>
      <c r="D73" s="576">
        <v>68988</v>
      </c>
      <c r="E73" s="576">
        <v>48221</v>
      </c>
    </row>
    <row r="74" spans="1:5" ht="17.25" thickBot="1" x14ac:dyDescent="0.35">
      <c r="A74" s="513" t="s">
        <v>28</v>
      </c>
      <c r="B74" s="575" t="e">
        <v>#DIV/0!</v>
      </c>
      <c r="C74" s="575">
        <v>37700</v>
      </c>
      <c r="D74" s="575">
        <v>68988</v>
      </c>
      <c r="E74" s="575">
        <v>48221</v>
      </c>
    </row>
    <row r="75" spans="1:5" ht="17.25" thickBot="1" x14ac:dyDescent="0.35">
      <c r="A75" s="513" t="s">
        <v>29</v>
      </c>
      <c r="B75" s="577" t="s">
        <v>30</v>
      </c>
      <c r="C75" s="578" t="e">
        <v>#DIV/0!</v>
      </c>
      <c r="D75" s="578">
        <v>0</v>
      </c>
      <c r="E75" s="578">
        <v>0</v>
      </c>
    </row>
    <row r="76" spans="1:5" ht="17.25" thickBot="1" x14ac:dyDescent="0.35">
      <c r="A76" s="513" t="s">
        <v>31</v>
      </c>
      <c r="B76" s="577" t="s">
        <v>30</v>
      </c>
      <c r="C76" s="578" t="e">
        <v>#DIV/0!</v>
      </c>
      <c r="D76" s="578">
        <v>0.82992042440318303</v>
      </c>
      <c r="E76" s="578">
        <v>-0.30102336638255933</v>
      </c>
    </row>
    <row r="77" spans="1:5" ht="17.25" thickBot="1" x14ac:dyDescent="0.35">
      <c r="A77" s="513" t="s">
        <v>32</v>
      </c>
      <c r="B77" s="577" t="s">
        <v>30</v>
      </c>
      <c r="C77" s="578" t="e">
        <v>#DIV/0!</v>
      </c>
      <c r="D77" s="578">
        <v>0.82992042440318303</v>
      </c>
      <c r="E77" s="578">
        <v>-0.30102336638255933</v>
      </c>
    </row>
    <row r="78" spans="1:5" ht="17.25" thickBot="1" x14ac:dyDescent="0.35">
      <c r="A78" s="1070" t="s">
        <v>1529</v>
      </c>
      <c r="B78" s="1071"/>
      <c r="C78" s="1071"/>
      <c r="D78" s="1071"/>
      <c r="E78" s="1072"/>
    </row>
    <row r="79" spans="1:5" x14ac:dyDescent="0.3">
      <c r="A79" s="1106"/>
      <c r="B79" s="550">
        <v>2018</v>
      </c>
      <c r="C79" s="550">
        <v>2019</v>
      </c>
      <c r="D79" s="550">
        <v>2020</v>
      </c>
      <c r="E79" s="550">
        <v>2021</v>
      </c>
    </row>
    <row r="80" spans="1:5" ht="17.25" thickBot="1" x14ac:dyDescent="0.35">
      <c r="A80" s="1107"/>
      <c r="B80" s="551" t="s">
        <v>9</v>
      </c>
      <c r="C80" s="551" t="s">
        <v>10</v>
      </c>
      <c r="D80" s="551" t="s">
        <v>10</v>
      </c>
      <c r="E80" s="551" t="s">
        <v>10</v>
      </c>
    </row>
    <row r="81" spans="1:5" ht="17.25" thickBot="1" x14ac:dyDescent="0.35">
      <c r="A81" s="514" t="s">
        <v>49</v>
      </c>
      <c r="B81" s="579">
        <v>0</v>
      </c>
      <c r="C81" s="579">
        <v>0</v>
      </c>
      <c r="D81" s="579">
        <v>0</v>
      </c>
      <c r="E81" s="579">
        <v>0</v>
      </c>
    </row>
    <row r="82" spans="1:5" ht="17.25" thickBot="1" x14ac:dyDescent="0.35">
      <c r="A82" s="515" t="s">
        <v>110</v>
      </c>
      <c r="B82" s="579"/>
      <c r="C82" s="579"/>
      <c r="D82" s="579"/>
      <c r="E82" s="579"/>
    </row>
    <row r="83" spans="1:5" ht="17.25" thickBot="1" x14ac:dyDescent="0.35">
      <c r="A83" s="515" t="s">
        <v>111</v>
      </c>
      <c r="B83" s="579"/>
      <c r="C83" s="579"/>
      <c r="D83" s="579"/>
      <c r="E83" s="579"/>
    </row>
    <row r="84" spans="1:5" ht="17.25" thickBot="1" x14ac:dyDescent="0.35">
      <c r="A84" s="515" t="s">
        <v>113</v>
      </c>
      <c r="B84" s="579"/>
      <c r="C84" s="579"/>
      <c r="D84" s="579"/>
      <c r="E84" s="579"/>
    </row>
    <row r="85" spans="1:5" ht="17.25" thickBot="1" x14ac:dyDescent="0.35">
      <c r="A85" s="515" t="s">
        <v>114</v>
      </c>
      <c r="B85" s="579"/>
      <c r="C85" s="579"/>
      <c r="D85" s="579"/>
      <c r="E85" s="579"/>
    </row>
    <row r="86" spans="1:5" ht="17.25" thickBot="1" x14ac:dyDescent="0.35">
      <c r="A86" s="514" t="s">
        <v>50</v>
      </c>
      <c r="B86" s="580">
        <v>0</v>
      </c>
      <c r="C86" s="580">
        <v>37700</v>
      </c>
      <c r="D86" s="580">
        <v>68988</v>
      </c>
      <c r="E86" s="581">
        <v>48221</v>
      </c>
    </row>
    <row r="87" spans="1:5" ht="17.25" thickBot="1" x14ac:dyDescent="0.35">
      <c r="A87" s="515" t="s">
        <v>110</v>
      </c>
      <c r="B87" s="580"/>
      <c r="C87" s="580"/>
      <c r="D87" s="580"/>
      <c r="E87" s="581"/>
    </row>
    <row r="88" spans="1:5" ht="17.25" thickBot="1" x14ac:dyDescent="0.35">
      <c r="A88" s="515" t="s">
        <v>111</v>
      </c>
      <c r="B88" s="582"/>
      <c r="C88" s="579"/>
      <c r="D88" s="579"/>
      <c r="E88" s="579"/>
    </row>
    <row r="89" spans="1:5" ht="17.25" thickBot="1" x14ac:dyDescent="0.35">
      <c r="A89" s="515" t="s">
        <v>113</v>
      </c>
      <c r="B89" s="582"/>
      <c r="C89" s="579"/>
      <c r="D89" s="579"/>
      <c r="E89" s="579"/>
    </row>
    <row r="90" spans="1:5" ht="17.25" thickBot="1" x14ac:dyDescent="0.35">
      <c r="A90" s="515" t="s">
        <v>114</v>
      </c>
      <c r="B90" s="576">
        <v>0</v>
      </c>
      <c r="C90" s="576">
        <v>37700</v>
      </c>
      <c r="D90" s="576">
        <v>68988</v>
      </c>
      <c r="E90" s="583">
        <v>48221</v>
      </c>
    </row>
    <row r="91" spans="1:5" ht="17.25" thickBot="1" x14ac:dyDescent="0.35">
      <c r="A91" s="516" t="s">
        <v>40</v>
      </c>
      <c r="B91" s="584">
        <v>0</v>
      </c>
      <c r="C91" s="584">
        <v>37700</v>
      </c>
      <c r="D91" s="584">
        <v>68988</v>
      </c>
      <c r="E91" s="584">
        <v>48221</v>
      </c>
    </row>
    <row r="92" spans="1:5" s="517" customFormat="1" ht="17.25" thickBot="1" x14ac:dyDescent="0.35">
      <c r="A92" s="511" t="s">
        <v>154</v>
      </c>
      <c r="B92" s="1108" t="s">
        <v>1389</v>
      </c>
      <c r="C92" s="1109"/>
      <c r="D92" s="1110"/>
      <c r="E92" s="1111"/>
    </row>
    <row r="93" spans="1:5" s="517" customFormat="1" ht="95.25" thickBot="1" x14ac:dyDescent="0.35">
      <c r="A93" s="511" t="s">
        <v>156</v>
      </c>
      <c r="B93" s="573" t="s">
        <v>1390</v>
      </c>
      <c r="C93" s="574" t="s">
        <v>1391</v>
      </c>
      <c r="D93" s="574"/>
      <c r="E93" s="574"/>
    </row>
    <row r="94" spans="1:5" s="517" customFormat="1" ht="17.25" thickBot="1" x14ac:dyDescent="0.35">
      <c r="A94" s="512"/>
      <c r="B94" s="1112"/>
      <c r="C94" s="1110"/>
      <c r="D94" s="1113"/>
      <c r="E94" s="1114"/>
    </row>
    <row r="95" spans="1:5" s="517" customFormat="1" ht="17.25" thickBot="1" x14ac:dyDescent="0.35">
      <c r="A95" s="513" t="s">
        <v>22</v>
      </c>
      <c r="B95" s="1115" t="s">
        <v>1387</v>
      </c>
      <c r="C95" s="1116"/>
      <c r="D95" s="1116"/>
      <c r="E95" s="1117"/>
    </row>
    <row r="96" spans="1:5" s="517" customFormat="1" ht="17.25" thickBot="1" x14ac:dyDescent="0.35">
      <c r="A96" s="513" t="s">
        <v>24</v>
      </c>
      <c r="B96" s="1115" t="s">
        <v>1388</v>
      </c>
      <c r="C96" s="1116"/>
      <c r="D96" s="1116"/>
      <c r="E96" s="1117"/>
    </row>
    <row r="97" spans="1:5" s="517" customFormat="1" x14ac:dyDescent="0.3">
      <c r="A97" s="1106"/>
      <c r="B97" s="550">
        <v>2019</v>
      </c>
      <c r="C97" s="550">
        <v>2020</v>
      </c>
      <c r="D97" s="550">
        <v>2021</v>
      </c>
      <c r="E97" s="550">
        <v>2022</v>
      </c>
    </row>
    <row r="98" spans="1:5" s="517" customFormat="1" ht="17.25" thickBot="1" x14ac:dyDescent="0.35">
      <c r="A98" s="1107"/>
      <c r="B98" s="551" t="s">
        <v>9</v>
      </c>
      <c r="C98" s="551" t="s">
        <v>10</v>
      </c>
      <c r="D98" s="551" t="s">
        <v>10</v>
      </c>
      <c r="E98" s="551" t="s">
        <v>10</v>
      </c>
    </row>
    <row r="99" spans="1:5" s="517" customFormat="1" ht="17.25" thickBot="1" x14ac:dyDescent="0.35">
      <c r="A99" s="513" t="s">
        <v>26</v>
      </c>
      <c r="B99" s="575">
        <v>1</v>
      </c>
      <c r="C99" s="575">
        <v>1</v>
      </c>
      <c r="D99" s="575">
        <v>1</v>
      </c>
      <c r="E99" s="575">
        <v>0</v>
      </c>
    </row>
    <row r="100" spans="1:5" s="517" customFormat="1" ht="17.25" thickBot="1" x14ac:dyDescent="0.35">
      <c r="A100" s="513" t="s">
        <v>27</v>
      </c>
      <c r="B100" s="580">
        <v>20000</v>
      </c>
      <c r="C100" s="580">
        <v>23000</v>
      </c>
      <c r="D100" s="580">
        <v>3800</v>
      </c>
      <c r="E100" s="580">
        <v>0</v>
      </c>
    </row>
    <row r="101" spans="1:5" s="517" customFormat="1" ht="17.25" thickBot="1" x14ac:dyDescent="0.35">
      <c r="A101" s="513" t="s">
        <v>28</v>
      </c>
      <c r="B101" s="575">
        <v>20000</v>
      </c>
      <c r="C101" s="575">
        <v>23000</v>
      </c>
      <c r="D101" s="575">
        <v>3800</v>
      </c>
      <c r="E101" s="575" t="e">
        <v>#DIV/0!</v>
      </c>
    </row>
    <row r="102" spans="1:5" s="517" customFormat="1" ht="17.25" thickBot="1" x14ac:dyDescent="0.35">
      <c r="A102" s="513" t="s">
        <v>29</v>
      </c>
      <c r="B102" s="577" t="s">
        <v>30</v>
      </c>
      <c r="C102" s="578">
        <v>0</v>
      </c>
      <c r="D102" s="578">
        <v>0</v>
      </c>
      <c r="E102" s="578">
        <v>-1</v>
      </c>
    </row>
    <row r="103" spans="1:5" s="517" customFormat="1" ht="17.25" thickBot="1" x14ac:dyDescent="0.35">
      <c r="A103" s="513" t="s">
        <v>31</v>
      </c>
      <c r="B103" s="577" t="s">
        <v>30</v>
      </c>
      <c r="C103" s="578">
        <v>0.14999999999999991</v>
      </c>
      <c r="D103" s="578">
        <v>-0.83478260869565224</v>
      </c>
      <c r="E103" s="578">
        <v>-1</v>
      </c>
    </row>
    <row r="104" spans="1:5" s="517" customFormat="1" ht="17.25" thickBot="1" x14ac:dyDescent="0.35">
      <c r="A104" s="513" t="s">
        <v>32</v>
      </c>
      <c r="B104" s="577" t="s">
        <v>30</v>
      </c>
      <c r="C104" s="578">
        <v>0.14999999999999991</v>
      </c>
      <c r="D104" s="578">
        <v>-0.83478260869565224</v>
      </c>
      <c r="E104" s="578" t="e">
        <v>#DIV/0!</v>
      </c>
    </row>
    <row r="105" spans="1:5" s="517" customFormat="1" ht="17.25" thickBot="1" x14ac:dyDescent="0.35">
      <c r="A105" s="1070" t="s">
        <v>1529</v>
      </c>
      <c r="B105" s="1071"/>
      <c r="C105" s="1071"/>
      <c r="D105" s="1071"/>
      <c r="E105" s="1072"/>
    </row>
    <row r="106" spans="1:5" s="517" customFormat="1" x14ac:dyDescent="0.3">
      <c r="A106" s="1106"/>
      <c r="B106" s="550">
        <v>2018</v>
      </c>
      <c r="C106" s="550">
        <v>2019</v>
      </c>
      <c r="D106" s="550">
        <v>2020</v>
      </c>
      <c r="E106" s="550">
        <v>2021</v>
      </c>
    </row>
    <row r="107" spans="1:5" s="517" customFormat="1" ht="17.25" thickBot="1" x14ac:dyDescent="0.35">
      <c r="A107" s="1107"/>
      <c r="B107" s="551" t="s">
        <v>9</v>
      </c>
      <c r="C107" s="551" t="s">
        <v>10</v>
      </c>
      <c r="D107" s="551" t="s">
        <v>10</v>
      </c>
      <c r="E107" s="551" t="s">
        <v>10</v>
      </c>
    </row>
    <row r="108" spans="1:5" s="517" customFormat="1" ht="17.25" thickBot="1" x14ac:dyDescent="0.35">
      <c r="A108" s="514" t="s">
        <v>49</v>
      </c>
      <c r="B108" s="579">
        <v>0</v>
      </c>
      <c r="C108" s="579">
        <v>0</v>
      </c>
      <c r="D108" s="579">
        <v>0</v>
      </c>
      <c r="E108" s="579">
        <v>0</v>
      </c>
    </row>
    <row r="109" spans="1:5" s="517" customFormat="1" ht="17.25" thickBot="1" x14ac:dyDescent="0.35">
      <c r="A109" s="515" t="s">
        <v>110</v>
      </c>
      <c r="B109" s="579"/>
      <c r="C109" s="579"/>
      <c r="D109" s="579"/>
      <c r="E109" s="579"/>
    </row>
    <row r="110" spans="1:5" s="517" customFormat="1" ht="17.25" thickBot="1" x14ac:dyDescent="0.35">
      <c r="A110" s="515" t="s">
        <v>111</v>
      </c>
      <c r="B110" s="579"/>
      <c r="C110" s="579"/>
      <c r="D110" s="579"/>
      <c r="E110" s="579"/>
    </row>
    <row r="111" spans="1:5" s="517" customFormat="1" ht="17.25" thickBot="1" x14ac:dyDescent="0.35">
      <c r="A111" s="515" t="s">
        <v>113</v>
      </c>
      <c r="B111" s="579"/>
      <c r="C111" s="579"/>
      <c r="D111" s="579"/>
      <c r="E111" s="579"/>
    </row>
    <row r="112" spans="1:5" s="517" customFormat="1" ht="17.25" thickBot="1" x14ac:dyDescent="0.35">
      <c r="A112" s="515" t="s">
        <v>114</v>
      </c>
      <c r="B112" s="579"/>
      <c r="C112" s="579"/>
      <c r="D112" s="579"/>
      <c r="E112" s="579"/>
    </row>
    <row r="113" spans="1:5" s="517" customFormat="1" ht="17.25" thickBot="1" x14ac:dyDescent="0.35">
      <c r="A113" s="514" t="s">
        <v>50</v>
      </c>
      <c r="B113" s="580">
        <v>20000</v>
      </c>
      <c r="C113" s="580">
        <v>23000</v>
      </c>
      <c r="D113" s="580">
        <v>3800</v>
      </c>
      <c r="E113" s="580">
        <v>0</v>
      </c>
    </row>
    <row r="114" spans="1:5" s="517" customFormat="1" ht="17.25" thickBot="1" x14ac:dyDescent="0.35">
      <c r="A114" s="515" t="s">
        <v>110</v>
      </c>
      <c r="B114" s="580"/>
      <c r="C114" s="580"/>
      <c r="D114" s="580"/>
      <c r="E114" s="580"/>
    </row>
    <row r="115" spans="1:5" s="517" customFormat="1" ht="17.25" thickBot="1" x14ac:dyDescent="0.35">
      <c r="A115" s="515" t="s">
        <v>111</v>
      </c>
      <c r="B115" s="582"/>
      <c r="C115" s="579"/>
      <c r="D115" s="579"/>
      <c r="E115" s="579"/>
    </row>
    <row r="116" spans="1:5" s="517" customFormat="1" ht="17.25" thickBot="1" x14ac:dyDescent="0.35">
      <c r="A116" s="515" t="s">
        <v>113</v>
      </c>
      <c r="B116" s="582"/>
      <c r="C116" s="579"/>
      <c r="D116" s="579"/>
      <c r="E116" s="579"/>
    </row>
    <row r="117" spans="1:5" s="517" customFormat="1" ht="17.25" thickBot="1" x14ac:dyDescent="0.35">
      <c r="A117" s="515" t="s">
        <v>114</v>
      </c>
      <c r="B117" s="580">
        <v>20000</v>
      </c>
      <c r="C117" s="580">
        <v>23000</v>
      </c>
      <c r="D117" s="580">
        <v>3800</v>
      </c>
      <c r="E117" s="580">
        <v>0</v>
      </c>
    </row>
    <row r="118" spans="1:5" s="517" customFormat="1" ht="17.25" thickBot="1" x14ac:dyDescent="0.35">
      <c r="A118" s="518" t="s">
        <v>40</v>
      </c>
      <c r="B118" s="582">
        <v>20000</v>
      </c>
      <c r="C118" s="582">
        <v>23000</v>
      </c>
      <c r="D118" s="582">
        <v>3800</v>
      </c>
      <c r="E118" s="582">
        <v>0</v>
      </c>
    </row>
    <row r="119" spans="1:5" s="517" customFormat="1" ht="17.25" thickBot="1" x14ac:dyDescent="0.35">
      <c r="A119" s="511" t="s">
        <v>154</v>
      </c>
      <c r="B119" s="1112" t="s">
        <v>1384</v>
      </c>
      <c r="C119" s="1113"/>
      <c r="D119" s="1113"/>
      <c r="E119" s="1114"/>
    </row>
    <row r="120" spans="1:5" s="517" customFormat="1" ht="95.25" thickBot="1" x14ac:dyDescent="0.35">
      <c r="A120" s="511" t="s">
        <v>156</v>
      </c>
      <c r="B120" s="573" t="s">
        <v>1392</v>
      </c>
      <c r="C120" s="574" t="s">
        <v>1393</v>
      </c>
      <c r="D120" s="1113"/>
      <c r="E120" s="1114"/>
    </row>
    <row r="121" spans="1:5" s="517" customFormat="1" ht="17.25" thickBot="1" x14ac:dyDescent="0.35">
      <c r="A121" s="512"/>
      <c r="B121" s="1112"/>
      <c r="C121" s="1110"/>
      <c r="D121" s="1113"/>
      <c r="E121" s="1114"/>
    </row>
    <row r="122" spans="1:5" s="517" customFormat="1" ht="17.25" thickBot="1" x14ac:dyDescent="0.35">
      <c r="A122" s="513" t="s">
        <v>22</v>
      </c>
      <c r="B122" s="1115" t="s">
        <v>1387</v>
      </c>
      <c r="C122" s="1116"/>
      <c r="D122" s="1116"/>
      <c r="E122" s="1117"/>
    </row>
    <row r="123" spans="1:5" s="517" customFormat="1" ht="17.25" thickBot="1" x14ac:dyDescent="0.35">
      <c r="A123" s="513" t="s">
        <v>24</v>
      </c>
      <c r="B123" s="1115" t="s">
        <v>1388</v>
      </c>
      <c r="C123" s="1116"/>
      <c r="D123" s="1116"/>
      <c r="E123" s="1117"/>
    </row>
    <row r="124" spans="1:5" s="517" customFormat="1" x14ac:dyDescent="0.3">
      <c r="A124" s="1106"/>
      <c r="B124" s="550">
        <v>2019</v>
      </c>
      <c r="C124" s="550">
        <v>2020</v>
      </c>
      <c r="D124" s="550">
        <v>2021</v>
      </c>
      <c r="E124" s="550">
        <v>2022</v>
      </c>
    </row>
    <row r="125" spans="1:5" s="517" customFormat="1" ht="17.25" thickBot="1" x14ac:dyDescent="0.35">
      <c r="A125" s="1107"/>
      <c r="B125" s="551" t="s">
        <v>9</v>
      </c>
      <c r="C125" s="551" t="s">
        <v>10</v>
      </c>
      <c r="D125" s="551" t="s">
        <v>10</v>
      </c>
      <c r="E125" s="551" t="s">
        <v>10</v>
      </c>
    </row>
    <row r="126" spans="1:5" s="517" customFormat="1" ht="17.25" thickBot="1" x14ac:dyDescent="0.35">
      <c r="A126" s="513" t="s">
        <v>26</v>
      </c>
      <c r="B126" s="575">
        <v>0</v>
      </c>
      <c r="C126" s="575">
        <v>1</v>
      </c>
      <c r="D126" s="575">
        <v>1</v>
      </c>
      <c r="E126" s="575">
        <v>1</v>
      </c>
    </row>
    <row r="127" spans="1:5" s="517" customFormat="1" ht="17.25" thickBot="1" x14ac:dyDescent="0.35">
      <c r="A127" s="513" t="s">
        <v>27</v>
      </c>
      <c r="B127" s="580">
        <v>0</v>
      </c>
      <c r="C127" s="580">
        <v>8000</v>
      </c>
      <c r="D127" s="580">
        <v>15000</v>
      </c>
      <c r="E127" s="580">
        <v>7500</v>
      </c>
    </row>
    <row r="128" spans="1:5" s="517" customFormat="1" ht="17.25" thickBot="1" x14ac:dyDescent="0.35">
      <c r="A128" s="513" t="s">
        <v>28</v>
      </c>
      <c r="B128" s="575" t="e">
        <v>#DIV/0!</v>
      </c>
      <c r="C128" s="575">
        <v>8000</v>
      </c>
      <c r="D128" s="575">
        <v>15000</v>
      </c>
      <c r="E128" s="575">
        <v>7500</v>
      </c>
    </row>
    <row r="129" spans="1:5" s="517" customFormat="1" ht="17.25" thickBot="1" x14ac:dyDescent="0.35">
      <c r="A129" s="513" t="s">
        <v>29</v>
      </c>
      <c r="B129" s="577" t="s">
        <v>30</v>
      </c>
      <c r="C129" s="578" t="e">
        <v>#DIV/0!</v>
      </c>
      <c r="D129" s="578">
        <v>0</v>
      </c>
      <c r="E129" s="578">
        <v>0</v>
      </c>
    </row>
    <row r="130" spans="1:5" s="517" customFormat="1" ht="17.25" thickBot="1" x14ac:dyDescent="0.35">
      <c r="A130" s="513" t="s">
        <v>31</v>
      </c>
      <c r="B130" s="577" t="s">
        <v>30</v>
      </c>
      <c r="C130" s="578" t="e">
        <v>#DIV/0!</v>
      </c>
      <c r="D130" s="578">
        <v>0.875</v>
      </c>
      <c r="E130" s="578">
        <v>-0.5</v>
      </c>
    </row>
    <row r="131" spans="1:5" s="517" customFormat="1" ht="17.25" thickBot="1" x14ac:dyDescent="0.35">
      <c r="A131" s="513" t="s">
        <v>32</v>
      </c>
      <c r="B131" s="577" t="s">
        <v>30</v>
      </c>
      <c r="C131" s="578" t="e">
        <v>#DIV/0!</v>
      </c>
      <c r="D131" s="578">
        <v>0.875</v>
      </c>
      <c r="E131" s="578">
        <v>-0.5</v>
      </c>
    </row>
    <row r="132" spans="1:5" s="517" customFormat="1" ht="17.25" thickBot="1" x14ac:dyDescent="0.35">
      <c r="A132" s="1070" t="s">
        <v>1529</v>
      </c>
      <c r="B132" s="1071"/>
      <c r="C132" s="1071"/>
      <c r="D132" s="1071"/>
      <c r="E132" s="1072"/>
    </row>
    <row r="133" spans="1:5" s="517" customFormat="1" x14ac:dyDescent="0.3">
      <c r="A133" s="1106"/>
      <c r="B133" s="550">
        <v>2019</v>
      </c>
      <c r="C133" s="550">
        <v>2020</v>
      </c>
      <c r="D133" s="550">
        <v>2021</v>
      </c>
      <c r="E133" s="550">
        <v>2022</v>
      </c>
    </row>
    <row r="134" spans="1:5" s="517" customFormat="1" ht="17.25" thickBot="1" x14ac:dyDescent="0.35">
      <c r="A134" s="1107"/>
      <c r="B134" s="551" t="s">
        <v>9</v>
      </c>
      <c r="C134" s="551" t="s">
        <v>10</v>
      </c>
      <c r="D134" s="551" t="s">
        <v>10</v>
      </c>
      <c r="E134" s="551" t="s">
        <v>10</v>
      </c>
    </row>
    <row r="135" spans="1:5" s="517" customFormat="1" ht="17.25" thickBot="1" x14ac:dyDescent="0.35">
      <c r="A135" s="514" t="s">
        <v>49</v>
      </c>
      <c r="B135" s="579">
        <v>0</v>
      </c>
      <c r="C135" s="579">
        <v>0</v>
      </c>
      <c r="D135" s="579">
        <v>0</v>
      </c>
      <c r="E135" s="579">
        <v>0</v>
      </c>
    </row>
    <row r="136" spans="1:5" s="517" customFormat="1" ht="17.25" thickBot="1" x14ac:dyDescent="0.35">
      <c r="A136" s="515" t="s">
        <v>110</v>
      </c>
      <c r="B136" s="579"/>
      <c r="C136" s="579"/>
      <c r="D136" s="579"/>
      <c r="E136" s="579"/>
    </row>
    <row r="137" spans="1:5" s="517" customFormat="1" ht="17.25" thickBot="1" x14ac:dyDescent="0.35">
      <c r="A137" s="515" t="s">
        <v>111</v>
      </c>
      <c r="B137" s="579"/>
      <c r="C137" s="579"/>
      <c r="D137" s="579"/>
      <c r="E137" s="579"/>
    </row>
    <row r="138" spans="1:5" s="517" customFormat="1" ht="17.25" thickBot="1" x14ac:dyDescent="0.35">
      <c r="A138" s="515" t="s">
        <v>113</v>
      </c>
      <c r="B138" s="579"/>
      <c r="C138" s="579"/>
      <c r="D138" s="579"/>
      <c r="E138" s="579"/>
    </row>
    <row r="139" spans="1:5" s="517" customFormat="1" ht="17.25" thickBot="1" x14ac:dyDescent="0.35">
      <c r="A139" s="515" t="s">
        <v>114</v>
      </c>
      <c r="B139" s="579"/>
      <c r="C139" s="579"/>
      <c r="D139" s="579"/>
      <c r="E139" s="579"/>
    </row>
    <row r="140" spans="1:5" s="517" customFormat="1" ht="17.25" thickBot="1" x14ac:dyDescent="0.35">
      <c r="A140" s="514" t="s">
        <v>50</v>
      </c>
      <c r="B140" s="580">
        <v>0</v>
      </c>
      <c r="C140" s="580">
        <v>8000</v>
      </c>
      <c r="D140" s="580">
        <v>15000</v>
      </c>
      <c r="E140" s="580">
        <v>7500</v>
      </c>
    </row>
    <row r="141" spans="1:5" s="517" customFormat="1" ht="17.25" thickBot="1" x14ac:dyDescent="0.35">
      <c r="A141" s="515" t="s">
        <v>110</v>
      </c>
      <c r="B141" s="580"/>
      <c r="C141" s="580"/>
      <c r="D141" s="580"/>
      <c r="E141" s="580"/>
    </row>
    <row r="142" spans="1:5" s="517" customFormat="1" ht="17.25" thickBot="1" x14ac:dyDescent="0.35">
      <c r="A142" s="515" t="s">
        <v>111</v>
      </c>
      <c r="B142" s="582"/>
      <c r="C142" s="579"/>
      <c r="D142" s="579"/>
      <c r="E142" s="579"/>
    </row>
    <row r="143" spans="1:5" s="517" customFormat="1" ht="17.25" thickBot="1" x14ac:dyDescent="0.35">
      <c r="A143" s="515" t="s">
        <v>113</v>
      </c>
      <c r="B143" s="582"/>
      <c r="C143" s="579"/>
      <c r="D143" s="579"/>
      <c r="E143" s="579"/>
    </row>
    <row r="144" spans="1:5" s="517" customFormat="1" ht="17.25" thickBot="1" x14ac:dyDescent="0.35">
      <c r="A144" s="515" t="s">
        <v>114</v>
      </c>
      <c r="B144" s="580">
        <v>0</v>
      </c>
      <c r="C144" s="580">
        <v>8000</v>
      </c>
      <c r="D144" s="580">
        <v>15000</v>
      </c>
      <c r="E144" s="580">
        <v>7500</v>
      </c>
    </row>
    <row r="145" spans="1:5" s="517" customFormat="1" ht="17.25" thickBot="1" x14ac:dyDescent="0.35">
      <c r="A145" s="518" t="s">
        <v>40</v>
      </c>
      <c r="B145" s="582">
        <v>0</v>
      </c>
      <c r="C145" s="582">
        <v>8000</v>
      </c>
      <c r="D145" s="582">
        <v>15000</v>
      </c>
      <c r="E145" s="582">
        <v>7500</v>
      </c>
    </row>
    <row r="146" spans="1:5" s="517" customFormat="1" ht="17.25" thickBot="1" x14ac:dyDescent="0.35">
      <c r="A146" s="511" t="s">
        <v>154</v>
      </c>
      <c r="B146" s="1112" t="s">
        <v>1394</v>
      </c>
      <c r="C146" s="1123"/>
      <c r="D146" s="1113"/>
      <c r="E146" s="1114"/>
    </row>
    <row r="147" spans="1:5" s="517" customFormat="1" ht="68.25" thickBot="1" x14ac:dyDescent="0.35">
      <c r="A147" s="511" t="s">
        <v>156</v>
      </c>
      <c r="B147" s="573" t="s">
        <v>1395</v>
      </c>
      <c r="C147" s="574" t="s">
        <v>1396</v>
      </c>
      <c r="D147" s="1113"/>
      <c r="E147" s="1114"/>
    </row>
    <row r="148" spans="1:5" s="517" customFormat="1" ht="17.25" thickBot="1" x14ac:dyDescent="0.35">
      <c r="A148" s="512"/>
      <c r="B148" s="1112"/>
      <c r="C148" s="1110"/>
      <c r="D148" s="1113"/>
      <c r="E148" s="1114"/>
    </row>
    <row r="149" spans="1:5" s="517" customFormat="1" ht="17.25" thickBot="1" x14ac:dyDescent="0.35">
      <c r="A149" s="513" t="s">
        <v>22</v>
      </c>
      <c r="B149" s="1115" t="s">
        <v>1397</v>
      </c>
      <c r="C149" s="1116"/>
      <c r="D149" s="1116"/>
      <c r="E149" s="1117"/>
    </row>
    <row r="150" spans="1:5" s="517" customFormat="1" ht="17.25" thickBot="1" x14ac:dyDescent="0.35">
      <c r="A150" s="513" t="s">
        <v>24</v>
      </c>
      <c r="B150" s="1115" t="s">
        <v>1388</v>
      </c>
      <c r="C150" s="1116"/>
      <c r="D150" s="1116"/>
      <c r="E150" s="1117"/>
    </row>
    <row r="151" spans="1:5" s="517" customFormat="1" x14ac:dyDescent="0.3">
      <c r="A151" s="1106"/>
      <c r="B151" s="550">
        <v>2019</v>
      </c>
      <c r="C151" s="550">
        <v>2020</v>
      </c>
      <c r="D151" s="550">
        <v>2021</v>
      </c>
      <c r="E151" s="550">
        <v>2022</v>
      </c>
    </row>
    <row r="152" spans="1:5" s="517" customFormat="1" ht="17.25" thickBot="1" x14ac:dyDescent="0.35">
      <c r="A152" s="1107"/>
      <c r="B152" s="551" t="s">
        <v>9</v>
      </c>
      <c r="C152" s="551" t="s">
        <v>10</v>
      </c>
      <c r="D152" s="551" t="s">
        <v>10</v>
      </c>
      <c r="E152" s="551" t="s">
        <v>10</v>
      </c>
    </row>
    <row r="153" spans="1:5" s="517" customFormat="1" ht="17.25" thickBot="1" x14ac:dyDescent="0.35">
      <c r="A153" s="513" t="s">
        <v>26</v>
      </c>
      <c r="B153" s="575">
        <v>0</v>
      </c>
      <c r="C153" s="575">
        <v>1</v>
      </c>
      <c r="D153" s="575">
        <v>0</v>
      </c>
      <c r="E153" s="575">
        <v>0</v>
      </c>
    </row>
    <row r="154" spans="1:5" s="517" customFormat="1" ht="17.25" thickBot="1" x14ac:dyDescent="0.35">
      <c r="A154" s="513" t="s">
        <v>27</v>
      </c>
      <c r="B154" s="580">
        <v>0</v>
      </c>
      <c r="C154" s="580">
        <v>2000</v>
      </c>
      <c r="D154" s="580">
        <v>0</v>
      </c>
      <c r="E154" s="580">
        <v>0</v>
      </c>
    </row>
    <row r="155" spans="1:5" s="517" customFormat="1" ht="17.25" thickBot="1" x14ac:dyDescent="0.35">
      <c r="A155" s="513" t="s">
        <v>28</v>
      </c>
      <c r="B155" s="575" t="e">
        <v>#DIV/0!</v>
      </c>
      <c r="C155" s="575">
        <v>2000</v>
      </c>
      <c r="D155" s="575" t="e">
        <v>#DIV/0!</v>
      </c>
      <c r="E155" s="575" t="e">
        <v>#DIV/0!</v>
      </c>
    </row>
    <row r="156" spans="1:5" s="517" customFormat="1" ht="17.25" thickBot="1" x14ac:dyDescent="0.35">
      <c r="A156" s="513" t="s">
        <v>29</v>
      </c>
      <c r="B156" s="577" t="s">
        <v>30</v>
      </c>
      <c r="C156" s="578" t="e">
        <v>#DIV/0!</v>
      </c>
      <c r="D156" s="578">
        <v>-1</v>
      </c>
      <c r="E156" s="578" t="e">
        <v>#DIV/0!</v>
      </c>
    </row>
    <row r="157" spans="1:5" s="517" customFormat="1" ht="17.25" thickBot="1" x14ac:dyDescent="0.35">
      <c r="A157" s="513" t="s">
        <v>31</v>
      </c>
      <c r="B157" s="577" t="s">
        <v>30</v>
      </c>
      <c r="C157" s="578" t="e">
        <v>#DIV/0!</v>
      </c>
      <c r="D157" s="578">
        <v>-1</v>
      </c>
      <c r="E157" s="578" t="e">
        <v>#DIV/0!</v>
      </c>
    </row>
    <row r="158" spans="1:5" s="517" customFormat="1" ht="17.25" thickBot="1" x14ac:dyDescent="0.35">
      <c r="A158" s="513" t="s">
        <v>32</v>
      </c>
      <c r="B158" s="577" t="s">
        <v>30</v>
      </c>
      <c r="C158" s="578" t="e">
        <v>#DIV/0!</v>
      </c>
      <c r="D158" s="578" t="e">
        <v>#DIV/0!</v>
      </c>
      <c r="E158" s="578" t="e">
        <v>#DIV/0!</v>
      </c>
    </row>
    <row r="159" spans="1:5" s="517" customFormat="1" ht="17.25" thickBot="1" x14ac:dyDescent="0.35">
      <c r="A159" s="1070" t="s">
        <v>1529</v>
      </c>
      <c r="B159" s="1071"/>
      <c r="C159" s="1071"/>
      <c r="D159" s="1071"/>
      <c r="E159" s="1072"/>
    </row>
    <row r="160" spans="1:5" s="517" customFormat="1" x14ac:dyDescent="0.3">
      <c r="A160" s="1106"/>
      <c r="B160" s="550">
        <v>2019</v>
      </c>
      <c r="C160" s="550">
        <v>2020</v>
      </c>
      <c r="D160" s="550">
        <v>2021</v>
      </c>
      <c r="E160" s="550">
        <v>2022</v>
      </c>
    </row>
    <row r="161" spans="1:5" s="517" customFormat="1" ht="17.25" thickBot="1" x14ac:dyDescent="0.35">
      <c r="A161" s="1107"/>
      <c r="B161" s="551" t="s">
        <v>9</v>
      </c>
      <c r="C161" s="551" t="s">
        <v>10</v>
      </c>
      <c r="D161" s="551" t="s">
        <v>10</v>
      </c>
      <c r="E161" s="551" t="s">
        <v>10</v>
      </c>
    </row>
    <row r="162" spans="1:5" s="517" customFormat="1" ht="17.25" thickBot="1" x14ac:dyDescent="0.35">
      <c r="A162" s="514" t="s">
        <v>49</v>
      </c>
      <c r="B162" s="579">
        <v>0</v>
      </c>
      <c r="C162" s="579">
        <v>0</v>
      </c>
      <c r="D162" s="579">
        <v>0</v>
      </c>
      <c r="E162" s="579">
        <v>0</v>
      </c>
    </row>
    <row r="163" spans="1:5" s="517" customFormat="1" ht="17.25" thickBot="1" x14ac:dyDescent="0.35">
      <c r="A163" s="515" t="s">
        <v>110</v>
      </c>
      <c r="B163" s="579"/>
      <c r="C163" s="579"/>
      <c r="D163" s="579"/>
      <c r="E163" s="579"/>
    </row>
    <row r="164" spans="1:5" s="517" customFormat="1" ht="17.25" thickBot="1" x14ac:dyDescent="0.35">
      <c r="A164" s="515" t="s">
        <v>111</v>
      </c>
      <c r="B164" s="579"/>
      <c r="C164" s="579"/>
      <c r="D164" s="579"/>
      <c r="E164" s="579"/>
    </row>
    <row r="165" spans="1:5" s="517" customFormat="1" ht="17.25" thickBot="1" x14ac:dyDescent="0.35">
      <c r="A165" s="515" t="s">
        <v>113</v>
      </c>
      <c r="B165" s="579"/>
      <c r="C165" s="579"/>
      <c r="D165" s="579"/>
      <c r="E165" s="579"/>
    </row>
    <row r="166" spans="1:5" s="517" customFormat="1" ht="17.25" thickBot="1" x14ac:dyDescent="0.35">
      <c r="A166" s="515" t="s">
        <v>114</v>
      </c>
      <c r="B166" s="579"/>
      <c r="C166" s="579"/>
      <c r="D166" s="579"/>
      <c r="E166" s="579"/>
    </row>
    <row r="167" spans="1:5" s="517" customFormat="1" ht="17.25" thickBot="1" x14ac:dyDescent="0.35">
      <c r="A167" s="514" t="s">
        <v>50</v>
      </c>
      <c r="B167" s="580">
        <v>0</v>
      </c>
      <c r="C167" s="580">
        <v>2000</v>
      </c>
      <c r="D167" s="580">
        <v>0</v>
      </c>
      <c r="E167" s="580">
        <v>0</v>
      </c>
    </row>
    <row r="168" spans="1:5" s="517" customFormat="1" ht="17.25" thickBot="1" x14ac:dyDescent="0.35">
      <c r="A168" s="515" t="s">
        <v>110</v>
      </c>
      <c r="B168" s="580"/>
      <c r="C168" s="580"/>
      <c r="D168" s="580"/>
      <c r="E168" s="580"/>
    </row>
    <row r="169" spans="1:5" s="517" customFormat="1" ht="17.25" thickBot="1" x14ac:dyDescent="0.35">
      <c r="A169" s="515" t="s">
        <v>111</v>
      </c>
      <c r="B169" s="582"/>
      <c r="C169" s="579"/>
      <c r="D169" s="579"/>
      <c r="E169" s="579"/>
    </row>
    <row r="170" spans="1:5" s="517" customFormat="1" ht="17.25" thickBot="1" x14ac:dyDescent="0.35">
      <c r="A170" s="515" t="s">
        <v>113</v>
      </c>
      <c r="B170" s="582"/>
      <c r="C170" s="579"/>
      <c r="D170" s="579"/>
      <c r="E170" s="579"/>
    </row>
    <row r="171" spans="1:5" s="517" customFormat="1" ht="17.25" thickBot="1" x14ac:dyDescent="0.35">
      <c r="A171" s="515" t="s">
        <v>114</v>
      </c>
      <c r="B171" s="580">
        <v>0</v>
      </c>
      <c r="C171" s="580">
        <v>2000</v>
      </c>
      <c r="D171" s="580">
        <v>0</v>
      </c>
      <c r="E171" s="580">
        <v>0</v>
      </c>
    </row>
    <row r="172" spans="1:5" s="517" customFormat="1" ht="17.25" thickBot="1" x14ac:dyDescent="0.35">
      <c r="A172" s="518" t="s">
        <v>40</v>
      </c>
      <c r="B172" s="582">
        <v>0</v>
      </c>
      <c r="C172" s="582">
        <v>2000</v>
      </c>
      <c r="D172" s="582">
        <v>0</v>
      </c>
      <c r="E172" s="582">
        <v>0</v>
      </c>
    </row>
    <row r="173" spans="1:5" s="517" customFormat="1" ht="17.25" thickBot="1" x14ac:dyDescent="0.35">
      <c r="A173" s="511" t="s">
        <v>154</v>
      </c>
      <c r="B173" s="1112" t="s">
        <v>1398</v>
      </c>
      <c r="C173" s="1123"/>
      <c r="D173" s="1113"/>
      <c r="E173" s="1114"/>
    </row>
    <row r="174" spans="1:5" s="517" customFormat="1" ht="68.25" thickBot="1" x14ac:dyDescent="0.35">
      <c r="A174" s="511" t="s">
        <v>156</v>
      </c>
      <c r="B174" s="573" t="s">
        <v>1399</v>
      </c>
      <c r="C174" s="574" t="s">
        <v>1400</v>
      </c>
      <c r="D174" s="1113"/>
      <c r="E174" s="1114"/>
    </row>
    <row r="175" spans="1:5" s="517" customFormat="1" ht="17.25" thickBot="1" x14ac:dyDescent="0.35">
      <c r="A175" s="512"/>
      <c r="B175" s="1112"/>
      <c r="C175" s="1110"/>
      <c r="D175" s="1113"/>
      <c r="E175" s="1114"/>
    </row>
    <row r="176" spans="1:5" s="517" customFormat="1" ht="17.25" thickBot="1" x14ac:dyDescent="0.35">
      <c r="A176" s="513" t="s">
        <v>22</v>
      </c>
      <c r="B176" s="1083" t="s">
        <v>1401</v>
      </c>
      <c r="C176" s="1084"/>
      <c r="D176" s="1084"/>
      <c r="E176" s="1085"/>
    </row>
    <row r="177" spans="1:5" s="517" customFormat="1" ht="17.25" thickBot="1" x14ac:dyDescent="0.35">
      <c r="A177" s="513" t="s">
        <v>24</v>
      </c>
      <c r="B177" s="1115" t="s">
        <v>1388</v>
      </c>
      <c r="C177" s="1116"/>
      <c r="D177" s="1116"/>
      <c r="E177" s="1117"/>
    </row>
    <row r="178" spans="1:5" s="517" customFormat="1" x14ac:dyDescent="0.3">
      <c r="A178" s="1106"/>
      <c r="B178" s="550">
        <v>2019</v>
      </c>
      <c r="C178" s="550">
        <v>2020</v>
      </c>
      <c r="D178" s="550">
        <v>2021</v>
      </c>
      <c r="E178" s="550">
        <v>2022</v>
      </c>
    </row>
    <row r="179" spans="1:5" s="517" customFormat="1" ht="17.25" thickBot="1" x14ac:dyDescent="0.35">
      <c r="A179" s="1107"/>
      <c r="B179" s="551" t="s">
        <v>9</v>
      </c>
      <c r="C179" s="551" t="s">
        <v>10</v>
      </c>
      <c r="D179" s="551" t="s">
        <v>10</v>
      </c>
      <c r="E179" s="551" t="s">
        <v>10</v>
      </c>
    </row>
    <row r="180" spans="1:5" s="517" customFormat="1" ht="17.25" thickBot="1" x14ac:dyDescent="0.35">
      <c r="A180" s="513" t="s">
        <v>26</v>
      </c>
      <c r="B180" s="575">
        <v>0</v>
      </c>
      <c r="C180" s="575">
        <v>1</v>
      </c>
      <c r="D180" s="575">
        <v>1</v>
      </c>
      <c r="E180" s="575">
        <v>0</v>
      </c>
    </row>
    <row r="181" spans="1:5" s="517" customFormat="1" ht="17.25" thickBot="1" x14ac:dyDescent="0.35">
      <c r="A181" s="513" t="s">
        <v>27</v>
      </c>
      <c r="B181" s="580">
        <v>0</v>
      </c>
      <c r="C181" s="580">
        <v>5000</v>
      </c>
      <c r="D181" s="580">
        <v>470</v>
      </c>
      <c r="E181" s="580">
        <v>0</v>
      </c>
    </row>
    <row r="182" spans="1:5" s="517" customFormat="1" ht="17.25" thickBot="1" x14ac:dyDescent="0.35">
      <c r="A182" s="513" t="s">
        <v>28</v>
      </c>
      <c r="B182" s="575" t="e">
        <v>#DIV/0!</v>
      </c>
      <c r="C182" s="575">
        <v>5000</v>
      </c>
      <c r="D182" s="575">
        <v>470</v>
      </c>
      <c r="E182" s="575" t="e">
        <v>#DIV/0!</v>
      </c>
    </row>
    <row r="183" spans="1:5" s="517" customFormat="1" ht="17.25" thickBot="1" x14ac:dyDescent="0.35">
      <c r="A183" s="513" t="s">
        <v>29</v>
      </c>
      <c r="B183" s="577" t="s">
        <v>30</v>
      </c>
      <c r="C183" s="578" t="e">
        <v>#DIV/0!</v>
      </c>
      <c r="D183" s="578">
        <v>0</v>
      </c>
      <c r="E183" s="578">
        <v>-1</v>
      </c>
    </row>
    <row r="184" spans="1:5" s="517" customFormat="1" ht="17.25" thickBot="1" x14ac:dyDescent="0.35">
      <c r="A184" s="513" t="s">
        <v>31</v>
      </c>
      <c r="B184" s="577" t="s">
        <v>30</v>
      </c>
      <c r="C184" s="578" t="e">
        <v>#DIV/0!</v>
      </c>
      <c r="D184" s="578">
        <v>-0.90600000000000003</v>
      </c>
      <c r="E184" s="578">
        <v>-1</v>
      </c>
    </row>
    <row r="185" spans="1:5" s="517" customFormat="1" ht="17.25" thickBot="1" x14ac:dyDescent="0.35">
      <c r="A185" s="513" t="s">
        <v>32</v>
      </c>
      <c r="B185" s="577" t="s">
        <v>30</v>
      </c>
      <c r="C185" s="578" t="e">
        <v>#DIV/0!</v>
      </c>
      <c r="D185" s="578">
        <v>-0.90600000000000003</v>
      </c>
      <c r="E185" s="578" t="e">
        <v>#DIV/0!</v>
      </c>
    </row>
    <row r="186" spans="1:5" s="517" customFormat="1" ht="17.25" thickBot="1" x14ac:dyDescent="0.35">
      <c r="A186" s="1070" t="s">
        <v>1529</v>
      </c>
      <c r="B186" s="1071"/>
      <c r="C186" s="1071"/>
      <c r="D186" s="1071"/>
      <c r="E186" s="1072"/>
    </row>
    <row r="187" spans="1:5" s="517" customFormat="1" x14ac:dyDescent="0.3">
      <c r="A187" s="1106"/>
      <c r="B187" s="550">
        <v>2019</v>
      </c>
      <c r="C187" s="550">
        <v>2020</v>
      </c>
      <c r="D187" s="550">
        <v>2021</v>
      </c>
      <c r="E187" s="550">
        <v>2022</v>
      </c>
    </row>
    <row r="188" spans="1:5" s="517" customFormat="1" ht="17.25" thickBot="1" x14ac:dyDescent="0.35">
      <c r="A188" s="1107"/>
      <c r="B188" s="551" t="s">
        <v>9</v>
      </c>
      <c r="C188" s="551" t="s">
        <v>10</v>
      </c>
      <c r="D188" s="551" t="s">
        <v>10</v>
      </c>
      <c r="E188" s="551" t="s">
        <v>10</v>
      </c>
    </row>
    <row r="189" spans="1:5" s="517" customFormat="1" ht="17.25" thickBot="1" x14ac:dyDescent="0.35">
      <c r="A189" s="514" t="s">
        <v>49</v>
      </c>
      <c r="B189" s="579">
        <v>0</v>
      </c>
      <c r="C189" s="579">
        <v>0</v>
      </c>
      <c r="D189" s="579">
        <v>0</v>
      </c>
      <c r="E189" s="579">
        <v>0</v>
      </c>
    </row>
    <row r="190" spans="1:5" s="517" customFormat="1" ht="17.25" thickBot="1" x14ac:dyDescent="0.35">
      <c r="A190" s="515" t="s">
        <v>110</v>
      </c>
      <c r="B190" s="579"/>
      <c r="C190" s="579"/>
      <c r="D190" s="579"/>
      <c r="E190" s="579"/>
    </row>
    <row r="191" spans="1:5" s="517" customFormat="1" ht="17.25" thickBot="1" x14ac:dyDescent="0.35">
      <c r="A191" s="515" t="s">
        <v>111</v>
      </c>
      <c r="B191" s="579"/>
      <c r="C191" s="579"/>
      <c r="D191" s="579"/>
      <c r="E191" s="579"/>
    </row>
    <row r="192" spans="1:5" s="517" customFormat="1" ht="17.25" thickBot="1" x14ac:dyDescent="0.35">
      <c r="A192" s="515" t="s">
        <v>113</v>
      </c>
      <c r="B192" s="579"/>
      <c r="C192" s="579"/>
      <c r="D192" s="579"/>
      <c r="E192" s="579"/>
    </row>
    <row r="193" spans="1:5" s="517" customFormat="1" ht="17.25" thickBot="1" x14ac:dyDescent="0.35">
      <c r="A193" s="515" t="s">
        <v>114</v>
      </c>
      <c r="B193" s="579"/>
      <c r="C193" s="579"/>
      <c r="D193" s="579"/>
      <c r="E193" s="579"/>
    </row>
    <row r="194" spans="1:5" s="517" customFormat="1" ht="17.25" thickBot="1" x14ac:dyDescent="0.35">
      <c r="A194" s="514" t="s">
        <v>50</v>
      </c>
      <c r="B194" s="580">
        <v>0</v>
      </c>
      <c r="C194" s="580">
        <v>5000</v>
      </c>
      <c r="D194" s="580">
        <v>470</v>
      </c>
      <c r="E194" s="580">
        <v>0</v>
      </c>
    </row>
    <row r="195" spans="1:5" s="517" customFormat="1" ht="17.25" thickBot="1" x14ac:dyDescent="0.35">
      <c r="A195" s="515" t="s">
        <v>110</v>
      </c>
      <c r="B195" s="580"/>
      <c r="C195" s="580"/>
      <c r="D195" s="580"/>
      <c r="E195" s="580"/>
    </row>
    <row r="196" spans="1:5" s="517" customFormat="1" ht="17.25" thickBot="1" x14ac:dyDescent="0.35">
      <c r="A196" s="515" t="s">
        <v>111</v>
      </c>
      <c r="B196" s="582"/>
      <c r="C196" s="579"/>
      <c r="D196" s="579"/>
      <c r="E196" s="579"/>
    </row>
    <row r="197" spans="1:5" s="517" customFormat="1" ht="17.25" thickBot="1" x14ac:dyDescent="0.35">
      <c r="A197" s="515" t="s">
        <v>113</v>
      </c>
      <c r="B197" s="582"/>
      <c r="C197" s="579"/>
      <c r="D197" s="579"/>
      <c r="E197" s="579"/>
    </row>
    <row r="198" spans="1:5" s="517" customFormat="1" ht="17.25" thickBot="1" x14ac:dyDescent="0.35">
      <c r="A198" s="515" t="s">
        <v>114</v>
      </c>
      <c r="B198" s="580">
        <v>0</v>
      </c>
      <c r="C198" s="580">
        <v>5000</v>
      </c>
      <c r="D198" s="580">
        <v>470</v>
      </c>
      <c r="E198" s="580">
        <v>0</v>
      </c>
    </row>
    <row r="199" spans="1:5" s="517" customFormat="1" ht="17.25" thickBot="1" x14ac:dyDescent="0.35">
      <c r="A199" s="518" t="s">
        <v>40</v>
      </c>
      <c r="B199" s="582">
        <v>0</v>
      </c>
      <c r="C199" s="582">
        <v>5000</v>
      </c>
      <c r="D199" s="582">
        <v>470</v>
      </c>
      <c r="E199" s="582">
        <v>0</v>
      </c>
    </row>
    <row r="200" spans="1:5" ht="17.25" thickBot="1" x14ac:dyDescent="0.35">
      <c r="A200" s="511" t="s">
        <v>154</v>
      </c>
      <c r="B200" s="1118" t="s">
        <v>1402</v>
      </c>
      <c r="C200" s="1119"/>
      <c r="D200" s="1119"/>
      <c r="E200" s="1120"/>
    </row>
    <row r="201" spans="1:5" ht="55.5" thickBot="1" x14ac:dyDescent="0.35">
      <c r="A201" s="511" t="s">
        <v>156</v>
      </c>
      <c r="B201" s="585" t="s">
        <v>1403</v>
      </c>
      <c r="C201" s="574" t="s">
        <v>1404</v>
      </c>
      <c r="D201" s="1113"/>
      <c r="E201" s="1114"/>
    </row>
    <row r="202" spans="1:5" ht="17.25" thickBot="1" x14ac:dyDescent="0.35">
      <c r="A202" s="512"/>
      <c r="B202" s="1112"/>
      <c r="C202" s="1110"/>
      <c r="D202" s="1113"/>
      <c r="E202" s="1114"/>
    </row>
    <row r="203" spans="1:5" ht="17.25" thickBot="1" x14ac:dyDescent="0.35">
      <c r="A203" s="513" t="s">
        <v>22</v>
      </c>
      <c r="B203" s="1083" t="s">
        <v>1405</v>
      </c>
      <c r="C203" s="1084"/>
      <c r="D203" s="1084"/>
      <c r="E203" s="1085"/>
    </row>
    <row r="204" spans="1:5" ht="17.25" thickBot="1" x14ac:dyDescent="0.35">
      <c r="A204" s="513" t="s">
        <v>24</v>
      </c>
      <c r="B204" s="1115" t="s">
        <v>1388</v>
      </c>
      <c r="C204" s="1116"/>
      <c r="D204" s="1116"/>
      <c r="E204" s="1117"/>
    </row>
    <row r="205" spans="1:5" x14ac:dyDescent="0.3">
      <c r="A205" s="1106"/>
      <c r="B205" s="550">
        <v>2019</v>
      </c>
      <c r="C205" s="550">
        <v>2020</v>
      </c>
      <c r="D205" s="550">
        <v>2021</v>
      </c>
      <c r="E205" s="550">
        <v>2022</v>
      </c>
    </row>
    <row r="206" spans="1:5" ht="17.25" thickBot="1" x14ac:dyDescent="0.35">
      <c r="A206" s="1107"/>
      <c r="B206" s="551" t="s">
        <v>9</v>
      </c>
      <c r="C206" s="551" t="s">
        <v>10</v>
      </c>
      <c r="D206" s="551" t="s">
        <v>10</v>
      </c>
      <c r="E206" s="551" t="s">
        <v>10</v>
      </c>
    </row>
    <row r="207" spans="1:5" ht="17.25" thickBot="1" x14ac:dyDescent="0.35">
      <c r="A207" s="513" t="s">
        <v>26</v>
      </c>
      <c r="B207" s="575">
        <v>0</v>
      </c>
      <c r="C207" s="575">
        <v>1</v>
      </c>
      <c r="D207" s="575">
        <v>1</v>
      </c>
      <c r="E207" s="575">
        <v>0</v>
      </c>
    </row>
    <row r="208" spans="1:5" ht="17.25" thickBot="1" x14ac:dyDescent="0.35">
      <c r="A208" s="513" t="s">
        <v>27</v>
      </c>
      <c r="B208" s="580">
        <v>0</v>
      </c>
      <c r="C208" s="580">
        <v>150</v>
      </c>
      <c r="D208" s="580">
        <v>102</v>
      </c>
      <c r="E208" s="580">
        <v>0</v>
      </c>
    </row>
    <row r="209" spans="1:5" ht="17.25" thickBot="1" x14ac:dyDescent="0.35">
      <c r="A209" s="513" t="s">
        <v>28</v>
      </c>
      <c r="B209" s="575" t="e">
        <v>#DIV/0!</v>
      </c>
      <c r="C209" s="575">
        <v>150</v>
      </c>
      <c r="D209" s="575">
        <v>102</v>
      </c>
      <c r="E209" s="575" t="e">
        <v>#DIV/0!</v>
      </c>
    </row>
    <row r="210" spans="1:5" ht="17.25" thickBot="1" x14ac:dyDescent="0.35">
      <c r="A210" s="513" t="s">
        <v>29</v>
      </c>
      <c r="B210" s="577" t="s">
        <v>30</v>
      </c>
      <c r="C210" s="578" t="e">
        <v>#DIV/0!</v>
      </c>
      <c r="D210" s="578">
        <v>0</v>
      </c>
      <c r="E210" s="578">
        <v>-1</v>
      </c>
    </row>
    <row r="211" spans="1:5" ht="17.25" thickBot="1" x14ac:dyDescent="0.35">
      <c r="A211" s="513" t="s">
        <v>31</v>
      </c>
      <c r="B211" s="577" t="s">
        <v>30</v>
      </c>
      <c r="C211" s="578" t="e">
        <v>#DIV/0!</v>
      </c>
      <c r="D211" s="578">
        <v>-0.31999999999999995</v>
      </c>
      <c r="E211" s="578">
        <v>-1</v>
      </c>
    </row>
    <row r="212" spans="1:5" ht="17.25" thickBot="1" x14ac:dyDescent="0.35">
      <c r="A212" s="513" t="s">
        <v>32</v>
      </c>
      <c r="B212" s="577" t="s">
        <v>30</v>
      </c>
      <c r="C212" s="578" t="e">
        <v>#DIV/0!</v>
      </c>
      <c r="D212" s="578">
        <v>-0.31999999999999995</v>
      </c>
      <c r="E212" s="578" t="e">
        <v>#DIV/0!</v>
      </c>
    </row>
    <row r="213" spans="1:5" ht="17.25" thickBot="1" x14ac:dyDescent="0.35">
      <c r="A213" s="1070" t="s">
        <v>1529</v>
      </c>
      <c r="B213" s="1071"/>
      <c r="C213" s="1071"/>
      <c r="D213" s="1071"/>
      <c r="E213" s="1072"/>
    </row>
    <row r="214" spans="1:5" x14ac:dyDescent="0.3">
      <c r="A214" s="1106"/>
      <c r="B214" s="550">
        <v>2019</v>
      </c>
      <c r="C214" s="550">
        <v>2020</v>
      </c>
      <c r="D214" s="550">
        <v>2021</v>
      </c>
      <c r="E214" s="550">
        <v>2022</v>
      </c>
    </row>
    <row r="215" spans="1:5" ht="17.25" thickBot="1" x14ac:dyDescent="0.35">
      <c r="A215" s="1107"/>
      <c r="B215" s="551" t="s">
        <v>9</v>
      </c>
      <c r="C215" s="551" t="s">
        <v>10</v>
      </c>
      <c r="D215" s="551" t="s">
        <v>10</v>
      </c>
      <c r="E215" s="551" t="s">
        <v>10</v>
      </c>
    </row>
    <row r="216" spans="1:5" ht="17.25" thickBot="1" x14ac:dyDescent="0.35">
      <c r="A216" s="514" t="s">
        <v>49</v>
      </c>
      <c r="B216" s="579">
        <v>0</v>
      </c>
      <c r="C216" s="579">
        <v>0</v>
      </c>
      <c r="D216" s="579">
        <v>0</v>
      </c>
      <c r="E216" s="579">
        <v>0</v>
      </c>
    </row>
    <row r="217" spans="1:5" ht="17.25" thickBot="1" x14ac:dyDescent="0.35">
      <c r="A217" s="515" t="s">
        <v>110</v>
      </c>
      <c r="B217" s="579"/>
      <c r="C217" s="579"/>
      <c r="D217" s="579"/>
      <c r="E217" s="579"/>
    </row>
    <row r="218" spans="1:5" ht="17.25" thickBot="1" x14ac:dyDescent="0.35">
      <c r="A218" s="515" t="s">
        <v>111</v>
      </c>
      <c r="B218" s="579"/>
      <c r="C218" s="579"/>
      <c r="D218" s="579"/>
      <c r="E218" s="579"/>
    </row>
    <row r="219" spans="1:5" ht="17.25" thickBot="1" x14ac:dyDescent="0.35">
      <c r="A219" s="515" t="s">
        <v>113</v>
      </c>
      <c r="B219" s="579"/>
      <c r="C219" s="579"/>
      <c r="D219" s="579"/>
      <c r="E219" s="579"/>
    </row>
    <row r="220" spans="1:5" ht="17.25" thickBot="1" x14ac:dyDescent="0.35">
      <c r="A220" s="515" t="s">
        <v>114</v>
      </c>
      <c r="B220" s="579"/>
      <c r="C220" s="579"/>
      <c r="D220" s="579"/>
      <c r="E220" s="579"/>
    </row>
    <row r="221" spans="1:5" ht="17.25" thickBot="1" x14ac:dyDescent="0.35">
      <c r="A221" s="514" t="s">
        <v>50</v>
      </c>
      <c r="B221" s="580">
        <v>0</v>
      </c>
      <c r="C221" s="580">
        <v>150</v>
      </c>
      <c r="D221" s="580">
        <v>102</v>
      </c>
      <c r="E221" s="580">
        <v>0</v>
      </c>
    </row>
    <row r="222" spans="1:5" ht="17.25" thickBot="1" x14ac:dyDescent="0.35">
      <c r="A222" s="515" t="s">
        <v>110</v>
      </c>
      <c r="B222" s="580"/>
      <c r="C222" s="580"/>
      <c r="D222" s="580"/>
      <c r="E222" s="580"/>
    </row>
    <row r="223" spans="1:5" ht="17.25" thickBot="1" x14ac:dyDescent="0.35">
      <c r="A223" s="515" t="s">
        <v>111</v>
      </c>
      <c r="B223" s="582"/>
      <c r="C223" s="579"/>
      <c r="D223" s="579"/>
      <c r="E223" s="579"/>
    </row>
    <row r="224" spans="1:5" ht="17.25" thickBot="1" x14ac:dyDescent="0.35">
      <c r="A224" s="515" t="s">
        <v>113</v>
      </c>
      <c r="B224" s="582"/>
      <c r="C224" s="579"/>
      <c r="D224" s="579"/>
      <c r="E224" s="579"/>
    </row>
    <row r="225" spans="1:5" ht="17.25" thickBot="1" x14ac:dyDescent="0.35">
      <c r="A225" s="515" t="s">
        <v>114</v>
      </c>
      <c r="B225" s="580">
        <v>0</v>
      </c>
      <c r="C225" s="580">
        <v>150</v>
      </c>
      <c r="D225" s="580">
        <v>102</v>
      </c>
      <c r="E225" s="580">
        <v>0</v>
      </c>
    </row>
    <row r="226" spans="1:5" ht="17.25" thickBot="1" x14ac:dyDescent="0.35">
      <c r="A226" s="519" t="s">
        <v>40</v>
      </c>
      <c r="B226" s="582">
        <v>0</v>
      </c>
      <c r="C226" s="582">
        <v>150</v>
      </c>
      <c r="D226" s="582">
        <v>102</v>
      </c>
      <c r="E226" s="582">
        <v>0</v>
      </c>
    </row>
    <row r="227" spans="1:5" ht="17.25" thickBot="1" x14ac:dyDescent="0.35">
      <c r="A227" s="511" t="s">
        <v>154</v>
      </c>
      <c r="B227" s="1112" t="s">
        <v>1402</v>
      </c>
      <c r="C227" s="1113"/>
      <c r="D227" s="1113"/>
      <c r="E227" s="1114"/>
    </row>
    <row r="228" spans="1:5" ht="55.5" thickBot="1" x14ac:dyDescent="0.35">
      <c r="A228" s="511" t="s">
        <v>156</v>
      </c>
      <c r="B228" s="586" t="s">
        <v>1406</v>
      </c>
      <c r="C228" s="574" t="s">
        <v>1407</v>
      </c>
      <c r="D228" s="1113"/>
      <c r="E228" s="1114"/>
    </row>
    <row r="229" spans="1:5" ht="17.25" thickBot="1" x14ac:dyDescent="0.35">
      <c r="A229" s="512"/>
      <c r="B229" s="1108"/>
      <c r="C229" s="1110"/>
      <c r="D229" s="1110"/>
      <c r="E229" s="1111"/>
    </row>
    <row r="230" spans="1:5" ht="17.25" thickBot="1" x14ac:dyDescent="0.35">
      <c r="A230" s="513" t="s">
        <v>22</v>
      </c>
      <c r="B230" s="1124" t="s">
        <v>1408</v>
      </c>
      <c r="C230" s="1125"/>
      <c r="D230" s="1125"/>
      <c r="E230" s="1126"/>
    </row>
    <row r="231" spans="1:5" ht="17.25" thickBot="1" x14ac:dyDescent="0.35">
      <c r="A231" s="513" t="s">
        <v>24</v>
      </c>
      <c r="B231" s="1115" t="s">
        <v>1388</v>
      </c>
      <c r="C231" s="1116"/>
      <c r="D231" s="1116"/>
      <c r="E231" s="1117"/>
    </row>
    <row r="232" spans="1:5" x14ac:dyDescent="0.3">
      <c r="A232" s="1106"/>
      <c r="B232" s="550">
        <v>2019</v>
      </c>
      <c r="C232" s="550">
        <v>2020</v>
      </c>
      <c r="D232" s="550">
        <v>2021</v>
      </c>
      <c r="E232" s="550">
        <v>2022</v>
      </c>
    </row>
    <row r="233" spans="1:5" ht="17.25" thickBot="1" x14ac:dyDescent="0.35">
      <c r="A233" s="1107"/>
      <c r="B233" s="551" t="s">
        <v>9</v>
      </c>
      <c r="C233" s="551" t="s">
        <v>10</v>
      </c>
      <c r="D233" s="551" t="s">
        <v>10</v>
      </c>
      <c r="E233" s="551" t="s">
        <v>10</v>
      </c>
    </row>
    <row r="234" spans="1:5" ht="17.25" thickBot="1" x14ac:dyDescent="0.35">
      <c r="A234" s="513" t="s">
        <v>26</v>
      </c>
      <c r="B234" s="575">
        <v>0</v>
      </c>
      <c r="C234" s="575">
        <v>1</v>
      </c>
      <c r="D234" s="575">
        <v>1</v>
      </c>
      <c r="E234" s="575">
        <v>0</v>
      </c>
    </row>
    <row r="235" spans="1:5" ht="17.25" thickBot="1" x14ac:dyDescent="0.35">
      <c r="A235" s="513" t="s">
        <v>27</v>
      </c>
      <c r="B235" s="580">
        <v>0</v>
      </c>
      <c r="C235" s="580">
        <v>1000</v>
      </c>
      <c r="D235" s="580">
        <v>1720</v>
      </c>
      <c r="E235" s="580">
        <v>0</v>
      </c>
    </row>
    <row r="236" spans="1:5" ht="17.25" thickBot="1" x14ac:dyDescent="0.35">
      <c r="A236" s="513" t="s">
        <v>28</v>
      </c>
      <c r="B236" s="575" t="e">
        <v>#DIV/0!</v>
      </c>
      <c r="C236" s="575">
        <v>1000</v>
      </c>
      <c r="D236" s="575">
        <v>1720</v>
      </c>
      <c r="E236" s="575" t="e">
        <v>#DIV/0!</v>
      </c>
    </row>
    <row r="237" spans="1:5" ht="17.25" thickBot="1" x14ac:dyDescent="0.35">
      <c r="A237" s="513" t="s">
        <v>29</v>
      </c>
      <c r="B237" s="577" t="s">
        <v>30</v>
      </c>
      <c r="C237" s="578" t="e">
        <v>#DIV/0!</v>
      </c>
      <c r="D237" s="578">
        <v>0</v>
      </c>
      <c r="E237" s="578">
        <v>-1</v>
      </c>
    </row>
    <row r="238" spans="1:5" ht="17.25" thickBot="1" x14ac:dyDescent="0.35">
      <c r="A238" s="513" t="s">
        <v>31</v>
      </c>
      <c r="B238" s="577" t="s">
        <v>30</v>
      </c>
      <c r="C238" s="578" t="e">
        <v>#DIV/0!</v>
      </c>
      <c r="D238" s="578">
        <v>0.72</v>
      </c>
      <c r="E238" s="578">
        <v>-1</v>
      </c>
    </row>
    <row r="239" spans="1:5" ht="17.25" thickBot="1" x14ac:dyDescent="0.35">
      <c r="A239" s="513" t="s">
        <v>32</v>
      </c>
      <c r="B239" s="577" t="s">
        <v>30</v>
      </c>
      <c r="C239" s="578" t="e">
        <v>#DIV/0!</v>
      </c>
      <c r="D239" s="578">
        <v>0.72</v>
      </c>
      <c r="E239" s="578" t="e">
        <v>#DIV/0!</v>
      </c>
    </row>
    <row r="240" spans="1:5" ht="17.25" thickBot="1" x14ac:dyDescent="0.35">
      <c r="A240" s="1070" t="s">
        <v>1529</v>
      </c>
      <c r="B240" s="1071"/>
      <c r="C240" s="1071"/>
      <c r="D240" s="1071"/>
      <c r="E240" s="1072"/>
    </row>
    <row r="241" spans="1:5" x14ac:dyDescent="0.3">
      <c r="A241" s="1106"/>
      <c r="B241" s="550">
        <v>2019</v>
      </c>
      <c r="C241" s="550">
        <v>2020</v>
      </c>
      <c r="D241" s="550">
        <v>2021</v>
      </c>
      <c r="E241" s="550">
        <v>2022</v>
      </c>
    </row>
    <row r="242" spans="1:5" ht="17.25" thickBot="1" x14ac:dyDescent="0.35">
      <c r="A242" s="1107"/>
      <c r="B242" s="551" t="s">
        <v>9</v>
      </c>
      <c r="C242" s="551" t="s">
        <v>10</v>
      </c>
      <c r="D242" s="551" t="s">
        <v>10</v>
      </c>
      <c r="E242" s="551" t="s">
        <v>10</v>
      </c>
    </row>
    <row r="243" spans="1:5" ht="17.25" thickBot="1" x14ac:dyDescent="0.35">
      <c r="A243" s="514" t="s">
        <v>49</v>
      </c>
      <c r="B243" s="579">
        <v>0</v>
      </c>
      <c r="C243" s="579">
        <v>0</v>
      </c>
      <c r="D243" s="579">
        <v>0</v>
      </c>
      <c r="E243" s="579">
        <v>0</v>
      </c>
    </row>
    <row r="244" spans="1:5" ht="17.25" thickBot="1" x14ac:dyDescent="0.35">
      <c r="A244" s="515" t="s">
        <v>110</v>
      </c>
      <c r="B244" s="579"/>
      <c r="C244" s="579"/>
      <c r="D244" s="579"/>
      <c r="E244" s="579"/>
    </row>
    <row r="245" spans="1:5" ht="17.25" thickBot="1" x14ac:dyDescent="0.35">
      <c r="A245" s="515" t="s">
        <v>111</v>
      </c>
      <c r="B245" s="579"/>
      <c r="C245" s="579"/>
      <c r="D245" s="579"/>
      <c r="E245" s="579"/>
    </row>
    <row r="246" spans="1:5" ht="17.25" thickBot="1" x14ac:dyDescent="0.35">
      <c r="A246" s="515" t="s">
        <v>113</v>
      </c>
      <c r="B246" s="579"/>
      <c r="C246" s="579"/>
      <c r="D246" s="579"/>
      <c r="E246" s="579"/>
    </row>
    <row r="247" spans="1:5" ht="17.25" thickBot="1" x14ac:dyDescent="0.35">
      <c r="A247" s="515" t="s">
        <v>114</v>
      </c>
      <c r="B247" s="579"/>
      <c r="C247" s="579"/>
      <c r="D247" s="579"/>
      <c r="E247" s="579"/>
    </row>
    <row r="248" spans="1:5" ht="17.25" thickBot="1" x14ac:dyDescent="0.35">
      <c r="A248" s="514" t="s">
        <v>50</v>
      </c>
      <c r="B248" s="580">
        <v>0</v>
      </c>
      <c r="C248" s="580">
        <v>1000</v>
      </c>
      <c r="D248" s="580">
        <v>1720</v>
      </c>
      <c r="E248" s="580">
        <v>0</v>
      </c>
    </row>
    <row r="249" spans="1:5" ht="17.25" thickBot="1" x14ac:dyDescent="0.35">
      <c r="A249" s="515" t="s">
        <v>110</v>
      </c>
      <c r="B249" s="580"/>
      <c r="C249" s="580"/>
      <c r="D249" s="580"/>
      <c r="E249" s="580"/>
    </row>
    <row r="250" spans="1:5" ht="17.25" thickBot="1" x14ac:dyDescent="0.35">
      <c r="A250" s="515" t="s">
        <v>111</v>
      </c>
      <c r="B250" s="582"/>
      <c r="C250" s="579"/>
      <c r="D250" s="579"/>
      <c r="E250" s="579"/>
    </row>
    <row r="251" spans="1:5" ht="17.25" thickBot="1" x14ac:dyDescent="0.35">
      <c r="A251" s="515" t="s">
        <v>113</v>
      </c>
      <c r="B251" s="582"/>
      <c r="C251" s="579"/>
      <c r="D251" s="579"/>
      <c r="E251" s="579"/>
    </row>
    <row r="252" spans="1:5" ht="17.25" thickBot="1" x14ac:dyDescent="0.35">
      <c r="A252" s="515" t="s">
        <v>114</v>
      </c>
      <c r="B252" s="580">
        <v>0</v>
      </c>
      <c r="C252" s="580">
        <v>1000</v>
      </c>
      <c r="D252" s="580">
        <v>1720</v>
      </c>
      <c r="E252" s="580">
        <v>0</v>
      </c>
    </row>
    <row r="253" spans="1:5" ht="17.25" thickBot="1" x14ac:dyDescent="0.35">
      <c r="A253" s="519" t="s">
        <v>40</v>
      </c>
      <c r="B253" s="582">
        <v>0</v>
      </c>
      <c r="C253" s="582">
        <v>1000</v>
      </c>
      <c r="D253" s="582">
        <v>1720</v>
      </c>
      <c r="E253" s="582">
        <v>0</v>
      </c>
    </row>
    <row r="254" spans="1:5" ht="17.25" thickBot="1" x14ac:dyDescent="0.35">
      <c r="A254" s="511" t="s">
        <v>154</v>
      </c>
      <c r="B254" s="1112" t="s">
        <v>1384</v>
      </c>
      <c r="C254" s="1113"/>
      <c r="D254" s="1113"/>
      <c r="E254" s="1114"/>
    </row>
    <row r="255" spans="1:5" ht="108.75" thickBot="1" x14ac:dyDescent="0.35">
      <c r="A255" s="511" t="s">
        <v>156</v>
      </c>
      <c r="B255" s="587" t="s">
        <v>1409</v>
      </c>
      <c r="C255" s="574" t="s">
        <v>1410</v>
      </c>
      <c r="D255" s="1121" t="s">
        <v>1410</v>
      </c>
      <c r="E255" s="1122"/>
    </row>
    <row r="256" spans="1:5" ht="17.25" thickBot="1" x14ac:dyDescent="0.35">
      <c r="A256" s="512"/>
      <c r="B256" s="1112"/>
      <c r="C256" s="1110"/>
      <c r="D256" s="1113"/>
      <c r="E256" s="1114"/>
    </row>
    <row r="257" spans="1:5" ht="17.25" thickBot="1" x14ac:dyDescent="0.35">
      <c r="A257" s="513" t="s">
        <v>22</v>
      </c>
      <c r="B257" s="1083" t="s">
        <v>1411</v>
      </c>
      <c r="C257" s="1084"/>
      <c r="D257" s="1084"/>
      <c r="E257" s="1085"/>
    </row>
    <row r="258" spans="1:5" ht="17.25" thickBot="1" x14ac:dyDescent="0.35">
      <c r="A258" s="513" t="s">
        <v>24</v>
      </c>
      <c r="B258" s="1115" t="s">
        <v>1388</v>
      </c>
      <c r="C258" s="1116"/>
      <c r="D258" s="1116"/>
      <c r="E258" s="1117"/>
    </row>
    <row r="259" spans="1:5" x14ac:dyDescent="0.3">
      <c r="A259" s="1106"/>
      <c r="B259" s="550">
        <v>2019</v>
      </c>
      <c r="C259" s="550">
        <v>2020</v>
      </c>
      <c r="D259" s="550">
        <v>2021</v>
      </c>
      <c r="E259" s="550">
        <v>2022</v>
      </c>
    </row>
    <row r="260" spans="1:5" ht="17.25" thickBot="1" x14ac:dyDescent="0.35">
      <c r="A260" s="1107"/>
      <c r="B260" s="551" t="s">
        <v>9</v>
      </c>
      <c r="C260" s="551" t="s">
        <v>10</v>
      </c>
      <c r="D260" s="551" t="s">
        <v>10</v>
      </c>
      <c r="E260" s="551" t="s">
        <v>10</v>
      </c>
    </row>
    <row r="261" spans="1:5" ht="17.25" thickBot="1" x14ac:dyDescent="0.35">
      <c r="A261" s="513" t="s">
        <v>26</v>
      </c>
      <c r="B261" s="575">
        <v>0</v>
      </c>
      <c r="C261" s="575">
        <v>1</v>
      </c>
      <c r="D261" s="575">
        <v>1</v>
      </c>
      <c r="E261" s="575">
        <v>0</v>
      </c>
    </row>
    <row r="262" spans="1:5" ht="17.25" thickBot="1" x14ac:dyDescent="0.35">
      <c r="A262" s="513" t="s">
        <v>27</v>
      </c>
      <c r="B262" s="580">
        <v>0</v>
      </c>
      <c r="C262" s="580">
        <v>9000</v>
      </c>
      <c r="D262" s="580">
        <v>2568</v>
      </c>
      <c r="E262" s="580">
        <v>0</v>
      </c>
    </row>
    <row r="263" spans="1:5" ht="17.25" thickBot="1" x14ac:dyDescent="0.35">
      <c r="A263" s="513" t="s">
        <v>28</v>
      </c>
      <c r="B263" s="575" t="e">
        <v>#DIV/0!</v>
      </c>
      <c r="C263" s="575">
        <v>9000</v>
      </c>
      <c r="D263" s="575">
        <v>2568</v>
      </c>
      <c r="E263" s="575" t="e">
        <v>#DIV/0!</v>
      </c>
    </row>
    <row r="264" spans="1:5" ht="17.25" thickBot="1" x14ac:dyDescent="0.35">
      <c r="A264" s="513" t="s">
        <v>29</v>
      </c>
      <c r="B264" s="577" t="s">
        <v>30</v>
      </c>
      <c r="C264" s="578" t="e">
        <v>#DIV/0!</v>
      </c>
      <c r="D264" s="578">
        <v>0</v>
      </c>
      <c r="E264" s="578">
        <v>-1</v>
      </c>
    </row>
    <row r="265" spans="1:5" ht="17.25" thickBot="1" x14ac:dyDescent="0.35">
      <c r="A265" s="513" t="s">
        <v>31</v>
      </c>
      <c r="B265" s="577" t="s">
        <v>30</v>
      </c>
      <c r="C265" s="578" t="e">
        <v>#DIV/0!</v>
      </c>
      <c r="D265" s="578">
        <v>-0.71466666666666667</v>
      </c>
      <c r="E265" s="578">
        <v>-1</v>
      </c>
    </row>
    <row r="266" spans="1:5" ht="17.25" thickBot="1" x14ac:dyDescent="0.35">
      <c r="A266" s="513" t="s">
        <v>32</v>
      </c>
      <c r="B266" s="577" t="s">
        <v>30</v>
      </c>
      <c r="C266" s="578" t="e">
        <v>#DIV/0!</v>
      </c>
      <c r="D266" s="578">
        <v>-0.71466666666666667</v>
      </c>
      <c r="E266" s="578" t="e">
        <v>#DIV/0!</v>
      </c>
    </row>
    <row r="267" spans="1:5" ht="17.25" thickBot="1" x14ac:dyDescent="0.35">
      <c r="A267" s="1070" t="s">
        <v>1529</v>
      </c>
      <c r="B267" s="1071"/>
      <c r="C267" s="1071"/>
      <c r="D267" s="1071"/>
      <c r="E267" s="1072"/>
    </row>
    <row r="268" spans="1:5" x14ac:dyDescent="0.3">
      <c r="A268" s="1106"/>
      <c r="B268" s="550">
        <v>2019</v>
      </c>
      <c r="C268" s="550">
        <v>2020</v>
      </c>
      <c r="D268" s="550">
        <v>2021</v>
      </c>
      <c r="E268" s="550">
        <v>2022</v>
      </c>
    </row>
    <row r="269" spans="1:5" ht="17.25" thickBot="1" x14ac:dyDescent="0.35">
      <c r="A269" s="1107"/>
      <c r="B269" s="551" t="s">
        <v>9</v>
      </c>
      <c r="C269" s="551" t="s">
        <v>10</v>
      </c>
      <c r="D269" s="551" t="s">
        <v>10</v>
      </c>
      <c r="E269" s="551" t="s">
        <v>10</v>
      </c>
    </row>
    <row r="270" spans="1:5" ht="17.25" thickBot="1" x14ac:dyDescent="0.35">
      <c r="A270" s="514" t="s">
        <v>49</v>
      </c>
      <c r="B270" s="579">
        <v>0</v>
      </c>
      <c r="C270" s="579">
        <v>0</v>
      </c>
      <c r="D270" s="579">
        <v>0</v>
      </c>
      <c r="E270" s="579">
        <v>0</v>
      </c>
    </row>
    <row r="271" spans="1:5" ht="17.25" thickBot="1" x14ac:dyDescent="0.35">
      <c r="A271" s="515" t="s">
        <v>110</v>
      </c>
      <c r="B271" s="579"/>
      <c r="C271" s="579"/>
      <c r="D271" s="579"/>
      <c r="E271" s="579"/>
    </row>
    <row r="272" spans="1:5" ht="17.25" thickBot="1" x14ac:dyDescent="0.35">
      <c r="A272" s="515" t="s">
        <v>111</v>
      </c>
      <c r="B272" s="579"/>
      <c r="C272" s="579"/>
      <c r="D272" s="579"/>
      <c r="E272" s="579"/>
    </row>
    <row r="273" spans="1:5" ht="17.25" thickBot="1" x14ac:dyDescent="0.35">
      <c r="A273" s="515" t="s">
        <v>113</v>
      </c>
      <c r="B273" s="579"/>
      <c r="C273" s="579"/>
      <c r="D273" s="579"/>
      <c r="E273" s="579"/>
    </row>
    <row r="274" spans="1:5" ht="17.25" thickBot="1" x14ac:dyDescent="0.35">
      <c r="A274" s="515" t="s">
        <v>114</v>
      </c>
      <c r="B274" s="579"/>
      <c r="C274" s="579"/>
      <c r="D274" s="579"/>
      <c r="E274" s="579"/>
    </row>
    <row r="275" spans="1:5" ht="17.25" thickBot="1" x14ac:dyDescent="0.35">
      <c r="A275" s="514" t="s">
        <v>50</v>
      </c>
      <c r="B275" s="580">
        <v>0</v>
      </c>
      <c r="C275" s="580">
        <v>9000</v>
      </c>
      <c r="D275" s="580">
        <v>2568</v>
      </c>
      <c r="E275" s="580">
        <v>0</v>
      </c>
    </row>
    <row r="276" spans="1:5" ht="17.25" thickBot="1" x14ac:dyDescent="0.35">
      <c r="A276" s="515" t="s">
        <v>110</v>
      </c>
      <c r="B276" s="580"/>
      <c r="C276" s="580"/>
      <c r="D276" s="580"/>
      <c r="E276" s="580"/>
    </row>
    <row r="277" spans="1:5" ht="17.25" thickBot="1" x14ac:dyDescent="0.35">
      <c r="A277" s="515" t="s">
        <v>111</v>
      </c>
      <c r="B277" s="582"/>
      <c r="C277" s="579"/>
      <c r="D277" s="579"/>
      <c r="E277" s="579"/>
    </row>
    <row r="278" spans="1:5" ht="17.25" thickBot="1" x14ac:dyDescent="0.35">
      <c r="A278" s="515" t="s">
        <v>113</v>
      </c>
      <c r="B278" s="582"/>
      <c r="C278" s="579"/>
      <c r="D278" s="579"/>
      <c r="E278" s="579"/>
    </row>
    <row r="279" spans="1:5" ht="17.25" thickBot="1" x14ac:dyDescent="0.35">
      <c r="A279" s="515" t="s">
        <v>114</v>
      </c>
      <c r="B279" s="580">
        <v>0</v>
      </c>
      <c r="C279" s="580">
        <v>9000</v>
      </c>
      <c r="D279" s="580">
        <v>2568</v>
      </c>
      <c r="E279" s="580">
        <v>0</v>
      </c>
    </row>
    <row r="280" spans="1:5" ht="17.25" thickBot="1" x14ac:dyDescent="0.35">
      <c r="A280" s="519" t="s">
        <v>40</v>
      </c>
      <c r="B280" s="582">
        <v>0</v>
      </c>
      <c r="C280" s="582">
        <v>9000</v>
      </c>
      <c r="D280" s="582">
        <v>2568</v>
      </c>
      <c r="E280" s="582">
        <v>0</v>
      </c>
    </row>
    <row r="281" spans="1:5" ht="81.75" thickBot="1" x14ac:dyDescent="0.35">
      <c r="A281" s="511" t="s">
        <v>156</v>
      </c>
      <c r="B281" s="587" t="s">
        <v>1412</v>
      </c>
      <c r="C281" s="574" t="s">
        <v>1413</v>
      </c>
      <c r="D281" s="1121"/>
      <c r="E281" s="1122"/>
    </row>
    <row r="282" spans="1:5" ht="17.25" thickBot="1" x14ac:dyDescent="0.35">
      <c r="A282" s="512"/>
      <c r="B282" s="1112"/>
      <c r="C282" s="1110"/>
      <c r="D282" s="1113"/>
      <c r="E282" s="1114"/>
    </row>
    <row r="283" spans="1:5" ht="17.25" thickBot="1" x14ac:dyDescent="0.35">
      <c r="A283" s="513" t="s">
        <v>22</v>
      </c>
      <c r="B283" s="1083" t="s">
        <v>1412</v>
      </c>
      <c r="C283" s="1084"/>
      <c r="D283" s="1084"/>
      <c r="E283" s="1085"/>
    </row>
    <row r="284" spans="1:5" ht="17.25" thickBot="1" x14ac:dyDescent="0.35">
      <c r="A284" s="513" t="s">
        <v>24</v>
      </c>
      <c r="B284" s="1115" t="s">
        <v>1388</v>
      </c>
      <c r="C284" s="1116"/>
      <c r="D284" s="1116"/>
      <c r="E284" s="1117"/>
    </row>
    <row r="285" spans="1:5" x14ac:dyDescent="0.3">
      <c r="A285" s="1106"/>
      <c r="B285" s="550">
        <v>2019</v>
      </c>
      <c r="C285" s="550">
        <v>2020</v>
      </c>
      <c r="D285" s="550">
        <v>2021</v>
      </c>
      <c r="E285" s="550">
        <v>2022</v>
      </c>
    </row>
    <row r="286" spans="1:5" ht="17.25" thickBot="1" x14ac:dyDescent="0.35">
      <c r="A286" s="1107"/>
      <c r="B286" s="551" t="s">
        <v>9</v>
      </c>
      <c r="C286" s="551" t="s">
        <v>10</v>
      </c>
      <c r="D286" s="551" t="s">
        <v>10</v>
      </c>
      <c r="E286" s="551" t="s">
        <v>10</v>
      </c>
    </row>
    <row r="287" spans="1:5" ht="17.25" thickBot="1" x14ac:dyDescent="0.35">
      <c r="A287" s="513" t="s">
        <v>26</v>
      </c>
      <c r="B287" s="575">
        <v>0</v>
      </c>
      <c r="C287" s="575">
        <v>1</v>
      </c>
      <c r="D287" s="575">
        <v>1</v>
      </c>
      <c r="E287" s="575">
        <v>0</v>
      </c>
    </row>
    <row r="288" spans="1:5" ht="17.25" thickBot="1" x14ac:dyDescent="0.35">
      <c r="A288" s="513" t="s">
        <v>27</v>
      </c>
      <c r="B288" s="580">
        <v>0</v>
      </c>
      <c r="C288" s="580">
        <v>9000</v>
      </c>
      <c r="D288" s="580">
        <v>4840</v>
      </c>
      <c r="E288" s="580">
        <v>0</v>
      </c>
    </row>
    <row r="289" spans="1:5" ht="17.25" thickBot="1" x14ac:dyDescent="0.35">
      <c r="A289" s="513" t="s">
        <v>28</v>
      </c>
      <c r="B289" s="575" t="e">
        <v>#DIV/0!</v>
      </c>
      <c r="C289" s="575">
        <v>9000</v>
      </c>
      <c r="D289" s="575">
        <v>4840</v>
      </c>
      <c r="E289" s="575" t="e">
        <v>#DIV/0!</v>
      </c>
    </row>
    <row r="290" spans="1:5" ht="17.25" thickBot="1" x14ac:dyDescent="0.35">
      <c r="A290" s="513" t="s">
        <v>29</v>
      </c>
      <c r="B290" s="577" t="s">
        <v>30</v>
      </c>
      <c r="C290" s="578" t="e">
        <v>#DIV/0!</v>
      </c>
      <c r="D290" s="578">
        <v>0</v>
      </c>
      <c r="E290" s="578">
        <v>-1</v>
      </c>
    </row>
    <row r="291" spans="1:5" ht="17.25" thickBot="1" x14ac:dyDescent="0.35">
      <c r="A291" s="513" t="s">
        <v>31</v>
      </c>
      <c r="B291" s="577" t="s">
        <v>30</v>
      </c>
      <c r="C291" s="578" t="e">
        <v>#DIV/0!</v>
      </c>
      <c r="D291" s="578">
        <v>-0.4622222222222222</v>
      </c>
      <c r="E291" s="578">
        <v>-1</v>
      </c>
    </row>
    <row r="292" spans="1:5" ht="17.25" thickBot="1" x14ac:dyDescent="0.35">
      <c r="A292" s="513" t="s">
        <v>32</v>
      </c>
      <c r="B292" s="577" t="s">
        <v>30</v>
      </c>
      <c r="C292" s="578" t="e">
        <v>#DIV/0!</v>
      </c>
      <c r="D292" s="578">
        <v>-0.4622222222222222</v>
      </c>
      <c r="E292" s="578" t="e">
        <v>#DIV/0!</v>
      </c>
    </row>
    <row r="293" spans="1:5" ht="17.25" thickBot="1" x14ac:dyDescent="0.35">
      <c r="A293" s="1070" t="s">
        <v>1529</v>
      </c>
      <c r="B293" s="1071"/>
      <c r="C293" s="1071"/>
      <c r="D293" s="1071"/>
      <c r="E293" s="1072"/>
    </row>
    <row r="294" spans="1:5" x14ac:dyDescent="0.3">
      <c r="A294" s="1106"/>
      <c r="B294" s="550">
        <v>2019</v>
      </c>
      <c r="C294" s="550">
        <v>2020</v>
      </c>
      <c r="D294" s="550">
        <v>2021</v>
      </c>
      <c r="E294" s="550">
        <v>2022</v>
      </c>
    </row>
    <row r="295" spans="1:5" ht="17.25" thickBot="1" x14ac:dyDescent="0.35">
      <c r="A295" s="1107"/>
      <c r="B295" s="551" t="s">
        <v>9</v>
      </c>
      <c r="C295" s="551" t="s">
        <v>10</v>
      </c>
      <c r="D295" s="551" t="s">
        <v>10</v>
      </c>
      <c r="E295" s="551" t="s">
        <v>10</v>
      </c>
    </row>
    <row r="296" spans="1:5" ht="17.25" thickBot="1" x14ac:dyDescent="0.35">
      <c r="A296" s="514" t="s">
        <v>49</v>
      </c>
      <c r="B296" s="579">
        <v>0</v>
      </c>
      <c r="C296" s="579">
        <v>0</v>
      </c>
      <c r="D296" s="579">
        <v>0</v>
      </c>
      <c r="E296" s="579">
        <v>0</v>
      </c>
    </row>
    <row r="297" spans="1:5" ht="17.25" thickBot="1" x14ac:dyDescent="0.35">
      <c r="A297" s="515" t="s">
        <v>110</v>
      </c>
      <c r="B297" s="579"/>
      <c r="C297" s="579"/>
      <c r="D297" s="579"/>
      <c r="E297" s="579"/>
    </row>
    <row r="298" spans="1:5" ht="17.25" thickBot="1" x14ac:dyDescent="0.35">
      <c r="A298" s="515" t="s">
        <v>111</v>
      </c>
      <c r="B298" s="579"/>
      <c r="C298" s="579"/>
      <c r="D298" s="579"/>
      <c r="E298" s="579"/>
    </row>
    <row r="299" spans="1:5" ht="17.25" thickBot="1" x14ac:dyDescent="0.35">
      <c r="A299" s="515" t="s">
        <v>113</v>
      </c>
      <c r="B299" s="579"/>
      <c r="C299" s="579"/>
      <c r="D299" s="579"/>
      <c r="E299" s="579"/>
    </row>
    <row r="300" spans="1:5" ht="17.25" thickBot="1" x14ac:dyDescent="0.35">
      <c r="A300" s="515" t="s">
        <v>114</v>
      </c>
      <c r="B300" s="579"/>
      <c r="C300" s="579"/>
      <c r="D300" s="579"/>
      <c r="E300" s="579"/>
    </row>
    <row r="301" spans="1:5" ht="17.25" thickBot="1" x14ac:dyDescent="0.35">
      <c r="A301" s="514" t="s">
        <v>50</v>
      </c>
      <c r="B301" s="580">
        <v>0</v>
      </c>
      <c r="C301" s="580">
        <v>9000</v>
      </c>
      <c r="D301" s="580">
        <v>4840</v>
      </c>
      <c r="E301" s="580">
        <v>0</v>
      </c>
    </row>
    <row r="302" spans="1:5" ht="17.25" thickBot="1" x14ac:dyDescent="0.35">
      <c r="A302" s="515" t="s">
        <v>110</v>
      </c>
      <c r="B302" s="580"/>
      <c r="C302" s="580"/>
      <c r="D302" s="580"/>
      <c r="E302" s="580"/>
    </row>
    <row r="303" spans="1:5" ht="17.25" thickBot="1" x14ac:dyDescent="0.35">
      <c r="A303" s="515" t="s">
        <v>111</v>
      </c>
      <c r="B303" s="582"/>
      <c r="C303" s="579"/>
      <c r="D303" s="579"/>
      <c r="E303" s="579"/>
    </row>
    <row r="304" spans="1:5" ht="17.25" thickBot="1" x14ac:dyDescent="0.35">
      <c r="A304" s="515" t="s">
        <v>113</v>
      </c>
      <c r="B304" s="582"/>
      <c r="C304" s="579"/>
      <c r="D304" s="579"/>
      <c r="E304" s="579"/>
    </row>
    <row r="305" spans="1:5" ht="17.25" thickBot="1" x14ac:dyDescent="0.35">
      <c r="A305" s="515" t="s">
        <v>114</v>
      </c>
      <c r="B305" s="580">
        <v>0</v>
      </c>
      <c r="C305" s="580">
        <v>9000</v>
      </c>
      <c r="D305" s="580">
        <v>4840</v>
      </c>
      <c r="E305" s="580">
        <v>0</v>
      </c>
    </row>
    <row r="306" spans="1:5" ht="17.25" thickBot="1" x14ac:dyDescent="0.35">
      <c r="A306" s="519" t="s">
        <v>40</v>
      </c>
      <c r="B306" s="582">
        <v>0</v>
      </c>
      <c r="C306" s="582">
        <v>9000</v>
      </c>
      <c r="D306" s="582">
        <v>4840</v>
      </c>
      <c r="E306" s="582">
        <v>0</v>
      </c>
    </row>
    <row r="307" spans="1:5" ht="68.25" thickBot="1" x14ac:dyDescent="0.35">
      <c r="A307" s="511" t="s">
        <v>156</v>
      </c>
      <c r="B307" s="588" t="s">
        <v>1414</v>
      </c>
      <c r="C307" s="574" t="s">
        <v>391</v>
      </c>
      <c r="D307" s="1121"/>
      <c r="E307" s="1122"/>
    </row>
    <row r="308" spans="1:5" ht="17.25" thickBot="1" x14ac:dyDescent="0.35">
      <c r="A308" s="512"/>
      <c r="B308" s="1112"/>
      <c r="C308" s="1110"/>
      <c r="D308" s="1113"/>
      <c r="E308" s="1114"/>
    </row>
    <row r="309" spans="1:5" ht="17.25" thickBot="1" x14ac:dyDescent="0.35">
      <c r="A309" s="513" t="s">
        <v>22</v>
      </c>
      <c r="B309" s="1083" t="s">
        <v>1414</v>
      </c>
      <c r="C309" s="1084"/>
      <c r="D309" s="1084"/>
      <c r="E309" s="1085"/>
    </row>
    <row r="310" spans="1:5" ht="17.25" thickBot="1" x14ac:dyDescent="0.35">
      <c r="A310" s="513" t="s">
        <v>24</v>
      </c>
      <c r="B310" s="1115" t="s">
        <v>1388</v>
      </c>
      <c r="C310" s="1116"/>
      <c r="D310" s="1116"/>
      <c r="E310" s="1117"/>
    </row>
    <row r="311" spans="1:5" x14ac:dyDescent="0.3">
      <c r="A311" s="1106"/>
      <c r="B311" s="550">
        <v>2019</v>
      </c>
      <c r="C311" s="550">
        <v>2020</v>
      </c>
      <c r="D311" s="550">
        <v>2021</v>
      </c>
      <c r="E311" s="550">
        <v>2022</v>
      </c>
    </row>
    <row r="312" spans="1:5" ht="17.25" thickBot="1" x14ac:dyDescent="0.35">
      <c r="A312" s="1107"/>
      <c r="B312" s="551" t="s">
        <v>9</v>
      </c>
      <c r="C312" s="551" t="s">
        <v>10</v>
      </c>
      <c r="D312" s="551" t="s">
        <v>10</v>
      </c>
      <c r="E312" s="551" t="s">
        <v>10</v>
      </c>
    </row>
    <row r="313" spans="1:5" ht="17.25" thickBot="1" x14ac:dyDescent="0.35">
      <c r="A313" s="513" t="s">
        <v>26</v>
      </c>
      <c r="B313" s="575">
        <v>0</v>
      </c>
      <c r="C313" s="575">
        <v>1</v>
      </c>
      <c r="D313" s="575">
        <v>1</v>
      </c>
      <c r="E313" s="575">
        <v>1</v>
      </c>
    </row>
    <row r="314" spans="1:5" ht="17.25" thickBot="1" x14ac:dyDescent="0.35">
      <c r="A314" s="513" t="s">
        <v>27</v>
      </c>
      <c r="B314" s="580">
        <v>0</v>
      </c>
      <c r="C314" s="580">
        <v>2500</v>
      </c>
      <c r="D314" s="580">
        <v>20000</v>
      </c>
      <c r="E314" s="580">
        <v>20000</v>
      </c>
    </row>
    <row r="315" spans="1:5" ht="17.25" thickBot="1" x14ac:dyDescent="0.35">
      <c r="A315" s="513" t="s">
        <v>28</v>
      </c>
      <c r="B315" s="575" t="e">
        <v>#DIV/0!</v>
      </c>
      <c r="C315" s="575">
        <v>2500</v>
      </c>
      <c r="D315" s="575">
        <v>20000</v>
      </c>
      <c r="E315" s="575">
        <v>20000</v>
      </c>
    </row>
    <row r="316" spans="1:5" ht="17.25" thickBot="1" x14ac:dyDescent="0.35">
      <c r="A316" s="513" t="s">
        <v>29</v>
      </c>
      <c r="B316" s="577" t="s">
        <v>30</v>
      </c>
      <c r="C316" s="578" t="e">
        <v>#DIV/0!</v>
      </c>
      <c r="D316" s="578">
        <v>0</v>
      </c>
      <c r="E316" s="578">
        <v>0</v>
      </c>
    </row>
    <row r="317" spans="1:5" ht="17.25" thickBot="1" x14ac:dyDescent="0.35">
      <c r="A317" s="513" t="s">
        <v>31</v>
      </c>
      <c r="B317" s="577" t="s">
        <v>30</v>
      </c>
      <c r="C317" s="578" t="e">
        <v>#DIV/0!</v>
      </c>
      <c r="D317" s="578">
        <v>7</v>
      </c>
      <c r="E317" s="578">
        <v>0</v>
      </c>
    </row>
    <row r="318" spans="1:5" ht="17.25" thickBot="1" x14ac:dyDescent="0.35">
      <c r="A318" s="513" t="s">
        <v>32</v>
      </c>
      <c r="B318" s="577" t="s">
        <v>30</v>
      </c>
      <c r="C318" s="578" t="e">
        <v>#DIV/0!</v>
      </c>
      <c r="D318" s="578">
        <v>7</v>
      </c>
      <c r="E318" s="578">
        <v>0</v>
      </c>
    </row>
    <row r="319" spans="1:5" ht="17.25" thickBot="1" x14ac:dyDescent="0.35">
      <c r="A319" s="1070" t="s">
        <v>1529</v>
      </c>
      <c r="B319" s="1071"/>
      <c r="C319" s="1071"/>
      <c r="D319" s="1071"/>
      <c r="E319" s="1072"/>
    </row>
    <row r="320" spans="1:5" x14ac:dyDescent="0.3">
      <c r="A320" s="1106"/>
      <c r="B320" s="550">
        <v>2019</v>
      </c>
      <c r="C320" s="550">
        <v>2020</v>
      </c>
      <c r="D320" s="550">
        <v>2021</v>
      </c>
      <c r="E320" s="550">
        <v>2022</v>
      </c>
    </row>
    <row r="321" spans="1:5" ht="17.25" thickBot="1" x14ac:dyDescent="0.35">
      <c r="A321" s="1107"/>
      <c r="B321" s="551" t="s">
        <v>9</v>
      </c>
      <c r="C321" s="551" t="s">
        <v>10</v>
      </c>
      <c r="D321" s="551" t="s">
        <v>10</v>
      </c>
      <c r="E321" s="551" t="s">
        <v>10</v>
      </c>
    </row>
    <row r="322" spans="1:5" ht="17.25" thickBot="1" x14ac:dyDescent="0.35">
      <c r="A322" s="514" t="s">
        <v>49</v>
      </c>
      <c r="B322" s="579">
        <v>0</v>
      </c>
      <c r="C322" s="579">
        <v>0</v>
      </c>
      <c r="D322" s="579">
        <v>0</v>
      </c>
      <c r="E322" s="579">
        <v>0</v>
      </c>
    </row>
    <row r="323" spans="1:5" ht="17.25" thickBot="1" x14ac:dyDescent="0.35">
      <c r="A323" s="515" t="s">
        <v>110</v>
      </c>
      <c r="B323" s="579"/>
      <c r="C323" s="579"/>
      <c r="D323" s="579"/>
      <c r="E323" s="579"/>
    </row>
    <row r="324" spans="1:5" ht="17.25" thickBot="1" x14ac:dyDescent="0.35">
      <c r="A324" s="515" t="s">
        <v>111</v>
      </c>
      <c r="B324" s="579"/>
      <c r="C324" s="579"/>
      <c r="D324" s="579"/>
      <c r="E324" s="579"/>
    </row>
    <row r="325" spans="1:5" ht="17.25" thickBot="1" x14ac:dyDescent="0.35">
      <c r="A325" s="515" t="s">
        <v>113</v>
      </c>
      <c r="B325" s="579"/>
      <c r="C325" s="579"/>
      <c r="D325" s="579"/>
      <c r="E325" s="579"/>
    </row>
    <row r="326" spans="1:5" ht="17.25" thickBot="1" x14ac:dyDescent="0.35">
      <c r="A326" s="515" t="s">
        <v>114</v>
      </c>
      <c r="B326" s="579"/>
      <c r="C326" s="579"/>
      <c r="D326" s="579"/>
      <c r="E326" s="579"/>
    </row>
    <row r="327" spans="1:5" ht="17.25" thickBot="1" x14ac:dyDescent="0.35">
      <c r="A327" s="514" t="s">
        <v>50</v>
      </c>
      <c r="B327" s="580">
        <v>0</v>
      </c>
      <c r="C327" s="580">
        <v>2500</v>
      </c>
      <c r="D327" s="580">
        <v>20000</v>
      </c>
      <c r="E327" s="580">
        <v>20000</v>
      </c>
    </row>
    <row r="328" spans="1:5" ht="17.25" thickBot="1" x14ac:dyDescent="0.35">
      <c r="A328" s="515" t="s">
        <v>110</v>
      </c>
      <c r="B328" s="580"/>
      <c r="C328" s="580"/>
      <c r="D328" s="580"/>
      <c r="E328" s="580"/>
    </row>
    <row r="329" spans="1:5" ht="17.25" thickBot="1" x14ac:dyDescent="0.35">
      <c r="A329" s="515" t="s">
        <v>111</v>
      </c>
      <c r="B329" s="582"/>
      <c r="C329" s="579"/>
      <c r="D329" s="579"/>
      <c r="E329" s="579"/>
    </row>
    <row r="330" spans="1:5" ht="17.25" thickBot="1" x14ac:dyDescent="0.35">
      <c r="A330" s="515" t="s">
        <v>113</v>
      </c>
      <c r="B330" s="582"/>
      <c r="C330" s="579"/>
      <c r="D330" s="579"/>
      <c r="E330" s="579"/>
    </row>
    <row r="331" spans="1:5" ht="17.25" thickBot="1" x14ac:dyDescent="0.35">
      <c r="A331" s="515" t="s">
        <v>114</v>
      </c>
      <c r="B331" s="580">
        <v>0</v>
      </c>
      <c r="C331" s="580">
        <v>2500</v>
      </c>
      <c r="D331" s="580">
        <v>20000</v>
      </c>
      <c r="E331" s="580">
        <v>20000</v>
      </c>
    </row>
    <row r="332" spans="1:5" ht="17.25" thickBot="1" x14ac:dyDescent="0.35">
      <c r="A332" s="519" t="s">
        <v>40</v>
      </c>
      <c r="B332" s="582">
        <v>0</v>
      </c>
      <c r="C332" s="582">
        <v>2500</v>
      </c>
      <c r="D332" s="582">
        <v>20000</v>
      </c>
      <c r="E332" s="582">
        <v>20000</v>
      </c>
    </row>
    <row r="333" spans="1:5" ht="95.25" thickBot="1" x14ac:dyDescent="0.35">
      <c r="A333" s="511" t="s">
        <v>156</v>
      </c>
      <c r="B333" s="589" t="s">
        <v>1415</v>
      </c>
      <c r="C333" s="574" t="s">
        <v>1413</v>
      </c>
      <c r="D333" s="1121"/>
      <c r="E333" s="1122"/>
    </row>
    <row r="334" spans="1:5" ht="17.25" thickBot="1" x14ac:dyDescent="0.35">
      <c r="A334" s="512"/>
      <c r="B334" s="1112"/>
      <c r="C334" s="1110"/>
      <c r="D334" s="1113"/>
      <c r="E334" s="1114"/>
    </row>
    <row r="335" spans="1:5" ht="17.25" thickBot="1" x14ac:dyDescent="0.35">
      <c r="A335" s="513" t="s">
        <v>22</v>
      </c>
      <c r="B335" s="1083" t="s">
        <v>1416</v>
      </c>
      <c r="C335" s="1084"/>
      <c r="D335" s="1084"/>
      <c r="E335" s="1085"/>
    </row>
    <row r="336" spans="1:5" ht="17.25" thickBot="1" x14ac:dyDescent="0.35">
      <c r="A336" s="513" t="s">
        <v>24</v>
      </c>
      <c r="B336" s="1115" t="s">
        <v>1388</v>
      </c>
      <c r="C336" s="1116"/>
      <c r="D336" s="1116"/>
      <c r="E336" s="1117"/>
    </row>
    <row r="337" spans="1:5" x14ac:dyDescent="0.3">
      <c r="A337" s="1106"/>
      <c r="B337" s="550">
        <v>2019</v>
      </c>
      <c r="C337" s="550">
        <v>2020</v>
      </c>
      <c r="D337" s="550">
        <v>2021</v>
      </c>
      <c r="E337" s="550">
        <v>2022</v>
      </c>
    </row>
    <row r="338" spans="1:5" ht="17.25" thickBot="1" x14ac:dyDescent="0.35">
      <c r="A338" s="1107"/>
      <c r="B338" s="551" t="s">
        <v>9</v>
      </c>
      <c r="C338" s="551" t="s">
        <v>10</v>
      </c>
      <c r="D338" s="551" t="s">
        <v>10</v>
      </c>
      <c r="E338" s="551" t="s">
        <v>10</v>
      </c>
    </row>
    <row r="339" spans="1:5" ht="17.25" thickBot="1" x14ac:dyDescent="0.35">
      <c r="A339" s="513" t="s">
        <v>26</v>
      </c>
      <c r="B339" s="575">
        <v>0</v>
      </c>
      <c r="C339" s="575">
        <v>1</v>
      </c>
      <c r="D339" s="575">
        <v>1</v>
      </c>
      <c r="E339" s="575">
        <v>1</v>
      </c>
    </row>
    <row r="340" spans="1:5" ht="17.25" thickBot="1" x14ac:dyDescent="0.35">
      <c r="A340" s="513" t="s">
        <v>27</v>
      </c>
      <c r="B340" s="580">
        <v>0</v>
      </c>
      <c r="C340" s="580">
        <v>100</v>
      </c>
      <c r="D340" s="580">
        <v>700</v>
      </c>
      <c r="E340" s="580">
        <v>38</v>
      </c>
    </row>
    <row r="341" spans="1:5" ht="17.25" thickBot="1" x14ac:dyDescent="0.35">
      <c r="A341" s="513" t="s">
        <v>28</v>
      </c>
      <c r="B341" s="575" t="e">
        <v>#DIV/0!</v>
      </c>
      <c r="C341" s="575">
        <v>100</v>
      </c>
      <c r="D341" s="575">
        <v>700</v>
      </c>
      <c r="E341" s="575">
        <v>38</v>
      </c>
    </row>
    <row r="342" spans="1:5" ht="17.25" thickBot="1" x14ac:dyDescent="0.35">
      <c r="A342" s="513" t="s">
        <v>29</v>
      </c>
      <c r="B342" s="577" t="s">
        <v>30</v>
      </c>
      <c r="C342" s="578" t="e">
        <v>#DIV/0!</v>
      </c>
      <c r="D342" s="578">
        <v>0</v>
      </c>
      <c r="E342" s="578">
        <v>0</v>
      </c>
    </row>
    <row r="343" spans="1:5" ht="17.25" thickBot="1" x14ac:dyDescent="0.35">
      <c r="A343" s="513" t="s">
        <v>31</v>
      </c>
      <c r="B343" s="577" t="s">
        <v>30</v>
      </c>
      <c r="C343" s="578" t="e">
        <v>#DIV/0!</v>
      </c>
      <c r="D343" s="578">
        <v>6</v>
      </c>
      <c r="E343" s="578">
        <v>-0.94571428571428573</v>
      </c>
    </row>
    <row r="344" spans="1:5" ht="17.25" thickBot="1" x14ac:dyDescent="0.35">
      <c r="A344" s="513" t="s">
        <v>32</v>
      </c>
      <c r="B344" s="577" t="s">
        <v>30</v>
      </c>
      <c r="C344" s="578" t="e">
        <v>#DIV/0!</v>
      </c>
      <c r="D344" s="578">
        <v>6</v>
      </c>
      <c r="E344" s="578">
        <v>-0.94571428571428573</v>
      </c>
    </row>
    <row r="345" spans="1:5" ht="17.25" thickBot="1" x14ac:dyDescent="0.35">
      <c r="A345" s="1070" t="s">
        <v>1529</v>
      </c>
      <c r="B345" s="1071"/>
      <c r="C345" s="1071"/>
      <c r="D345" s="1071"/>
      <c r="E345" s="1072"/>
    </row>
    <row r="346" spans="1:5" x14ac:dyDescent="0.3">
      <c r="A346" s="1106"/>
      <c r="B346" s="550">
        <v>2019</v>
      </c>
      <c r="C346" s="550">
        <v>2020</v>
      </c>
      <c r="D346" s="550">
        <v>2021</v>
      </c>
      <c r="E346" s="550">
        <v>2022</v>
      </c>
    </row>
    <row r="347" spans="1:5" ht="17.25" thickBot="1" x14ac:dyDescent="0.35">
      <c r="A347" s="1107"/>
      <c r="B347" s="551" t="s">
        <v>9</v>
      </c>
      <c r="C347" s="551" t="s">
        <v>10</v>
      </c>
      <c r="D347" s="551" t="s">
        <v>10</v>
      </c>
      <c r="E347" s="551" t="s">
        <v>10</v>
      </c>
    </row>
    <row r="348" spans="1:5" ht="17.25" thickBot="1" x14ac:dyDescent="0.35">
      <c r="A348" s="514" t="s">
        <v>49</v>
      </c>
      <c r="B348" s="579">
        <v>0</v>
      </c>
      <c r="C348" s="579">
        <v>0</v>
      </c>
      <c r="D348" s="579">
        <v>0</v>
      </c>
      <c r="E348" s="579">
        <v>0</v>
      </c>
    </row>
    <row r="349" spans="1:5" ht="17.25" thickBot="1" x14ac:dyDescent="0.35">
      <c r="A349" s="515" t="s">
        <v>110</v>
      </c>
      <c r="B349" s="579"/>
      <c r="C349" s="579"/>
      <c r="D349" s="579"/>
      <c r="E349" s="579"/>
    </row>
    <row r="350" spans="1:5" ht="17.25" thickBot="1" x14ac:dyDescent="0.35">
      <c r="A350" s="515" t="s">
        <v>111</v>
      </c>
      <c r="B350" s="579"/>
      <c r="C350" s="579"/>
      <c r="D350" s="579"/>
      <c r="E350" s="579"/>
    </row>
    <row r="351" spans="1:5" ht="17.25" thickBot="1" x14ac:dyDescent="0.35">
      <c r="A351" s="515" t="s">
        <v>113</v>
      </c>
      <c r="B351" s="579"/>
      <c r="C351" s="579"/>
      <c r="D351" s="579"/>
      <c r="E351" s="579"/>
    </row>
    <row r="352" spans="1:5" ht="17.25" thickBot="1" x14ac:dyDescent="0.35">
      <c r="A352" s="515" t="s">
        <v>114</v>
      </c>
      <c r="B352" s="579"/>
      <c r="C352" s="579"/>
      <c r="D352" s="579"/>
      <c r="E352" s="579"/>
    </row>
    <row r="353" spans="1:5" ht="17.25" thickBot="1" x14ac:dyDescent="0.35">
      <c r="A353" s="514" t="s">
        <v>50</v>
      </c>
      <c r="B353" s="580">
        <v>0</v>
      </c>
      <c r="C353" s="580">
        <v>100</v>
      </c>
      <c r="D353" s="580">
        <v>700</v>
      </c>
      <c r="E353" s="580">
        <v>38</v>
      </c>
    </row>
    <row r="354" spans="1:5" ht="17.25" thickBot="1" x14ac:dyDescent="0.35">
      <c r="A354" s="515" t="s">
        <v>110</v>
      </c>
      <c r="B354" s="580"/>
      <c r="C354" s="580"/>
      <c r="D354" s="580"/>
      <c r="E354" s="580"/>
    </row>
    <row r="355" spans="1:5" ht="17.25" thickBot="1" x14ac:dyDescent="0.35">
      <c r="A355" s="515" t="s">
        <v>111</v>
      </c>
      <c r="B355" s="582"/>
      <c r="C355" s="579"/>
      <c r="D355" s="579"/>
      <c r="E355" s="579"/>
    </row>
    <row r="356" spans="1:5" ht="17.25" thickBot="1" x14ac:dyDescent="0.35">
      <c r="A356" s="515" t="s">
        <v>113</v>
      </c>
      <c r="B356" s="582"/>
      <c r="C356" s="579"/>
      <c r="D356" s="579"/>
      <c r="E356" s="579"/>
    </row>
    <row r="357" spans="1:5" ht="17.25" thickBot="1" x14ac:dyDescent="0.35">
      <c r="A357" s="515" t="s">
        <v>114</v>
      </c>
      <c r="B357" s="580">
        <v>0</v>
      </c>
      <c r="C357" s="580">
        <v>100</v>
      </c>
      <c r="D357" s="580">
        <v>700</v>
      </c>
      <c r="E357" s="580">
        <v>38</v>
      </c>
    </row>
    <row r="358" spans="1:5" ht="17.25" thickBot="1" x14ac:dyDescent="0.35">
      <c r="A358" s="520" t="s">
        <v>40</v>
      </c>
      <c r="B358" s="590">
        <v>0</v>
      </c>
      <c r="C358" s="590">
        <v>100</v>
      </c>
      <c r="D358" s="590">
        <v>700</v>
      </c>
      <c r="E358" s="590">
        <v>38</v>
      </c>
    </row>
    <row r="359" spans="1:5" ht="95.25" thickBot="1" x14ac:dyDescent="0.35">
      <c r="A359" s="521" t="s">
        <v>156</v>
      </c>
      <c r="B359" s="591" t="s">
        <v>1417</v>
      </c>
      <c r="C359" s="592" t="s">
        <v>1418</v>
      </c>
      <c r="D359" s="1130"/>
      <c r="E359" s="1131"/>
    </row>
    <row r="360" spans="1:5" ht="17.25" thickBot="1" x14ac:dyDescent="0.35">
      <c r="A360" s="522"/>
      <c r="B360" s="1129"/>
      <c r="C360" s="1138"/>
      <c r="D360" s="1130"/>
      <c r="E360" s="1131"/>
    </row>
    <row r="361" spans="1:5" ht="17.25" thickBot="1" x14ac:dyDescent="0.35">
      <c r="A361" s="523" t="s">
        <v>22</v>
      </c>
      <c r="B361" s="1132" t="s">
        <v>1419</v>
      </c>
      <c r="C361" s="1133"/>
      <c r="D361" s="1133"/>
      <c r="E361" s="1134"/>
    </row>
    <row r="362" spans="1:5" ht="17.25" thickBot="1" x14ac:dyDescent="0.35">
      <c r="A362" s="523" t="s">
        <v>24</v>
      </c>
      <c r="B362" s="1135" t="s">
        <v>1420</v>
      </c>
      <c r="C362" s="1136"/>
      <c r="D362" s="1136"/>
      <c r="E362" s="1137"/>
    </row>
    <row r="363" spans="1:5" x14ac:dyDescent="0.3">
      <c r="A363" s="1127"/>
      <c r="B363" s="550">
        <v>2019</v>
      </c>
      <c r="C363" s="550">
        <v>2020</v>
      </c>
      <c r="D363" s="550">
        <v>2021</v>
      </c>
      <c r="E363" s="550">
        <v>2022</v>
      </c>
    </row>
    <row r="364" spans="1:5" ht="17.25" thickBot="1" x14ac:dyDescent="0.35">
      <c r="A364" s="1128"/>
      <c r="B364" s="593" t="s">
        <v>9</v>
      </c>
      <c r="C364" s="593" t="s">
        <v>10</v>
      </c>
      <c r="D364" s="593" t="s">
        <v>10</v>
      </c>
      <c r="E364" s="593" t="s">
        <v>10</v>
      </c>
    </row>
    <row r="365" spans="1:5" ht="17.25" thickBot="1" x14ac:dyDescent="0.35">
      <c r="A365" s="523" t="s">
        <v>26</v>
      </c>
      <c r="B365" s="594">
        <v>6.5</v>
      </c>
      <c r="C365" s="594">
        <v>16.5</v>
      </c>
      <c r="D365" s="594">
        <v>16.5</v>
      </c>
      <c r="E365" s="594">
        <v>17</v>
      </c>
    </row>
    <row r="366" spans="1:5" ht="17.25" thickBot="1" x14ac:dyDescent="0.35">
      <c r="A366" s="523" t="s">
        <v>27</v>
      </c>
      <c r="B366" s="595">
        <v>597300</v>
      </c>
      <c r="C366" s="595">
        <v>443758</v>
      </c>
      <c r="D366" s="595">
        <v>537310.5</v>
      </c>
      <c r="E366" s="595">
        <v>631250</v>
      </c>
    </row>
    <row r="367" spans="1:5" ht="17.25" thickBot="1" x14ac:dyDescent="0.35">
      <c r="A367" s="523" t="s">
        <v>28</v>
      </c>
      <c r="B367" s="595">
        <v>91892.307692307688</v>
      </c>
      <c r="C367" s="595">
        <v>26894.424242424244</v>
      </c>
      <c r="D367" s="595">
        <v>32564.272727272728</v>
      </c>
      <c r="E367" s="595">
        <v>37132.352941176468</v>
      </c>
    </row>
    <row r="368" spans="1:5" ht="17.25" thickBot="1" x14ac:dyDescent="0.35">
      <c r="A368" s="523" t="s">
        <v>29</v>
      </c>
      <c r="B368" s="596" t="s">
        <v>30</v>
      </c>
      <c r="C368" s="597">
        <v>1.5384615384615383</v>
      </c>
      <c r="D368" s="597">
        <v>0</v>
      </c>
      <c r="E368" s="597">
        <v>3.0303030303030276E-2</v>
      </c>
    </row>
    <row r="369" spans="1:5" ht="17.25" thickBot="1" x14ac:dyDescent="0.35">
      <c r="A369" s="523" t="s">
        <v>31</v>
      </c>
      <c r="B369" s="596" t="s">
        <v>30</v>
      </c>
      <c r="C369" s="597">
        <v>-0.25706010380043531</v>
      </c>
      <c r="D369" s="597">
        <v>0.21081873453549016</v>
      </c>
      <c r="E369" s="597">
        <v>0.17483280151793057</v>
      </c>
    </row>
    <row r="370" spans="1:5" ht="17.25" thickBot="1" x14ac:dyDescent="0.35">
      <c r="A370" s="523" t="s">
        <v>32</v>
      </c>
      <c r="B370" s="596" t="s">
        <v>30</v>
      </c>
      <c r="C370" s="597">
        <v>-0.70732670755774718</v>
      </c>
      <c r="D370" s="597">
        <v>0.21081873453548994</v>
      </c>
      <c r="E370" s="597">
        <v>0.14027889559093243</v>
      </c>
    </row>
    <row r="371" spans="1:5" ht="17.25" thickBot="1" x14ac:dyDescent="0.35">
      <c r="A371" s="1139" t="s">
        <v>1529</v>
      </c>
      <c r="B371" s="1140"/>
      <c r="C371" s="1140"/>
      <c r="D371" s="1140"/>
      <c r="E371" s="1141"/>
    </row>
    <row r="372" spans="1:5" x14ac:dyDescent="0.3">
      <c r="A372" s="1127"/>
      <c r="B372" s="550">
        <v>2019</v>
      </c>
      <c r="C372" s="550">
        <v>2020</v>
      </c>
      <c r="D372" s="550">
        <v>2021</v>
      </c>
      <c r="E372" s="550">
        <v>2022</v>
      </c>
    </row>
    <row r="373" spans="1:5" ht="17.25" thickBot="1" x14ac:dyDescent="0.35">
      <c r="A373" s="1128"/>
      <c r="B373" s="593" t="s">
        <v>9</v>
      </c>
      <c r="C373" s="593" t="s">
        <v>10</v>
      </c>
      <c r="D373" s="593" t="s">
        <v>10</v>
      </c>
      <c r="E373" s="593" t="s">
        <v>10</v>
      </c>
    </row>
    <row r="374" spans="1:5" ht="17.25" thickBot="1" x14ac:dyDescent="0.35">
      <c r="A374" s="524" t="s">
        <v>49</v>
      </c>
      <c r="B374" s="598">
        <v>0</v>
      </c>
      <c r="C374" s="598">
        <v>0</v>
      </c>
      <c r="D374" s="598">
        <v>0</v>
      </c>
      <c r="E374" s="598">
        <v>0</v>
      </c>
    </row>
    <row r="375" spans="1:5" ht="17.25" thickBot="1" x14ac:dyDescent="0.35">
      <c r="A375" s="525" t="s">
        <v>110</v>
      </c>
      <c r="B375" s="598"/>
      <c r="C375" s="598"/>
      <c r="D375" s="598"/>
      <c r="E375" s="598"/>
    </row>
    <row r="376" spans="1:5" ht="17.25" thickBot="1" x14ac:dyDescent="0.35">
      <c r="A376" s="525" t="s">
        <v>111</v>
      </c>
      <c r="B376" s="598"/>
      <c r="C376" s="598"/>
      <c r="D376" s="598"/>
      <c r="E376" s="598"/>
    </row>
    <row r="377" spans="1:5" ht="17.25" thickBot="1" x14ac:dyDescent="0.35">
      <c r="A377" s="525" t="s">
        <v>113</v>
      </c>
      <c r="B377" s="598"/>
      <c r="C377" s="598"/>
      <c r="D377" s="598"/>
      <c r="E377" s="598"/>
    </row>
    <row r="378" spans="1:5" ht="17.25" thickBot="1" x14ac:dyDescent="0.35">
      <c r="A378" s="525" t="s">
        <v>114</v>
      </c>
      <c r="B378" s="598"/>
      <c r="C378" s="598"/>
      <c r="D378" s="598"/>
      <c r="E378" s="598"/>
    </row>
    <row r="379" spans="1:5" ht="17.25" thickBot="1" x14ac:dyDescent="0.35">
      <c r="A379" s="524" t="s">
        <v>50</v>
      </c>
      <c r="B379" s="599">
        <v>597300</v>
      </c>
      <c r="C379" s="599">
        <v>443758</v>
      </c>
      <c r="D379" s="599">
        <v>537310.5</v>
      </c>
      <c r="E379" s="599">
        <v>631250</v>
      </c>
    </row>
    <row r="380" spans="1:5" ht="17.25" thickBot="1" x14ac:dyDescent="0.35">
      <c r="A380" s="525" t="s">
        <v>110</v>
      </c>
      <c r="B380" s="595"/>
      <c r="C380" s="595"/>
      <c r="D380" s="595"/>
      <c r="E380" s="595"/>
    </row>
    <row r="381" spans="1:5" ht="17.25" thickBot="1" x14ac:dyDescent="0.35">
      <c r="A381" s="525" t="s">
        <v>111</v>
      </c>
      <c r="B381" s="595">
        <v>597300</v>
      </c>
      <c r="C381" s="595">
        <v>443758</v>
      </c>
      <c r="D381" s="595">
        <v>537310.5</v>
      </c>
      <c r="E381" s="595">
        <v>631250</v>
      </c>
    </row>
    <row r="382" spans="1:5" ht="17.25" thickBot="1" x14ac:dyDescent="0.35">
      <c r="A382" s="525" t="s">
        <v>113</v>
      </c>
      <c r="B382" s="599"/>
      <c r="C382" s="598"/>
      <c r="D382" s="598"/>
      <c r="E382" s="598"/>
    </row>
    <row r="383" spans="1:5" ht="17.25" thickBot="1" x14ac:dyDescent="0.35">
      <c r="A383" s="525" t="s">
        <v>114</v>
      </c>
      <c r="B383" s="599"/>
      <c r="C383" s="598"/>
      <c r="D383" s="598"/>
      <c r="E383" s="598"/>
    </row>
    <row r="384" spans="1:5" ht="17.25" thickBot="1" x14ac:dyDescent="0.35">
      <c r="A384" s="526" t="s">
        <v>40</v>
      </c>
      <c r="B384" s="599">
        <v>597300</v>
      </c>
      <c r="C384" s="599">
        <v>443758</v>
      </c>
      <c r="D384" s="599">
        <v>537310.5</v>
      </c>
      <c r="E384" s="599">
        <v>631250</v>
      </c>
    </row>
    <row r="385" spans="1:5" ht="17.25" thickBot="1" x14ac:dyDescent="0.35">
      <c r="A385" s="521" t="s">
        <v>154</v>
      </c>
      <c r="B385" s="1129" t="s">
        <v>1384</v>
      </c>
      <c r="C385" s="1130"/>
      <c r="D385" s="1130"/>
      <c r="E385" s="1131"/>
    </row>
    <row r="386" spans="1:5" ht="95.25" thickBot="1" x14ac:dyDescent="0.35">
      <c r="A386" s="521" t="s">
        <v>53</v>
      </c>
      <c r="B386" s="591" t="s">
        <v>1417</v>
      </c>
      <c r="C386" s="592" t="s">
        <v>1421</v>
      </c>
      <c r="D386" s="1130"/>
      <c r="E386" s="1131"/>
    </row>
    <row r="387" spans="1:5" ht="17.25" thickBot="1" x14ac:dyDescent="0.35">
      <c r="A387" s="523" t="s">
        <v>22</v>
      </c>
      <c r="B387" s="1132" t="s">
        <v>1422</v>
      </c>
      <c r="C387" s="1133"/>
      <c r="D387" s="1133"/>
      <c r="E387" s="1134"/>
    </row>
    <row r="388" spans="1:5" ht="17.25" thickBot="1" x14ac:dyDescent="0.35">
      <c r="A388" s="523" t="s">
        <v>24</v>
      </c>
      <c r="B388" s="1135" t="s">
        <v>1420</v>
      </c>
      <c r="C388" s="1136"/>
      <c r="D388" s="1136"/>
      <c r="E388" s="1137"/>
    </row>
    <row r="389" spans="1:5" x14ac:dyDescent="0.3">
      <c r="A389" s="1127"/>
      <c r="B389" s="550">
        <v>2019</v>
      </c>
      <c r="C389" s="550">
        <v>2020</v>
      </c>
      <c r="D389" s="550">
        <v>2021</v>
      </c>
      <c r="E389" s="550">
        <v>2022</v>
      </c>
    </row>
    <row r="390" spans="1:5" ht="17.25" thickBot="1" x14ac:dyDescent="0.35">
      <c r="A390" s="1128"/>
      <c r="B390" s="593" t="s">
        <v>9</v>
      </c>
      <c r="C390" s="593" t="s">
        <v>10</v>
      </c>
      <c r="D390" s="593" t="s">
        <v>10</v>
      </c>
      <c r="E390" s="593" t="s">
        <v>10</v>
      </c>
    </row>
    <row r="391" spans="1:5" ht="17.25" thickBot="1" x14ac:dyDescent="0.35">
      <c r="A391" s="523" t="s">
        <v>26</v>
      </c>
      <c r="B391" s="596">
        <v>6.5</v>
      </c>
      <c r="C391" s="596">
        <v>16.25</v>
      </c>
      <c r="D391" s="596">
        <v>16.25</v>
      </c>
      <c r="E391" s="596">
        <v>17</v>
      </c>
    </row>
    <row r="392" spans="1:5" ht="17.25" thickBot="1" x14ac:dyDescent="0.35">
      <c r="A392" s="523" t="s">
        <v>27</v>
      </c>
      <c r="B392" s="595">
        <v>570000</v>
      </c>
      <c r="C392" s="595">
        <v>473642</v>
      </c>
      <c r="D392" s="595">
        <v>616500</v>
      </c>
      <c r="E392" s="595">
        <v>631250</v>
      </c>
    </row>
    <row r="393" spans="1:5" ht="17.25" thickBot="1" x14ac:dyDescent="0.35">
      <c r="A393" s="523" t="s">
        <v>28</v>
      </c>
      <c r="B393" s="595">
        <v>87692.307692307688</v>
      </c>
      <c r="C393" s="595">
        <v>29147.200000000001</v>
      </c>
      <c r="D393" s="595">
        <v>37938.461538461539</v>
      </c>
      <c r="E393" s="595">
        <v>37132.352941176468</v>
      </c>
    </row>
    <row r="394" spans="1:5" ht="17.25" thickBot="1" x14ac:dyDescent="0.35">
      <c r="A394" s="523" t="s">
        <v>29</v>
      </c>
      <c r="B394" s="596" t="s">
        <v>30</v>
      </c>
      <c r="C394" s="597">
        <v>1.5</v>
      </c>
      <c r="D394" s="597">
        <v>0</v>
      </c>
      <c r="E394" s="597">
        <v>4.6153846153846212E-2</v>
      </c>
    </row>
    <row r="395" spans="1:5" ht="17.25" thickBot="1" x14ac:dyDescent="0.35">
      <c r="A395" s="523" t="s">
        <v>31</v>
      </c>
      <c r="B395" s="596" t="s">
        <v>30</v>
      </c>
      <c r="C395" s="597">
        <v>-0.16904912280701756</v>
      </c>
      <c r="D395" s="597">
        <v>0.30161598844697046</v>
      </c>
      <c r="E395" s="597">
        <v>2.3925385239253805E-2</v>
      </c>
    </row>
    <row r="396" spans="1:5" ht="17.25" thickBot="1" x14ac:dyDescent="0.35">
      <c r="A396" s="523" t="s">
        <v>32</v>
      </c>
      <c r="B396" s="596" t="s">
        <v>30</v>
      </c>
      <c r="C396" s="597">
        <v>-0.66761964912280702</v>
      </c>
      <c r="D396" s="597">
        <v>0.30161598844697046</v>
      </c>
      <c r="E396" s="597">
        <v>-2.1247793521301572E-2</v>
      </c>
    </row>
    <row r="397" spans="1:5" ht="17.25" thickBot="1" x14ac:dyDescent="0.35">
      <c r="A397" s="1139" t="s">
        <v>1530</v>
      </c>
      <c r="B397" s="1140"/>
      <c r="C397" s="1140"/>
      <c r="D397" s="1140"/>
      <c r="E397" s="1141"/>
    </row>
    <row r="398" spans="1:5" x14ac:dyDescent="0.3">
      <c r="A398" s="1127"/>
      <c r="B398" s="550">
        <v>2019</v>
      </c>
      <c r="C398" s="550">
        <v>2020</v>
      </c>
      <c r="D398" s="550">
        <v>2021</v>
      </c>
      <c r="E398" s="550">
        <v>2022</v>
      </c>
    </row>
    <row r="399" spans="1:5" ht="17.25" thickBot="1" x14ac:dyDescent="0.35">
      <c r="A399" s="1128"/>
      <c r="B399" s="593" t="s">
        <v>9</v>
      </c>
      <c r="C399" s="593" t="s">
        <v>10</v>
      </c>
      <c r="D399" s="593" t="s">
        <v>10</v>
      </c>
      <c r="E399" s="593" t="s">
        <v>10</v>
      </c>
    </row>
    <row r="400" spans="1:5" ht="17.25" thickBot="1" x14ac:dyDescent="0.35">
      <c r="A400" s="524" t="s">
        <v>49</v>
      </c>
      <c r="B400" s="598">
        <v>0</v>
      </c>
      <c r="C400" s="598">
        <v>0</v>
      </c>
      <c r="D400" s="598">
        <v>0</v>
      </c>
      <c r="E400" s="598">
        <v>0</v>
      </c>
    </row>
    <row r="401" spans="1:5" ht="17.25" thickBot="1" x14ac:dyDescent="0.35">
      <c r="A401" s="525" t="s">
        <v>110</v>
      </c>
      <c r="B401" s="598"/>
      <c r="C401" s="598"/>
      <c r="D401" s="598"/>
      <c r="E401" s="598"/>
    </row>
    <row r="402" spans="1:5" ht="17.25" thickBot="1" x14ac:dyDescent="0.35">
      <c r="A402" s="525" t="s">
        <v>111</v>
      </c>
      <c r="B402" s="598"/>
      <c r="C402" s="598"/>
      <c r="D402" s="598"/>
      <c r="E402" s="598"/>
    </row>
    <row r="403" spans="1:5" ht="17.25" thickBot="1" x14ac:dyDescent="0.35">
      <c r="A403" s="525" t="s">
        <v>113</v>
      </c>
      <c r="B403" s="598"/>
      <c r="C403" s="598"/>
      <c r="D403" s="598"/>
      <c r="E403" s="598"/>
    </row>
    <row r="404" spans="1:5" ht="17.25" thickBot="1" x14ac:dyDescent="0.35">
      <c r="A404" s="525" t="s">
        <v>114</v>
      </c>
      <c r="B404" s="598"/>
      <c r="C404" s="598"/>
      <c r="D404" s="598"/>
      <c r="E404" s="598"/>
    </row>
    <row r="405" spans="1:5" ht="17.25" thickBot="1" x14ac:dyDescent="0.35">
      <c r="A405" s="524" t="s">
        <v>50</v>
      </c>
      <c r="B405" s="599">
        <v>570000</v>
      </c>
      <c r="C405" s="599">
        <v>473642</v>
      </c>
      <c r="D405" s="599">
        <v>616500</v>
      </c>
      <c r="E405" s="599">
        <v>631250</v>
      </c>
    </row>
    <row r="406" spans="1:5" ht="17.25" thickBot="1" x14ac:dyDescent="0.35">
      <c r="A406" s="525" t="s">
        <v>110</v>
      </c>
      <c r="B406" s="595"/>
      <c r="C406" s="595"/>
      <c r="D406" s="595"/>
      <c r="E406" s="595"/>
    </row>
    <row r="407" spans="1:5" ht="17.25" thickBot="1" x14ac:dyDescent="0.35">
      <c r="A407" s="525" t="s">
        <v>111</v>
      </c>
      <c r="B407" s="595">
        <v>570000</v>
      </c>
      <c r="C407" s="595">
        <v>473642</v>
      </c>
      <c r="D407" s="595">
        <v>616500</v>
      </c>
      <c r="E407" s="595">
        <v>631250</v>
      </c>
    </row>
    <row r="408" spans="1:5" ht="17.25" thickBot="1" x14ac:dyDescent="0.35">
      <c r="A408" s="525" t="s">
        <v>113</v>
      </c>
      <c r="B408" s="599"/>
      <c r="C408" s="598"/>
      <c r="D408" s="598"/>
      <c r="E408" s="598"/>
    </row>
    <row r="409" spans="1:5" ht="17.25" thickBot="1" x14ac:dyDescent="0.35">
      <c r="A409" s="525" t="s">
        <v>114</v>
      </c>
      <c r="B409" s="599"/>
      <c r="C409" s="598"/>
      <c r="D409" s="598"/>
      <c r="E409" s="598"/>
    </row>
    <row r="410" spans="1:5" ht="17.25" thickBot="1" x14ac:dyDescent="0.35">
      <c r="A410" s="526" t="s">
        <v>319</v>
      </c>
      <c r="B410" s="599">
        <v>570000</v>
      </c>
      <c r="C410" s="599">
        <v>473642</v>
      </c>
      <c r="D410" s="599">
        <v>616500</v>
      </c>
      <c r="E410" s="599">
        <v>631250</v>
      </c>
    </row>
    <row r="411" spans="1:5" ht="17.25" thickBot="1" x14ac:dyDescent="0.35">
      <c r="A411" s="521" t="s">
        <v>154</v>
      </c>
      <c r="B411" s="1129" t="s">
        <v>1384</v>
      </c>
      <c r="C411" s="1130"/>
      <c r="D411" s="1130"/>
      <c r="E411" s="1131"/>
    </row>
    <row r="412" spans="1:5" ht="108.75" thickBot="1" x14ac:dyDescent="0.35">
      <c r="A412" s="521" t="s">
        <v>156</v>
      </c>
      <c r="B412" s="591" t="s">
        <v>1423</v>
      </c>
      <c r="C412" s="592" t="s">
        <v>1424</v>
      </c>
      <c r="D412" s="1130"/>
      <c r="E412" s="1131"/>
    </row>
    <row r="413" spans="1:5" ht="17.25" thickBot="1" x14ac:dyDescent="0.35">
      <c r="A413" s="522"/>
      <c r="B413" s="1129"/>
      <c r="C413" s="1138"/>
      <c r="D413" s="1130"/>
      <c r="E413" s="1131"/>
    </row>
    <row r="414" spans="1:5" ht="17.25" thickBot="1" x14ac:dyDescent="0.35">
      <c r="A414" s="523" t="s">
        <v>22</v>
      </c>
      <c r="B414" s="1132" t="s">
        <v>1419</v>
      </c>
      <c r="C414" s="1133"/>
      <c r="D414" s="1133"/>
      <c r="E414" s="1134"/>
    </row>
    <row r="415" spans="1:5" ht="17.25" thickBot="1" x14ac:dyDescent="0.35">
      <c r="A415" s="523" t="s">
        <v>24</v>
      </c>
      <c r="B415" s="1135" t="s">
        <v>1420</v>
      </c>
      <c r="C415" s="1136"/>
      <c r="D415" s="1136"/>
      <c r="E415" s="1137"/>
    </row>
    <row r="416" spans="1:5" x14ac:dyDescent="0.3">
      <c r="A416" s="1127"/>
      <c r="B416" s="550">
        <v>2019</v>
      </c>
      <c r="C416" s="550">
        <v>2020</v>
      </c>
      <c r="D416" s="550">
        <v>2021</v>
      </c>
      <c r="E416" s="550">
        <v>2022</v>
      </c>
    </row>
    <row r="417" spans="1:5" ht="17.25" thickBot="1" x14ac:dyDescent="0.35">
      <c r="A417" s="1128"/>
      <c r="B417" s="593" t="s">
        <v>9</v>
      </c>
      <c r="C417" s="593" t="s">
        <v>10</v>
      </c>
      <c r="D417" s="593" t="s">
        <v>10</v>
      </c>
      <c r="E417" s="593" t="s">
        <v>10</v>
      </c>
    </row>
    <row r="418" spans="1:5" ht="17.25" thickBot="1" x14ac:dyDescent="0.35">
      <c r="A418" s="523" t="s">
        <v>26</v>
      </c>
      <c r="B418" s="594">
        <v>6.5</v>
      </c>
      <c r="C418" s="594">
        <v>16.5</v>
      </c>
      <c r="D418" s="594">
        <v>16.5</v>
      </c>
      <c r="E418" s="594">
        <v>15</v>
      </c>
    </row>
    <row r="419" spans="1:5" ht="17.25" thickBot="1" x14ac:dyDescent="0.35">
      <c r="A419" s="523" t="s">
        <v>27</v>
      </c>
      <c r="B419" s="595">
        <v>25000</v>
      </c>
      <c r="C419" s="595">
        <v>50000</v>
      </c>
      <c r="D419" s="595">
        <v>75000</v>
      </c>
      <c r="E419" s="595">
        <v>37500</v>
      </c>
    </row>
    <row r="420" spans="1:5" ht="17.25" thickBot="1" x14ac:dyDescent="0.35">
      <c r="A420" s="523" t="s">
        <v>28</v>
      </c>
      <c r="B420" s="595">
        <v>3846.1538461538462</v>
      </c>
      <c r="C420" s="595">
        <v>3030.3030303030305</v>
      </c>
      <c r="D420" s="595">
        <v>4545.454545454545</v>
      </c>
      <c r="E420" s="595">
        <v>2500</v>
      </c>
    </row>
    <row r="421" spans="1:5" ht="17.25" thickBot="1" x14ac:dyDescent="0.35">
      <c r="A421" s="523" t="s">
        <v>29</v>
      </c>
      <c r="B421" s="596" t="s">
        <v>30</v>
      </c>
      <c r="C421" s="597">
        <v>1.5384615384615383</v>
      </c>
      <c r="D421" s="597">
        <v>0</v>
      </c>
      <c r="E421" s="597">
        <v>-9.0909090909090939E-2</v>
      </c>
    </row>
    <row r="422" spans="1:5" ht="17.25" thickBot="1" x14ac:dyDescent="0.35">
      <c r="A422" s="523" t="s">
        <v>31</v>
      </c>
      <c r="B422" s="596" t="s">
        <v>30</v>
      </c>
      <c r="C422" s="597">
        <v>1</v>
      </c>
      <c r="D422" s="597">
        <v>0.5</v>
      </c>
      <c r="E422" s="597">
        <v>-0.5</v>
      </c>
    </row>
    <row r="423" spans="1:5" ht="17.25" thickBot="1" x14ac:dyDescent="0.35">
      <c r="A423" s="523" t="s">
        <v>32</v>
      </c>
      <c r="B423" s="596" t="s">
        <v>30</v>
      </c>
      <c r="C423" s="597">
        <v>-0.21212121212121204</v>
      </c>
      <c r="D423" s="597">
        <v>0.49999999999999978</v>
      </c>
      <c r="E423" s="597">
        <v>-0.44999999999999996</v>
      </c>
    </row>
    <row r="424" spans="1:5" ht="17.25" thickBot="1" x14ac:dyDescent="0.35">
      <c r="A424" s="1139" t="s">
        <v>1529</v>
      </c>
      <c r="B424" s="1140"/>
      <c r="C424" s="1140"/>
      <c r="D424" s="1140"/>
      <c r="E424" s="1141"/>
    </row>
    <row r="425" spans="1:5" x14ac:dyDescent="0.3">
      <c r="A425" s="1127"/>
      <c r="B425" s="550">
        <v>2019</v>
      </c>
      <c r="C425" s="550">
        <v>2020</v>
      </c>
      <c r="D425" s="550">
        <v>2021</v>
      </c>
      <c r="E425" s="550">
        <v>2022</v>
      </c>
    </row>
    <row r="426" spans="1:5" ht="17.25" thickBot="1" x14ac:dyDescent="0.35">
      <c r="A426" s="1128"/>
      <c r="B426" s="593" t="s">
        <v>9</v>
      </c>
      <c r="C426" s="593" t="s">
        <v>10</v>
      </c>
      <c r="D426" s="593" t="s">
        <v>10</v>
      </c>
      <c r="E426" s="593" t="s">
        <v>10</v>
      </c>
    </row>
    <row r="427" spans="1:5" ht="17.25" thickBot="1" x14ac:dyDescent="0.35">
      <c r="A427" s="524" t="s">
        <v>49</v>
      </c>
      <c r="B427" s="598">
        <v>0</v>
      </c>
      <c r="C427" s="598">
        <v>0</v>
      </c>
      <c r="D427" s="598">
        <v>0</v>
      </c>
      <c r="E427" s="598">
        <v>0</v>
      </c>
    </row>
    <row r="428" spans="1:5" ht="17.25" thickBot="1" x14ac:dyDescent="0.35">
      <c r="A428" s="525" t="s">
        <v>110</v>
      </c>
      <c r="B428" s="598"/>
      <c r="C428" s="598"/>
      <c r="D428" s="598"/>
      <c r="E428" s="598"/>
    </row>
    <row r="429" spans="1:5" ht="17.25" thickBot="1" x14ac:dyDescent="0.35">
      <c r="A429" s="525" t="s">
        <v>111</v>
      </c>
      <c r="B429" s="598"/>
      <c r="C429" s="598"/>
      <c r="D429" s="598"/>
      <c r="E429" s="598"/>
    </row>
    <row r="430" spans="1:5" ht="17.25" thickBot="1" x14ac:dyDescent="0.35">
      <c r="A430" s="525" t="s">
        <v>113</v>
      </c>
      <c r="B430" s="598"/>
      <c r="C430" s="598"/>
      <c r="D430" s="598"/>
      <c r="E430" s="598"/>
    </row>
    <row r="431" spans="1:5" ht="17.25" thickBot="1" x14ac:dyDescent="0.35">
      <c r="A431" s="525" t="s">
        <v>114</v>
      </c>
      <c r="B431" s="598"/>
      <c r="C431" s="598"/>
      <c r="D431" s="598"/>
      <c r="E431" s="598"/>
    </row>
    <row r="432" spans="1:5" ht="17.25" thickBot="1" x14ac:dyDescent="0.35">
      <c r="A432" s="524" t="s">
        <v>50</v>
      </c>
      <c r="B432" s="599">
        <v>25000</v>
      </c>
      <c r="C432" s="599">
        <v>50000</v>
      </c>
      <c r="D432" s="599">
        <v>75000</v>
      </c>
      <c r="E432" s="599">
        <v>37500</v>
      </c>
    </row>
    <row r="433" spans="1:5" ht="17.25" thickBot="1" x14ac:dyDescent="0.35">
      <c r="A433" s="525" t="s">
        <v>110</v>
      </c>
      <c r="B433" s="599"/>
      <c r="C433" s="598"/>
      <c r="D433" s="598"/>
      <c r="E433" s="598"/>
    </row>
    <row r="434" spans="1:5" ht="17.25" thickBot="1" x14ac:dyDescent="0.35">
      <c r="A434" s="525" t="s">
        <v>111</v>
      </c>
      <c r="B434" s="595">
        <v>25000</v>
      </c>
      <c r="C434" s="595">
        <v>50000</v>
      </c>
      <c r="D434" s="595">
        <v>75000</v>
      </c>
      <c r="E434" s="595">
        <v>37500</v>
      </c>
    </row>
    <row r="435" spans="1:5" ht="17.25" thickBot="1" x14ac:dyDescent="0.35">
      <c r="A435" s="525" t="s">
        <v>113</v>
      </c>
      <c r="B435" s="599"/>
      <c r="C435" s="598"/>
      <c r="D435" s="598"/>
      <c r="E435" s="598"/>
    </row>
    <row r="436" spans="1:5" ht="17.25" thickBot="1" x14ac:dyDescent="0.35">
      <c r="A436" s="525" t="s">
        <v>114</v>
      </c>
      <c r="B436" s="599"/>
      <c r="C436" s="598"/>
      <c r="D436" s="598"/>
      <c r="E436" s="598"/>
    </row>
    <row r="437" spans="1:5" ht="17.25" thickBot="1" x14ac:dyDescent="0.35">
      <c r="A437" s="526" t="s">
        <v>40</v>
      </c>
      <c r="B437" s="599">
        <v>25000</v>
      </c>
      <c r="C437" s="599">
        <v>50000</v>
      </c>
      <c r="D437" s="599">
        <v>75000</v>
      </c>
      <c r="E437" s="599">
        <v>37500</v>
      </c>
    </row>
    <row r="438" spans="1:5" ht="17.25" thickBot="1" x14ac:dyDescent="0.35">
      <c r="A438" s="521" t="s">
        <v>154</v>
      </c>
      <c r="B438" s="1129" t="s">
        <v>1425</v>
      </c>
      <c r="C438" s="1130"/>
      <c r="D438" s="1130"/>
      <c r="E438" s="1131"/>
    </row>
    <row r="439" spans="1:5" ht="108.75" thickBot="1" x14ac:dyDescent="0.35">
      <c r="A439" s="521" t="s">
        <v>53</v>
      </c>
      <c r="B439" s="591" t="s">
        <v>1426</v>
      </c>
      <c r="C439" s="592" t="s">
        <v>1427</v>
      </c>
      <c r="D439" s="1130"/>
      <c r="E439" s="1131"/>
    </row>
    <row r="440" spans="1:5" ht="17.25" thickBot="1" x14ac:dyDescent="0.35">
      <c r="A440" s="523" t="s">
        <v>22</v>
      </c>
      <c r="B440" s="1132" t="s">
        <v>1428</v>
      </c>
      <c r="C440" s="1133"/>
      <c r="D440" s="1133"/>
      <c r="E440" s="1134"/>
    </row>
    <row r="441" spans="1:5" ht="17.25" thickBot="1" x14ac:dyDescent="0.35">
      <c r="A441" s="523" t="s">
        <v>24</v>
      </c>
      <c r="B441" s="1135" t="s">
        <v>1420</v>
      </c>
      <c r="C441" s="1136"/>
      <c r="D441" s="1136"/>
      <c r="E441" s="1137"/>
    </row>
    <row r="442" spans="1:5" x14ac:dyDescent="0.3">
      <c r="A442" s="1127"/>
      <c r="B442" s="550">
        <v>2019</v>
      </c>
      <c r="C442" s="550">
        <v>2020</v>
      </c>
      <c r="D442" s="550">
        <v>2021</v>
      </c>
      <c r="E442" s="550">
        <v>2022</v>
      </c>
    </row>
    <row r="443" spans="1:5" ht="17.25" thickBot="1" x14ac:dyDescent="0.35">
      <c r="A443" s="1128"/>
      <c r="B443" s="593" t="s">
        <v>9</v>
      </c>
      <c r="C443" s="593" t="s">
        <v>10</v>
      </c>
      <c r="D443" s="593" t="s">
        <v>10</v>
      </c>
      <c r="E443" s="593" t="s">
        <v>10</v>
      </c>
    </row>
    <row r="444" spans="1:5" ht="17.25" thickBot="1" x14ac:dyDescent="0.35">
      <c r="A444" s="523" t="s">
        <v>26</v>
      </c>
      <c r="B444" s="596">
        <v>2</v>
      </c>
      <c r="C444" s="596">
        <v>2</v>
      </c>
      <c r="D444" s="596">
        <v>2</v>
      </c>
      <c r="E444" s="596">
        <v>0</v>
      </c>
    </row>
    <row r="445" spans="1:5" ht="17.25" thickBot="1" x14ac:dyDescent="0.35">
      <c r="A445" s="523" t="s">
        <v>27</v>
      </c>
      <c r="B445" s="595">
        <v>50000</v>
      </c>
      <c r="C445" s="595">
        <v>20000</v>
      </c>
      <c r="D445" s="595">
        <v>12840</v>
      </c>
      <c r="E445" s="595">
        <v>0</v>
      </c>
    </row>
    <row r="446" spans="1:5" ht="17.25" thickBot="1" x14ac:dyDescent="0.35">
      <c r="A446" s="523" t="s">
        <v>28</v>
      </c>
      <c r="B446" s="595">
        <v>25000</v>
      </c>
      <c r="C446" s="595">
        <v>10000</v>
      </c>
      <c r="D446" s="595">
        <v>6420</v>
      </c>
      <c r="E446" s="595" t="e">
        <v>#DIV/0!</v>
      </c>
    </row>
    <row r="447" spans="1:5" ht="17.25" thickBot="1" x14ac:dyDescent="0.35">
      <c r="A447" s="523" t="s">
        <v>29</v>
      </c>
      <c r="B447" s="596" t="s">
        <v>30</v>
      </c>
      <c r="C447" s="597">
        <v>0</v>
      </c>
      <c r="D447" s="597">
        <v>0</v>
      </c>
      <c r="E447" s="597">
        <v>-1</v>
      </c>
    </row>
    <row r="448" spans="1:5" ht="17.25" thickBot="1" x14ac:dyDescent="0.35">
      <c r="A448" s="523" t="s">
        <v>31</v>
      </c>
      <c r="B448" s="596" t="s">
        <v>30</v>
      </c>
      <c r="C448" s="597">
        <v>-0.6</v>
      </c>
      <c r="D448" s="597">
        <v>-0.35799999999999998</v>
      </c>
      <c r="E448" s="597">
        <v>-1</v>
      </c>
    </row>
    <row r="449" spans="1:5" ht="17.25" thickBot="1" x14ac:dyDescent="0.35">
      <c r="A449" s="523" t="s">
        <v>32</v>
      </c>
      <c r="B449" s="596" t="s">
        <v>30</v>
      </c>
      <c r="C449" s="597">
        <v>-0.6</v>
      </c>
      <c r="D449" s="597">
        <v>-0.35799999999999998</v>
      </c>
      <c r="E449" s="597" t="e">
        <v>#DIV/0!</v>
      </c>
    </row>
    <row r="450" spans="1:5" ht="17.25" thickBot="1" x14ac:dyDescent="0.35">
      <c r="A450" s="1139" t="s">
        <v>1530</v>
      </c>
      <c r="B450" s="1140"/>
      <c r="C450" s="1140"/>
      <c r="D450" s="1140"/>
      <c r="E450" s="1141"/>
    </row>
    <row r="451" spans="1:5" x14ac:dyDescent="0.3">
      <c r="A451" s="1127"/>
      <c r="B451" s="550">
        <v>2019</v>
      </c>
      <c r="C451" s="550">
        <v>2020</v>
      </c>
      <c r="D451" s="550">
        <v>2021</v>
      </c>
      <c r="E451" s="550">
        <v>2022</v>
      </c>
    </row>
    <row r="452" spans="1:5" ht="17.25" thickBot="1" x14ac:dyDescent="0.35">
      <c r="A452" s="1128"/>
      <c r="B452" s="593" t="s">
        <v>9</v>
      </c>
      <c r="C452" s="593" t="s">
        <v>10</v>
      </c>
      <c r="D452" s="593" t="s">
        <v>10</v>
      </c>
      <c r="E452" s="593" t="s">
        <v>10</v>
      </c>
    </row>
    <row r="453" spans="1:5" ht="17.25" thickBot="1" x14ac:dyDescent="0.35">
      <c r="A453" s="524" t="s">
        <v>49</v>
      </c>
      <c r="B453" s="598">
        <v>0</v>
      </c>
      <c r="C453" s="598">
        <v>0</v>
      </c>
      <c r="D453" s="598">
        <v>0</v>
      </c>
      <c r="E453" s="598">
        <v>0</v>
      </c>
    </row>
    <row r="454" spans="1:5" ht="17.25" thickBot="1" x14ac:dyDescent="0.35">
      <c r="A454" s="525" t="s">
        <v>110</v>
      </c>
      <c r="B454" s="598"/>
      <c r="C454" s="598"/>
      <c r="D454" s="598"/>
      <c r="E454" s="598"/>
    </row>
    <row r="455" spans="1:5" ht="17.25" thickBot="1" x14ac:dyDescent="0.35">
      <c r="A455" s="525" t="s">
        <v>111</v>
      </c>
      <c r="B455" s="598"/>
      <c r="C455" s="598"/>
      <c r="D455" s="598"/>
      <c r="E455" s="598"/>
    </row>
    <row r="456" spans="1:5" ht="17.25" thickBot="1" x14ac:dyDescent="0.35">
      <c r="A456" s="525" t="s">
        <v>113</v>
      </c>
      <c r="B456" s="598"/>
      <c r="C456" s="598"/>
      <c r="D456" s="598"/>
      <c r="E456" s="598"/>
    </row>
    <row r="457" spans="1:5" ht="17.25" thickBot="1" x14ac:dyDescent="0.35">
      <c r="A457" s="525" t="s">
        <v>114</v>
      </c>
      <c r="B457" s="598"/>
      <c r="C457" s="598"/>
      <c r="D457" s="598"/>
      <c r="E457" s="598"/>
    </row>
    <row r="458" spans="1:5" ht="17.25" thickBot="1" x14ac:dyDescent="0.35">
      <c r="A458" s="524" t="s">
        <v>50</v>
      </c>
      <c r="B458" s="599">
        <v>50000</v>
      </c>
      <c r="C458" s="599">
        <v>20000</v>
      </c>
      <c r="D458" s="599">
        <v>12840</v>
      </c>
      <c r="E458" s="599">
        <v>0</v>
      </c>
    </row>
    <row r="459" spans="1:5" ht="17.25" thickBot="1" x14ac:dyDescent="0.35">
      <c r="A459" s="525" t="s">
        <v>110</v>
      </c>
      <c r="B459" s="599"/>
      <c r="C459" s="598"/>
      <c r="D459" s="598"/>
      <c r="E459" s="598"/>
    </row>
    <row r="460" spans="1:5" ht="17.25" thickBot="1" x14ac:dyDescent="0.35">
      <c r="A460" s="525" t="s">
        <v>111</v>
      </c>
      <c r="B460" s="595">
        <v>50000</v>
      </c>
      <c r="C460" s="595">
        <v>20000</v>
      </c>
      <c r="D460" s="595">
        <v>12840</v>
      </c>
      <c r="E460" s="595">
        <v>0</v>
      </c>
    </row>
    <row r="461" spans="1:5" ht="17.25" thickBot="1" x14ac:dyDescent="0.35">
      <c r="A461" s="525" t="s">
        <v>113</v>
      </c>
      <c r="B461" s="599"/>
      <c r="C461" s="598"/>
      <c r="D461" s="598"/>
      <c r="E461" s="598"/>
    </row>
    <row r="462" spans="1:5" ht="17.25" thickBot="1" x14ac:dyDescent="0.35">
      <c r="A462" s="525" t="s">
        <v>114</v>
      </c>
      <c r="B462" s="599"/>
      <c r="C462" s="598"/>
      <c r="D462" s="598"/>
      <c r="E462" s="598"/>
    </row>
    <row r="463" spans="1:5" ht="17.25" thickBot="1" x14ac:dyDescent="0.35">
      <c r="A463" s="526" t="s">
        <v>319</v>
      </c>
      <c r="B463" s="599">
        <v>50000</v>
      </c>
      <c r="C463" s="599">
        <v>20000</v>
      </c>
      <c r="D463" s="599">
        <v>12840</v>
      </c>
      <c r="E463" s="599">
        <v>0</v>
      </c>
    </row>
    <row r="464" spans="1:5" ht="17.25" thickBot="1" x14ac:dyDescent="0.35">
      <c r="A464" s="521" t="s">
        <v>154</v>
      </c>
      <c r="B464" s="1112" t="s">
        <v>1394</v>
      </c>
      <c r="C464" s="1123"/>
      <c r="D464" s="1113"/>
      <c r="E464" s="1114"/>
    </row>
    <row r="465" spans="1:5" ht="68.25" thickBot="1" x14ac:dyDescent="0.35">
      <c r="A465" s="521" t="s">
        <v>156</v>
      </c>
      <c r="B465" s="591" t="s">
        <v>1429</v>
      </c>
      <c r="C465" s="592" t="s">
        <v>1430</v>
      </c>
      <c r="D465" s="1130"/>
      <c r="E465" s="1131"/>
    </row>
    <row r="466" spans="1:5" ht="17.25" thickBot="1" x14ac:dyDescent="0.35">
      <c r="A466" s="522"/>
      <c r="B466" s="1129"/>
      <c r="C466" s="1138"/>
      <c r="D466" s="1130"/>
      <c r="E466" s="1131"/>
    </row>
    <row r="467" spans="1:5" ht="17.25" thickBot="1" x14ac:dyDescent="0.35">
      <c r="A467" s="523" t="s">
        <v>22</v>
      </c>
      <c r="B467" s="1132" t="s">
        <v>1431</v>
      </c>
      <c r="C467" s="1133"/>
      <c r="D467" s="1133"/>
      <c r="E467" s="1134"/>
    </row>
    <row r="468" spans="1:5" ht="17.25" thickBot="1" x14ac:dyDescent="0.35">
      <c r="A468" s="523" t="s">
        <v>24</v>
      </c>
      <c r="B468" s="1135" t="s">
        <v>1388</v>
      </c>
      <c r="C468" s="1136"/>
      <c r="D468" s="1136"/>
      <c r="E468" s="1137"/>
    </row>
    <row r="469" spans="1:5" x14ac:dyDescent="0.3">
      <c r="A469" s="1127"/>
      <c r="B469" s="550">
        <v>2019</v>
      </c>
      <c r="C469" s="550">
        <v>2020</v>
      </c>
      <c r="D469" s="550">
        <v>2021</v>
      </c>
      <c r="E469" s="550">
        <v>2022</v>
      </c>
    </row>
    <row r="470" spans="1:5" ht="17.25" thickBot="1" x14ac:dyDescent="0.35">
      <c r="A470" s="1128"/>
      <c r="B470" s="593" t="s">
        <v>9</v>
      </c>
      <c r="C470" s="593" t="s">
        <v>10</v>
      </c>
      <c r="D470" s="593" t="s">
        <v>10</v>
      </c>
      <c r="E470" s="593" t="s">
        <v>10</v>
      </c>
    </row>
    <row r="471" spans="1:5" ht="17.25" thickBot="1" x14ac:dyDescent="0.35">
      <c r="A471" s="523" t="s">
        <v>26</v>
      </c>
      <c r="B471" s="595">
        <v>3</v>
      </c>
      <c r="C471" s="595">
        <v>1</v>
      </c>
      <c r="D471" s="595">
        <v>0</v>
      </c>
      <c r="E471" s="595">
        <v>0</v>
      </c>
    </row>
    <row r="472" spans="1:5" ht="17.25" thickBot="1" x14ac:dyDescent="0.35">
      <c r="A472" s="523" t="s">
        <v>27</v>
      </c>
      <c r="B472" s="595">
        <v>15000</v>
      </c>
      <c r="C472" s="595">
        <v>3500</v>
      </c>
      <c r="D472" s="595">
        <v>0</v>
      </c>
      <c r="E472" s="595">
        <v>0</v>
      </c>
    </row>
    <row r="473" spans="1:5" ht="17.25" thickBot="1" x14ac:dyDescent="0.35">
      <c r="A473" s="523" t="s">
        <v>28</v>
      </c>
      <c r="B473" s="595">
        <v>5000</v>
      </c>
      <c r="C473" s="595">
        <v>3500</v>
      </c>
      <c r="D473" s="595" t="e">
        <v>#DIV/0!</v>
      </c>
      <c r="E473" s="595" t="e">
        <v>#DIV/0!</v>
      </c>
    </row>
    <row r="474" spans="1:5" ht="17.25" thickBot="1" x14ac:dyDescent="0.35">
      <c r="A474" s="523" t="s">
        <v>29</v>
      </c>
      <c r="B474" s="596" t="s">
        <v>30</v>
      </c>
      <c r="C474" s="597">
        <v>-0.66666666666666674</v>
      </c>
      <c r="D474" s="597">
        <v>-1</v>
      </c>
      <c r="E474" s="597" t="e">
        <v>#DIV/0!</v>
      </c>
    </row>
    <row r="475" spans="1:5" ht="17.25" thickBot="1" x14ac:dyDescent="0.35">
      <c r="A475" s="523" t="s">
        <v>31</v>
      </c>
      <c r="B475" s="596" t="s">
        <v>30</v>
      </c>
      <c r="C475" s="597">
        <v>-0.76666666666666661</v>
      </c>
      <c r="D475" s="597">
        <v>-1</v>
      </c>
      <c r="E475" s="597" t="e">
        <v>#DIV/0!</v>
      </c>
    </row>
    <row r="476" spans="1:5" ht="17.25" thickBot="1" x14ac:dyDescent="0.35">
      <c r="A476" s="523" t="s">
        <v>32</v>
      </c>
      <c r="B476" s="596" t="s">
        <v>30</v>
      </c>
      <c r="C476" s="597">
        <v>-0.30000000000000004</v>
      </c>
      <c r="D476" s="597" t="e">
        <v>#DIV/0!</v>
      </c>
      <c r="E476" s="597" t="e">
        <v>#DIV/0!</v>
      </c>
    </row>
    <row r="477" spans="1:5" ht="17.25" thickBot="1" x14ac:dyDescent="0.35">
      <c r="A477" s="1139" t="s">
        <v>1529</v>
      </c>
      <c r="B477" s="1140"/>
      <c r="C477" s="1140"/>
      <c r="D477" s="1140"/>
      <c r="E477" s="1141"/>
    </row>
    <row r="478" spans="1:5" x14ac:dyDescent="0.3">
      <c r="A478" s="1127"/>
      <c r="B478" s="550">
        <v>2019</v>
      </c>
      <c r="C478" s="550">
        <v>2020</v>
      </c>
      <c r="D478" s="550">
        <v>2021</v>
      </c>
      <c r="E478" s="550">
        <v>2022</v>
      </c>
    </row>
    <row r="479" spans="1:5" ht="17.25" thickBot="1" x14ac:dyDescent="0.35">
      <c r="A479" s="1128"/>
      <c r="B479" s="593" t="s">
        <v>9</v>
      </c>
      <c r="C479" s="593" t="s">
        <v>10</v>
      </c>
      <c r="D479" s="593" t="s">
        <v>10</v>
      </c>
      <c r="E479" s="593" t="s">
        <v>10</v>
      </c>
    </row>
    <row r="480" spans="1:5" ht="17.25" thickBot="1" x14ac:dyDescent="0.35">
      <c r="A480" s="524" t="s">
        <v>49</v>
      </c>
      <c r="B480" s="598">
        <v>0</v>
      </c>
      <c r="C480" s="598">
        <v>0</v>
      </c>
      <c r="D480" s="598">
        <v>0</v>
      </c>
      <c r="E480" s="598">
        <v>0</v>
      </c>
    </row>
    <row r="481" spans="1:5" ht="17.25" thickBot="1" x14ac:dyDescent="0.35">
      <c r="A481" s="525" t="s">
        <v>110</v>
      </c>
      <c r="B481" s="598"/>
      <c r="C481" s="598"/>
      <c r="D481" s="598"/>
      <c r="E481" s="598"/>
    </row>
    <row r="482" spans="1:5" ht="17.25" thickBot="1" x14ac:dyDescent="0.35">
      <c r="A482" s="525" t="s">
        <v>111</v>
      </c>
      <c r="B482" s="598"/>
      <c r="C482" s="598"/>
      <c r="D482" s="598"/>
      <c r="E482" s="598"/>
    </row>
    <row r="483" spans="1:5" ht="17.25" thickBot="1" x14ac:dyDescent="0.35">
      <c r="A483" s="525" t="s">
        <v>113</v>
      </c>
      <c r="B483" s="598"/>
      <c r="C483" s="598"/>
      <c r="D483" s="598"/>
      <c r="E483" s="598"/>
    </row>
    <row r="484" spans="1:5" ht="17.25" thickBot="1" x14ac:dyDescent="0.35">
      <c r="A484" s="525" t="s">
        <v>114</v>
      </c>
      <c r="B484" s="598"/>
      <c r="C484" s="598"/>
      <c r="D484" s="598"/>
      <c r="E484" s="598"/>
    </row>
    <row r="485" spans="1:5" ht="17.25" thickBot="1" x14ac:dyDescent="0.35">
      <c r="A485" s="524" t="s">
        <v>50</v>
      </c>
      <c r="B485" s="599">
        <v>15000</v>
      </c>
      <c r="C485" s="599">
        <v>3500</v>
      </c>
      <c r="D485" s="599">
        <v>0</v>
      </c>
      <c r="E485" s="599">
        <v>0</v>
      </c>
    </row>
    <row r="486" spans="1:5" ht="17.25" thickBot="1" x14ac:dyDescent="0.35">
      <c r="A486" s="525" t="s">
        <v>110</v>
      </c>
      <c r="B486" s="599"/>
      <c r="C486" s="598"/>
      <c r="D486" s="598"/>
      <c r="E486" s="598"/>
    </row>
    <row r="487" spans="1:5" ht="17.25" thickBot="1" x14ac:dyDescent="0.35">
      <c r="A487" s="525" t="s">
        <v>111</v>
      </c>
      <c r="B487" s="595">
        <v>15000</v>
      </c>
      <c r="C487" s="595">
        <v>3500</v>
      </c>
      <c r="D487" s="595">
        <v>0</v>
      </c>
      <c r="E487" s="595">
        <v>0</v>
      </c>
    </row>
    <row r="488" spans="1:5" ht="17.25" thickBot="1" x14ac:dyDescent="0.35">
      <c r="A488" s="525" t="s">
        <v>113</v>
      </c>
      <c r="B488" s="599"/>
      <c r="C488" s="598"/>
      <c r="D488" s="598"/>
      <c r="E488" s="598"/>
    </row>
    <row r="489" spans="1:5" ht="17.25" thickBot="1" x14ac:dyDescent="0.35">
      <c r="A489" s="525" t="s">
        <v>114</v>
      </c>
      <c r="B489" s="599"/>
      <c r="C489" s="598"/>
      <c r="D489" s="598"/>
      <c r="E489" s="598"/>
    </row>
    <row r="490" spans="1:5" ht="17.25" thickBot="1" x14ac:dyDescent="0.35">
      <c r="A490" s="526" t="s">
        <v>40</v>
      </c>
      <c r="B490" s="599">
        <v>15000</v>
      </c>
      <c r="C490" s="599">
        <v>3500</v>
      </c>
      <c r="D490" s="599">
        <v>0</v>
      </c>
      <c r="E490" s="599">
        <v>0</v>
      </c>
    </row>
    <row r="491" spans="1:5" ht="17.25" thickBot="1" x14ac:dyDescent="0.35">
      <c r="A491" s="521" t="s">
        <v>154</v>
      </c>
      <c r="B491" s="1112" t="s">
        <v>1398</v>
      </c>
      <c r="C491" s="1123"/>
      <c r="D491" s="1113"/>
      <c r="E491" s="1114"/>
    </row>
    <row r="492" spans="1:5" ht="81.75" thickBot="1" x14ac:dyDescent="0.35">
      <c r="A492" s="521" t="s">
        <v>53</v>
      </c>
      <c r="B492" s="591" t="s">
        <v>1432</v>
      </c>
      <c r="C492" s="592" t="s">
        <v>1433</v>
      </c>
      <c r="D492" s="1130"/>
      <c r="E492" s="1131"/>
    </row>
    <row r="493" spans="1:5" ht="17.25" thickBot="1" x14ac:dyDescent="0.35">
      <c r="A493" s="523" t="s">
        <v>22</v>
      </c>
      <c r="B493" s="1083" t="s">
        <v>1434</v>
      </c>
      <c r="C493" s="1084"/>
      <c r="D493" s="1084"/>
      <c r="E493" s="1085"/>
    </row>
    <row r="494" spans="1:5" ht="17.25" thickBot="1" x14ac:dyDescent="0.35">
      <c r="A494" s="523" t="s">
        <v>24</v>
      </c>
      <c r="B494" s="1115" t="s">
        <v>1388</v>
      </c>
      <c r="C494" s="1116"/>
      <c r="D494" s="1116"/>
      <c r="E494" s="1117"/>
    </row>
    <row r="495" spans="1:5" x14ac:dyDescent="0.3">
      <c r="A495" s="1127"/>
      <c r="B495" s="550">
        <v>2019</v>
      </c>
      <c r="C495" s="550">
        <v>2020</v>
      </c>
      <c r="D495" s="550">
        <v>2021</v>
      </c>
      <c r="E495" s="550">
        <v>2022</v>
      </c>
    </row>
    <row r="496" spans="1:5" ht="17.25" thickBot="1" x14ac:dyDescent="0.35">
      <c r="A496" s="1128"/>
      <c r="B496" s="593" t="s">
        <v>9</v>
      </c>
      <c r="C496" s="593" t="s">
        <v>10</v>
      </c>
      <c r="D496" s="593" t="s">
        <v>10</v>
      </c>
      <c r="E496" s="593" t="s">
        <v>10</v>
      </c>
    </row>
    <row r="497" spans="1:5" ht="17.25" thickBot="1" x14ac:dyDescent="0.35">
      <c r="A497" s="523" t="s">
        <v>26</v>
      </c>
      <c r="B497" s="596">
        <v>2</v>
      </c>
      <c r="C497" s="596">
        <v>3</v>
      </c>
      <c r="D497" s="596">
        <v>1</v>
      </c>
      <c r="E497" s="596">
        <v>0</v>
      </c>
    </row>
    <row r="498" spans="1:5" ht="17.25" thickBot="1" x14ac:dyDescent="0.35">
      <c r="A498" s="523" t="s">
        <v>27</v>
      </c>
      <c r="B498" s="595">
        <v>25000</v>
      </c>
      <c r="C498" s="595">
        <v>15000</v>
      </c>
      <c r="D498" s="595">
        <v>2350</v>
      </c>
      <c r="E498" s="595">
        <v>0</v>
      </c>
    </row>
    <row r="499" spans="1:5" ht="17.25" thickBot="1" x14ac:dyDescent="0.35">
      <c r="A499" s="523" t="s">
        <v>28</v>
      </c>
      <c r="B499" s="595">
        <v>12500</v>
      </c>
      <c r="C499" s="595">
        <v>5000</v>
      </c>
      <c r="D499" s="595">
        <v>2350</v>
      </c>
      <c r="E499" s="595" t="e">
        <v>#DIV/0!</v>
      </c>
    </row>
    <row r="500" spans="1:5" ht="17.25" thickBot="1" x14ac:dyDescent="0.35">
      <c r="A500" s="523" t="s">
        <v>29</v>
      </c>
      <c r="B500" s="596" t="s">
        <v>30</v>
      </c>
      <c r="C500" s="597">
        <v>0.5</v>
      </c>
      <c r="D500" s="597">
        <v>-0.66666666666666674</v>
      </c>
      <c r="E500" s="597">
        <v>-1</v>
      </c>
    </row>
    <row r="501" spans="1:5" ht="17.25" thickBot="1" x14ac:dyDescent="0.35">
      <c r="A501" s="523" t="s">
        <v>31</v>
      </c>
      <c r="B501" s="596" t="s">
        <v>30</v>
      </c>
      <c r="C501" s="597">
        <v>-0.4</v>
      </c>
      <c r="D501" s="597">
        <v>-0.84333333333333327</v>
      </c>
      <c r="E501" s="597">
        <v>-1</v>
      </c>
    </row>
    <row r="502" spans="1:5" ht="17.25" thickBot="1" x14ac:dyDescent="0.35">
      <c r="A502" s="523" t="s">
        <v>32</v>
      </c>
      <c r="B502" s="596" t="s">
        <v>30</v>
      </c>
      <c r="C502" s="597">
        <v>-0.6</v>
      </c>
      <c r="D502" s="597">
        <v>-0.53</v>
      </c>
      <c r="E502" s="597" t="e">
        <v>#DIV/0!</v>
      </c>
    </row>
    <row r="503" spans="1:5" ht="17.25" thickBot="1" x14ac:dyDescent="0.35">
      <c r="A503" s="1139" t="s">
        <v>1530</v>
      </c>
      <c r="B503" s="1140"/>
      <c r="C503" s="1140"/>
      <c r="D503" s="1140"/>
      <c r="E503" s="1141"/>
    </row>
    <row r="504" spans="1:5" x14ac:dyDescent="0.3">
      <c r="A504" s="1127"/>
      <c r="B504" s="550">
        <v>2019</v>
      </c>
      <c r="C504" s="550">
        <v>2020</v>
      </c>
      <c r="D504" s="550">
        <v>2021</v>
      </c>
      <c r="E504" s="550">
        <v>2022</v>
      </c>
    </row>
    <row r="505" spans="1:5" ht="17.25" thickBot="1" x14ac:dyDescent="0.35">
      <c r="A505" s="1128"/>
      <c r="B505" s="593" t="s">
        <v>9</v>
      </c>
      <c r="C505" s="593" t="s">
        <v>10</v>
      </c>
      <c r="D505" s="593" t="s">
        <v>10</v>
      </c>
      <c r="E505" s="593" t="s">
        <v>10</v>
      </c>
    </row>
    <row r="506" spans="1:5" ht="17.25" thickBot="1" x14ac:dyDescent="0.35">
      <c r="A506" s="524" t="s">
        <v>49</v>
      </c>
      <c r="B506" s="598">
        <v>0</v>
      </c>
      <c r="C506" s="598">
        <v>0</v>
      </c>
      <c r="D506" s="598">
        <v>0</v>
      </c>
      <c r="E506" s="598">
        <v>0</v>
      </c>
    </row>
    <row r="507" spans="1:5" ht="17.25" thickBot="1" x14ac:dyDescent="0.35">
      <c r="A507" s="525" t="s">
        <v>110</v>
      </c>
      <c r="B507" s="598"/>
      <c r="C507" s="598"/>
      <c r="D507" s="598"/>
      <c r="E507" s="598"/>
    </row>
    <row r="508" spans="1:5" ht="17.25" thickBot="1" x14ac:dyDescent="0.35">
      <c r="A508" s="525" t="s">
        <v>111</v>
      </c>
      <c r="B508" s="598"/>
      <c r="C508" s="598"/>
      <c r="D508" s="598"/>
      <c r="E508" s="598"/>
    </row>
    <row r="509" spans="1:5" ht="17.25" thickBot="1" x14ac:dyDescent="0.35">
      <c r="A509" s="525" t="s">
        <v>113</v>
      </c>
      <c r="B509" s="598"/>
      <c r="C509" s="598"/>
      <c r="D509" s="598"/>
      <c r="E509" s="598"/>
    </row>
    <row r="510" spans="1:5" ht="17.25" thickBot="1" x14ac:dyDescent="0.35">
      <c r="A510" s="525" t="s">
        <v>114</v>
      </c>
      <c r="B510" s="598"/>
      <c r="C510" s="598"/>
      <c r="D510" s="598"/>
      <c r="E510" s="598"/>
    </row>
    <row r="511" spans="1:5" ht="17.25" thickBot="1" x14ac:dyDescent="0.35">
      <c r="A511" s="524" t="s">
        <v>50</v>
      </c>
      <c r="B511" s="599">
        <v>25000</v>
      </c>
      <c r="C511" s="599">
        <v>15000</v>
      </c>
      <c r="D511" s="599">
        <v>2350</v>
      </c>
      <c r="E511" s="599">
        <v>0</v>
      </c>
    </row>
    <row r="512" spans="1:5" ht="17.25" thickBot="1" x14ac:dyDescent="0.35">
      <c r="A512" s="525" t="s">
        <v>110</v>
      </c>
      <c r="B512" s="599"/>
      <c r="C512" s="598"/>
      <c r="D512" s="598"/>
      <c r="E512" s="598"/>
    </row>
    <row r="513" spans="1:5" ht="17.25" thickBot="1" x14ac:dyDescent="0.35">
      <c r="A513" s="525" t="s">
        <v>111</v>
      </c>
      <c r="B513" s="595">
        <v>25000</v>
      </c>
      <c r="C513" s="595">
        <v>15000</v>
      </c>
      <c r="D513" s="595">
        <v>2350</v>
      </c>
      <c r="E513" s="595">
        <v>0</v>
      </c>
    </row>
    <row r="514" spans="1:5" ht="17.25" thickBot="1" x14ac:dyDescent="0.35">
      <c r="A514" s="525" t="s">
        <v>113</v>
      </c>
      <c r="B514" s="599"/>
      <c r="C514" s="598"/>
      <c r="D514" s="598"/>
      <c r="E514" s="598"/>
    </row>
    <row r="515" spans="1:5" ht="17.25" thickBot="1" x14ac:dyDescent="0.35">
      <c r="A515" s="525" t="s">
        <v>114</v>
      </c>
      <c r="B515" s="599"/>
      <c r="C515" s="598"/>
      <c r="D515" s="598"/>
      <c r="E515" s="598"/>
    </row>
    <row r="516" spans="1:5" ht="17.25" thickBot="1" x14ac:dyDescent="0.35">
      <c r="A516" s="526" t="s">
        <v>319</v>
      </c>
      <c r="B516" s="599">
        <v>25000</v>
      </c>
      <c r="C516" s="599">
        <v>15000</v>
      </c>
      <c r="D516" s="599">
        <v>2350</v>
      </c>
      <c r="E516" s="599">
        <v>0</v>
      </c>
    </row>
    <row r="517" spans="1:5" ht="17.25" thickBot="1" x14ac:dyDescent="0.35">
      <c r="A517" s="521" t="s">
        <v>154</v>
      </c>
      <c r="B517" s="1112" t="s">
        <v>1402</v>
      </c>
      <c r="C517" s="1113"/>
      <c r="D517" s="1113"/>
      <c r="E517" s="1114"/>
    </row>
    <row r="518" spans="1:5" ht="81.75" thickBot="1" x14ac:dyDescent="0.35">
      <c r="A518" s="521" t="s">
        <v>156</v>
      </c>
      <c r="B518" s="591" t="s">
        <v>1435</v>
      </c>
      <c r="C518" s="592" t="s">
        <v>1436</v>
      </c>
      <c r="D518" s="1130"/>
      <c r="E518" s="1131"/>
    </row>
    <row r="519" spans="1:5" ht="17.25" thickBot="1" x14ac:dyDescent="0.35">
      <c r="A519" s="522"/>
      <c r="B519" s="1129"/>
      <c r="C519" s="1138"/>
      <c r="D519" s="1130"/>
      <c r="E519" s="1131"/>
    </row>
    <row r="520" spans="1:5" ht="17.25" thickBot="1" x14ac:dyDescent="0.35">
      <c r="A520" s="523" t="s">
        <v>22</v>
      </c>
      <c r="B520" s="1083" t="s">
        <v>1437</v>
      </c>
      <c r="C520" s="1084"/>
      <c r="D520" s="1084"/>
      <c r="E520" s="1085"/>
    </row>
    <row r="521" spans="1:5" ht="17.25" thickBot="1" x14ac:dyDescent="0.35">
      <c r="A521" s="523" t="s">
        <v>24</v>
      </c>
      <c r="B521" s="1115" t="s">
        <v>1388</v>
      </c>
      <c r="C521" s="1116"/>
      <c r="D521" s="1116"/>
      <c r="E521" s="1117"/>
    </row>
    <row r="522" spans="1:5" x14ac:dyDescent="0.3">
      <c r="A522" s="1127"/>
      <c r="B522" s="550">
        <v>2019</v>
      </c>
      <c r="C522" s="550">
        <v>2020</v>
      </c>
      <c r="D522" s="550">
        <v>2021</v>
      </c>
      <c r="E522" s="550">
        <v>2022</v>
      </c>
    </row>
    <row r="523" spans="1:5" ht="17.25" thickBot="1" x14ac:dyDescent="0.35">
      <c r="A523" s="1128"/>
      <c r="B523" s="593" t="s">
        <v>9</v>
      </c>
      <c r="C523" s="593" t="s">
        <v>10</v>
      </c>
      <c r="D523" s="593" t="s">
        <v>10</v>
      </c>
      <c r="E523" s="593" t="s">
        <v>10</v>
      </c>
    </row>
    <row r="524" spans="1:5" ht="17.25" thickBot="1" x14ac:dyDescent="0.35">
      <c r="A524" s="523" t="s">
        <v>26</v>
      </c>
      <c r="B524" s="595">
        <v>3</v>
      </c>
      <c r="C524" s="595">
        <v>3</v>
      </c>
      <c r="D524" s="595">
        <v>0</v>
      </c>
      <c r="E524" s="595">
        <v>0</v>
      </c>
    </row>
    <row r="525" spans="1:5" ht="17.25" thickBot="1" x14ac:dyDescent="0.35">
      <c r="A525" s="523" t="s">
        <v>27</v>
      </c>
      <c r="B525" s="595">
        <v>100000</v>
      </c>
      <c r="C525" s="595">
        <v>125000</v>
      </c>
      <c r="D525" s="595">
        <v>19000</v>
      </c>
      <c r="E525" s="595">
        <v>0</v>
      </c>
    </row>
    <row r="526" spans="1:5" ht="17.25" thickBot="1" x14ac:dyDescent="0.35">
      <c r="A526" s="523" t="s">
        <v>28</v>
      </c>
      <c r="B526" s="595">
        <v>33333.333333333336</v>
      </c>
      <c r="C526" s="595">
        <v>41666.666666666664</v>
      </c>
      <c r="D526" s="595" t="e">
        <v>#DIV/0!</v>
      </c>
      <c r="E526" s="595" t="e">
        <v>#DIV/0!</v>
      </c>
    </row>
    <row r="527" spans="1:5" ht="17.25" thickBot="1" x14ac:dyDescent="0.35">
      <c r="A527" s="523" t="s">
        <v>29</v>
      </c>
      <c r="B527" s="596" t="s">
        <v>30</v>
      </c>
      <c r="C527" s="597">
        <v>0</v>
      </c>
      <c r="D527" s="597">
        <v>-1</v>
      </c>
      <c r="E527" s="597" t="e">
        <v>#DIV/0!</v>
      </c>
    </row>
    <row r="528" spans="1:5" ht="17.25" thickBot="1" x14ac:dyDescent="0.35">
      <c r="A528" s="523" t="s">
        <v>31</v>
      </c>
      <c r="B528" s="596" t="s">
        <v>30</v>
      </c>
      <c r="C528" s="597">
        <v>0.25</v>
      </c>
      <c r="D528" s="597">
        <v>-0.84799999999999998</v>
      </c>
      <c r="E528" s="597">
        <v>-1</v>
      </c>
    </row>
    <row r="529" spans="1:5" ht="17.25" thickBot="1" x14ac:dyDescent="0.35">
      <c r="A529" s="523" t="s">
        <v>32</v>
      </c>
      <c r="B529" s="596" t="s">
        <v>30</v>
      </c>
      <c r="C529" s="597">
        <v>0.24999999999999978</v>
      </c>
      <c r="D529" s="597" t="e">
        <v>#DIV/0!</v>
      </c>
      <c r="E529" s="597" t="e">
        <v>#DIV/0!</v>
      </c>
    </row>
    <row r="530" spans="1:5" ht="17.25" thickBot="1" x14ac:dyDescent="0.35">
      <c r="A530" s="1139" t="s">
        <v>1529</v>
      </c>
      <c r="B530" s="1140"/>
      <c r="C530" s="1140"/>
      <c r="D530" s="1140"/>
      <c r="E530" s="1141"/>
    </row>
    <row r="531" spans="1:5" x14ac:dyDescent="0.3">
      <c r="A531" s="1127"/>
      <c r="B531" s="550">
        <v>2019</v>
      </c>
      <c r="C531" s="550">
        <v>2020</v>
      </c>
      <c r="D531" s="550">
        <v>2021</v>
      </c>
      <c r="E531" s="550">
        <v>2022</v>
      </c>
    </row>
    <row r="532" spans="1:5" ht="17.25" thickBot="1" x14ac:dyDescent="0.35">
      <c r="A532" s="1128"/>
      <c r="B532" s="593" t="s">
        <v>9</v>
      </c>
      <c r="C532" s="593" t="s">
        <v>10</v>
      </c>
      <c r="D532" s="593" t="s">
        <v>10</v>
      </c>
      <c r="E532" s="593" t="s">
        <v>10</v>
      </c>
    </row>
    <row r="533" spans="1:5" ht="17.25" thickBot="1" x14ac:dyDescent="0.35">
      <c r="A533" s="524" t="s">
        <v>49</v>
      </c>
      <c r="B533" s="598">
        <v>0</v>
      </c>
      <c r="C533" s="598">
        <v>0</v>
      </c>
      <c r="D533" s="598">
        <v>0</v>
      </c>
      <c r="E533" s="598">
        <v>0</v>
      </c>
    </row>
    <row r="534" spans="1:5" ht="17.25" thickBot="1" x14ac:dyDescent="0.35">
      <c r="A534" s="525" t="s">
        <v>110</v>
      </c>
      <c r="B534" s="598"/>
      <c r="C534" s="598"/>
      <c r="D534" s="598"/>
      <c r="E534" s="598"/>
    </row>
    <row r="535" spans="1:5" ht="17.25" thickBot="1" x14ac:dyDescent="0.35">
      <c r="A535" s="525" t="s">
        <v>111</v>
      </c>
      <c r="B535" s="598"/>
      <c r="C535" s="598"/>
      <c r="D535" s="598"/>
      <c r="E535" s="598"/>
    </row>
    <row r="536" spans="1:5" ht="17.25" thickBot="1" x14ac:dyDescent="0.35">
      <c r="A536" s="525" t="s">
        <v>113</v>
      </c>
      <c r="B536" s="598"/>
      <c r="C536" s="598"/>
      <c r="D536" s="598"/>
      <c r="E536" s="598"/>
    </row>
    <row r="537" spans="1:5" ht="17.25" thickBot="1" x14ac:dyDescent="0.35">
      <c r="A537" s="525" t="s">
        <v>114</v>
      </c>
      <c r="B537" s="598"/>
      <c r="C537" s="598"/>
      <c r="D537" s="598"/>
      <c r="E537" s="598"/>
    </row>
    <row r="538" spans="1:5" ht="17.25" thickBot="1" x14ac:dyDescent="0.35">
      <c r="A538" s="524" t="s">
        <v>50</v>
      </c>
      <c r="B538" s="599">
        <v>100000</v>
      </c>
      <c r="C538" s="599">
        <v>125000</v>
      </c>
      <c r="D538" s="599">
        <v>19000</v>
      </c>
      <c r="E538" s="599">
        <v>0</v>
      </c>
    </row>
    <row r="539" spans="1:5" ht="17.25" thickBot="1" x14ac:dyDescent="0.35">
      <c r="A539" s="525" t="s">
        <v>110</v>
      </c>
      <c r="B539" s="599"/>
      <c r="C539" s="598"/>
      <c r="D539" s="598"/>
      <c r="E539" s="598"/>
    </row>
    <row r="540" spans="1:5" ht="17.25" thickBot="1" x14ac:dyDescent="0.35">
      <c r="A540" s="525" t="s">
        <v>111</v>
      </c>
      <c r="B540" s="595">
        <v>100000</v>
      </c>
      <c r="C540" s="595">
        <v>125000</v>
      </c>
      <c r="D540" s="595">
        <v>19000</v>
      </c>
      <c r="E540" s="595">
        <v>0</v>
      </c>
    </row>
    <row r="541" spans="1:5" ht="17.25" thickBot="1" x14ac:dyDescent="0.35">
      <c r="A541" s="525" t="s">
        <v>113</v>
      </c>
      <c r="B541" s="599"/>
      <c r="C541" s="598"/>
      <c r="D541" s="598"/>
      <c r="E541" s="598"/>
    </row>
    <row r="542" spans="1:5" ht="17.25" thickBot="1" x14ac:dyDescent="0.35">
      <c r="A542" s="525" t="s">
        <v>114</v>
      </c>
      <c r="B542" s="599"/>
      <c r="C542" s="598"/>
      <c r="D542" s="598"/>
      <c r="E542" s="598"/>
    </row>
    <row r="543" spans="1:5" ht="17.25" thickBot="1" x14ac:dyDescent="0.35">
      <c r="A543" s="526" t="s">
        <v>40</v>
      </c>
      <c r="B543" s="599">
        <v>100000</v>
      </c>
      <c r="C543" s="599">
        <v>125000</v>
      </c>
      <c r="D543" s="599">
        <v>19000</v>
      </c>
      <c r="E543" s="599">
        <v>0</v>
      </c>
    </row>
    <row r="544" spans="1:5" ht="17.25" thickBot="1" x14ac:dyDescent="0.35">
      <c r="A544" s="521" t="s">
        <v>154</v>
      </c>
      <c r="B544" s="1112" t="s">
        <v>1402</v>
      </c>
      <c r="C544" s="1113"/>
      <c r="D544" s="1113"/>
      <c r="E544" s="1114"/>
    </row>
    <row r="545" spans="1:5" ht="68.25" thickBot="1" x14ac:dyDescent="0.35">
      <c r="A545" s="521" t="s">
        <v>53</v>
      </c>
      <c r="B545" s="591" t="s">
        <v>1438</v>
      </c>
      <c r="C545" s="592" t="s">
        <v>1439</v>
      </c>
      <c r="D545" s="1130"/>
      <c r="E545" s="1131"/>
    </row>
    <row r="546" spans="1:5" ht="17.25" thickBot="1" x14ac:dyDescent="0.35">
      <c r="A546" s="523" t="s">
        <v>22</v>
      </c>
      <c r="B546" s="1083" t="s">
        <v>1440</v>
      </c>
      <c r="C546" s="1084"/>
      <c r="D546" s="1084"/>
      <c r="E546" s="1085"/>
    </row>
    <row r="547" spans="1:5" ht="17.25" thickBot="1" x14ac:dyDescent="0.35">
      <c r="A547" s="523" t="s">
        <v>24</v>
      </c>
      <c r="B547" s="1115" t="s">
        <v>1388</v>
      </c>
      <c r="C547" s="1116"/>
      <c r="D547" s="1116"/>
      <c r="E547" s="1117"/>
    </row>
    <row r="548" spans="1:5" x14ac:dyDescent="0.3">
      <c r="A548" s="1127"/>
      <c r="B548" s="550">
        <v>2019</v>
      </c>
      <c r="C548" s="550">
        <v>2020</v>
      </c>
      <c r="D548" s="550">
        <v>2021</v>
      </c>
      <c r="E548" s="550">
        <v>2022</v>
      </c>
    </row>
    <row r="549" spans="1:5" ht="17.25" thickBot="1" x14ac:dyDescent="0.35">
      <c r="A549" s="1128"/>
      <c r="B549" s="593" t="s">
        <v>9</v>
      </c>
      <c r="C549" s="593" t="s">
        <v>10</v>
      </c>
      <c r="D549" s="593" t="s">
        <v>10</v>
      </c>
      <c r="E549" s="593" t="s">
        <v>10</v>
      </c>
    </row>
    <row r="550" spans="1:5" ht="17.25" thickBot="1" x14ac:dyDescent="0.35">
      <c r="A550" s="523" t="s">
        <v>26</v>
      </c>
      <c r="B550" s="596">
        <v>2</v>
      </c>
      <c r="C550" s="596">
        <v>2</v>
      </c>
      <c r="D550" s="596">
        <v>1</v>
      </c>
      <c r="E550" s="596">
        <v>0</v>
      </c>
    </row>
    <row r="551" spans="1:5" ht="17.25" thickBot="1" x14ac:dyDescent="0.35">
      <c r="A551" s="523" t="s">
        <v>27</v>
      </c>
      <c r="B551" s="595">
        <v>2700</v>
      </c>
      <c r="C551" s="595">
        <v>2700</v>
      </c>
      <c r="D551" s="595">
        <v>510</v>
      </c>
      <c r="E551" s="595">
        <v>0</v>
      </c>
    </row>
    <row r="552" spans="1:5" ht="17.25" thickBot="1" x14ac:dyDescent="0.35">
      <c r="A552" s="523" t="s">
        <v>28</v>
      </c>
      <c r="B552" s="595">
        <v>1350</v>
      </c>
      <c r="C552" s="595">
        <v>1350</v>
      </c>
      <c r="D552" s="595">
        <v>510</v>
      </c>
      <c r="E552" s="595" t="e">
        <v>#DIV/0!</v>
      </c>
    </row>
    <row r="553" spans="1:5" ht="17.25" thickBot="1" x14ac:dyDescent="0.35">
      <c r="A553" s="523" t="s">
        <v>29</v>
      </c>
      <c r="B553" s="596" t="s">
        <v>30</v>
      </c>
      <c r="C553" s="597">
        <v>0</v>
      </c>
      <c r="D553" s="597">
        <v>-0.5</v>
      </c>
      <c r="E553" s="597">
        <v>-1</v>
      </c>
    </row>
    <row r="554" spans="1:5" ht="17.25" thickBot="1" x14ac:dyDescent="0.35">
      <c r="A554" s="523" t="s">
        <v>31</v>
      </c>
      <c r="B554" s="596" t="s">
        <v>30</v>
      </c>
      <c r="C554" s="597">
        <v>0</v>
      </c>
      <c r="D554" s="597">
        <v>-0.81111111111111112</v>
      </c>
      <c r="E554" s="597">
        <v>-1</v>
      </c>
    </row>
    <row r="555" spans="1:5" ht="17.25" thickBot="1" x14ac:dyDescent="0.35">
      <c r="A555" s="523" t="s">
        <v>32</v>
      </c>
      <c r="B555" s="596" t="s">
        <v>30</v>
      </c>
      <c r="C555" s="597">
        <v>0</v>
      </c>
      <c r="D555" s="597">
        <v>-0.62222222222222223</v>
      </c>
      <c r="E555" s="597" t="e">
        <v>#DIV/0!</v>
      </c>
    </row>
    <row r="556" spans="1:5" ht="17.25" thickBot="1" x14ac:dyDescent="0.35">
      <c r="A556" s="1139" t="s">
        <v>1530</v>
      </c>
      <c r="B556" s="1140"/>
      <c r="C556" s="1140"/>
      <c r="D556" s="1140"/>
      <c r="E556" s="1141"/>
    </row>
    <row r="557" spans="1:5" x14ac:dyDescent="0.3">
      <c r="A557" s="1127"/>
      <c r="B557" s="550">
        <v>2019</v>
      </c>
      <c r="C557" s="550">
        <v>2020</v>
      </c>
      <c r="D557" s="550">
        <v>2021</v>
      </c>
      <c r="E557" s="550">
        <v>2022</v>
      </c>
    </row>
    <row r="558" spans="1:5" ht="17.25" thickBot="1" x14ac:dyDescent="0.35">
      <c r="A558" s="1128"/>
      <c r="B558" s="593" t="s">
        <v>9</v>
      </c>
      <c r="C558" s="593" t="s">
        <v>10</v>
      </c>
      <c r="D558" s="593" t="s">
        <v>10</v>
      </c>
      <c r="E558" s="593" t="s">
        <v>10</v>
      </c>
    </row>
    <row r="559" spans="1:5" ht="17.25" thickBot="1" x14ac:dyDescent="0.35">
      <c r="A559" s="524" t="s">
        <v>49</v>
      </c>
      <c r="B559" s="598">
        <v>0</v>
      </c>
      <c r="C559" s="598">
        <v>0</v>
      </c>
      <c r="D559" s="598">
        <v>0</v>
      </c>
      <c r="E559" s="598">
        <v>0</v>
      </c>
    </row>
    <row r="560" spans="1:5" ht="17.25" thickBot="1" x14ac:dyDescent="0.35">
      <c r="A560" s="525" t="s">
        <v>110</v>
      </c>
      <c r="B560" s="598"/>
      <c r="C560" s="598"/>
      <c r="D560" s="598"/>
      <c r="E560" s="598"/>
    </row>
    <row r="561" spans="1:5" ht="17.25" thickBot="1" x14ac:dyDescent="0.35">
      <c r="A561" s="525" t="s">
        <v>111</v>
      </c>
      <c r="B561" s="598"/>
      <c r="C561" s="598"/>
      <c r="D561" s="598"/>
      <c r="E561" s="598"/>
    </row>
    <row r="562" spans="1:5" ht="17.25" thickBot="1" x14ac:dyDescent="0.35">
      <c r="A562" s="525" t="s">
        <v>113</v>
      </c>
      <c r="B562" s="598"/>
      <c r="C562" s="598"/>
      <c r="D562" s="598"/>
      <c r="E562" s="598"/>
    </row>
    <row r="563" spans="1:5" ht="17.25" thickBot="1" x14ac:dyDescent="0.35">
      <c r="A563" s="525" t="s">
        <v>114</v>
      </c>
      <c r="B563" s="598"/>
      <c r="C563" s="598"/>
      <c r="D563" s="598"/>
      <c r="E563" s="598"/>
    </row>
    <row r="564" spans="1:5" ht="17.25" thickBot="1" x14ac:dyDescent="0.35">
      <c r="A564" s="524" t="s">
        <v>50</v>
      </c>
      <c r="B564" s="599">
        <v>2700</v>
      </c>
      <c r="C564" s="599">
        <v>2700</v>
      </c>
      <c r="D564" s="599">
        <v>510</v>
      </c>
      <c r="E564" s="599">
        <v>0</v>
      </c>
    </row>
    <row r="565" spans="1:5" ht="17.25" thickBot="1" x14ac:dyDescent="0.35">
      <c r="A565" s="525" t="s">
        <v>110</v>
      </c>
      <c r="B565" s="599"/>
      <c r="C565" s="598"/>
      <c r="D565" s="598"/>
      <c r="E565" s="598"/>
    </row>
    <row r="566" spans="1:5" ht="17.25" thickBot="1" x14ac:dyDescent="0.35">
      <c r="A566" s="525" t="s">
        <v>111</v>
      </c>
      <c r="B566" s="595">
        <v>2700</v>
      </c>
      <c r="C566" s="595">
        <v>2700</v>
      </c>
      <c r="D566" s="595">
        <v>510</v>
      </c>
      <c r="E566" s="595">
        <v>0</v>
      </c>
    </row>
    <row r="567" spans="1:5" ht="17.25" thickBot="1" x14ac:dyDescent="0.35">
      <c r="A567" s="525" t="s">
        <v>113</v>
      </c>
      <c r="B567" s="599"/>
      <c r="C567" s="598"/>
      <c r="D567" s="598"/>
      <c r="E567" s="598"/>
    </row>
    <row r="568" spans="1:5" ht="17.25" thickBot="1" x14ac:dyDescent="0.35">
      <c r="A568" s="525" t="s">
        <v>114</v>
      </c>
      <c r="B568" s="599"/>
      <c r="C568" s="598"/>
      <c r="D568" s="598"/>
      <c r="E568" s="598"/>
    </row>
    <row r="569" spans="1:5" ht="17.25" thickBot="1" x14ac:dyDescent="0.35">
      <c r="A569" s="526" t="s">
        <v>319</v>
      </c>
      <c r="B569" s="599">
        <v>2700</v>
      </c>
      <c r="C569" s="599">
        <v>2700</v>
      </c>
      <c r="D569" s="599">
        <v>510</v>
      </c>
      <c r="E569" s="599">
        <v>0</v>
      </c>
    </row>
    <row r="570" spans="1:5" ht="17.25" thickBot="1" x14ac:dyDescent="0.35">
      <c r="A570" s="521" t="s">
        <v>154</v>
      </c>
      <c r="B570" s="1112" t="s">
        <v>1402</v>
      </c>
      <c r="C570" s="1113"/>
      <c r="D570" s="1113"/>
      <c r="E570" s="1114"/>
    </row>
    <row r="571" spans="1:5" ht="68.25" thickBot="1" x14ac:dyDescent="0.35">
      <c r="A571" s="521" t="s">
        <v>156</v>
      </c>
      <c r="B571" s="591" t="s">
        <v>1441</v>
      </c>
      <c r="C571" s="592" t="s">
        <v>1442</v>
      </c>
      <c r="D571" s="1130"/>
      <c r="E571" s="1131"/>
    </row>
    <row r="572" spans="1:5" ht="17.25" thickBot="1" x14ac:dyDescent="0.35">
      <c r="A572" s="522"/>
      <c r="B572" s="1129"/>
      <c r="C572" s="1138"/>
      <c r="D572" s="1130"/>
      <c r="E572" s="1131"/>
    </row>
    <row r="573" spans="1:5" ht="17.25" thickBot="1" x14ac:dyDescent="0.35">
      <c r="A573" s="523" t="s">
        <v>22</v>
      </c>
      <c r="B573" s="1124" t="s">
        <v>1443</v>
      </c>
      <c r="C573" s="1125"/>
      <c r="D573" s="1125"/>
      <c r="E573" s="1126"/>
    </row>
    <row r="574" spans="1:5" ht="17.25" thickBot="1" x14ac:dyDescent="0.35">
      <c r="A574" s="523" t="s">
        <v>24</v>
      </c>
      <c r="B574" s="1115" t="s">
        <v>1388</v>
      </c>
      <c r="C574" s="1116"/>
      <c r="D574" s="1116"/>
      <c r="E574" s="1117"/>
    </row>
    <row r="575" spans="1:5" x14ac:dyDescent="0.3">
      <c r="A575" s="1127"/>
      <c r="B575" s="550">
        <v>2019</v>
      </c>
      <c r="C575" s="550">
        <v>2020</v>
      </c>
      <c r="D575" s="550">
        <v>2021</v>
      </c>
      <c r="E575" s="550">
        <v>2022</v>
      </c>
    </row>
    <row r="576" spans="1:5" ht="17.25" thickBot="1" x14ac:dyDescent="0.35">
      <c r="A576" s="1128"/>
      <c r="B576" s="593" t="s">
        <v>9</v>
      </c>
      <c r="C576" s="593" t="s">
        <v>10</v>
      </c>
      <c r="D576" s="593" t="s">
        <v>10</v>
      </c>
      <c r="E576" s="593" t="s">
        <v>10</v>
      </c>
    </row>
    <row r="577" spans="1:5" ht="17.25" thickBot="1" x14ac:dyDescent="0.35">
      <c r="A577" s="523" t="s">
        <v>26</v>
      </c>
      <c r="B577" s="595">
        <v>1</v>
      </c>
      <c r="C577" s="595">
        <v>1</v>
      </c>
      <c r="D577" s="595">
        <v>1</v>
      </c>
      <c r="E577" s="595">
        <v>0</v>
      </c>
    </row>
    <row r="578" spans="1:5" ht="17.25" thickBot="1" x14ac:dyDescent="0.35">
      <c r="A578" s="523" t="s">
        <v>27</v>
      </c>
      <c r="B578" s="595">
        <v>15000</v>
      </c>
      <c r="C578" s="595">
        <v>10000</v>
      </c>
      <c r="D578" s="595">
        <v>8600</v>
      </c>
      <c r="E578" s="595">
        <v>0</v>
      </c>
    </row>
    <row r="579" spans="1:5" ht="17.25" thickBot="1" x14ac:dyDescent="0.35">
      <c r="A579" s="523" t="s">
        <v>28</v>
      </c>
      <c r="B579" s="595">
        <v>15000</v>
      </c>
      <c r="C579" s="595">
        <v>10000</v>
      </c>
      <c r="D579" s="595">
        <v>8600</v>
      </c>
      <c r="E579" s="595" t="e">
        <v>#DIV/0!</v>
      </c>
    </row>
    <row r="580" spans="1:5" ht="17.25" thickBot="1" x14ac:dyDescent="0.35">
      <c r="A580" s="523" t="s">
        <v>29</v>
      </c>
      <c r="B580" s="596" t="s">
        <v>30</v>
      </c>
      <c r="C580" s="597">
        <v>0</v>
      </c>
      <c r="D580" s="597">
        <v>0</v>
      </c>
      <c r="E580" s="597">
        <v>-1</v>
      </c>
    </row>
    <row r="581" spans="1:5" ht="17.25" thickBot="1" x14ac:dyDescent="0.35">
      <c r="A581" s="523" t="s">
        <v>31</v>
      </c>
      <c r="B581" s="596" t="s">
        <v>30</v>
      </c>
      <c r="C581" s="597">
        <v>-0.33333333333333337</v>
      </c>
      <c r="D581" s="597">
        <v>-0.14000000000000001</v>
      </c>
      <c r="E581" s="597">
        <v>-1</v>
      </c>
    </row>
    <row r="582" spans="1:5" ht="17.25" thickBot="1" x14ac:dyDescent="0.35">
      <c r="A582" s="523" t="s">
        <v>32</v>
      </c>
      <c r="B582" s="596" t="s">
        <v>30</v>
      </c>
      <c r="C582" s="597">
        <v>-0.33333333333333337</v>
      </c>
      <c r="D582" s="597">
        <v>-0.14000000000000001</v>
      </c>
      <c r="E582" s="597" t="e">
        <v>#DIV/0!</v>
      </c>
    </row>
    <row r="583" spans="1:5" ht="17.25" thickBot="1" x14ac:dyDescent="0.35">
      <c r="A583" s="1139" t="s">
        <v>1529</v>
      </c>
      <c r="B583" s="1140"/>
      <c r="C583" s="1140"/>
      <c r="D583" s="1140"/>
      <c r="E583" s="1141"/>
    </row>
    <row r="584" spans="1:5" x14ac:dyDescent="0.3">
      <c r="A584" s="1127"/>
      <c r="B584" s="550">
        <v>2019</v>
      </c>
      <c r="C584" s="550">
        <v>2020</v>
      </c>
      <c r="D584" s="550">
        <v>2021</v>
      </c>
      <c r="E584" s="550">
        <v>2022</v>
      </c>
    </row>
    <row r="585" spans="1:5" ht="17.25" thickBot="1" x14ac:dyDescent="0.35">
      <c r="A585" s="1128"/>
      <c r="B585" s="593" t="s">
        <v>9</v>
      </c>
      <c r="C585" s="593" t="s">
        <v>10</v>
      </c>
      <c r="D585" s="593" t="s">
        <v>10</v>
      </c>
      <c r="E585" s="593" t="s">
        <v>10</v>
      </c>
    </row>
    <row r="586" spans="1:5" ht="17.25" thickBot="1" x14ac:dyDescent="0.35">
      <c r="A586" s="524" t="s">
        <v>49</v>
      </c>
      <c r="B586" s="598">
        <v>0</v>
      </c>
      <c r="C586" s="598">
        <v>0</v>
      </c>
      <c r="D586" s="598">
        <v>0</v>
      </c>
      <c r="E586" s="598">
        <v>0</v>
      </c>
    </row>
    <row r="587" spans="1:5" ht="17.25" thickBot="1" x14ac:dyDescent="0.35">
      <c r="A587" s="525" t="s">
        <v>110</v>
      </c>
      <c r="B587" s="598"/>
      <c r="C587" s="598"/>
      <c r="D587" s="598"/>
      <c r="E587" s="598"/>
    </row>
    <row r="588" spans="1:5" ht="17.25" thickBot="1" x14ac:dyDescent="0.35">
      <c r="A588" s="525" t="s">
        <v>111</v>
      </c>
      <c r="B588" s="598"/>
      <c r="C588" s="598"/>
      <c r="D588" s="598"/>
      <c r="E588" s="598"/>
    </row>
    <row r="589" spans="1:5" ht="17.25" thickBot="1" x14ac:dyDescent="0.35">
      <c r="A589" s="525" t="s">
        <v>113</v>
      </c>
      <c r="B589" s="598"/>
      <c r="C589" s="598"/>
      <c r="D589" s="598"/>
      <c r="E589" s="598"/>
    </row>
    <row r="590" spans="1:5" ht="17.25" thickBot="1" x14ac:dyDescent="0.35">
      <c r="A590" s="525" t="s">
        <v>114</v>
      </c>
      <c r="B590" s="598"/>
      <c r="C590" s="598"/>
      <c r="D590" s="598"/>
      <c r="E590" s="598"/>
    </row>
    <row r="591" spans="1:5" ht="17.25" thickBot="1" x14ac:dyDescent="0.35">
      <c r="A591" s="524" t="s">
        <v>50</v>
      </c>
      <c r="B591" s="599">
        <v>15000</v>
      </c>
      <c r="C591" s="599">
        <v>10000</v>
      </c>
      <c r="D591" s="599">
        <v>8600</v>
      </c>
      <c r="E591" s="599">
        <v>0</v>
      </c>
    </row>
    <row r="592" spans="1:5" ht="17.25" thickBot="1" x14ac:dyDescent="0.35">
      <c r="A592" s="525" t="s">
        <v>110</v>
      </c>
      <c r="B592" s="599"/>
      <c r="C592" s="598"/>
      <c r="D592" s="598"/>
      <c r="E592" s="598"/>
    </row>
    <row r="593" spans="1:5" ht="17.25" thickBot="1" x14ac:dyDescent="0.35">
      <c r="A593" s="525" t="s">
        <v>111</v>
      </c>
      <c r="B593" s="595">
        <v>15000</v>
      </c>
      <c r="C593" s="595">
        <v>10000</v>
      </c>
      <c r="D593" s="595">
        <v>8600</v>
      </c>
      <c r="E593" s="595">
        <v>0</v>
      </c>
    </row>
    <row r="594" spans="1:5" ht="17.25" thickBot="1" x14ac:dyDescent="0.35">
      <c r="A594" s="525" t="s">
        <v>113</v>
      </c>
      <c r="B594" s="599"/>
      <c r="C594" s="598"/>
      <c r="D594" s="598"/>
      <c r="E594" s="598"/>
    </row>
    <row r="595" spans="1:5" ht="17.25" thickBot="1" x14ac:dyDescent="0.35">
      <c r="A595" s="525" t="s">
        <v>114</v>
      </c>
      <c r="B595" s="599"/>
      <c r="C595" s="598"/>
      <c r="D595" s="598"/>
      <c r="E595" s="598"/>
    </row>
    <row r="596" spans="1:5" ht="17.25" thickBot="1" x14ac:dyDescent="0.35">
      <c r="A596" s="526" t="s">
        <v>40</v>
      </c>
      <c r="B596" s="599">
        <v>15000</v>
      </c>
      <c r="C596" s="599">
        <v>10000</v>
      </c>
      <c r="D596" s="599">
        <v>8600</v>
      </c>
      <c r="E596" s="599">
        <v>0</v>
      </c>
    </row>
    <row r="597" spans="1:5" ht="17.25" thickBot="1" x14ac:dyDescent="0.35">
      <c r="A597" s="521" t="s">
        <v>154</v>
      </c>
      <c r="B597" s="1118" t="s">
        <v>1444</v>
      </c>
      <c r="C597" s="1119"/>
      <c r="D597" s="1119"/>
      <c r="E597" s="1120"/>
    </row>
    <row r="598" spans="1:5" ht="68.25" thickBot="1" x14ac:dyDescent="0.35">
      <c r="A598" s="521" t="s">
        <v>156</v>
      </c>
      <c r="B598" s="591" t="s">
        <v>1444</v>
      </c>
      <c r="C598" s="592" t="s">
        <v>1445</v>
      </c>
      <c r="D598" s="1129"/>
      <c r="E598" s="1131"/>
    </row>
    <row r="599" spans="1:5" ht="17.25" thickBot="1" x14ac:dyDescent="0.35">
      <c r="A599" s="522"/>
      <c r="B599" s="1129"/>
      <c r="C599" s="1130"/>
      <c r="D599" s="1130"/>
      <c r="E599" s="1131"/>
    </row>
    <row r="600" spans="1:5" ht="17.25" thickBot="1" x14ac:dyDescent="0.35">
      <c r="A600" s="523" t="s">
        <v>22</v>
      </c>
      <c r="B600" s="1124" t="s">
        <v>1444</v>
      </c>
      <c r="C600" s="1125"/>
      <c r="D600" s="1125"/>
      <c r="E600" s="1126"/>
    </row>
    <row r="601" spans="1:5" ht="17.25" thickBot="1" x14ac:dyDescent="0.35">
      <c r="A601" s="523" t="s">
        <v>24</v>
      </c>
      <c r="B601" s="1115" t="s">
        <v>1377</v>
      </c>
      <c r="C601" s="1116"/>
      <c r="D601" s="1116"/>
      <c r="E601" s="1117"/>
    </row>
    <row r="602" spans="1:5" x14ac:dyDescent="0.3">
      <c r="A602" s="1127"/>
      <c r="B602" s="550">
        <v>2019</v>
      </c>
      <c r="C602" s="550">
        <v>2020</v>
      </c>
      <c r="D602" s="550">
        <v>2021</v>
      </c>
      <c r="E602" s="550">
        <v>2022</v>
      </c>
    </row>
    <row r="603" spans="1:5" ht="17.25" thickBot="1" x14ac:dyDescent="0.35">
      <c r="A603" s="1128"/>
      <c r="B603" s="593" t="s">
        <v>9</v>
      </c>
      <c r="C603" s="593" t="s">
        <v>10</v>
      </c>
      <c r="D603" s="593" t="s">
        <v>10</v>
      </c>
      <c r="E603" s="593" t="s">
        <v>10</v>
      </c>
    </row>
    <row r="604" spans="1:5" ht="17.25" thickBot="1" x14ac:dyDescent="0.35">
      <c r="A604" s="523" t="s">
        <v>26</v>
      </c>
      <c r="B604" s="595">
        <v>0</v>
      </c>
      <c r="C604" s="595">
        <v>1</v>
      </c>
      <c r="D604" s="595">
        <v>1</v>
      </c>
      <c r="E604" s="595">
        <v>1</v>
      </c>
    </row>
    <row r="605" spans="1:5" ht="17.25" thickBot="1" x14ac:dyDescent="0.35">
      <c r="A605" s="523" t="s">
        <v>27</v>
      </c>
      <c r="B605" s="595">
        <v>0</v>
      </c>
      <c r="C605" s="595">
        <v>48400</v>
      </c>
      <c r="D605" s="595">
        <v>24200</v>
      </c>
      <c r="E605" s="595">
        <v>0</v>
      </c>
    </row>
    <row r="606" spans="1:5" ht="17.25" thickBot="1" x14ac:dyDescent="0.35">
      <c r="A606" s="523" t="s">
        <v>28</v>
      </c>
      <c r="B606" s="595" t="e">
        <v>#DIV/0!</v>
      </c>
      <c r="C606" s="595">
        <v>48400</v>
      </c>
      <c r="D606" s="595">
        <v>24200</v>
      </c>
      <c r="E606" s="595">
        <v>0</v>
      </c>
    </row>
    <row r="607" spans="1:5" ht="17.25" thickBot="1" x14ac:dyDescent="0.35">
      <c r="A607" s="523" t="s">
        <v>29</v>
      </c>
      <c r="B607" s="596" t="s">
        <v>30</v>
      </c>
      <c r="C607" s="597" t="e">
        <v>#DIV/0!</v>
      </c>
      <c r="D607" s="597">
        <v>0</v>
      </c>
      <c r="E607" s="597">
        <v>0</v>
      </c>
    </row>
    <row r="608" spans="1:5" ht="17.25" thickBot="1" x14ac:dyDescent="0.35">
      <c r="A608" s="523" t="s">
        <v>31</v>
      </c>
      <c r="B608" s="596" t="s">
        <v>30</v>
      </c>
      <c r="C608" s="597" t="e">
        <v>#DIV/0!</v>
      </c>
      <c r="D608" s="597">
        <v>-0.5</v>
      </c>
      <c r="E608" s="597">
        <v>-1</v>
      </c>
    </row>
    <row r="609" spans="1:5" ht="17.25" thickBot="1" x14ac:dyDescent="0.35">
      <c r="A609" s="523" t="s">
        <v>32</v>
      </c>
      <c r="B609" s="596" t="s">
        <v>30</v>
      </c>
      <c r="C609" s="597" t="e">
        <v>#DIV/0!</v>
      </c>
      <c r="D609" s="597">
        <v>-0.5</v>
      </c>
      <c r="E609" s="597">
        <v>-1</v>
      </c>
    </row>
    <row r="610" spans="1:5" ht="17.25" thickBot="1" x14ac:dyDescent="0.35">
      <c r="A610" s="1139" t="s">
        <v>1529</v>
      </c>
      <c r="B610" s="1140"/>
      <c r="C610" s="1140"/>
      <c r="D610" s="1140"/>
      <c r="E610" s="1141"/>
    </row>
    <row r="611" spans="1:5" x14ac:dyDescent="0.3">
      <c r="A611" s="1127"/>
      <c r="B611" s="550">
        <v>2019</v>
      </c>
      <c r="C611" s="550">
        <v>2020</v>
      </c>
      <c r="D611" s="550">
        <v>2021</v>
      </c>
      <c r="E611" s="550">
        <v>2022</v>
      </c>
    </row>
    <row r="612" spans="1:5" ht="17.25" thickBot="1" x14ac:dyDescent="0.35">
      <c r="A612" s="1128"/>
      <c r="B612" s="593" t="s">
        <v>9</v>
      </c>
      <c r="C612" s="593" t="s">
        <v>10</v>
      </c>
      <c r="D612" s="593" t="s">
        <v>10</v>
      </c>
      <c r="E612" s="593" t="s">
        <v>10</v>
      </c>
    </row>
    <row r="613" spans="1:5" ht="17.25" thickBot="1" x14ac:dyDescent="0.35">
      <c r="A613" s="524" t="s">
        <v>49</v>
      </c>
      <c r="B613" s="598">
        <v>0</v>
      </c>
      <c r="C613" s="598">
        <v>0</v>
      </c>
      <c r="D613" s="598">
        <v>0</v>
      </c>
      <c r="E613" s="598">
        <v>0</v>
      </c>
    </row>
    <row r="614" spans="1:5" ht="17.25" thickBot="1" x14ac:dyDescent="0.35">
      <c r="A614" s="525" t="s">
        <v>110</v>
      </c>
      <c r="B614" s="598"/>
      <c r="C614" s="598"/>
      <c r="D614" s="598"/>
      <c r="E614" s="598"/>
    </row>
    <row r="615" spans="1:5" ht="17.25" thickBot="1" x14ac:dyDescent="0.35">
      <c r="A615" s="525" t="s">
        <v>111</v>
      </c>
      <c r="B615" s="598"/>
      <c r="C615" s="598"/>
      <c r="D615" s="598"/>
      <c r="E615" s="598"/>
    </row>
    <row r="616" spans="1:5" ht="17.25" thickBot="1" x14ac:dyDescent="0.35">
      <c r="A616" s="525" t="s">
        <v>113</v>
      </c>
      <c r="B616" s="598"/>
      <c r="C616" s="598"/>
      <c r="D616" s="598"/>
      <c r="E616" s="598"/>
    </row>
    <row r="617" spans="1:5" ht="17.25" thickBot="1" x14ac:dyDescent="0.35">
      <c r="A617" s="525" t="s">
        <v>114</v>
      </c>
      <c r="B617" s="598"/>
      <c r="C617" s="598"/>
      <c r="D617" s="598"/>
      <c r="E617" s="598"/>
    </row>
    <row r="618" spans="1:5" ht="17.25" thickBot="1" x14ac:dyDescent="0.35">
      <c r="A618" s="524" t="s">
        <v>50</v>
      </c>
      <c r="B618" s="599">
        <v>0</v>
      </c>
      <c r="C618" s="599">
        <v>48400</v>
      </c>
      <c r="D618" s="599">
        <v>24200</v>
      </c>
      <c r="E618" s="599">
        <v>0</v>
      </c>
    </row>
    <row r="619" spans="1:5" ht="17.25" thickBot="1" x14ac:dyDescent="0.35">
      <c r="A619" s="525" t="s">
        <v>110</v>
      </c>
      <c r="B619" s="599"/>
      <c r="C619" s="598"/>
      <c r="D619" s="598"/>
      <c r="E619" s="598"/>
    </row>
    <row r="620" spans="1:5" ht="17.25" thickBot="1" x14ac:dyDescent="0.35">
      <c r="A620" s="525" t="s">
        <v>111</v>
      </c>
      <c r="B620" s="595">
        <v>0</v>
      </c>
      <c r="C620" s="595">
        <v>48400</v>
      </c>
      <c r="D620" s="595">
        <v>24200</v>
      </c>
      <c r="E620" s="595">
        <v>0</v>
      </c>
    </row>
    <row r="621" spans="1:5" ht="17.25" thickBot="1" x14ac:dyDescent="0.35">
      <c r="A621" s="525" t="s">
        <v>113</v>
      </c>
      <c r="B621" s="599"/>
      <c r="C621" s="598"/>
      <c r="D621" s="598"/>
      <c r="E621" s="598"/>
    </row>
    <row r="622" spans="1:5" ht="17.25" thickBot="1" x14ac:dyDescent="0.35">
      <c r="A622" s="525" t="s">
        <v>114</v>
      </c>
      <c r="B622" s="599"/>
      <c r="C622" s="598"/>
      <c r="D622" s="598"/>
      <c r="E622" s="598"/>
    </row>
    <row r="623" spans="1:5" ht="17.25" thickBot="1" x14ac:dyDescent="0.35">
      <c r="A623" s="526" t="s">
        <v>40</v>
      </c>
      <c r="B623" s="599">
        <v>0</v>
      </c>
      <c r="C623" s="599">
        <v>48400</v>
      </c>
      <c r="D623" s="599">
        <v>24200</v>
      </c>
      <c r="E623" s="599">
        <v>0</v>
      </c>
    </row>
    <row r="624" spans="1:5" ht="17.25" thickBot="1" x14ac:dyDescent="0.35">
      <c r="A624" s="521" t="s">
        <v>154</v>
      </c>
      <c r="B624" s="1118" t="s">
        <v>1446</v>
      </c>
      <c r="C624" s="1119"/>
      <c r="D624" s="1119"/>
      <c r="E624" s="1120"/>
    </row>
    <row r="625" spans="1:5" ht="54.75" thickBot="1" x14ac:dyDescent="0.35">
      <c r="A625" s="521" t="s">
        <v>156</v>
      </c>
      <c r="B625" s="588" t="s">
        <v>1447</v>
      </c>
      <c r="C625" s="592" t="s">
        <v>1445</v>
      </c>
      <c r="D625" s="1129"/>
      <c r="E625" s="1131"/>
    </row>
    <row r="626" spans="1:5" ht="17.25" thickBot="1" x14ac:dyDescent="0.35">
      <c r="A626" s="522"/>
      <c r="B626" s="1129"/>
      <c r="C626" s="1130"/>
      <c r="D626" s="1130"/>
      <c r="E626" s="1131"/>
    </row>
    <row r="627" spans="1:5" ht="17.25" thickBot="1" x14ac:dyDescent="0.35">
      <c r="A627" s="523" t="s">
        <v>22</v>
      </c>
      <c r="B627" s="1142" t="s">
        <v>1443</v>
      </c>
      <c r="C627" s="1143"/>
      <c r="D627" s="1143"/>
      <c r="E627" s="1144"/>
    </row>
    <row r="628" spans="1:5" ht="17.25" thickBot="1" x14ac:dyDescent="0.35">
      <c r="A628" s="523" t="s">
        <v>24</v>
      </c>
      <c r="B628" s="654" t="s">
        <v>1388</v>
      </c>
      <c r="C628" s="655"/>
      <c r="D628" s="655"/>
      <c r="E628" s="656"/>
    </row>
    <row r="629" spans="1:5" x14ac:dyDescent="0.3">
      <c r="A629" s="1127"/>
      <c r="B629" s="550">
        <v>2019</v>
      </c>
      <c r="C629" s="550">
        <v>2020</v>
      </c>
      <c r="D629" s="550">
        <v>2021</v>
      </c>
      <c r="E629" s="550">
        <v>2022</v>
      </c>
    </row>
    <row r="630" spans="1:5" ht="17.25" thickBot="1" x14ac:dyDescent="0.35">
      <c r="A630" s="1128"/>
      <c r="B630" s="593" t="s">
        <v>9</v>
      </c>
      <c r="C630" s="593" t="s">
        <v>10</v>
      </c>
      <c r="D630" s="593" t="s">
        <v>10</v>
      </c>
      <c r="E630" s="593" t="s">
        <v>10</v>
      </c>
    </row>
    <row r="631" spans="1:5" ht="17.25" thickBot="1" x14ac:dyDescent="0.35">
      <c r="A631" s="523" t="s">
        <v>26</v>
      </c>
      <c r="B631" s="595">
        <v>0</v>
      </c>
      <c r="C631" s="595">
        <v>2</v>
      </c>
      <c r="D631" s="595">
        <v>4</v>
      </c>
      <c r="E631" s="595">
        <v>4</v>
      </c>
    </row>
    <row r="632" spans="1:5" ht="17.25" thickBot="1" x14ac:dyDescent="0.35">
      <c r="A632" s="523" t="s">
        <v>27</v>
      </c>
      <c r="B632" s="595">
        <v>0</v>
      </c>
      <c r="C632" s="595">
        <v>5000</v>
      </c>
      <c r="D632" s="595">
        <v>100000</v>
      </c>
      <c r="E632" s="595">
        <v>100000</v>
      </c>
    </row>
    <row r="633" spans="1:5" ht="17.25" thickBot="1" x14ac:dyDescent="0.35">
      <c r="A633" s="523" t="s">
        <v>28</v>
      </c>
      <c r="B633" s="595" t="e">
        <v>#DIV/0!</v>
      </c>
      <c r="C633" s="595">
        <v>2500</v>
      </c>
      <c r="D633" s="595">
        <v>25000</v>
      </c>
      <c r="E633" s="595">
        <v>25000</v>
      </c>
    </row>
    <row r="634" spans="1:5" ht="17.25" thickBot="1" x14ac:dyDescent="0.35">
      <c r="A634" s="523" t="s">
        <v>29</v>
      </c>
      <c r="B634" s="596" t="s">
        <v>30</v>
      </c>
      <c r="C634" s="597" t="e">
        <v>#DIV/0!</v>
      </c>
      <c r="D634" s="597">
        <v>1</v>
      </c>
      <c r="E634" s="597">
        <v>0</v>
      </c>
    </row>
    <row r="635" spans="1:5" ht="17.25" thickBot="1" x14ac:dyDescent="0.35">
      <c r="A635" s="523" t="s">
        <v>31</v>
      </c>
      <c r="B635" s="596" t="s">
        <v>30</v>
      </c>
      <c r="C635" s="597" t="e">
        <v>#DIV/0!</v>
      </c>
      <c r="D635" s="597">
        <v>19</v>
      </c>
      <c r="E635" s="597">
        <v>0</v>
      </c>
    </row>
    <row r="636" spans="1:5" ht="17.25" thickBot="1" x14ac:dyDescent="0.35">
      <c r="A636" s="523" t="s">
        <v>32</v>
      </c>
      <c r="B636" s="596" t="s">
        <v>30</v>
      </c>
      <c r="C636" s="597" t="e">
        <v>#DIV/0!</v>
      </c>
      <c r="D636" s="597">
        <v>9</v>
      </c>
      <c r="E636" s="597">
        <v>0</v>
      </c>
    </row>
    <row r="637" spans="1:5" ht="17.25" thickBot="1" x14ac:dyDescent="0.35">
      <c r="A637" s="1139" t="s">
        <v>1529</v>
      </c>
      <c r="B637" s="1140"/>
      <c r="C637" s="1140"/>
      <c r="D637" s="1140"/>
      <c r="E637" s="1141"/>
    </row>
    <row r="638" spans="1:5" x14ac:dyDescent="0.3">
      <c r="A638" s="1127"/>
      <c r="B638" s="550">
        <v>2019</v>
      </c>
      <c r="C638" s="550">
        <v>2020</v>
      </c>
      <c r="D638" s="550">
        <v>2021</v>
      </c>
      <c r="E638" s="550">
        <v>2022</v>
      </c>
    </row>
    <row r="639" spans="1:5" ht="17.25" thickBot="1" x14ac:dyDescent="0.35">
      <c r="A639" s="1128"/>
      <c r="B639" s="593" t="s">
        <v>9</v>
      </c>
      <c r="C639" s="593" t="s">
        <v>10</v>
      </c>
      <c r="D639" s="593" t="s">
        <v>10</v>
      </c>
      <c r="E639" s="593" t="s">
        <v>10</v>
      </c>
    </row>
    <row r="640" spans="1:5" ht="17.25" thickBot="1" x14ac:dyDescent="0.35">
      <c r="A640" s="524" t="s">
        <v>49</v>
      </c>
      <c r="B640" s="598">
        <v>0</v>
      </c>
      <c r="C640" s="598">
        <v>0</v>
      </c>
      <c r="D640" s="598">
        <v>0</v>
      </c>
      <c r="E640" s="598">
        <v>0</v>
      </c>
    </row>
    <row r="641" spans="1:5" ht="17.25" thickBot="1" x14ac:dyDescent="0.35">
      <c r="A641" s="525" t="s">
        <v>110</v>
      </c>
      <c r="B641" s="598"/>
      <c r="C641" s="598"/>
      <c r="D641" s="598"/>
      <c r="E641" s="598"/>
    </row>
    <row r="642" spans="1:5" ht="17.25" thickBot="1" x14ac:dyDescent="0.35">
      <c r="A642" s="525" t="s">
        <v>111</v>
      </c>
      <c r="B642" s="598"/>
      <c r="C642" s="598"/>
      <c r="D642" s="598"/>
      <c r="E642" s="598"/>
    </row>
    <row r="643" spans="1:5" ht="17.25" thickBot="1" x14ac:dyDescent="0.35">
      <c r="A643" s="525" t="s">
        <v>113</v>
      </c>
      <c r="B643" s="598"/>
      <c r="C643" s="598"/>
      <c r="D643" s="598"/>
      <c r="E643" s="598"/>
    </row>
    <row r="644" spans="1:5" ht="17.25" thickBot="1" x14ac:dyDescent="0.35">
      <c r="A644" s="525" t="s">
        <v>114</v>
      </c>
      <c r="B644" s="598"/>
      <c r="C644" s="598"/>
      <c r="D644" s="598"/>
      <c r="E644" s="598"/>
    </row>
    <row r="645" spans="1:5" ht="17.25" thickBot="1" x14ac:dyDescent="0.35">
      <c r="A645" s="524" t="s">
        <v>50</v>
      </c>
      <c r="B645" s="599">
        <v>0</v>
      </c>
      <c r="C645" s="599">
        <v>5000</v>
      </c>
      <c r="D645" s="599">
        <v>100000</v>
      </c>
      <c r="E645" s="599">
        <v>100000</v>
      </c>
    </row>
    <row r="646" spans="1:5" ht="17.25" thickBot="1" x14ac:dyDescent="0.35">
      <c r="A646" s="525" t="s">
        <v>110</v>
      </c>
      <c r="B646" s="599"/>
      <c r="C646" s="598"/>
      <c r="D646" s="598"/>
      <c r="E646" s="598"/>
    </row>
    <row r="647" spans="1:5" ht="17.25" thickBot="1" x14ac:dyDescent="0.35">
      <c r="A647" s="525" t="s">
        <v>111</v>
      </c>
      <c r="B647" s="595">
        <v>0</v>
      </c>
      <c r="C647" s="595">
        <v>5000</v>
      </c>
      <c r="D647" s="595">
        <v>100000</v>
      </c>
      <c r="E647" s="595">
        <v>100000</v>
      </c>
    </row>
    <row r="648" spans="1:5" ht="17.25" thickBot="1" x14ac:dyDescent="0.35">
      <c r="A648" s="525" t="s">
        <v>113</v>
      </c>
      <c r="B648" s="599"/>
      <c r="C648" s="598"/>
      <c r="D648" s="598"/>
      <c r="E648" s="598"/>
    </row>
    <row r="649" spans="1:5" ht="17.25" thickBot="1" x14ac:dyDescent="0.35">
      <c r="A649" s="525" t="s">
        <v>114</v>
      </c>
      <c r="B649" s="599"/>
      <c r="C649" s="598"/>
      <c r="D649" s="598"/>
      <c r="E649" s="598"/>
    </row>
    <row r="650" spans="1:5" ht="17.25" thickBot="1" x14ac:dyDescent="0.35">
      <c r="A650" s="526" t="s">
        <v>40</v>
      </c>
      <c r="B650" s="599">
        <v>0</v>
      </c>
      <c r="C650" s="599">
        <v>5000</v>
      </c>
      <c r="D650" s="599">
        <v>100000</v>
      </c>
      <c r="E650" s="599">
        <v>100000</v>
      </c>
    </row>
    <row r="651" spans="1:5" ht="95.25" thickBot="1" x14ac:dyDescent="0.35">
      <c r="A651" s="521" t="s">
        <v>156</v>
      </c>
      <c r="B651" s="589" t="s">
        <v>1448</v>
      </c>
      <c r="C651" s="592" t="s">
        <v>1449</v>
      </c>
      <c r="D651" s="1129"/>
      <c r="E651" s="1131"/>
    </row>
    <row r="652" spans="1:5" ht="17.25" thickBot="1" x14ac:dyDescent="0.35">
      <c r="A652" s="522"/>
      <c r="B652" s="1129"/>
      <c r="C652" s="1130"/>
      <c r="D652" s="1130"/>
      <c r="E652" s="1131"/>
    </row>
    <row r="653" spans="1:5" ht="17.25" thickBot="1" x14ac:dyDescent="0.35">
      <c r="A653" s="523" t="s">
        <v>22</v>
      </c>
      <c r="B653" s="1142" t="s">
        <v>1450</v>
      </c>
      <c r="C653" s="1143"/>
      <c r="D653" s="1143"/>
      <c r="E653" s="1144"/>
    </row>
    <row r="654" spans="1:5" ht="17.25" thickBot="1" x14ac:dyDescent="0.35">
      <c r="A654" s="523" t="s">
        <v>24</v>
      </c>
      <c r="B654" s="654" t="s">
        <v>1388</v>
      </c>
      <c r="C654" s="655"/>
      <c r="D654" s="655"/>
      <c r="E654" s="656"/>
    </row>
    <row r="655" spans="1:5" x14ac:dyDescent="0.3">
      <c r="A655" s="1127"/>
      <c r="B655" s="550">
        <v>2019</v>
      </c>
      <c r="C655" s="550">
        <v>2020</v>
      </c>
      <c r="D655" s="550">
        <v>2021</v>
      </c>
      <c r="E655" s="550">
        <v>2022</v>
      </c>
    </row>
    <row r="656" spans="1:5" ht="17.25" thickBot="1" x14ac:dyDescent="0.35">
      <c r="A656" s="1128"/>
      <c r="B656" s="593" t="s">
        <v>9</v>
      </c>
      <c r="C656" s="593" t="s">
        <v>10</v>
      </c>
      <c r="D656" s="593" t="s">
        <v>10</v>
      </c>
      <c r="E656" s="593" t="s">
        <v>10</v>
      </c>
    </row>
    <row r="657" spans="1:5" ht="17.25" thickBot="1" x14ac:dyDescent="0.35">
      <c r="A657" s="523" t="s">
        <v>26</v>
      </c>
      <c r="B657" s="557">
        <v>0</v>
      </c>
      <c r="C657" s="557">
        <v>1</v>
      </c>
      <c r="D657" s="557">
        <v>1</v>
      </c>
      <c r="E657" s="50">
        <v>0</v>
      </c>
    </row>
    <row r="658" spans="1:5" ht="17.25" thickBot="1" x14ac:dyDescent="0.35">
      <c r="A658" s="523" t="s">
        <v>27</v>
      </c>
      <c r="B658" s="595">
        <v>0</v>
      </c>
      <c r="C658" s="595">
        <v>3000</v>
      </c>
      <c r="D658" s="595">
        <v>3689.3</v>
      </c>
      <c r="E658" s="595">
        <v>0</v>
      </c>
    </row>
    <row r="659" spans="1:5" ht="17.25" thickBot="1" x14ac:dyDescent="0.35">
      <c r="A659" s="523" t="s">
        <v>28</v>
      </c>
      <c r="B659" s="595" t="e">
        <v>#DIV/0!</v>
      </c>
      <c r="C659" s="595">
        <v>3000</v>
      </c>
      <c r="D659" s="595">
        <v>3689.3</v>
      </c>
      <c r="E659" s="595" t="e">
        <v>#DIV/0!</v>
      </c>
    </row>
    <row r="660" spans="1:5" ht="17.25" thickBot="1" x14ac:dyDescent="0.35">
      <c r="A660" s="523" t="s">
        <v>29</v>
      </c>
      <c r="B660" s="596" t="s">
        <v>30</v>
      </c>
      <c r="C660" s="597" t="e">
        <v>#DIV/0!</v>
      </c>
      <c r="D660" s="597">
        <v>0</v>
      </c>
      <c r="E660" s="597">
        <v>-1</v>
      </c>
    </row>
    <row r="661" spans="1:5" ht="17.25" thickBot="1" x14ac:dyDescent="0.35">
      <c r="A661" s="523" t="s">
        <v>31</v>
      </c>
      <c r="B661" s="596" t="s">
        <v>30</v>
      </c>
      <c r="C661" s="597" t="e">
        <v>#DIV/0!</v>
      </c>
      <c r="D661" s="597">
        <v>0.22976666666666667</v>
      </c>
      <c r="E661" s="597">
        <v>-1</v>
      </c>
    </row>
    <row r="662" spans="1:5" ht="17.25" thickBot="1" x14ac:dyDescent="0.35">
      <c r="A662" s="523" t="s">
        <v>32</v>
      </c>
      <c r="B662" s="596" t="s">
        <v>30</v>
      </c>
      <c r="C662" s="597" t="e">
        <v>#DIV/0!</v>
      </c>
      <c r="D662" s="597">
        <v>0.22976666666666667</v>
      </c>
      <c r="E662" s="597" t="e">
        <v>#DIV/0!</v>
      </c>
    </row>
    <row r="663" spans="1:5" ht="17.25" thickBot="1" x14ac:dyDescent="0.35">
      <c r="A663" s="1139" t="s">
        <v>1529</v>
      </c>
      <c r="B663" s="1140"/>
      <c r="C663" s="1140"/>
      <c r="D663" s="1140"/>
      <c r="E663" s="1141"/>
    </row>
    <row r="664" spans="1:5" x14ac:dyDescent="0.3">
      <c r="A664" s="1127"/>
      <c r="B664" s="550">
        <v>2019</v>
      </c>
      <c r="C664" s="550">
        <v>2020</v>
      </c>
      <c r="D664" s="550">
        <v>2021</v>
      </c>
      <c r="E664" s="550">
        <v>2022</v>
      </c>
    </row>
    <row r="665" spans="1:5" ht="17.25" thickBot="1" x14ac:dyDescent="0.35">
      <c r="A665" s="1128"/>
      <c r="B665" s="593" t="s">
        <v>9</v>
      </c>
      <c r="C665" s="593" t="s">
        <v>10</v>
      </c>
      <c r="D665" s="593" t="s">
        <v>10</v>
      </c>
      <c r="E665" s="593" t="s">
        <v>10</v>
      </c>
    </row>
    <row r="666" spans="1:5" ht="17.25" thickBot="1" x14ac:dyDescent="0.35">
      <c r="A666" s="524" t="s">
        <v>49</v>
      </c>
      <c r="B666" s="598">
        <v>0</v>
      </c>
      <c r="C666" s="598">
        <v>0</v>
      </c>
      <c r="D666" s="598">
        <v>0</v>
      </c>
      <c r="E666" s="598">
        <v>0</v>
      </c>
    </row>
    <row r="667" spans="1:5" ht="17.25" thickBot="1" x14ac:dyDescent="0.35">
      <c r="A667" s="525" t="s">
        <v>110</v>
      </c>
      <c r="B667" s="598"/>
      <c r="C667" s="598"/>
      <c r="D667" s="598"/>
      <c r="E667" s="598"/>
    </row>
    <row r="668" spans="1:5" ht="17.25" thickBot="1" x14ac:dyDescent="0.35">
      <c r="A668" s="525" t="s">
        <v>111</v>
      </c>
      <c r="B668" s="598"/>
      <c r="C668" s="598"/>
      <c r="D668" s="598"/>
      <c r="E668" s="598"/>
    </row>
    <row r="669" spans="1:5" ht="17.25" thickBot="1" x14ac:dyDescent="0.35">
      <c r="A669" s="525" t="s">
        <v>113</v>
      </c>
      <c r="B669" s="598"/>
      <c r="C669" s="598"/>
      <c r="D669" s="598"/>
      <c r="E669" s="598"/>
    </row>
    <row r="670" spans="1:5" ht="17.25" thickBot="1" x14ac:dyDescent="0.35">
      <c r="A670" s="525" t="s">
        <v>114</v>
      </c>
      <c r="B670" s="598"/>
      <c r="C670" s="598"/>
      <c r="D670" s="598"/>
      <c r="E670" s="598"/>
    </row>
    <row r="671" spans="1:5" ht="17.25" thickBot="1" x14ac:dyDescent="0.35">
      <c r="A671" s="524" t="s">
        <v>50</v>
      </c>
      <c r="B671" s="599">
        <v>0</v>
      </c>
      <c r="C671" s="599">
        <v>3000</v>
      </c>
      <c r="D671" s="599">
        <v>3689.3</v>
      </c>
      <c r="E671" s="599">
        <v>0</v>
      </c>
    </row>
    <row r="672" spans="1:5" ht="17.25" thickBot="1" x14ac:dyDescent="0.35">
      <c r="A672" s="525" t="s">
        <v>110</v>
      </c>
      <c r="B672" s="599"/>
      <c r="C672" s="598"/>
      <c r="D672" s="598"/>
      <c r="E672" s="598"/>
    </row>
    <row r="673" spans="1:5" ht="17.25" thickBot="1" x14ac:dyDescent="0.35">
      <c r="A673" s="525" t="s">
        <v>111</v>
      </c>
      <c r="B673" s="595">
        <v>0</v>
      </c>
      <c r="C673" s="595">
        <v>3000</v>
      </c>
      <c r="D673" s="595">
        <v>3689.3</v>
      </c>
      <c r="E673" s="595">
        <v>0</v>
      </c>
    </row>
    <row r="674" spans="1:5" ht="17.25" thickBot="1" x14ac:dyDescent="0.35">
      <c r="A674" s="525" t="s">
        <v>113</v>
      </c>
      <c r="B674" s="599"/>
      <c r="C674" s="598"/>
      <c r="D674" s="598"/>
      <c r="E674" s="598"/>
    </row>
    <row r="675" spans="1:5" ht="17.25" thickBot="1" x14ac:dyDescent="0.35">
      <c r="A675" s="525" t="s">
        <v>114</v>
      </c>
      <c r="B675" s="599"/>
      <c r="C675" s="598"/>
      <c r="D675" s="598"/>
      <c r="E675" s="598"/>
    </row>
    <row r="676" spans="1:5" ht="17.25" thickBot="1" x14ac:dyDescent="0.35">
      <c r="A676" s="526" t="s">
        <v>40</v>
      </c>
      <c r="B676" s="599">
        <v>0</v>
      </c>
      <c r="C676" s="599">
        <v>3000</v>
      </c>
      <c r="D676" s="599">
        <v>3689.3</v>
      </c>
      <c r="E676" s="599">
        <v>0</v>
      </c>
    </row>
    <row r="677" spans="1:5" ht="17.25" thickBot="1" x14ac:dyDescent="0.35">
      <c r="A677" s="600" t="s">
        <v>1451</v>
      </c>
      <c r="B677" s="1145" t="s">
        <v>1452</v>
      </c>
      <c r="C677" s="1146"/>
      <c r="D677" s="1146"/>
      <c r="E677" s="1147"/>
    </row>
    <row r="678" spans="1:5" ht="17.25" thickBot="1" x14ac:dyDescent="0.35">
      <c r="A678" s="1145" t="s">
        <v>1453</v>
      </c>
      <c r="B678" s="1146"/>
      <c r="C678" s="1146"/>
      <c r="D678" s="1146"/>
      <c r="E678" s="1147"/>
    </row>
    <row r="679" spans="1:5" ht="17.25" thickBot="1" x14ac:dyDescent="0.35">
      <c r="A679" s="505" t="s">
        <v>1454</v>
      </c>
      <c r="B679" s="601">
        <v>20</v>
      </c>
      <c r="C679" s="602">
        <v>0.1</v>
      </c>
      <c r="D679" s="602">
        <v>0.2</v>
      </c>
      <c r="E679" s="602">
        <v>0.3</v>
      </c>
    </row>
    <row r="680" spans="1:5" ht="41.25" thickBot="1" x14ac:dyDescent="0.35">
      <c r="A680" s="505" t="s">
        <v>1455</v>
      </c>
      <c r="B680" s="601">
        <v>2505</v>
      </c>
      <c r="C680" s="602">
        <v>0.1</v>
      </c>
      <c r="D680" s="602">
        <v>0.2</v>
      </c>
      <c r="E680" s="602">
        <v>0.3</v>
      </c>
    </row>
    <row r="681" spans="1:5" ht="27.75" thickBot="1" x14ac:dyDescent="0.35">
      <c r="A681" s="505" t="s">
        <v>1456</v>
      </c>
      <c r="B681" s="603">
        <v>30</v>
      </c>
      <c r="C681" s="602">
        <v>0.1</v>
      </c>
      <c r="D681" s="602">
        <v>0.2</v>
      </c>
      <c r="E681" s="602">
        <v>0.3</v>
      </c>
    </row>
    <row r="682" spans="1:5" ht="17.25" thickBot="1" x14ac:dyDescent="0.35">
      <c r="A682" s="511" t="s">
        <v>154</v>
      </c>
      <c r="B682" s="1112" t="s">
        <v>1457</v>
      </c>
      <c r="C682" s="1123"/>
      <c r="D682" s="1113"/>
      <c r="E682" s="1114"/>
    </row>
    <row r="683" spans="1:5" ht="17.25" thickBot="1" x14ac:dyDescent="0.35">
      <c r="A683" s="511" t="s">
        <v>156</v>
      </c>
      <c r="B683" s="573" t="s">
        <v>1458</v>
      </c>
      <c r="C683" s="574" t="s">
        <v>1459</v>
      </c>
      <c r="D683" s="1113" t="s">
        <v>1459</v>
      </c>
      <c r="E683" s="1114"/>
    </row>
    <row r="684" spans="1:5" ht="17.25" thickBot="1" x14ac:dyDescent="0.35">
      <c r="A684" s="512"/>
      <c r="B684" s="1112"/>
      <c r="C684" s="1110"/>
      <c r="D684" s="1113"/>
      <c r="E684" s="1114"/>
    </row>
    <row r="685" spans="1:5" ht="17.25" thickBot="1" x14ac:dyDescent="0.35">
      <c r="A685" s="513" t="s">
        <v>22</v>
      </c>
      <c r="B685" s="1115" t="s">
        <v>1460</v>
      </c>
      <c r="C685" s="1116"/>
      <c r="D685" s="1116"/>
      <c r="E685" s="1117"/>
    </row>
    <row r="686" spans="1:5" ht="17.25" thickBot="1" x14ac:dyDescent="0.35">
      <c r="A686" s="513" t="s">
        <v>24</v>
      </c>
      <c r="B686" s="1115" t="s">
        <v>1461</v>
      </c>
      <c r="C686" s="1116"/>
      <c r="D686" s="1116"/>
      <c r="E686" s="1117"/>
    </row>
    <row r="687" spans="1:5" x14ac:dyDescent="0.3">
      <c r="A687" s="1106"/>
      <c r="B687" s="550">
        <v>2019</v>
      </c>
      <c r="C687" s="550">
        <v>2020</v>
      </c>
      <c r="D687" s="550">
        <v>2021</v>
      </c>
      <c r="E687" s="550">
        <v>2022</v>
      </c>
    </row>
    <row r="688" spans="1:5" ht="17.25" thickBot="1" x14ac:dyDescent="0.35">
      <c r="A688" s="1107"/>
      <c r="B688" s="551" t="s">
        <v>9</v>
      </c>
      <c r="C688" s="551" t="s">
        <v>10</v>
      </c>
      <c r="D688" s="551" t="s">
        <v>10</v>
      </c>
      <c r="E688" s="551" t="s">
        <v>10</v>
      </c>
    </row>
    <row r="689" spans="1:5" ht="17.25" thickBot="1" x14ac:dyDescent="0.35">
      <c r="A689" s="513" t="s">
        <v>26</v>
      </c>
      <c r="B689" s="575">
        <v>500</v>
      </c>
      <c r="C689" s="575">
        <v>375</v>
      </c>
      <c r="D689" s="575">
        <v>500</v>
      </c>
      <c r="E689" s="575">
        <v>650</v>
      </c>
    </row>
    <row r="690" spans="1:5" ht="17.25" thickBot="1" x14ac:dyDescent="0.35">
      <c r="A690" s="513" t="s">
        <v>27</v>
      </c>
      <c r="B690" s="580">
        <v>29160</v>
      </c>
      <c r="C690" s="580">
        <v>196</v>
      </c>
      <c r="D690" s="580">
        <v>30000</v>
      </c>
      <c r="E690" s="580">
        <v>20000</v>
      </c>
    </row>
    <row r="691" spans="1:5" ht="17.25" thickBot="1" x14ac:dyDescent="0.35">
      <c r="A691" s="513" t="s">
        <v>28</v>
      </c>
      <c r="B691" s="575">
        <v>58.32</v>
      </c>
      <c r="C691" s="575">
        <v>0.52266666666666661</v>
      </c>
      <c r="D691" s="575">
        <v>60</v>
      </c>
      <c r="E691" s="575">
        <v>30.76923076923077</v>
      </c>
    </row>
    <row r="692" spans="1:5" ht="17.25" thickBot="1" x14ac:dyDescent="0.35">
      <c r="A692" s="513" t="s">
        <v>29</v>
      </c>
      <c r="B692" s="578"/>
      <c r="C692" s="578">
        <v>-0.25</v>
      </c>
      <c r="D692" s="578">
        <v>0.33333333333333326</v>
      </c>
      <c r="E692" s="578">
        <v>0.30000000000000004</v>
      </c>
    </row>
    <row r="693" spans="1:5" ht="17.25" thickBot="1" x14ac:dyDescent="0.35">
      <c r="A693" s="513" t="s">
        <v>31</v>
      </c>
      <c r="B693" s="578"/>
      <c r="C693" s="578">
        <v>-0.99327846364883399</v>
      </c>
      <c r="D693" s="578">
        <v>152.0612244897959</v>
      </c>
      <c r="E693" s="578">
        <v>-0.33333333333333337</v>
      </c>
    </row>
    <row r="694" spans="1:5" ht="17.25" thickBot="1" x14ac:dyDescent="0.35">
      <c r="A694" s="513" t="s">
        <v>32</v>
      </c>
      <c r="B694" s="578"/>
      <c r="C694" s="578">
        <v>-0.99103795153177865</v>
      </c>
      <c r="D694" s="578">
        <v>113.79591836734696</v>
      </c>
      <c r="E694" s="578">
        <v>-0.48717948717948711</v>
      </c>
    </row>
    <row r="695" spans="1:5" ht="17.25" thickBot="1" x14ac:dyDescent="0.35">
      <c r="A695" s="1070" t="s">
        <v>1529</v>
      </c>
      <c r="B695" s="1071"/>
      <c r="C695" s="1071"/>
      <c r="D695" s="1071"/>
      <c r="E695" s="1072"/>
    </row>
    <row r="696" spans="1:5" x14ac:dyDescent="0.3">
      <c r="A696" s="1106"/>
      <c r="B696" s="550">
        <v>2019</v>
      </c>
      <c r="C696" s="550">
        <v>2020</v>
      </c>
      <c r="D696" s="550">
        <v>2021</v>
      </c>
      <c r="E696" s="550">
        <v>2022</v>
      </c>
    </row>
    <row r="697" spans="1:5" ht="17.25" thickBot="1" x14ac:dyDescent="0.35">
      <c r="A697" s="1107"/>
      <c r="B697" s="551" t="s">
        <v>9</v>
      </c>
      <c r="C697" s="551" t="s">
        <v>10</v>
      </c>
      <c r="D697" s="551" t="s">
        <v>10</v>
      </c>
      <c r="E697" s="551" t="s">
        <v>10</v>
      </c>
    </row>
    <row r="698" spans="1:5" ht="17.25" thickBot="1" x14ac:dyDescent="0.35">
      <c r="A698" s="514" t="s">
        <v>49</v>
      </c>
      <c r="B698" s="579">
        <v>0</v>
      </c>
      <c r="C698" s="579">
        <v>0</v>
      </c>
      <c r="D698" s="579">
        <v>0</v>
      </c>
      <c r="E698" s="579">
        <v>0</v>
      </c>
    </row>
    <row r="699" spans="1:5" ht="17.25" thickBot="1" x14ac:dyDescent="0.35">
      <c r="A699" s="515" t="s">
        <v>110</v>
      </c>
      <c r="B699" s="579"/>
      <c r="C699" s="579"/>
      <c r="D699" s="579"/>
      <c r="E699" s="579"/>
    </row>
    <row r="700" spans="1:5" ht="17.25" thickBot="1" x14ac:dyDescent="0.35">
      <c r="A700" s="515" t="s">
        <v>111</v>
      </c>
      <c r="B700" s="579"/>
      <c r="C700" s="579"/>
      <c r="D700" s="579"/>
      <c r="E700" s="579"/>
    </row>
    <row r="701" spans="1:5" ht="17.25" thickBot="1" x14ac:dyDescent="0.35">
      <c r="A701" s="515" t="s">
        <v>113</v>
      </c>
      <c r="B701" s="579"/>
      <c r="C701" s="579"/>
      <c r="D701" s="579"/>
      <c r="E701" s="579"/>
    </row>
    <row r="702" spans="1:5" ht="17.25" thickBot="1" x14ac:dyDescent="0.35">
      <c r="A702" s="515" t="s">
        <v>114</v>
      </c>
      <c r="B702" s="579"/>
      <c r="C702" s="579"/>
      <c r="D702" s="579"/>
      <c r="E702" s="579"/>
    </row>
    <row r="703" spans="1:5" ht="17.25" thickBot="1" x14ac:dyDescent="0.35">
      <c r="A703" s="514" t="s">
        <v>50</v>
      </c>
      <c r="B703" s="580">
        <v>29160</v>
      </c>
      <c r="C703" s="580">
        <v>196</v>
      </c>
      <c r="D703" s="580">
        <v>30000</v>
      </c>
      <c r="E703" s="580">
        <v>20000</v>
      </c>
    </row>
    <row r="704" spans="1:5" ht="17.25" thickBot="1" x14ac:dyDescent="0.35">
      <c r="A704" s="515" t="s">
        <v>110</v>
      </c>
      <c r="B704" s="580">
        <v>29160</v>
      </c>
      <c r="C704" s="580">
        <v>196</v>
      </c>
      <c r="D704" s="580">
        <v>30000</v>
      </c>
      <c r="E704" s="580">
        <v>20000</v>
      </c>
    </row>
    <row r="705" spans="1:5" ht="17.25" thickBot="1" x14ac:dyDescent="0.35">
      <c r="A705" s="515" t="s">
        <v>111</v>
      </c>
      <c r="B705" s="582"/>
      <c r="C705" s="579"/>
      <c r="D705" s="579"/>
      <c r="E705" s="579"/>
    </row>
    <row r="706" spans="1:5" ht="17.25" thickBot="1" x14ac:dyDescent="0.35">
      <c r="A706" s="515" t="s">
        <v>113</v>
      </c>
      <c r="B706" s="582"/>
      <c r="C706" s="579"/>
      <c r="D706" s="579"/>
      <c r="E706" s="579"/>
    </row>
    <row r="707" spans="1:5" ht="17.25" thickBot="1" x14ac:dyDescent="0.35">
      <c r="A707" s="515" t="s">
        <v>114</v>
      </c>
      <c r="B707" s="582"/>
      <c r="C707" s="579"/>
      <c r="D707" s="579"/>
      <c r="E707" s="579"/>
    </row>
    <row r="708" spans="1:5" ht="17.25" thickBot="1" x14ac:dyDescent="0.35">
      <c r="A708" s="519" t="s">
        <v>40</v>
      </c>
      <c r="B708" s="582">
        <v>29160</v>
      </c>
      <c r="C708" s="582">
        <v>196</v>
      </c>
      <c r="D708" s="582">
        <v>30000</v>
      </c>
      <c r="E708" s="582">
        <v>20000</v>
      </c>
    </row>
    <row r="709" spans="1:5" ht="17.25" thickBot="1" x14ac:dyDescent="0.35">
      <c r="A709" s="511" t="s">
        <v>154</v>
      </c>
      <c r="B709" s="1112" t="s">
        <v>1457</v>
      </c>
      <c r="C709" s="1123"/>
      <c r="D709" s="1113"/>
      <c r="E709" s="1114"/>
    </row>
    <row r="710" spans="1:5" ht="41.25" thickBot="1" x14ac:dyDescent="0.35">
      <c r="A710" s="511" t="s">
        <v>53</v>
      </c>
      <c r="B710" s="573" t="s">
        <v>1462</v>
      </c>
      <c r="C710" s="574" t="s">
        <v>1463</v>
      </c>
      <c r="D710" s="1113" t="s">
        <v>1463</v>
      </c>
      <c r="E710" s="1114"/>
    </row>
    <row r="711" spans="1:5" ht="17.25" thickBot="1" x14ac:dyDescent="0.35">
      <c r="A711" s="512"/>
      <c r="B711" s="1112"/>
      <c r="C711" s="1110"/>
      <c r="D711" s="1113"/>
      <c r="E711" s="1114"/>
    </row>
    <row r="712" spans="1:5" ht="17.25" thickBot="1" x14ac:dyDescent="0.35">
      <c r="A712" s="513" t="s">
        <v>22</v>
      </c>
      <c r="B712" s="1083" t="s">
        <v>1464</v>
      </c>
      <c r="C712" s="1084"/>
      <c r="D712" s="1084"/>
      <c r="E712" s="1085"/>
    </row>
    <row r="713" spans="1:5" ht="17.25" thickBot="1" x14ac:dyDescent="0.35">
      <c r="A713" s="513" t="s">
        <v>24</v>
      </c>
      <c r="B713" s="1115" t="s">
        <v>177</v>
      </c>
      <c r="C713" s="1116"/>
      <c r="D713" s="1116"/>
      <c r="E713" s="1117"/>
    </row>
    <row r="714" spans="1:5" x14ac:dyDescent="0.3">
      <c r="A714" s="1106"/>
      <c r="B714" s="550">
        <v>2019</v>
      </c>
      <c r="C714" s="550">
        <v>2020</v>
      </c>
      <c r="D714" s="550">
        <v>2021</v>
      </c>
      <c r="E714" s="550">
        <v>2022</v>
      </c>
    </row>
    <row r="715" spans="1:5" ht="17.25" thickBot="1" x14ac:dyDescent="0.35">
      <c r="A715" s="1107"/>
      <c r="B715" s="551" t="s">
        <v>9</v>
      </c>
      <c r="C715" s="551" t="s">
        <v>10</v>
      </c>
      <c r="D715" s="551" t="s">
        <v>10</v>
      </c>
      <c r="E715" s="551" t="s">
        <v>10</v>
      </c>
    </row>
    <row r="716" spans="1:5" ht="17.25" thickBot="1" x14ac:dyDescent="0.35">
      <c r="A716" s="513" t="s">
        <v>26</v>
      </c>
      <c r="B716" s="575">
        <v>2</v>
      </c>
      <c r="C716" s="575">
        <v>3</v>
      </c>
      <c r="D716" s="575">
        <v>3</v>
      </c>
      <c r="E716" s="575">
        <v>3</v>
      </c>
    </row>
    <row r="717" spans="1:5" ht="17.25" thickBot="1" x14ac:dyDescent="0.35">
      <c r="A717" s="513" t="s">
        <v>27</v>
      </c>
      <c r="B717" s="580">
        <v>12540</v>
      </c>
      <c r="C717" s="580">
        <v>8000</v>
      </c>
      <c r="D717" s="580">
        <v>10000</v>
      </c>
      <c r="E717" s="580">
        <v>10000</v>
      </c>
    </row>
    <row r="718" spans="1:5" ht="17.25" thickBot="1" x14ac:dyDescent="0.35">
      <c r="A718" s="513" t="s">
        <v>28</v>
      </c>
      <c r="B718" s="575">
        <v>6270</v>
      </c>
      <c r="C718" s="575">
        <v>2666.6666666666665</v>
      </c>
      <c r="D718" s="575">
        <v>3333.3333333333335</v>
      </c>
      <c r="E718" s="575">
        <v>3333.3333333333335</v>
      </c>
    </row>
    <row r="719" spans="1:5" ht="17.25" thickBot="1" x14ac:dyDescent="0.35">
      <c r="A719" s="513" t="s">
        <v>29</v>
      </c>
      <c r="B719" s="577" t="s">
        <v>30</v>
      </c>
      <c r="C719" s="578">
        <v>0.5</v>
      </c>
      <c r="D719" s="578">
        <v>0</v>
      </c>
      <c r="E719" s="578">
        <v>0</v>
      </c>
    </row>
    <row r="720" spans="1:5" ht="17.25" thickBot="1" x14ac:dyDescent="0.35">
      <c r="A720" s="513" t="s">
        <v>31</v>
      </c>
      <c r="B720" s="577" t="s">
        <v>30</v>
      </c>
      <c r="C720" s="578">
        <v>-0.36204146730462516</v>
      </c>
      <c r="D720" s="578">
        <v>0.25</v>
      </c>
      <c r="E720" s="578">
        <v>0</v>
      </c>
    </row>
    <row r="721" spans="1:5" ht="17.25" thickBot="1" x14ac:dyDescent="0.35">
      <c r="A721" s="513" t="s">
        <v>32</v>
      </c>
      <c r="B721" s="577" t="s">
        <v>30</v>
      </c>
      <c r="C721" s="578">
        <v>-0.57469431153641681</v>
      </c>
      <c r="D721" s="578">
        <v>0.25000000000000022</v>
      </c>
      <c r="E721" s="578">
        <v>0</v>
      </c>
    </row>
    <row r="722" spans="1:5" ht="17.25" thickBot="1" x14ac:dyDescent="0.35">
      <c r="A722" s="1070" t="s">
        <v>1529</v>
      </c>
      <c r="B722" s="1071"/>
      <c r="C722" s="1071"/>
      <c r="D722" s="1071"/>
      <c r="E722" s="1072"/>
    </row>
    <row r="723" spans="1:5" x14ac:dyDescent="0.3">
      <c r="A723" s="1106"/>
      <c r="B723" s="550">
        <v>2019</v>
      </c>
      <c r="C723" s="550">
        <v>2020</v>
      </c>
      <c r="D723" s="550">
        <v>2021</v>
      </c>
      <c r="E723" s="550">
        <v>2022</v>
      </c>
    </row>
    <row r="724" spans="1:5" ht="17.25" thickBot="1" x14ac:dyDescent="0.35">
      <c r="A724" s="1107"/>
      <c r="B724" s="551" t="s">
        <v>9</v>
      </c>
      <c r="C724" s="551" t="s">
        <v>10</v>
      </c>
      <c r="D724" s="551" t="s">
        <v>10</v>
      </c>
      <c r="E724" s="551" t="s">
        <v>10</v>
      </c>
    </row>
    <row r="725" spans="1:5" ht="17.25" thickBot="1" x14ac:dyDescent="0.35">
      <c r="A725" s="514" t="s">
        <v>49</v>
      </c>
      <c r="B725" s="579">
        <v>0</v>
      </c>
      <c r="C725" s="579">
        <v>0</v>
      </c>
      <c r="D725" s="579">
        <v>0</v>
      </c>
      <c r="E725" s="579">
        <v>0</v>
      </c>
    </row>
    <row r="726" spans="1:5" ht="17.25" thickBot="1" x14ac:dyDescent="0.35">
      <c r="A726" s="515" t="s">
        <v>110</v>
      </c>
      <c r="B726" s="579"/>
      <c r="C726" s="579"/>
      <c r="D726" s="579"/>
      <c r="E726" s="579"/>
    </row>
    <row r="727" spans="1:5" ht="17.25" thickBot="1" x14ac:dyDescent="0.35">
      <c r="A727" s="515" t="s">
        <v>111</v>
      </c>
      <c r="B727" s="579"/>
      <c r="C727" s="579"/>
      <c r="D727" s="579"/>
      <c r="E727" s="579"/>
    </row>
    <row r="728" spans="1:5" ht="17.25" thickBot="1" x14ac:dyDescent="0.35">
      <c r="A728" s="515" t="s">
        <v>113</v>
      </c>
      <c r="B728" s="579"/>
      <c r="C728" s="579"/>
      <c r="D728" s="579"/>
      <c r="E728" s="579"/>
    </row>
    <row r="729" spans="1:5" ht="17.25" thickBot="1" x14ac:dyDescent="0.35">
      <c r="A729" s="515" t="s">
        <v>114</v>
      </c>
      <c r="B729" s="579"/>
      <c r="C729" s="579"/>
      <c r="D729" s="579"/>
      <c r="E729" s="579"/>
    </row>
    <row r="730" spans="1:5" ht="17.25" thickBot="1" x14ac:dyDescent="0.35">
      <c r="A730" s="514" t="s">
        <v>50</v>
      </c>
      <c r="B730" s="580">
        <v>12540</v>
      </c>
      <c r="C730" s="580">
        <v>8000</v>
      </c>
      <c r="D730" s="580">
        <v>10000</v>
      </c>
      <c r="E730" s="580">
        <v>10000</v>
      </c>
    </row>
    <row r="731" spans="1:5" ht="17.25" thickBot="1" x14ac:dyDescent="0.35">
      <c r="A731" s="515" t="s">
        <v>110</v>
      </c>
      <c r="B731" s="580">
        <v>12540</v>
      </c>
      <c r="C731" s="580">
        <v>8000</v>
      </c>
      <c r="D731" s="580">
        <v>10000</v>
      </c>
      <c r="E731" s="580">
        <v>10000</v>
      </c>
    </row>
    <row r="732" spans="1:5" ht="17.25" thickBot="1" x14ac:dyDescent="0.35">
      <c r="A732" s="515" t="s">
        <v>111</v>
      </c>
      <c r="B732" s="582"/>
      <c r="C732" s="579"/>
      <c r="D732" s="579"/>
      <c r="E732" s="579"/>
    </row>
    <row r="733" spans="1:5" ht="17.25" thickBot="1" x14ac:dyDescent="0.35">
      <c r="A733" s="515" t="s">
        <v>113</v>
      </c>
      <c r="B733" s="582"/>
      <c r="C733" s="579"/>
      <c r="D733" s="579"/>
      <c r="E733" s="579"/>
    </row>
    <row r="734" spans="1:5" ht="17.25" thickBot="1" x14ac:dyDescent="0.35">
      <c r="A734" s="515" t="s">
        <v>114</v>
      </c>
      <c r="B734" s="582"/>
      <c r="C734" s="579"/>
      <c r="D734" s="579"/>
      <c r="E734" s="579"/>
    </row>
    <row r="735" spans="1:5" ht="17.25" thickBot="1" x14ac:dyDescent="0.35">
      <c r="A735" s="519" t="s">
        <v>40</v>
      </c>
      <c r="B735" s="582">
        <v>12540</v>
      </c>
      <c r="C735" s="582">
        <v>8000</v>
      </c>
      <c r="D735" s="582">
        <v>10000</v>
      </c>
      <c r="E735" s="582">
        <v>10000</v>
      </c>
    </row>
    <row r="736" spans="1:5" ht="17.25" thickBot="1" x14ac:dyDescent="0.35">
      <c r="A736" s="511" t="s">
        <v>154</v>
      </c>
      <c r="B736" s="1112" t="s">
        <v>1457</v>
      </c>
      <c r="C736" s="1123"/>
      <c r="D736" s="1113"/>
      <c r="E736" s="1114"/>
    </row>
    <row r="737" spans="1:5" ht="27.75" thickBot="1" x14ac:dyDescent="0.35">
      <c r="A737" s="511" t="s">
        <v>102</v>
      </c>
      <c r="B737" s="573" t="s">
        <v>1465</v>
      </c>
      <c r="C737" s="574" t="s">
        <v>1466</v>
      </c>
      <c r="D737" s="1113" t="s">
        <v>1466</v>
      </c>
      <c r="E737" s="1114"/>
    </row>
    <row r="738" spans="1:5" ht="17.25" thickBot="1" x14ac:dyDescent="0.35">
      <c r="A738" s="512"/>
      <c r="B738" s="1112"/>
      <c r="C738" s="1110"/>
      <c r="D738" s="1113"/>
      <c r="E738" s="1114"/>
    </row>
    <row r="739" spans="1:5" ht="17.25" thickBot="1" x14ac:dyDescent="0.35">
      <c r="A739" s="513" t="s">
        <v>22</v>
      </c>
      <c r="B739" s="1115" t="s">
        <v>1467</v>
      </c>
      <c r="C739" s="1116"/>
      <c r="D739" s="1116"/>
      <c r="E739" s="1117"/>
    </row>
    <row r="740" spans="1:5" ht="17.25" thickBot="1" x14ac:dyDescent="0.35">
      <c r="A740" s="513" t="s">
        <v>24</v>
      </c>
      <c r="B740" s="1115" t="s">
        <v>1468</v>
      </c>
      <c r="C740" s="1116"/>
      <c r="D740" s="1116"/>
      <c r="E740" s="1117"/>
    </row>
    <row r="741" spans="1:5" x14ac:dyDescent="0.3">
      <c r="A741" s="1106"/>
      <c r="B741" s="550">
        <v>2019</v>
      </c>
      <c r="C741" s="550">
        <v>2020</v>
      </c>
      <c r="D741" s="550">
        <v>2021</v>
      </c>
      <c r="E741" s="550">
        <v>2022</v>
      </c>
    </row>
    <row r="742" spans="1:5" ht="17.25" thickBot="1" x14ac:dyDescent="0.35">
      <c r="A742" s="1107"/>
      <c r="B742" s="551" t="s">
        <v>9</v>
      </c>
      <c r="C742" s="551" t="s">
        <v>10</v>
      </c>
      <c r="D742" s="551" t="s">
        <v>10</v>
      </c>
      <c r="E742" s="551" t="s">
        <v>10</v>
      </c>
    </row>
    <row r="743" spans="1:5" ht="17.25" thickBot="1" x14ac:dyDescent="0.35">
      <c r="A743" s="513" t="s">
        <v>26</v>
      </c>
      <c r="B743" s="575">
        <v>16</v>
      </c>
      <c r="C743" s="575">
        <v>16</v>
      </c>
      <c r="D743" s="575">
        <v>19</v>
      </c>
      <c r="E743" s="575">
        <v>21</v>
      </c>
    </row>
    <row r="744" spans="1:5" ht="17.25" thickBot="1" x14ac:dyDescent="0.35">
      <c r="A744" s="513" t="s">
        <v>27</v>
      </c>
      <c r="B744" s="580">
        <v>11208</v>
      </c>
      <c r="C744" s="580">
        <v>7000</v>
      </c>
      <c r="D744" s="580">
        <v>10000</v>
      </c>
      <c r="E744" s="580">
        <v>10000</v>
      </c>
    </row>
    <row r="745" spans="1:5" ht="17.25" thickBot="1" x14ac:dyDescent="0.35">
      <c r="A745" s="513" t="s">
        <v>28</v>
      </c>
      <c r="B745" s="575">
        <v>700.5</v>
      </c>
      <c r="C745" s="575">
        <v>437.5</v>
      </c>
      <c r="D745" s="575">
        <v>526.31578947368416</v>
      </c>
      <c r="E745" s="575">
        <v>476.1904761904762</v>
      </c>
    </row>
    <row r="746" spans="1:5" ht="17.25" thickBot="1" x14ac:dyDescent="0.35">
      <c r="A746" s="513" t="s">
        <v>29</v>
      </c>
      <c r="B746" s="577" t="s">
        <v>30</v>
      </c>
      <c r="C746" s="578">
        <v>0</v>
      </c>
      <c r="D746" s="578">
        <v>0.1875</v>
      </c>
      <c r="E746" s="578">
        <v>0.10526315789473695</v>
      </c>
    </row>
    <row r="747" spans="1:5" ht="17.25" thickBot="1" x14ac:dyDescent="0.35">
      <c r="A747" s="513" t="s">
        <v>31</v>
      </c>
      <c r="B747" s="577" t="s">
        <v>30</v>
      </c>
      <c r="C747" s="578">
        <v>-0.37544610992148464</v>
      </c>
      <c r="D747" s="578">
        <v>0.4285714285714286</v>
      </c>
      <c r="E747" s="578">
        <v>0</v>
      </c>
    </row>
    <row r="748" spans="1:5" ht="17.25" thickBot="1" x14ac:dyDescent="0.35">
      <c r="A748" s="513" t="s">
        <v>32</v>
      </c>
      <c r="B748" s="577" t="s">
        <v>30</v>
      </c>
      <c r="C748" s="578">
        <v>-0.37544610992148464</v>
      </c>
      <c r="D748" s="578">
        <v>0.20300751879699241</v>
      </c>
      <c r="E748" s="578">
        <v>-9.5238095238095122E-2</v>
      </c>
    </row>
    <row r="749" spans="1:5" ht="17.25" thickBot="1" x14ac:dyDescent="0.35">
      <c r="A749" s="1070" t="s">
        <v>1529</v>
      </c>
      <c r="B749" s="1071"/>
      <c r="C749" s="1071"/>
      <c r="D749" s="1071"/>
      <c r="E749" s="1072"/>
    </row>
    <row r="750" spans="1:5" x14ac:dyDescent="0.3">
      <c r="A750" s="1106"/>
      <c r="B750" s="550">
        <v>2019</v>
      </c>
      <c r="C750" s="550">
        <v>2020</v>
      </c>
      <c r="D750" s="550">
        <v>2021</v>
      </c>
      <c r="E750" s="550">
        <v>2022</v>
      </c>
    </row>
    <row r="751" spans="1:5" ht="17.25" thickBot="1" x14ac:dyDescent="0.35">
      <c r="A751" s="1107"/>
      <c r="B751" s="551" t="s">
        <v>9</v>
      </c>
      <c r="C751" s="551" t="s">
        <v>10</v>
      </c>
      <c r="D751" s="551" t="s">
        <v>10</v>
      </c>
      <c r="E751" s="551" t="s">
        <v>10</v>
      </c>
    </row>
    <row r="752" spans="1:5" ht="17.25" thickBot="1" x14ac:dyDescent="0.35">
      <c r="A752" s="514" t="s">
        <v>49</v>
      </c>
      <c r="B752" s="579">
        <v>0</v>
      </c>
      <c r="C752" s="579">
        <v>0</v>
      </c>
      <c r="D752" s="579">
        <v>0</v>
      </c>
      <c r="E752" s="579">
        <v>0</v>
      </c>
    </row>
    <row r="753" spans="1:5" ht="17.25" thickBot="1" x14ac:dyDescent="0.35">
      <c r="A753" s="515" t="s">
        <v>110</v>
      </c>
      <c r="B753" s="579"/>
      <c r="C753" s="579"/>
      <c r="D753" s="579"/>
      <c r="E753" s="579"/>
    </row>
    <row r="754" spans="1:5" ht="17.25" thickBot="1" x14ac:dyDescent="0.35">
      <c r="A754" s="515" t="s">
        <v>111</v>
      </c>
      <c r="B754" s="579"/>
      <c r="C754" s="579"/>
      <c r="D754" s="579"/>
      <c r="E754" s="579"/>
    </row>
    <row r="755" spans="1:5" ht="17.25" thickBot="1" x14ac:dyDescent="0.35">
      <c r="A755" s="515" t="s">
        <v>113</v>
      </c>
      <c r="B755" s="579"/>
      <c r="C755" s="579"/>
      <c r="D755" s="579"/>
      <c r="E755" s="579"/>
    </row>
    <row r="756" spans="1:5" ht="17.25" thickBot="1" x14ac:dyDescent="0.35">
      <c r="A756" s="515" t="s">
        <v>114</v>
      </c>
      <c r="B756" s="579"/>
      <c r="C756" s="579"/>
      <c r="D756" s="579"/>
      <c r="E756" s="579"/>
    </row>
    <row r="757" spans="1:5" ht="17.25" thickBot="1" x14ac:dyDescent="0.35">
      <c r="A757" s="514" t="s">
        <v>50</v>
      </c>
      <c r="B757" s="580">
        <v>11208</v>
      </c>
      <c r="C757" s="580">
        <v>7000</v>
      </c>
      <c r="D757" s="580">
        <v>10000</v>
      </c>
      <c r="E757" s="580">
        <v>10000</v>
      </c>
    </row>
    <row r="758" spans="1:5" ht="17.25" thickBot="1" x14ac:dyDescent="0.35">
      <c r="A758" s="515" t="s">
        <v>110</v>
      </c>
      <c r="B758" s="580">
        <v>11208</v>
      </c>
      <c r="C758" s="580">
        <v>7000</v>
      </c>
      <c r="D758" s="580">
        <v>10000</v>
      </c>
      <c r="E758" s="580">
        <v>10000</v>
      </c>
    </row>
    <row r="759" spans="1:5" ht="17.25" thickBot="1" x14ac:dyDescent="0.35">
      <c r="A759" s="515" t="s">
        <v>111</v>
      </c>
      <c r="B759" s="582"/>
      <c r="C759" s="579"/>
      <c r="D759" s="579"/>
      <c r="E759" s="579"/>
    </row>
    <row r="760" spans="1:5" ht="17.25" thickBot="1" x14ac:dyDescent="0.35">
      <c r="A760" s="515" t="s">
        <v>113</v>
      </c>
      <c r="B760" s="582"/>
      <c r="C760" s="579"/>
      <c r="D760" s="579"/>
      <c r="E760" s="579"/>
    </row>
    <row r="761" spans="1:5" ht="17.25" thickBot="1" x14ac:dyDescent="0.35">
      <c r="A761" s="515" t="s">
        <v>114</v>
      </c>
      <c r="B761" s="582"/>
      <c r="C761" s="579"/>
      <c r="D761" s="579"/>
      <c r="E761" s="579"/>
    </row>
    <row r="762" spans="1:5" ht="17.25" thickBot="1" x14ac:dyDescent="0.35">
      <c r="A762" s="519" t="s">
        <v>40</v>
      </c>
      <c r="B762" s="582">
        <v>11208</v>
      </c>
      <c r="C762" s="582">
        <v>7000</v>
      </c>
      <c r="D762" s="582">
        <v>10000</v>
      </c>
      <c r="E762" s="582">
        <v>10000</v>
      </c>
    </row>
    <row r="763" spans="1:5" ht="17.25" thickBot="1" x14ac:dyDescent="0.35">
      <c r="A763" s="511" t="s">
        <v>154</v>
      </c>
      <c r="B763" s="1112" t="s">
        <v>1384</v>
      </c>
      <c r="C763" s="1113"/>
      <c r="D763" s="1113"/>
      <c r="E763" s="1114"/>
    </row>
    <row r="764" spans="1:5" ht="95.25" thickBot="1" x14ac:dyDescent="0.35">
      <c r="A764" s="511" t="s">
        <v>105</v>
      </c>
      <c r="B764" s="604" t="s">
        <v>1469</v>
      </c>
      <c r="C764" s="574" t="s">
        <v>1470</v>
      </c>
      <c r="D764" s="1121"/>
      <c r="E764" s="1122"/>
    </row>
    <row r="765" spans="1:5" ht="17.25" thickBot="1" x14ac:dyDescent="0.35">
      <c r="A765" s="512"/>
      <c r="B765" s="1112"/>
      <c r="C765" s="1110"/>
      <c r="D765" s="1113"/>
      <c r="E765" s="1114"/>
    </row>
    <row r="766" spans="1:5" ht="17.25" thickBot="1" x14ac:dyDescent="0.35">
      <c r="A766" s="513" t="s">
        <v>22</v>
      </c>
      <c r="B766" s="1083" t="s">
        <v>1471</v>
      </c>
      <c r="C766" s="1084"/>
      <c r="D766" s="1084"/>
      <c r="E766" s="1085"/>
    </row>
    <row r="767" spans="1:5" ht="17.25" thickBot="1" x14ac:dyDescent="0.35">
      <c r="A767" s="513" t="s">
        <v>24</v>
      </c>
      <c r="B767" s="1115" t="s">
        <v>1190</v>
      </c>
      <c r="C767" s="1116"/>
      <c r="D767" s="1116"/>
      <c r="E767" s="1117"/>
    </row>
    <row r="768" spans="1:5" x14ac:dyDescent="0.3">
      <c r="A768" s="1106"/>
      <c r="B768" s="550">
        <v>2019</v>
      </c>
      <c r="C768" s="550">
        <v>2020</v>
      </c>
      <c r="D768" s="550">
        <v>2021</v>
      </c>
      <c r="E768" s="550">
        <v>2022</v>
      </c>
    </row>
    <row r="769" spans="1:5" ht="17.25" thickBot="1" x14ac:dyDescent="0.35">
      <c r="A769" s="1107"/>
      <c r="B769" s="551" t="s">
        <v>9</v>
      </c>
      <c r="C769" s="551" t="s">
        <v>10</v>
      </c>
      <c r="D769" s="551" t="s">
        <v>10</v>
      </c>
      <c r="E769" s="551" t="s">
        <v>10</v>
      </c>
    </row>
    <row r="770" spans="1:5" ht="17.25" thickBot="1" x14ac:dyDescent="0.35">
      <c r="A770" s="513" t="s">
        <v>26</v>
      </c>
      <c r="B770" s="575">
        <v>0</v>
      </c>
      <c r="C770" s="575">
        <v>0</v>
      </c>
      <c r="D770" s="575">
        <v>63550</v>
      </c>
      <c r="E770" s="575">
        <v>40000</v>
      </c>
    </row>
    <row r="771" spans="1:5" ht="17.25" thickBot="1" x14ac:dyDescent="0.35">
      <c r="A771" s="513" t="s">
        <v>27</v>
      </c>
      <c r="B771" s="580">
        <v>0</v>
      </c>
      <c r="C771" s="580">
        <v>0</v>
      </c>
      <c r="D771" s="580">
        <v>40000</v>
      </c>
      <c r="E771" s="580">
        <v>45000</v>
      </c>
    </row>
    <row r="772" spans="1:5" ht="17.25" thickBot="1" x14ac:dyDescent="0.35">
      <c r="A772" s="513" t="s">
        <v>28</v>
      </c>
      <c r="B772" s="575" t="e">
        <v>#DIV/0!</v>
      </c>
      <c r="C772" s="605" t="e">
        <v>#DIV/0!</v>
      </c>
      <c r="D772" s="605">
        <v>0.6294256490952006</v>
      </c>
      <c r="E772" s="605">
        <v>1.125</v>
      </c>
    </row>
    <row r="773" spans="1:5" ht="17.25" thickBot="1" x14ac:dyDescent="0.35">
      <c r="A773" s="513" t="s">
        <v>29</v>
      </c>
      <c r="B773" s="577" t="s">
        <v>30</v>
      </c>
      <c r="C773" s="578" t="e">
        <v>#DIV/0!</v>
      </c>
      <c r="D773" s="578" t="e">
        <v>#DIV/0!</v>
      </c>
      <c r="E773" s="578">
        <v>-0.3705743509047994</v>
      </c>
    </row>
    <row r="774" spans="1:5" ht="17.25" thickBot="1" x14ac:dyDescent="0.35">
      <c r="A774" s="513" t="s">
        <v>31</v>
      </c>
      <c r="B774" s="577" t="s">
        <v>30</v>
      </c>
      <c r="C774" s="578" t="e">
        <v>#DIV/0!</v>
      </c>
      <c r="D774" s="578" t="e">
        <v>#DIV/0!</v>
      </c>
      <c r="E774" s="578">
        <v>0.125</v>
      </c>
    </row>
    <row r="775" spans="1:5" ht="17.25" thickBot="1" x14ac:dyDescent="0.35">
      <c r="A775" s="513" t="s">
        <v>32</v>
      </c>
      <c r="B775" s="577" t="s">
        <v>30</v>
      </c>
      <c r="C775" s="578" t="e">
        <v>#DIV/0!</v>
      </c>
      <c r="D775" s="578" t="e">
        <v>#DIV/0!</v>
      </c>
      <c r="E775" s="578">
        <v>0.78734375000000001</v>
      </c>
    </row>
    <row r="776" spans="1:5" ht="17.25" thickBot="1" x14ac:dyDescent="0.35">
      <c r="A776" s="1070" t="s">
        <v>1529</v>
      </c>
      <c r="B776" s="1071"/>
      <c r="C776" s="1071"/>
      <c r="D776" s="1071"/>
      <c r="E776" s="1072"/>
    </row>
    <row r="777" spans="1:5" x14ac:dyDescent="0.3">
      <c r="A777" s="1106"/>
      <c r="B777" s="550">
        <v>2019</v>
      </c>
      <c r="C777" s="550">
        <v>2020</v>
      </c>
      <c r="D777" s="550">
        <v>2021</v>
      </c>
      <c r="E777" s="550">
        <v>2022</v>
      </c>
    </row>
    <row r="778" spans="1:5" ht="17.25" thickBot="1" x14ac:dyDescent="0.35">
      <c r="A778" s="1107"/>
      <c r="B778" s="551" t="s">
        <v>9</v>
      </c>
      <c r="C778" s="551" t="s">
        <v>10</v>
      </c>
      <c r="D778" s="551" t="s">
        <v>10</v>
      </c>
      <c r="E778" s="551" t="s">
        <v>10</v>
      </c>
    </row>
    <row r="779" spans="1:5" ht="17.25" thickBot="1" x14ac:dyDescent="0.35">
      <c r="A779" s="514" t="s">
        <v>49</v>
      </c>
      <c r="B779" s="579">
        <v>0</v>
      </c>
      <c r="C779" s="579">
        <v>0</v>
      </c>
      <c r="D779" s="579">
        <v>0</v>
      </c>
      <c r="E779" s="579">
        <v>0</v>
      </c>
    </row>
    <row r="780" spans="1:5" ht="17.25" thickBot="1" x14ac:dyDescent="0.35">
      <c r="A780" s="515" t="s">
        <v>110</v>
      </c>
      <c r="B780" s="579"/>
      <c r="C780" s="579"/>
      <c r="D780" s="579"/>
      <c r="E780" s="579"/>
    </row>
    <row r="781" spans="1:5" ht="17.25" thickBot="1" x14ac:dyDescent="0.35">
      <c r="A781" s="515" t="s">
        <v>111</v>
      </c>
      <c r="B781" s="579"/>
      <c r="C781" s="579"/>
      <c r="D781" s="579"/>
      <c r="E781" s="579"/>
    </row>
    <row r="782" spans="1:5" ht="17.25" thickBot="1" x14ac:dyDescent="0.35">
      <c r="A782" s="515" t="s">
        <v>113</v>
      </c>
      <c r="B782" s="579"/>
      <c r="C782" s="579"/>
      <c r="D782" s="579"/>
      <c r="E782" s="579"/>
    </row>
    <row r="783" spans="1:5" ht="17.25" thickBot="1" x14ac:dyDescent="0.35">
      <c r="A783" s="515" t="s">
        <v>114</v>
      </c>
      <c r="B783" s="579"/>
      <c r="C783" s="579"/>
      <c r="D783" s="579"/>
      <c r="E783" s="579"/>
    </row>
    <row r="784" spans="1:5" ht="17.25" thickBot="1" x14ac:dyDescent="0.35">
      <c r="A784" s="514" t="s">
        <v>50</v>
      </c>
      <c r="B784" s="580">
        <v>0</v>
      </c>
      <c r="C784" s="580">
        <v>0</v>
      </c>
      <c r="D784" s="580">
        <v>40000</v>
      </c>
      <c r="E784" s="580">
        <v>45000</v>
      </c>
    </row>
    <row r="785" spans="1:5" ht="17.25" thickBot="1" x14ac:dyDescent="0.35">
      <c r="A785" s="515" t="s">
        <v>110</v>
      </c>
      <c r="B785" s="580">
        <v>0</v>
      </c>
      <c r="C785" s="580">
        <v>0</v>
      </c>
      <c r="D785" s="580">
        <v>40000</v>
      </c>
      <c r="E785" s="580">
        <v>45000</v>
      </c>
    </row>
    <row r="786" spans="1:5" ht="17.25" thickBot="1" x14ac:dyDescent="0.35">
      <c r="A786" s="515" t="s">
        <v>111</v>
      </c>
      <c r="B786" s="582"/>
      <c r="C786" s="579"/>
      <c r="D786" s="579"/>
      <c r="E786" s="579"/>
    </row>
    <row r="787" spans="1:5" ht="17.25" thickBot="1" x14ac:dyDescent="0.35">
      <c r="A787" s="515" t="s">
        <v>113</v>
      </c>
      <c r="B787" s="582"/>
      <c r="C787" s="579"/>
      <c r="D787" s="579"/>
      <c r="E787" s="579"/>
    </row>
    <row r="788" spans="1:5" ht="17.25" thickBot="1" x14ac:dyDescent="0.35">
      <c r="A788" s="515" t="s">
        <v>114</v>
      </c>
      <c r="B788" s="582"/>
      <c r="C788" s="579"/>
      <c r="D788" s="579"/>
      <c r="E788" s="579"/>
    </row>
    <row r="789" spans="1:5" ht="17.25" thickBot="1" x14ac:dyDescent="0.35">
      <c r="A789" s="519" t="s">
        <v>40</v>
      </c>
      <c r="B789" s="582">
        <v>0</v>
      </c>
      <c r="C789" s="582">
        <v>0</v>
      </c>
      <c r="D789" s="582">
        <v>40000</v>
      </c>
      <c r="E789" s="582">
        <v>45000</v>
      </c>
    </row>
    <row r="790" spans="1:5" ht="17.25" thickBot="1" x14ac:dyDescent="0.35">
      <c r="A790" s="511" t="s">
        <v>154</v>
      </c>
      <c r="B790" s="1124" t="s">
        <v>1402</v>
      </c>
      <c r="C790" s="1125"/>
      <c r="D790" s="1125"/>
      <c r="E790" s="1126"/>
    </row>
    <row r="791" spans="1:5" ht="55.5" thickBot="1" x14ac:dyDescent="0.35">
      <c r="A791" s="511" t="s">
        <v>156</v>
      </c>
      <c r="B791" s="586" t="s">
        <v>1531</v>
      </c>
      <c r="C791" s="574" t="s">
        <v>1472</v>
      </c>
      <c r="D791" s="1148" t="s">
        <v>1473</v>
      </c>
      <c r="E791" s="1149"/>
    </row>
    <row r="792" spans="1:5" ht="17.25" thickBot="1" x14ac:dyDescent="0.35">
      <c r="A792" s="512"/>
      <c r="B792" s="1108"/>
      <c r="C792" s="1110"/>
      <c r="D792" s="1110"/>
      <c r="E792" s="1111"/>
    </row>
    <row r="793" spans="1:5" ht="17.25" thickBot="1" x14ac:dyDescent="0.35">
      <c r="A793" s="513" t="s">
        <v>22</v>
      </c>
      <c r="B793" s="1124" t="s">
        <v>1474</v>
      </c>
      <c r="C793" s="1125"/>
      <c r="D793" s="1125"/>
      <c r="E793" s="1126"/>
    </row>
    <row r="794" spans="1:5" ht="17.25" thickBot="1" x14ac:dyDescent="0.35">
      <c r="A794" s="513" t="s">
        <v>24</v>
      </c>
      <c r="B794" s="1115" t="s">
        <v>1388</v>
      </c>
      <c r="C794" s="1116"/>
      <c r="D794" s="1116"/>
      <c r="E794" s="1117"/>
    </row>
    <row r="795" spans="1:5" x14ac:dyDescent="0.3">
      <c r="A795" s="1106"/>
      <c r="B795" s="550">
        <v>2019</v>
      </c>
      <c r="C795" s="550">
        <v>2020</v>
      </c>
      <c r="D795" s="550">
        <v>2021</v>
      </c>
      <c r="E795" s="550">
        <v>2022</v>
      </c>
    </row>
    <row r="796" spans="1:5" ht="17.25" thickBot="1" x14ac:dyDescent="0.35">
      <c r="A796" s="1107"/>
      <c r="B796" s="551" t="s">
        <v>9</v>
      </c>
      <c r="C796" s="551" t="s">
        <v>10</v>
      </c>
      <c r="D796" s="551" t="s">
        <v>10</v>
      </c>
      <c r="E796" s="551" t="s">
        <v>10</v>
      </c>
    </row>
    <row r="797" spans="1:5" ht="17.25" thickBot="1" x14ac:dyDescent="0.35">
      <c r="A797" s="513" t="s">
        <v>26</v>
      </c>
      <c r="B797" s="575">
        <v>0</v>
      </c>
      <c r="C797" s="575">
        <v>1</v>
      </c>
      <c r="D797" s="575">
        <v>1</v>
      </c>
      <c r="E797" s="575">
        <v>0</v>
      </c>
    </row>
    <row r="798" spans="1:5" ht="17.25" thickBot="1" x14ac:dyDescent="0.35">
      <c r="A798" s="513" t="s">
        <v>27</v>
      </c>
      <c r="B798" s="580">
        <v>0</v>
      </c>
      <c r="C798" s="580">
        <v>1500</v>
      </c>
      <c r="D798" s="580">
        <v>1000</v>
      </c>
      <c r="E798" s="580">
        <v>0</v>
      </c>
    </row>
    <row r="799" spans="1:5" ht="17.25" thickBot="1" x14ac:dyDescent="0.35">
      <c r="A799" s="513" t="s">
        <v>28</v>
      </c>
      <c r="B799" s="575" t="e">
        <v>#DIV/0!</v>
      </c>
      <c r="C799" s="575">
        <v>1500</v>
      </c>
      <c r="D799" s="575">
        <v>1000</v>
      </c>
      <c r="E799" s="575" t="e">
        <v>#DIV/0!</v>
      </c>
    </row>
    <row r="800" spans="1:5" ht="17.25" thickBot="1" x14ac:dyDescent="0.35">
      <c r="A800" s="513" t="s">
        <v>29</v>
      </c>
      <c r="B800" s="577" t="s">
        <v>30</v>
      </c>
      <c r="C800" s="578" t="e">
        <v>#DIV/0!</v>
      </c>
      <c r="D800" s="578">
        <v>0</v>
      </c>
      <c r="E800" s="578">
        <v>-1</v>
      </c>
    </row>
    <row r="801" spans="1:5" ht="17.25" thickBot="1" x14ac:dyDescent="0.35">
      <c r="A801" s="513" t="s">
        <v>31</v>
      </c>
      <c r="B801" s="577" t="s">
        <v>30</v>
      </c>
      <c r="C801" s="578" t="e">
        <v>#DIV/0!</v>
      </c>
      <c r="D801" s="578">
        <v>-0.33333333333333337</v>
      </c>
      <c r="E801" s="578">
        <v>-1</v>
      </c>
    </row>
    <row r="802" spans="1:5" ht="17.25" thickBot="1" x14ac:dyDescent="0.35">
      <c r="A802" s="513" t="s">
        <v>32</v>
      </c>
      <c r="B802" s="577" t="s">
        <v>30</v>
      </c>
      <c r="C802" s="578" t="e">
        <v>#DIV/0!</v>
      </c>
      <c r="D802" s="578">
        <v>-0.33333333333333337</v>
      </c>
      <c r="E802" s="578" t="e">
        <v>#DIV/0!</v>
      </c>
    </row>
    <row r="803" spans="1:5" ht="17.25" thickBot="1" x14ac:dyDescent="0.35">
      <c r="A803" s="1070" t="s">
        <v>1529</v>
      </c>
      <c r="B803" s="1071"/>
      <c r="C803" s="1071"/>
      <c r="D803" s="1071"/>
      <c r="E803" s="1072"/>
    </row>
    <row r="804" spans="1:5" x14ac:dyDescent="0.3">
      <c r="A804" s="1106"/>
      <c r="B804" s="550">
        <v>2019</v>
      </c>
      <c r="C804" s="550">
        <v>2020</v>
      </c>
      <c r="D804" s="550">
        <v>2021</v>
      </c>
      <c r="E804" s="550">
        <v>2022</v>
      </c>
    </row>
    <row r="805" spans="1:5" ht="17.25" thickBot="1" x14ac:dyDescent="0.35">
      <c r="A805" s="1107"/>
      <c r="B805" s="551" t="s">
        <v>9</v>
      </c>
      <c r="C805" s="551" t="s">
        <v>10</v>
      </c>
      <c r="D805" s="551" t="s">
        <v>10</v>
      </c>
      <c r="E805" s="551" t="s">
        <v>10</v>
      </c>
    </row>
    <row r="806" spans="1:5" ht="17.25" thickBot="1" x14ac:dyDescent="0.35">
      <c r="A806" s="514" t="s">
        <v>49</v>
      </c>
      <c r="B806" s="579">
        <v>0</v>
      </c>
      <c r="C806" s="579">
        <v>0</v>
      </c>
      <c r="D806" s="579">
        <v>0</v>
      </c>
      <c r="E806" s="579">
        <v>0</v>
      </c>
    </row>
    <row r="807" spans="1:5" ht="17.25" thickBot="1" x14ac:dyDescent="0.35">
      <c r="A807" s="515" t="s">
        <v>110</v>
      </c>
      <c r="B807" s="579"/>
      <c r="C807" s="579"/>
      <c r="D807" s="579"/>
      <c r="E807" s="579"/>
    </row>
    <row r="808" spans="1:5" ht="17.25" thickBot="1" x14ac:dyDescent="0.35">
      <c r="A808" s="515" t="s">
        <v>111</v>
      </c>
      <c r="B808" s="579"/>
      <c r="C808" s="579"/>
      <c r="D808" s="579"/>
      <c r="E808" s="579"/>
    </row>
    <row r="809" spans="1:5" ht="17.25" thickBot="1" x14ac:dyDescent="0.35">
      <c r="A809" s="515" t="s">
        <v>113</v>
      </c>
      <c r="B809" s="579"/>
      <c r="C809" s="579"/>
      <c r="D809" s="579"/>
      <c r="E809" s="579"/>
    </row>
    <row r="810" spans="1:5" ht="17.25" thickBot="1" x14ac:dyDescent="0.35">
      <c r="A810" s="515" t="s">
        <v>114</v>
      </c>
      <c r="B810" s="579"/>
      <c r="C810" s="579"/>
      <c r="D810" s="579"/>
      <c r="E810" s="579"/>
    </row>
    <row r="811" spans="1:5" ht="17.25" thickBot="1" x14ac:dyDescent="0.35">
      <c r="A811" s="514" t="s">
        <v>50</v>
      </c>
      <c r="B811" s="580">
        <v>0</v>
      </c>
      <c r="C811" s="580">
        <v>1500</v>
      </c>
      <c r="D811" s="580">
        <v>1000</v>
      </c>
      <c r="E811" s="580">
        <v>0</v>
      </c>
    </row>
    <row r="812" spans="1:5" ht="17.25" thickBot="1" x14ac:dyDescent="0.35">
      <c r="A812" s="515" t="s">
        <v>110</v>
      </c>
      <c r="B812" s="580"/>
      <c r="C812" s="580"/>
      <c r="D812" s="580"/>
      <c r="E812" s="580"/>
    </row>
    <row r="813" spans="1:5" ht="17.25" thickBot="1" x14ac:dyDescent="0.35">
      <c r="A813" s="515" t="s">
        <v>111</v>
      </c>
      <c r="B813" s="582"/>
      <c r="C813" s="579"/>
      <c r="D813" s="579"/>
      <c r="E813" s="579"/>
    </row>
    <row r="814" spans="1:5" ht="17.25" thickBot="1" x14ac:dyDescent="0.35">
      <c r="A814" s="515" t="s">
        <v>113</v>
      </c>
      <c r="B814" s="582"/>
      <c r="C814" s="579"/>
      <c r="D814" s="579"/>
      <c r="E814" s="579"/>
    </row>
    <row r="815" spans="1:5" ht="17.25" thickBot="1" x14ac:dyDescent="0.35">
      <c r="A815" s="515" t="s">
        <v>114</v>
      </c>
      <c r="B815" s="606">
        <v>0</v>
      </c>
      <c r="C815" s="606">
        <v>1500</v>
      </c>
      <c r="D815" s="606">
        <v>1000</v>
      </c>
      <c r="E815" s="606">
        <v>0</v>
      </c>
    </row>
    <row r="816" spans="1:5" ht="17.25" thickBot="1" x14ac:dyDescent="0.35">
      <c r="A816" s="519" t="s">
        <v>40</v>
      </c>
      <c r="B816" s="582">
        <v>0</v>
      </c>
      <c r="C816" s="582">
        <v>1500</v>
      </c>
      <c r="D816" s="582">
        <v>1000</v>
      </c>
      <c r="E816" s="582">
        <v>0</v>
      </c>
    </row>
    <row r="817" spans="1:5" ht="82.5" thickBot="1" x14ac:dyDescent="0.35">
      <c r="A817" s="511" t="s">
        <v>156</v>
      </c>
      <c r="B817" s="607" t="s">
        <v>1532</v>
      </c>
      <c r="C817" s="574" t="s">
        <v>391</v>
      </c>
      <c r="D817" s="1148" t="s">
        <v>1473</v>
      </c>
      <c r="E817" s="1149"/>
    </row>
    <row r="818" spans="1:5" ht="17.25" thickBot="1" x14ac:dyDescent="0.35">
      <c r="A818" s="512"/>
      <c r="B818" s="1108"/>
      <c r="C818" s="1110"/>
      <c r="D818" s="1110"/>
      <c r="E818" s="1111"/>
    </row>
    <row r="819" spans="1:5" ht="17.25" thickBot="1" x14ac:dyDescent="0.35">
      <c r="A819" s="513" t="s">
        <v>22</v>
      </c>
      <c r="B819" s="1124" t="s">
        <v>1475</v>
      </c>
      <c r="C819" s="1125"/>
      <c r="D819" s="1125"/>
      <c r="E819" s="1126"/>
    </row>
    <row r="820" spans="1:5" ht="17.25" thickBot="1" x14ac:dyDescent="0.35">
      <c r="A820" s="513" t="s">
        <v>24</v>
      </c>
      <c r="B820" s="1115" t="s">
        <v>1388</v>
      </c>
      <c r="C820" s="1116"/>
      <c r="D820" s="1116"/>
      <c r="E820" s="1117"/>
    </row>
    <row r="821" spans="1:5" x14ac:dyDescent="0.3">
      <c r="A821" s="1106"/>
      <c r="B821" s="550">
        <v>2019</v>
      </c>
      <c r="C821" s="550">
        <v>2020</v>
      </c>
      <c r="D821" s="550">
        <v>2021</v>
      </c>
      <c r="E821" s="550">
        <v>2022</v>
      </c>
    </row>
    <row r="822" spans="1:5" ht="17.25" thickBot="1" x14ac:dyDescent="0.35">
      <c r="A822" s="1107"/>
      <c r="B822" s="551" t="s">
        <v>9</v>
      </c>
      <c r="C822" s="551" t="s">
        <v>10</v>
      </c>
      <c r="D822" s="551" t="s">
        <v>10</v>
      </c>
      <c r="E822" s="551" t="s">
        <v>10</v>
      </c>
    </row>
    <row r="823" spans="1:5" ht="17.25" thickBot="1" x14ac:dyDescent="0.35">
      <c r="A823" s="513" t="s">
        <v>26</v>
      </c>
      <c r="B823" s="575">
        <v>0</v>
      </c>
      <c r="C823" s="575">
        <v>1</v>
      </c>
      <c r="D823" s="575">
        <v>1</v>
      </c>
      <c r="E823" s="575">
        <v>1</v>
      </c>
    </row>
    <row r="824" spans="1:5" ht="17.25" thickBot="1" x14ac:dyDescent="0.35">
      <c r="A824" s="513" t="s">
        <v>27</v>
      </c>
      <c r="B824" s="580">
        <v>0</v>
      </c>
      <c r="C824" s="580">
        <v>1000</v>
      </c>
      <c r="D824" s="580">
        <v>1000</v>
      </c>
      <c r="E824" s="580">
        <v>200</v>
      </c>
    </row>
    <row r="825" spans="1:5" ht="17.25" thickBot="1" x14ac:dyDescent="0.35">
      <c r="A825" s="513" t="s">
        <v>28</v>
      </c>
      <c r="B825" s="575" t="e">
        <v>#DIV/0!</v>
      </c>
      <c r="C825" s="575">
        <v>1000</v>
      </c>
      <c r="D825" s="575">
        <v>1000</v>
      </c>
      <c r="E825" s="575">
        <v>200</v>
      </c>
    </row>
    <row r="826" spans="1:5" ht="17.25" thickBot="1" x14ac:dyDescent="0.35">
      <c r="A826" s="513" t="s">
        <v>29</v>
      </c>
      <c r="B826" s="577" t="s">
        <v>30</v>
      </c>
      <c r="C826" s="578" t="e">
        <v>#DIV/0!</v>
      </c>
      <c r="D826" s="578">
        <v>0</v>
      </c>
      <c r="E826" s="578">
        <v>0</v>
      </c>
    </row>
    <row r="827" spans="1:5" ht="17.25" thickBot="1" x14ac:dyDescent="0.35">
      <c r="A827" s="513" t="s">
        <v>31</v>
      </c>
      <c r="B827" s="577" t="s">
        <v>30</v>
      </c>
      <c r="C827" s="578" t="e">
        <v>#DIV/0!</v>
      </c>
      <c r="D827" s="578">
        <v>0</v>
      </c>
      <c r="E827" s="578">
        <v>-0.8</v>
      </c>
    </row>
    <row r="828" spans="1:5" ht="17.25" thickBot="1" x14ac:dyDescent="0.35">
      <c r="A828" s="513" t="s">
        <v>32</v>
      </c>
      <c r="B828" s="577" t="s">
        <v>30</v>
      </c>
      <c r="C828" s="578" t="e">
        <v>#DIV/0!</v>
      </c>
      <c r="D828" s="578">
        <v>0</v>
      </c>
      <c r="E828" s="578">
        <v>-0.8</v>
      </c>
    </row>
    <row r="829" spans="1:5" ht="17.25" thickBot="1" x14ac:dyDescent="0.35">
      <c r="A829" s="1070" t="s">
        <v>1529</v>
      </c>
      <c r="B829" s="1071"/>
      <c r="C829" s="1071"/>
      <c r="D829" s="1071"/>
      <c r="E829" s="1072"/>
    </row>
    <row r="830" spans="1:5" x14ac:dyDescent="0.3">
      <c r="A830" s="1106"/>
      <c r="B830" s="550">
        <v>2019</v>
      </c>
      <c r="C830" s="550">
        <v>2020</v>
      </c>
      <c r="D830" s="550">
        <v>2021</v>
      </c>
      <c r="E830" s="550">
        <v>2022</v>
      </c>
    </row>
    <row r="831" spans="1:5" ht="17.25" thickBot="1" x14ac:dyDescent="0.35">
      <c r="A831" s="1107"/>
      <c r="B831" s="551" t="s">
        <v>9</v>
      </c>
      <c r="C831" s="551" t="s">
        <v>10</v>
      </c>
      <c r="D831" s="551" t="s">
        <v>10</v>
      </c>
      <c r="E831" s="551" t="s">
        <v>10</v>
      </c>
    </row>
    <row r="832" spans="1:5" ht="17.25" thickBot="1" x14ac:dyDescent="0.35">
      <c r="A832" s="514" t="s">
        <v>49</v>
      </c>
      <c r="B832" s="579">
        <v>0</v>
      </c>
      <c r="C832" s="579">
        <v>0</v>
      </c>
      <c r="D832" s="579">
        <v>0</v>
      </c>
      <c r="E832" s="579">
        <v>0</v>
      </c>
    </row>
    <row r="833" spans="1:5" ht="17.25" thickBot="1" x14ac:dyDescent="0.35">
      <c r="A833" s="515" t="s">
        <v>110</v>
      </c>
      <c r="B833" s="579"/>
      <c r="C833" s="579"/>
      <c r="D833" s="579"/>
      <c r="E833" s="579"/>
    </row>
    <row r="834" spans="1:5" ht="17.25" thickBot="1" x14ac:dyDescent="0.35">
      <c r="A834" s="515" t="s">
        <v>111</v>
      </c>
      <c r="B834" s="579"/>
      <c r="C834" s="579"/>
      <c r="D834" s="579"/>
      <c r="E834" s="579"/>
    </row>
    <row r="835" spans="1:5" ht="17.25" thickBot="1" x14ac:dyDescent="0.35">
      <c r="A835" s="515" t="s">
        <v>113</v>
      </c>
      <c r="B835" s="579"/>
      <c r="C835" s="579"/>
      <c r="D835" s="579"/>
      <c r="E835" s="579"/>
    </row>
    <row r="836" spans="1:5" ht="17.25" thickBot="1" x14ac:dyDescent="0.35">
      <c r="A836" s="515" t="s">
        <v>114</v>
      </c>
      <c r="B836" s="579"/>
      <c r="C836" s="579"/>
      <c r="D836" s="579"/>
      <c r="E836" s="579"/>
    </row>
    <row r="837" spans="1:5" ht="17.25" thickBot="1" x14ac:dyDescent="0.35">
      <c r="A837" s="514" t="s">
        <v>50</v>
      </c>
      <c r="B837" s="580">
        <v>0</v>
      </c>
      <c r="C837" s="580">
        <v>1000</v>
      </c>
      <c r="D837" s="580">
        <v>1000</v>
      </c>
      <c r="E837" s="580">
        <v>200</v>
      </c>
    </row>
    <row r="838" spans="1:5" ht="17.25" thickBot="1" x14ac:dyDescent="0.35">
      <c r="A838" s="515" t="s">
        <v>110</v>
      </c>
      <c r="B838" s="580"/>
      <c r="C838" s="580"/>
      <c r="D838" s="580"/>
      <c r="E838" s="580"/>
    </row>
    <row r="839" spans="1:5" ht="17.25" thickBot="1" x14ac:dyDescent="0.35">
      <c r="A839" s="515" t="s">
        <v>111</v>
      </c>
      <c r="B839" s="582"/>
      <c r="C839" s="579"/>
      <c r="D839" s="579"/>
      <c r="E839" s="579"/>
    </row>
    <row r="840" spans="1:5" ht="17.25" thickBot="1" x14ac:dyDescent="0.35">
      <c r="A840" s="515" t="s">
        <v>113</v>
      </c>
      <c r="B840" s="582"/>
      <c r="C840" s="579"/>
      <c r="D840" s="579"/>
      <c r="E840" s="579"/>
    </row>
    <row r="841" spans="1:5" ht="17.25" thickBot="1" x14ac:dyDescent="0.35">
      <c r="A841" s="515" t="s">
        <v>114</v>
      </c>
      <c r="B841" s="606">
        <v>0</v>
      </c>
      <c r="C841" s="606">
        <v>1000</v>
      </c>
      <c r="D841" s="606">
        <v>1000</v>
      </c>
      <c r="E841" s="606">
        <v>200</v>
      </c>
    </row>
    <row r="842" spans="1:5" ht="17.25" thickBot="1" x14ac:dyDescent="0.35">
      <c r="A842" s="519" t="s">
        <v>40</v>
      </c>
      <c r="B842" s="582">
        <v>0</v>
      </c>
      <c r="C842" s="582">
        <v>1000</v>
      </c>
      <c r="D842" s="582">
        <v>1000</v>
      </c>
      <c r="E842" s="582">
        <v>200</v>
      </c>
    </row>
    <row r="843" spans="1:5" ht="17.25" thickBot="1" x14ac:dyDescent="0.35">
      <c r="A843" s="527"/>
      <c r="B843" s="608"/>
      <c r="C843" s="608"/>
      <c r="D843" s="608"/>
      <c r="E843" s="582"/>
    </row>
    <row r="844" spans="1:5" ht="41.25" thickBot="1" x14ac:dyDescent="0.35">
      <c r="A844" s="511" t="s">
        <v>156</v>
      </c>
      <c r="B844" s="573" t="s">
        <v>1476</v>
      </c>
      <c r="C844" s="574" t="s">
        <v>1477</v>
      </c>
      <c r="D844" s="1113"/>
      <c r="E844" s="1114"/>
    </row>
    <row r="845" spans="1:5" ht="17.25" thickBot="1" x14ac:dyDescent="0.35">
      <c r="A845" s="512"/>
      <c r="B845" s="1112"/>
      <c r="C845" s="1110"/>
      <c r="D845" s="1113"/>
      <c r="E845" s="1114"/>
    </row>
    <row r="846" spans="1:5" ht="17.25" thickBot="1" x14ac:dyDescent="0.35">
      <c r="A846" s="513" t="s">
        <v>22</v>
      </c>
      <c r="B846" s="1083" t="s">
        <v>1478</v>
      </c>
      <c r="C846" s="1084"/>
      <c r="D846" s="1084"/>
      <c r="E846" s="1085"/>
    </row>
    <row r="847" spans="1:5" ht="17.25" thickBot="1" x14ac:dyDescent="0.35">
      <c r="A847" s="513" t="s">
        <v>24</v>
      </c>
      <c r="B847" s="1115" t="s">
        <v>1479</v>
      </c>
      <c r="C847" s="1116"/>
      <c r="D847" s="1116"/>
      <c r="E847" s="1117"/>
    </row>
    <row r="848" spans="1:5" x14ac:dyDescent="0.3">
      <c r="A848" s="1106"/>
      <c r="B848" s="550">
        <v>2019</v>
      </c>
      <c r="C848" s="550">
        <v>2020</v>
      </c>
      <c r="D848" s="550">
        <v>2021</v>
      </c>
      <c r="E848" s="550">
        <v>2022</v>
      </c>
    </row>
    <row r="849" spans="1:5" ht="17.25" thickBot="1" x14ac:dyDescent="0.35">
      <c r="A849" s="1107"/>
      <c r="B849" s="551" t="s">
        <v>9</v>
      </c>
      <c r="C849" s="551" t="s">
        <v>10</v>
      </c>
      <c r="D849" s="551" t="s">
        <v>10</v>
      </c>
      <c r="E849" s="551" t="s">
        <v>10</v>
      </c>
    </row>
    <row r="850" spans="1:5" ht="17.25" thickBot="1" x14ac:dyDescent="0.35">
      <c r="A850" s="513" t="s">
        <v>26</v>
      </c>
      <c r="B850" s="575">
        <v>15</v>
      </c>
      <c r="C850" s="575">
        <v>5.3</v>
      </c>
      <c r="D850" s="575">
        <v>0</v>
      </c>
      <c r="E850" s="575">
        <v>0</v>
      </c>
    </row>
    <row r="851" spans="1:5" ht="17.25" thickBot="1" x14ac:dyDescent="0.35">
      <c r="A851" s="513" t="s">
        <v>27</v>
      </c>
      <c r="B851" s="580">
        <v>15000</v>
      </c>
      <c r="C851" s="580">
        <v>1125</v>
      </c>
      <c r="D851" s="580">
        <v>12000</v>
      </c>
      <c r="E851" s="580">
        <v>30000</v>
      </c>
    </row>
    <row r="852" spans="1:5" ht="17.25" thickBot="1" x14ac:dyDescent="0.35">
      <c r="A852" s="513" t="s">
        <v>28</v>
      </c>
      <c r="B852" s="575">
        <v>1000</v>
      </c>
      <c r="C852" s="575">
        <v>212.26415094339623</v>
      </c>
      <c r="D852" s="575" t="e">
        <v>#DIV/0!</v>
      </c>
      <c r="E852" s="575" t="e">
        <v>#DIV/0!</v>
      </c>
    </row>
    <row r="853" spans="1:5" ht="17.25" thickBot="1" x14ac:dyDescent="0.35">
      <c r="A853" s="513" t="s">
        <v>29</v>
      </c>
      <c r="B853" s="577" t="s">
        <v>30</v>
      </c>
      <c r="C853" s="578">
        <v>-0.64666666666666672</v>
      </c>
      <c r="D853" s="578">
        <v>-1</v>
      </c>
      <c r="E853" s="578" t="e">
        <v>#DIV/0!</v>
      </c>
    </row>
    <row r="854" spans="1:5" ht="17.25" thickBot="1" x14ac:dyDescent="0.35">
      <c r="A854" s="513" t="s">
        <v>31</v>
      </c>
      <c r="B854" s="577" t="s">
        <v>30</v>
      </c>
      <c r="C854" s="578">
        <v>-0.92500000000000004</v>
      </c>
      <c r="D854" s="578">
        <v>9.6666666666666661</v>
      </c>
      <c r="E854" s="578">
        <v>1.5</v>
      </c>
    </row>
    <row r="855" spans="1:5" ht="17.25" thickBot="1" x14ac:dyDescent="0.35">
      <c r="A855" s="513" t="s">
        <v>32</v>
      </c>
      <c r="B855" s="577" t="s">
        <v>30</v>
      </c>
      <c r="C855" s="578">
        <v>-0.78773584905660377</v>
      </c>
      <c r="D855" s="578" t="e">
        <v>#DIV/0!</v>
      </c>
      <c r="E855" s="578" t="e">
        <v>#DIV/0!</v>
      </c>
    </row>
    <row r="856" spans="1:5" ht="17.25" thickBot="1" x14ac:dyDescent="0.35">
      <c r="A856" s="1070" t="s">
        <v>1529</v>
      </c>
      <c r="B856" s="1071"/>
      <c r="C856" s="1071"/>
      <c r="D856" s="1071"/>
      <c r="E856" s="1072"/>
    </row>
    <row r="857" spans="1:5" x14ac:dyDescent="0.3">
      <c r="A857" s="1106"/>
      <c r="B857" s="550">
        <v>2019</v>
      </c>
      <c r="C857" s="550">
        <v>2020</v>
      </c>
      <c r="D857" s="550">
        <v>2021</v>
      </c>
      <c r="E857" s="550">
        <v>2022</v>
      </c>
    </row>
    <row r="858" spans="1:5" ht="17.25" thickBot="1" x14ac:dyDescent="0.35">
      <c r="A858" s="1107"/>
      <c r="B858" s="551" t="s">
        <v>9</v>
      </c>
      <c r="C858" s="551" t="s">
        <v>10</v>
      </c>
      <c r="D858" s="551" t="s">
        <v>10</v>
      </c>
      <c r="E858" s="551" t="s">
        <v>10</v>
      </c>
    </row>
    <row r="859" spans="1:5" ht="17.25" thickBot="1" x14ac:dyDescent="0.35">
      <c r="A859" s="514" t="s">
        <v>49</v>
      </c>
      <c r="B859" s="579">
        <v>0</v>
      </c>
      <c r="C859" s="579">
        <v>0</v>
      </c>
      <c r="D859" s="579">
        <v>0</v>
      </c>
      <c r="E859" s="579">
        <v>0</v>
      </c>
    </row>
    <row r="860" spans="1:5" ht="17.25" thickBot="1" x14ac:dyDescent="0.35">
      <c r="A860" s="515" t="s">
        <v>110</v>
      </c>
      <c r="B860" s="579"/>
      <c r="C860" s="579"/>
      <c r="D860" s="579"/>
      <c r="E860" s="579"/>
    </row>
    <row r="861" spans="1:5" ht="17.25" thickBot="1" x14ac:dyDescent="0.35">
      <c r="A861" s="515" t="s">
        <v>111</v>
      </c>
      <c r="B861" s="579"/>
      <c r="C861" s="579"/>
      <c r="D861" s="579"/>
      <c r="E861" s="579"/>
    </row>
    <row r="862" spans="1:5" ht="17.25" thickBot="1" x14ac:dyDescent="0.35">
      <c r="A862" s="515" t="s">
        <v>113</v>
      </c>
      <c r="B862" s="579"/>
      <c r="C862" s="579"/>
      <c r="D862" s="579"/>
      <c r="E862" s="579"/>
    </row>
    <row r="863" spans="1:5" ht="17.25" thickBot="1" x14ac:dyDescent="0.35">
      <c r="A863" s="515" t="s">
        <v>114</v>
      </c>
      <c r="B863" s="579"/>
      <c r="C863" s="579"/>
      <c r="D863" s="579"/>
      <c r="E863" s="579"/>
    </row>
    <row r="864" spans="1:5" ht="17.25" thickBot="1" x14ac:dyDescent="0.35">
      <c r="A864" s="514" t="s">
        <v>50</v>
      </c>
      <c r="B864" s="580">
        <v>15000</v>
      </c>
      <c r="C864" s="580">
        <v>1125</v>
      </c>
      <c r="D864" s="580">
        <v>12000</v>
      </c>
      <c r="E864" s="580">
        <v>30000</v>
      </c>
    </row>
    <row r="865" spans="1:5" ht="17.25" thickBot="1" x14ac:dyDescent="0.35">
      <c r="A865" s="515" t="s">
        <v>110</v>
      </c>
      <c r="B865" s="580">
        <v>15000</v>
      </c>
      <c r="C865" s="580">
        <v>1125</v>
      </c>
      <c r="D865" s="580">
        <v>12000</v>
      </c>
      <c r="E865" s="580">
        <v>30000</v>
      </c>
    </row>
    <row r="866" spans="1:5" ht="17.25" thickBot="1" x14ac:dyDescent="0.35">
      <c r="A866" s="515" t="s">
        <v>111</v>
      </c>
      <c r="B866" s="582"/>
      <c r="C866" s="579"/>
      <c r="D866" s="579"/>
      <c r="E866" s="579"/>
    </row>
    <row r="867" spans="1:5" ht="17.25" thickBot="1" x14ac:dyDescent="0.35">
      <c r="A867" s="515" t="s">
        <v>113</v>
      </c>
      <c r="B867" s="582"/>
      <c r="C867" s="579"/>
      <c r="D867" s="579"/>
      <c r="E867" s="579"/>
    </row>
    <row r="868" spans="1:5" ht="17.25" thickBot="1" x14ac:dyDescent="0.35">
      <c r="A868" s="515" t="s">
        <v>114</v>
      </c>
      <c r="B868" s="582"/>
      <c r="C868" s="579"/>
      <c r="D868" s="579"/>
      <c r="E868" s="579"/>
    </row>
    <row r="869" spans="1:5" ht="17.25" thickBot="1" x14ac:dyDescent="0.35">
      <c r="A869" s="519" t="s">
        <v>40</v>
      </c>
      <c r="B869" s="582">
        <v>15000</v>
      </c>
      <c r="C869" s="582">
        <v>1125</v>
      </c>
      <c r="D869" s="582">
        <v>12000</v>
      </c>
      <c r="E869" s="582">
        <v>30000</v>
      </c>
    </row>
    <row r="870" spans="1:5" ht="17.25" thickBot="1" x14ac:dyDescent="0.35">
      <c r="A870" s="511" t="s">
        <v>154</v>
      </c>
      <c r="B870" s="1112" t="s">
        <v>1389</v>
      </c>
      <c r="C870" s="1123"/>
      <c r="D870" s="1113"/>
      <c r="E870" s="1114"/>
    </row>
    <row r="871" spans="1:5" ht="82.5" thickBot="1" x14ac:dyDescent="0.35">
      <c r="A871" s="511" t="s">
        <v>156</v>
      </c>
      <c r="B871" s="609" t="s">
        <v>1480</v>
      </c>
      <c r="C871" s="574" t="s">
        <v>391</v>
      </c>
      <c r="D871" s="1148" t="s">
        <v>1473</v>
      </c>
      <c r="E871" s="1149"/>
    </row>
    <row r="872" spans="1:5" ht="17.25" thickBot="1" x14ac:dyDescent="0.35">
      <c r="A872" s="512"/>
      <c r="B872" s="1112"/>
      <c r="C872" s="1110"/>
      <c r="D872" s="1113"/>
      <c r="E872" s="1114"/>
    </row>
    <row r="873" spans="1:5" ht="17.25" thickBot="1" x14ac:dyDescent="0.35">
      <c r="A873" s="513" t="s">
        <v>22</v>
      </c>
      <c r="B873" s="1115" t="s">
        <v>1438</v>
      </c>
      <c r="C873" s="1116"/>
      <c r="D873" s="1116"/>
      <c r="E873" s="1117"/>
    </row>
    <row r="874" spans="1:5" ht="17.25" thickBot="1" x14ac:dyDescent="0.35">
      <c r="A874" s="513" t="s">
        <v>24</v>
      </c>
      <c r="B874" s="1115" t="s">
        <v>1479</v>
      </c>
      <c r="C874" s="1116"/>
      <c r="D874" s="1116"/>
      <c r="E874" s="1117"/>
    </row>
    <row r="875" spans="1:5" x14ac:dyDescent="0.3">
      <c r="A875" s="1106"/>
      <c r="B875" s="550">
        <v>2019</v>
      </c>
      <c r="C875" s="550">
        <v>2020</v>
      </c>
      <c r="D875" s="550">
        <v>2021</v>
      </c>
      <c r="E875" s="550">
        <v>2022</v>
      </c>
    </row>
    <row r="876" spans="1:5" ht="17.25" thickBot="1" x14ac:dyDescent="0.35">
      <c r="A876" s="1107"/>
      <c r="B876" s="551" t="s">
        <v>9</v>
      </c>
      <c r="C876" s="551" t="s">
        <v>10</v>
      </c>
      <c r="D876" s="551" t="s">
        <v>10</v>
      </c>
      <c r="E876" s="551" t="s">
        <v>10</v>
      </c>
    </row>
    <row r="877" spans="1:5" ht="17.25" thickBot="1" x14ac:dyDescent="0.35">
      <c r="A877" s="513" t="s">
        <v>26</v>
      </c>
      <c r="B877" s="575">
        <v>0</v>
      </c>
      <c r="C877" s="575">
        <v>1</v>
      </c>
      <c r="D877" s="575">
        <v>1</v>
      </c>
      <c r="E877" s="575">
        <v>0</v>
      </c>
    </row>
    <row r="878" spans="1:5" ht="17.25" thickBot="1" x14ac:dyDescent="0.35">
      <c r="A878" s="513" t="s">
        <v>27</v>
      </c>
      <c r="B878" s="580">
        <v>0</v>
      </c>
      <c r="C878" s="580">
        <v>50</v>
      </c>
      <c r="D878" s="580">
        <v>50</v>
      </c>
      <c r="E878" s="580">
        <v>0</v>
      </c>
    </row>
    <row r="879" spans="1:5" ht="17.25" thickBot="1" x14ac:dyDescent="0.35">
      <c r="A879" s="513" t="s">
        <v>28</v>
      </c>
      <c r="B879" s="575" t="e">
        <v>#DIV/0!</v>
      </c>
      <c r="C879" s="575">
        <v>50</v>
      </c>
      <c r="D879" s="575">
        <v>50</v>
      </c>
      <c r="E879" s="575" t="e">
        <v>#DIV/0!</v>
      </c>
    </row>
    <row r="880" spans="1:5" ht="17.25" thickBot="1" x14ac:dyDescent="0.35">
      <c r="A880" s="513" t="s">
        <v>29</v>
      </c>
      <c r="B880" s="577" t="s">
        <v>30</v>
      </c>
      <c r="C880" s="578" t="e">
        <v>#DIV/0!</v>
      </c>
      <c r="D880" s="578">
        <v>0</v>
      </c>
      <c r="E880" s="578">
        <v>-1</v>
      </c>
    </row>
    <row r="881" spans="1:5" ht="17.25" thickBot="1" x14ac:dyDescent="0.35">
      <c r="A881" s="513" t="s">
        <v>31</v>
      </c>
      <c r="B881" s="577" t="s">
        <v>30</v>
      </c>
      <c r="C881" s="578" t="e">
        <v>#DIV/0!</v>
      </c>
      <c r="D881" s="578">
        <v>0</v>
      </c>
      <c r="E881" s="578">
        <v>-1</v>
      </c>
    </row>
    <row r="882" spans="1:5" ht="17.25" thickBot="1" x14ac:dyDescent="0.35">
      <c r="A882" s="513" t="s">
        <v>32</v>
      </c>
      <c r="B882" s="577" t="s">
        <v>30</v>
      </c>
      <c r="C882" s="578" t="e">
        <v>#DIV/0!</v>
      </c>
      <c r="D882" s="578">
        <v>0</v>
      </c>
      <c r="E882" s="578" t="e">
        <v>#DIV/0!</v>
      </c>
    </row>
    <row r="883" spans="1:5" ht="17.25" thickBot="1" x14ac:dyDescent="0.35">
      <c r="A883" s="1070" t="s">
        <v>1529</v>
      </c>
      <c r="B883" s="1071"/>
      <c r="C883" s="1071"/>
      <c r="D883" s="1071"/>
      <c r="E883" s="1072"/>
    </row>
    <row r="884" spans="1:5" x14ac:dyDescent="0.3">
      <c r="A884" s="1106"/>
      <c r="B884" s="550">
        <v>2019</v>
      </c>
      <c r="C884" s="550">
        <v>2020</v>
      </c>
      <c r="D884" s="550">
        <v>2021</v>
      </c>
      <c r="E884" s="550">
        <v>2022</v>
      </c>
    </row>
    <row r="885" spans="1:5" ht="17.25" thickBot="1" x14ac:dyDescent="0.35">
      <c r="A885" s="1107"/>
      <c r="B885" s="551" t="s">
        <v>9</v>
      </c>
      <c r="C885" s="551" t="s">
        <v>10</v>
      </c>
      <c r="D885" s="551" t="s">
        <v>10</v>
      </c>
      <c r="E885" s="551" t="s">
        <v>10</v>
      </c>
    </row>
    <row r="886" spans="1:5" ht="17.25" thickBot="1" x14ac:dyDescent="0.35">
      <c r="A886" s="514" t="s">
        <v>49</v>
      </c>
      <c r="B886" s="579">
        <v>0</v>
      </c>
      <c r="C886" s="579">
        <v>0</v>
      </c>
      <c r="D886" s="579">
        <v>0</v>
      </c>
      <c r="E886" s="579">
        <v>0</v>
      </c>
    </row>
    <row r="887" spans="1:5" ht="17.25" thickBot="1" x14ac:dyDescent="0.35">
      <c r="A887" s="515" t="s">
        <v>110</v>
      </c>
      <c r="B887" s="579"/>
      <c r="C887" s="579"/>
      <c r="D887" s="579"/>
      <c r="E887" s="579"/>
    </row>
    <row r="888" spans="1:5" ht="17.25" thickBot="1" x14ac:dyDescent="0.35">
      <c r="A888" s="515" t="s">
        <v>111</v>
      </c>
      <c r="B888" s="579"/>
      <c r="C888" s="579"/>
      <c r="D888" s="579"/>
      <c r="E888" s="579"/>
    </row>
    <row r="889" spans="1:5" ht="17.25" thickBot="1" x14ac:dyDescent="0.35">
      <c r="A889" s="515" t="s">
        <v>113</v>
      </c>
      <c r="B889" s="579"/>
      <c r="C889" s="579"/>
      <c r="D889" s="579"/>
      <c r="E889" s="579"/>
    </row>
    <row r="890" spans="1:5" ht="17.25" thickBot="1" x14ac:dyDescent="0.35">
      <c r="A890" s="515" t="s">
        <v>114</v>
      </c>
      <c r="B890" s="579"/>
      <c r="C890" s="579"/>
      <c r="D890" s="579"/>
      <c r="E890" s="579"/>
    </row>
    <row r="891" spans="1:5" ht="17.25" thickBot="1" x14ac:dyDescent="0.35">
      <c r="A891" s="514" t="s">
        <v>50</v>
      </c>
      <c r="B891" s="580">
        <v>0</v>
      </c>
      <c r="C891" s="580">
        <v>50</v>
      </c>
      <c r="D891" s="580">
        <v>50</v>
      </c>
      <c r="E891" s="580">
        <v>0</v>
      </c>
    </row>
    <row r="892" spans="1:5" ht="17.25" thickBot="1" x14ac:dyDescent="0.35">
      <c r="A892" s="515" t="s">
        <v>110</v>
      </c>
      <c r="B892" s="580">
        <v>0</v>
      </c>
      <c r="C892" s="580">
        <v>0</v>
      </c>
      <c r="D892" s="580">
        <v>0</v>
      </c>
      <c r="E892" s="580">
        <v>0</v>
      </c>
    </row>
    <row r="893" spans="1:5" ht="17.25" thickBot="1" x14ac:dyDescent="0.35">
      <c r="A893" s="515" t="s">
        <v>111</v>
      </c>
      <c r="B893" s="582"/>
      <c r="C893" s="579"/>
      <c r="D893" s="579"/>
      <c r="E893" s="579"/>
    </row>
    <row r="894" spans="1:5" ht="17.25" thickBot="1" x14ac:dyDescent="0.35">
      <c r="A894" s="515" t="s">
        <v>113</v>
      </c>
      <c r="B894" s="582"/>
      <c r="C894" s="579"/>
      <c r="D894" s="579"/>
      <c r="E894" s="579"/>
    </row>
    <row r="895" spans="1:5" ht="17.25" thickBot="1" x14ac:dyDescent="0.35">
      <c r="A895" s="515" t="s">
        <v>114</v>
      </c>
      <c r="B895" s="582">
        <v>0</v>
      </c>
      <c r="C895" s="579">
        <v>50</v>
      </c>
      <c r="D895" s="579">
        <v>50</v>
      </c>
      <c r="E895" s="579">
        <v>0</v>
      </c>
    </row>
    <row r="896" spans="1:5" ht="17.25" thickBot="1" x14ac:dyDescent="0.35">
      <c r="A896" s="519" t="s">
        <v>40</v>
      </c>
      <c r="B896" s="582">
        <v>0</v>
      </c>
      <c r="C896" s="582">
        <v>50</v>
      </c>
      <c r="D896" s="582">
        <v>50</v>
      </c>
      <c r="E896" s="582">
        <v>0</v>
      </c>
    </row>
    <row r="897" spans="1:5" ht="17.25" thickBot="1" x14ac:dyDescent="0.35">
      <c r="A897" s="511" t="s">
        <v>154</v>
      </c>
      <c r="B897" s="1112" t="s">
        <v>1389</v>
      </c>
      <c r="C897" s="1123"/>
      <c r="D897" s="1113"/>
      <c r="E897" s="1114"/>
    </row>
    <row r="898" spans="1:5" ht="54.75" thickBot="1" x14ac:dyDescent="0.35">
      <c r="A898" s="511" t="s">
        <v>156</v>
      </c>
      <c r="B898" s="573" t="s">
        <v>1481</v>
      </c>
      <c r="C898" s="574" t="s">
        <v>1482</v>
      </c>
      <c r="D898" s="1113"/>
      <c r="E898" s="1114"/>
    </row>
    <row r="899" spans="1:5" ht="17.25" thickBot="1" x14ac:dyDescent="0.35">
      <c r="A899" s="512"/>
      <c r="B899" s="1112"/>
      <c r="C899" s="1110"/>
      <c r="D899" s="1113"/>
      <c r="E899" s="1114"/>
    </row>
    <row r="900" spans="1:5" ht="17.25" thickBot="1" x14ac:dyDescent="0.35">
      <c r="A900" s="513" t="s">
        <v>22</v>
      </c>
      <c r="B900" s="1115" t="s">
        <v>1483</v>
      </c>
      <c r="C900" s="1116"/>
      <c r="D900" s="1116"/>
      <c r="E900" s="1117"/>
    </row>
    <row r="901" spans="1:5" ht="17.25" thickBot="1" x14ac:dyDescent="0.35">
      <c r="A901" s="513" t="s">
        <v>24</v>
      </c>
      <c r="B901" s="1115" t="s">
        <v>1484</v>
      </c>
      <c r="C901" s="1116"/>
      <c r="D901" s="1116"/>
      <c r="E901" s="1117"/>
    </row>
    <row r="902" spans="1:5" x14ac:dyDescent="0.3">
      <c r="A902" s="1106"/>
      <c r="B902" s="550">
        <v>2019</v>
      </c>
      <c r="C902" s="550">
        <v>2020</v>
      </c>
      <c r="D902" s="550">
        <v>2021</v>
      </c>
      <c r="E902" s="550">
        <v>2022</v>
      </c>
    </row>
    <row r="903" spans="1:5" ht="17.25" thickBot="1" x14ac:dyDescent="0.35">
      <c r="A903" s="1107"/>
      <c r="B903" s="551" t="s">
        <v>9</v>
      </c>
      <c r="C903" s="551" t="s">
        <v>10</v>
      </c>
      <c r="D903" s="551" t="s">
        <v>10</v>
      </c>
      <c r="E903" s="551" t="s">
        <v>10</v>
      </c>
    </row>
    <row r="904" spans="1:5" ht="17.25" thickBot="1" x14ac:dyDescent="0.35">
      <c r="A904" s="513" t="s">
        <v>26</v>
      </c>
      <c r="B904" s="575">
        <v>1800</v>
      </c>
      <c r="C904" s="575">
        <v>0</v>
      </c>
      <c r="D904" s="575">
        <v>0</v>
      </c>
      <c r="E904" s="575">
        <v>0</v>
      </c>
    </row>
    <row r="905" spans="1:5" ht="17.25" thickBot="1" x14ac:dyDescent="0.35">
      <c r="A905" s="513" t="s">
        <v>27</v>
      </c>
      <c r="B905" s="580">
        <v>5952</v>
      </c>
      <c r="C905" s="580">
        <v>0</v>
      </c>
      <c r="D905" s="580">
        <v>0</v>
      </c>
      <c r="E905" s="580">
        <v>0</v>
      </c>
    </row>
    <row r="906" spans="1:5" ht="17.25" thickBot="1" x14ac:dyDescent="0.35">
      <c r="A906" s="513" t="s">
        <v>28</v>
      </c>
      <c r="B906" s="575">
        <v>3.3066666666666666</v>
      </c>
      <c r="C906" s="575" t="e">
        <v>#DIV/0!</v>
      </c>
      <c r="D906" s="575" t="e">
        <v>#DIV/0!</v>
      </c>
      <c r="E906" s="575" t="e">
        <v>#DIV/0!</v>
      </c>
    </row>
    <row r="907" spans="1:5" ht="17.25" thickBot="1" x14ac:dyDescent="0.35">
      <c r="A907" s="513" t="s">
        <v>29</v>
      </c>
      <c r="B907" s="577" t="s">
        <v>30</v>
      </c>
      <c r="C907" s="578">
        <v>-1</v>
      </c>
      <c r="D907" s="578" t="e">
        <v>#DIV/0!</v>
      </c>
      <c r="E907" s="578" t="e">
        <v>#DIV/0!</v>
      </c>
    </row>
    <row r="908" spans="1:5" ht="17.25" thickBot="1" x14ac:dyDescent="0.35">
      <c r="A908" s="513" t="s">
        <v>31</v>
      </c>
      <c r="B908" s="577" t="s">
        <v>30</v>
      </c>
      <c r="C908" s="578">
        <v>-1</v>
      </c>
      <c r="D908" s="578" t="e">
        <v>#DIV/0!</v>
      </c>
      <c r="E908" s="578" t="e">
        <v>#DIV/0!</v>
      </c>
    </row>
    <row r="909" spans="1:5" ht="17.25" thickBot="1" x14ac:dyDescent="0.35">
      <c r="A909" s="513" t="s">
        <v>32</v>
      </c>
      <c r="B909" s="577" t="s">
        <v>30</v>
      </c>
      <c r="C909" s="578" t="e">
        <v>#DIV/0!</v>
      </c>
      <c r="D909" s="578" t="e">
        <v>#DIV/0!</v>
      </c>
      <c r="E909" s="578" t="e">
        <v>#DIV/0!</v>
      </c>
    </row>
    <row r="910" spans="1:5" ht="17.25" thickBot="1" x14ac:dyDescent="0.35">
      <c r="A910" s="1070" t="s">
        <v>1529</v>
      </c>
      <c r="B910" s="1071"/>
      <c r="C910" s="1071"/>
      <c r="D910" s="1071"/>
      <c r="E910" s="1072"/>
    </row>
    <row r="911" spans="1:5" x14ac:dyDescent="0.3">
      <c r="A911" s="1106"/>
      <c r="B911" s="550">
        <v>2019</v>
      </c>
      <c r="C911" s="550">
        <v>2020</v>
      </c>
      <c r="D911" s="550">
        <v>2021</v>
      </c>
      <c r="E911" s="550">
        <v>2022</v>
      </c>
    </row>
    <row r="912" spans="1:5" ht="17.25" thickBot="1" x14ac:dyDescent="0.35">
      <c r="A912" s="1107"/>
      <c r="B912" s="551" t="s">
        <v>9</v>
      </c>
      <c r="C912" s="551" t="s">
        <v>10</v>
      </c>
      <c r="D912" s="551" t="s">
        <v>10</v>
      </c>
      <c r="E912" s="551" t="s">
        <v>10</v>
      </c>
    </row>
    <row r="913" spans="1:5" ht="17.25" thickBot="1" x14ac:dyDescent="0.35">
      <c r="A913" s="514" t="s">
        <v>49</v>
      </c>
      <c r="B913" s="579">
        <v>0</v>
      </c>
      <c r="C913" s="579">
        <v>0</v>
      </c>
      <c r="D913" s="579">
        <v>0</v>
      </c>
      <c r="E913" s="579">
        <v>0</v>
      </c>
    </row>
    <row r="914" spans="1:5" ht="17.25" thickBot="1" x14ac:dyDescent="0.35">
      <c r="A914" s="515" t="s">
        <v>110</v>
      </c>
      <c r="B914" s="579"/>
      <c r="C914" s="579"/>
      <c r="D914" s="579"/>
      <c r="E914" s="579"/>
    </row>
    <row r="915" spans="1:5" ht="17.25" thickBot="1" x14ac:dyDescent="0.35">
      <c r="A915" s="515" t="s">
        <v>111</v>
      </c>
      <c r="B915" s="579"/>
      <c r="C915" s="579"/>
      <c r="D915" s="579"/>
      <c r="E915" s="579"/>
    </row>
    <row r="916" spans="1:5" ht="17.25" thickBot="1" x14ac:dyDescent="0.35">
      <c r="A916" s="515" t="s">
        <v>113</v>
      </c>
      <c r="B916" s="579"/>
      <c r="C916" s="579"/>
      <c r="D916" s="579"/>
      <c r="E916" s="579"/>
    </row>
    <row r="917" spans="1:5" ht="17.25" thickBot="1" x14ac:dyDescent="0.35">
      <c r="A917" s="515" t="s">
        <v>114</v>
      </c>
      <c r="B917" s="579"/>
      <c r="C917" s="579"/>
      <c r="D917" s="579"/>
      <c r="E917" s="579"/>
    </row>
    <row r="918" spans="1:5" ht="17.25" thickBot="1" x14ac:dyDescent="0.35">
      <c r="A918" s="514" t="s">
        <v>50</v>
      </c>
      <c r="B918" s="580">
        <v>5952</v>
      </c>
      <c r="C918" s="580">
        <v>0</v>
      </c>
      <c r="D918" s="580">
        <v>0</v>
      </c>
      <c r="E918" s="580">
        <v>0</v>
      </c>
    </row>
    <row r="919" spans="1:5" ht="17.25" thickBot="1" x14ac:dyDescent="0.35">
      <c r="A919" s="515" t="s">
        <v>110</v>
      </c>
      <c r="B919" s="580">
        <v>5952</v>
      </c>
      <c r="C919" s="580">
        <v>0</v>
      </c>
      <c r="D919" s="580">
        <v>0</v>
      </c>
      <c r="E919" s="580">
        <v>0</v>
      </c>
    </row>
    <row r="920" spans="1:5" ht="17.25" thickBot="1" x14ac:dyDescent="0.35">
      <c r="A920" s="515" t="s">
        <v>111</v>
      </c>
      <c r="B920" s="582"/>
      <c r="C920" s="579"/>
      <c r="D920" s="579"/>
      <c r="E920" s="579"/>
    </row>
    <row r="921" spans="1:5" ht="17.25" thickBot="1" x14ac:dyDescent="0.35">
      <c r="A921" s="515" t="s">
        <v>113</v>
      </c>
      <c r="B921" s="582"/>
      <c r="C921" s="579"/>
      <c r="D921" s="579"/>
      <c r="E921" s="579"/>
    </row>
    <row r="922" spans="1:5" ht="17.25" thickBot="1" x14ac:dyDescent="0.35">
      <c r="A922" s="515" t="s">
        <v>114</v>
      </c>
      <c r="B922" s="582"/>
      <c r="C922" s="579"/>
      <c r="D922" s="579"/>
      <c r="E922" s="579"/>
    </row>
    <row r="923" spans="1:5" ht="17.25" thickBot="1" x14ac:dyDescent="0.35">
      <c r="A923" s="519" t="s">
        <v>40</v>
      </c>
      <c r="B923" s="582">
        <v>5952</v>
      </c>
      <c r="C923" s="582">
        <v>0</v>
      </c>
      <c r="D923" s="582">
        <v>0</v>
      </c>
      <c r="E923" s="582">
        <v>0</v>
      </c>
    </row>
    <row r="924" spans="1:5" ht="17.25" thickBot="1" x14ac:dyDescent="0.35">
      <c r="A924" s="511" t="s">
        <v>154</v>
      </c>
      <c r="B924" s="1112" t="s">
        <v>1485</v>
      </c>
      <c r="C924" s="1123"/>
      <c r="D924" s="1113"/>
      <c r="E924" s="1114"/>
    </row>
    <row r="925" spans="1:5" ht="54.75" thickBot="1" x14ac:dyDescent="0.35">
      <c r="A925" s="511" t="s">
        <v>156</v>
      </c>
      <c r="B925" s="573" t="s">
        <v>1486</v>
      </c>
      <c r="C925" s="574" t="s">
        <v>1487</v>
      </c>
      <c r="D925" s="1113"/>
      <c r="E925" s="1114"/>
    </row>
    <row r="926" spans="1:5" ht="17.25" thickBot="1" x14ac:dyDescent="0.35">
      <c r="A926" s="512"/>
      <c r="B926" s="1112"/>
      <c r="C926" s="1110"/>
      <c r="D926" s="1113"/>
      <c r="E926" s="1114"/>
    </row>
    <row r="927" spans="1:5" ht="17.25" thickBot="1" x14ac:dyDescent="0.35">
      <c r="A927" s="513" t="s">
        <v>22</v>
      </c>
      <c r="B927" s="1115" t="s">
        <v>1488</v>
      </c>
      <c r="C927" s="1116"/>
      <c r="D927" s="1116"/>
      <c r="E927" s="1117"/>
    </row>
    <row r="928" spans="1:5" ht="17.25" thickBot="1" x14ac:dyDescent="0.35">
      <c r="A928" s="513" t="s">
        <v>24</v>
      </c>
      <c r="B928" s="1115" t="s">
        <v>1484</v>
      </c>
      <c r="C928" s="1116"/>
      <c r="D928" s="1116"/>
      <c r="E928" s="1117"/>
    </row>
    <row r="929" spans="1:5" x14ac:dyDescent="0.3">
      <c r="A929" s="1106"/>
      <c r="B929" s="550">
        <v>2019</v>
      </c>
      <c r="C929" s="550">
        <v>2020</v>
      </c>
      <c r="D929" s="550">
        <v>2021</v>
      </c>
      <c r="E929" s="550">
        <v>2022</v>
      </c>
    </row>
    <row r="930" spans="1:5" ht="17.25" thickBot="1" x14ac:dyDescent="0.35">
      <c r="A930" s="1107"/>
      <c r="B930" s="551" t="s">
        <v>9</v>
      </c>
      <c r="C930" s="551" t="s">
        <v>10</v>
      </c>
      <c r="D930" s="551" t="s">
        <v>10</v>
      </c>
      <c r="E930" s="551" t="s">
        <v>10</v>
      </c>
    </row>
    <row r="931" spans="1:5" ht="17.25" thickBot="1" x14ac:dyDescent="0.35">
      <c r="A931" s="513" t="s">
        <v>26</v>
      </c>
      <c r="B931" s="575">
        <v>1200</v>
      </c>
      <c r="C931" s="575">
        <v>750</v>
      </c>
      <c r="D931" s="575">
        <v>0</v>
      </c>
      <c r="E931" s="575">
        <v>0</v>
      </c>
    </row>
    <row r="932" spans="1:5" ht="17.25" thickBot="1" x14ac:dyDescent="0.35">
      <c r="A932" s="513" t="s">
        <v>27</v>
      </c>
      <c r="B932" s="580">
        <v>5646</v>
      </c>
      <c r="C932" s="580">
        <v>10000</v>
      </c>
      <c r="D932" s="580">
        <v>0</v>
      </c>
      <c r="E932" s="580">
        <v>0</v>
      </c>
    </row>
    <row r="933" spans="1:5" ht="17.25" thickBot="1" x14ac:dyDescent="0.35">
      <c r="A933" s="513" t="s">
        <v>28</v>
      </c>
      <c r="B933" s="575">
        <v>4.7050000000000001</v>
      </c>
      <c r="C933" s="575">
        <v>13.333333333333334</v>
      </c>
      <c r="D933" s="575" t="e">
        <v>#DIV/0!</v>
      </c>
      <c r="E933" s="575" t="e">
        <v>#DIV/0!</v>
      </c>
    </row>
    <row r="934" spans="1:5" ht="17.25" thickBot="1" x14ac:dyDescent="0.35">
      <c r="A934" s="513" t="s">
        <v>29</v>
      </c>
      <c r="B934" s="577" t="s">
        <v>30</v>
      </c>
      <c r="C934" s="578">
        <v>-0.375</v>
      </c>
      <c r="D934" s="578">
        <v>-1</v>
      </c>
      <c r="E934" s="578" t="e">
        <v>#DIV/0!</v>
      </c>
    </row>
    <row r="935" spans="1:5" ht="17.25" thickBot="1" x14ac:dyDescent="0.35">
      <c r="A935" s="513" t="s">
        <v>31</v>
      </c>
      <c r="B935" s="577" t="s">
        <v>30</v>
      </c>
      <c r="C935" s="578">
        <v>0.77116542685086786</v>
      </c>
      <c r="D935" s="578">
        <v>-1</v>
      </c>
      <c r="E935" s="578" t="e">
        <v>#DIV/0!</v>
      </c>
    </row>
    <row r="936" spans="1:5" ht="17.25" thickBot="1" x14ac:dyDescent="0.35">
      <c r="A936" s="513" t="s">
        <v>32</v>
      </c>
      <c r="B936" s="577" t="s">
        <v>30</v>
      </c>
      <c r="C936" s="578">
        <v>1.8338646829613885</v>
      </c>
      <c r="D936" s="578" t="e">
        <v>#DIV/0!</v>
      </c>
      <c r="E936" s="578" t="e">
        <v>#DIV/0!</v>
      </c>
    </row>
    <row r="937" spans="1:5" ht="17.25" thickBot="1" x14ac:dyDescent="0.35">
      <c r="A937" s="1070" t="s">
        <v>1529</v>
      </c>
      <c r="B937" s="1071"/>
      <c r="C937" s="1071"/>
      <c r="D937" s="1071"/>
      <c r="E937" s="1072"/>
    </row>
    <row r="938" spans="1:5" x14ac:dyDescent="0.3">
      <c r="A938" s="1106"/>
      <c r="B938" s="550">
        <v>2019</v>
      </c>
      <c r="C938" s="550">
        <v>2020</v>
      </c>
      <c r="D938" s="550">
        <v>2021</v>
      </c>
      <c r="E938" s="550">
        <v>2022</v>
      </c>
    </row>
    <row r="939" spans="1:5" ht="17.25" thickBot="1" x14ac:dyDescent="0.35">
      <c r="A939" s="1107"/>
      <c r="B939" s="551" t="s">
        <v>9</v>
      </c>
      <c r="C939" s="551" t="s">
        <v>10</v>
      </c>
      <c r="D939" s="551" t="s">
        <v>10</v>
      </c>
      <c r="E939" s="551" t="s">
        <v>10</v>
      </c>
    </row>
    <row r="940" spans="1:5" ht="17.25" thickBot="1" x14ac:dyDescent="0.35">
      <c r="A940" s="514" t="s">
        <v>49</v>
      </c>
      <c r="B940" s="579">
        <v>0</v>
      </c>
      <c r="C940" s="579">
        <v>0</v>
      </c>
      <c r="D940" s="579">
        <v>0</v>
      </c>
      <c r="E940" s="579">
        <v>0</v>
      </c>
    </row>
    <row r="941" spans="1:5" ht="17.25" thickBot="1" x14ac:dyDescent="0.35">
      <c r="A941" s="515" t="s">
        <v>110</v>
      </c>
      <c r="B941" s="579"/>
      <c r="C941" s="579"/>
      <c r="D941" s="579"/>
      <c r="E941" s="579"/>
    </row>
    <row r="942" spans="1:5" ht="17.25" thickBot="1" x14ac:dyDescent="0.35">
      <c r="A942" s="515" t="s">
        <v>111</v>
      </c>
      <c r="B942" s="579"/>
      <c r="C942" s="579"/>
      <c r="D942" s="579"/>
      <c r="E942" s="579"/>
    </row>
    <row r="943" spans="1:5" ht="17.25" thickBot="1" x14ac:dyDescent="0.35">
      <c r="A943" s="515" t="s">
        <v>113</v>
      </c>
      <c r="B943" s="579"/>
      <c r="C943" s="579"/>
      <c r="D943" s="579"/>
      <c r="E943" s="579"/>
    </row>
    <row r="944" spans="1:5" ht="17.25" thickBot="1" x14ac:dyDescent="0.35">
      <c r="A944" s="515" t="s">
        <v>114</v>
      </c>
      <c r="B944" s="579"/>
      <c r="C944" s="579"/>
      <c r="D944" s="579"/>
      <c r="E944" s="579"/>
    </row>
    <row r="945" spans="1:5" ht="17.25" thickBot="1" x14ac:dyDescent="0.35">
      <c r="A945" s="514" t="s">
        <v>50</v>
      </c>
      <c r="B945" s="580">
        <v>5646</v>
      </c>
      <c r="C945" s="580">
        <v>10000</v>
      </c>
      <c r="D945" s="580">
        <v>0</v>
      </c>
      <c r="E945" s="580">
        <v>0</v>
      </c>
    </row>
    <row r="946" spans="1:5" ht="17.25" thickBot="1" x14ac:dyDescent="0.35">
      <c r="A946" s="515" t="s">
        <v>110</v>
      </c>
      <c r="B946" s="580">
        <v>5646</v>
      </c>
      <c r="C946" s="580">
        <v>10000</v>
      </c>
      <c r="D946" s="580">
        <v>0</v>
      </c>
      <c r="E946" s="580">
        <v>0</v>
      </c>
    </row>
    <row r="947" spans="1:5" ht="17.25" thickBot="1" x14ac:dyDescent="0.35">
      <c r="A947" s="515" t="s">
        <v>111</v>
      </c>
      <c r="B947" s="582"/>
      <c r="C947" s="579"/>
      <c r="D947" s="579"/>
      <c r="E947" s="579"/>
    </row>
    <row r="948" spans="1:5" ht="17.25" thickBot="1" x14ac:dyDescent="0.35">
      <c r="A948" s="515" t="s">
        <v>113</v>
      </c>
      <c r="B948" s="582"/>
      <c r="C948" s="579"/>
      <c r="D948" s="579"/>
      <c r="E948" s="579"/>
    </row>
    <row r="949" spans="1:5" ht="17.25" thickBot="1" x14ac:dyDescent="0.35">
      <c r="A949" s="515" t="s">
        <v>114</v>
      </c>
      <c r="B949" s="582"/>
      <c r="C949" s="579"/>
      <c r="D949" s="579"/>
      <c r="E949" s="579"/>
    </row>
    <row r="950" spans="1:5" ht="17.25" thickBot="1" x14ac:dyDescent="0.35">
      <c r="A950" s="519" t="s">
        <v>40</v>
      </c>
      <c r="B950" s="582">
        <v>5646</v>
      </c>
      <c r="C950" s="582">
        <v>10000</v>
      </c>
      <c r="D950" s="582">
        <v>0</v>
      </c>
      <c r="E950" s="582">
        <v>0</v>
      </c>
    </row>
    <row r="951" spans="1:5" ht="17.25" thickBot="1" x14ac:dyDescent="0.35">
      <c r="A951" s="511" t="s">
        <v>154</v>
      </c>
      <c r="B951" s="1112" t="s">
        <v>1389</v>
      </c>
      <c r="C951" s="1123"/>
      <c r="D951" s="1113"/>
      <c r="E951" s="1114"/>
    </row>
    <row r="952" spans="1:5" ht="27.75" thickBot="1" x14ac:dyDescent="0.35">
      <c r="A952" s="511" t="s">
        <v>156</v>
      </c>
      <c r="B952" s="573" t="s">
        <v>1489</v>
      </c>
      <c r="C952" s="574" t="s">
        <v>1490</v>
      </c>
      <c r="D952" s="1113"/>
      <c r="E952" s="1114"/>
    </row>
    <row r="953" spans="1:5" ht="17.25" thickBot="1" x14ac:dyDescent="0.35">
      <c r="A953" s="512"/>
      <c r="B953" s="1112"/>
      <c r="C953" s="1110"/>
      <c r="D953" s="1113"/>
      <c r="E953" s="1114"/>
    </row>
    <row r="954" spans="1:5" ht="17.25" thickBot="1" x14ac:dyDescent="0.35">
      <c r="A954" s="513" t="s">
        <v>22</v>
      </c>
      <c r="B954" s="1115" t="s">
        <v>1491</v>
      </c>
      <c r="C954" s="1116"/>
      <c r="D954" s="1116"/>
      <c r="E954" s="1117"/>
    </row>
    <row r="955" spans="1:5" ht="17.25" thickBot="1" x14ac:dyDescent="0.35">
      <c r="A955" s="513" t="s">
        <v>24</v>
      </c>
      <c r="B955" s="1115" t="s">
        <v>1420</v>
      </c>
      <c r="C955" s="1116"/>
      <c r="D955" s="1116"/>
      <c r="E955" s="1117"/>
    </row>
    <row r="956" spans="1:5" x14ac:dyDescent="0.3">
      <c r="A956" s="1106"/>
      <c r="B956" s="550">
        <v>2019</v>
      </c>
      <c r="C956" s="550">
        <v>2020</v>
      </c>
      <c r="D956" s="550">
        <v>2021</v>
      </c>
      <c r="E956" s="550">
        <v>2022</v>
      </c>
    </row>
    <row r="957" spans="1:5" ht="17.25" thickBot="1" x14ac:dyDescent="0.35">
      <c r="A957" s="1107"/>
      <c r="B957" s="551" t="s">
        <v>9</v>
      </c>
      <c r="C957" s="551" t="s">
        <v>10</v>
      </c>
      <c r="D957" s="551" t="s">
        <v>10</v>
      </c>
      <c r="E957" s="551" t="s">
        <v>10</v>
      </c>
    </row>
    <row r="958" spans="1:5" ht="17.25" thickBot="1" x14ac:dyDescent="0.35">
      <c r="A958" s="513" t="s">
        <v>26</v>
      </c>
      <c r="B958" s="575">
        <v>3</v>
      </c>
      <c r="C958" s="575">
        <v>3</v>
      </c>
      <c r="D958" s="575">
        <v>3</v>
      </c>
      <c r="E958" s="575">
        <v>9</v>
      </c>
    </row>
    <row r="959" spans="1:5" ht="17.25" thickBot="1" x14ac:dyDescent="0.35">
      <c r="A959" s="513" t="s">
        <v>27</v>
      </c>
      <c r="B959" s="580">
        <v>10252</v>
      </c>
      <c r="C959" s="580">
        <v>858</v>
      </c>
      <c r="D959" s="580">
        <v>12000</v>
      </c>
      <c r="E959" s="580">
        <v>15000</v>
      </c>
    </row>
    <row r="960" spans="1:5" ht="17.25" thickBot="1" x14ac:dyDescent="0.35">
      <c r="A960" s="513" t="s">
        <v>28</v>
      </c>
      <c r="B960" s="575">
        <v>3417.3333333333335</v>
      </c>
      <c r="C960" s="575">
        <v>286</v>
      </c>
      <c r="D960" s="575">
        <v>4000</v>
      </c>
      <c r="E960" s="575">
        <v>1666.6666666666667</v>
      </c>
    </row>
    <row r="961" spans="1:5" ht="17.25" thickBot="1" x14ac:dyDescent="0.35">
      <c r="A961" s="513" t="s">
        <v>29</v>
      </c>
      <c r="B961" s="577" t="s">
        <v>30</v>
      </c>
      <c r="C961" s="578">
        <v>0</v>
      </c>
      <c r="D961" s="578">
        <v>0</v>
      </c>
      <c r="E961" s="578">
        <v>2</v>
      </c>
    </row>
    <row r="962" spans="1:5" ht="17.25" thickBot="1" x14ac:dyDescent="0.35">
      <c r="A962" s="513" t="s">
        <v>31</v>
      </c>
      <c r="B962" s="577" t="s">
        <v>30</v>
      </c>
      <c r="C962" s="578">
        <v>-0.91630901287553645</v>
      </c>
      <c r="D962" s="578">
        <v>12.986013986013987</v>
      </c>
      <c r="E962" s="578">
        <v>0.25</v>
      </c>
    </row>
    <row r="963" spans="1:5" ht="17.25" thickBot="1" x14ac:dyDescent="0.35">
      <c r="A963" s="513" t="s">
        <v>32</v>
      </c>
      <c r="B963" s="577" t="s">
        <v>30</v>
      </c>
      <c r="C963" s="578">
        <v>-0.91630901287553645</v>
      </c>
      <c r="D963" s="578">
        <v>12.986013986013987</v>
      </c>
      <c r="E963" s="578">
        <v>-0.58333333333333326</v>
      </c>
    </row>
    <row r="964" spans="1:5" ht="17.25" thickBot="1" x14ac:dyDescent="0.35">
      <c r="A964" s="1070" t="s">
        <v>1529</v>
      </c>
      <c r="B964" s="1071"/>
      <c r="C964" s="1071"/>
      <c r="D964" s="1071"/>
      <c r="E964" s="1072"/>
    </row>
    <row r="965" spans="1:5" x14ac:dyDescent="0.3">
      <c r="A965" s="1106"/>
      <c r="B965" s="550">
        <v>2019</v>
      </c>
      <c r="C965" s="550">
        <v>2020</v>
      </c>
      <c r="D965" s="550">
        <v>2021</v>
      </c>
      <c r="E965" s="550">
        <v>2022</v>
      </c>
    </row>
    <row r="966" spans="1:5" ht="17.25" thickBot="1" x14ac:dyDescent="0.35">
      <c r="A966" s="1107"/>
      <c r="B966" s="551" t="s">
        <v>9</v>
      </c>
      <c r="C966" s="551" t="s">
        <v>10</v>
      </c>
      <c r="D966" s="551" t="s">
        <v>10</v>
      </c>
      <c r="E966" s="551" t="s">
        <v>10</v>
      </c>
    </row>
    <row r="967" spans="1:5" ht="17.25" thickBot="1" x14ac:dyDescent="0.35">
      <c r="A967" s="514" t="s">
        <v>49</v>
      </c>
      <c r="B967" s="579">
        <v>0</v>
      </c>
      <c r="C967" s="579">
        <v>0</v>
      </c>
      <c r="D967" s="579">
        <v>0</v>
      </c>
      <c r="E967" s="579">
        <v>0</v>
      </c>
    </row>
    <row r="968" spans="1:5" ht="17.25" thickBot="1" x14ac:dyDescent="0.35">
      <c r="A968" s="515" t="s">
        <v>110</v>
      </c>
      <c r="B968" s="579"/>
      <c r="C968" s="579"/>
      <c r="D968" s="579"/>
      <c r="E968" s="579"/>
    </row>
    <row r="969" spans="1:5" ht="17.25" thickBot="1" x14ac:dyDescent="0.35">
      <c r="A969" s="515" t="s">
        <v>111</v>
      </c>
      <c r="B969" s="579"/>
      <c r="C969" s="579"/>
      <c r="D969" s="579"/>
      <c r="E969" s="579"/>
    </row>
    <row r="970" spans="1:5" ht="17.25" thickBot="1" x14ac:dyDescent="0.35">
      <c r="A970" s="515" t="s">
        <v>113</v>
      </c>
      <c r="B970" s="579"/>
      <c r="C970" s="579"/>
      <c r="D970" s="579"/>
      <c r="E970" s="579"/>
    </row>
    <row r="971" spans="1:5" ht="17.25" thickBot="1" x14ac:dyDescent="0.35">
      <c r="A971" s="515" t="s">
        <v>114</v>
      </c>
      <c r="B971" s="579"/>
      <c r="C971" s="579"/>
      <c r="D971" s="579"/>
      <c r="E971" s="579"/>
    </row>
    <row r="972" spans="1:5" ht="17.25" thickBot="1" x14ac:dyDescent="0.35">
      <c r="A972" s="514" t="s">
        <v>50</v>
      </c>
      <c r="B972" s="580">
        <v>10252</v>
      </c>
      <c r="C972" s="580">
        <v>858</v>
      </c>
      <c r="D972" s="580">
        <v>12000</v>
      </c>
      <c r="E972" s="580">
        <v>15000</v>
      </c>
    </row>
    <row r="973" spans="1:5" ht="17.25" thickBot="1" x14ac:dyDescent="0.35">
      <c r="A973" s="515" t="s">
        <v>110</v>
      </c>
      <c r="B973" s="580">
        <v>10252</v>
      </c>
      <c r="C973" s="580">
        <v>858</v>
      </c>
      <c r="D973" s="580">
        <v>12000</v>
      </c>
      <c r="E973" s="580">
        <v>15000</v>
      </c>
    </row>
    <row r="974" spans="1:5" ht="17.25" thickBot="1" x14ac:dyDescent="0.35">
      <c r="A974" s="515" t="s">
        <v>111</v>
      </c>
      <c r="B974" s="582"/>
      <c r="C974" s="579"/>
      <c r="D974" s="579"/>
      <c r="E974" s="579"/>
    </row>
    <row r="975" spans="1:5" ht="17.25" thickBot="1" x14ac:dyDescent="0.35">
      <c r="A975" s="515" t="s">
        <v>113</v>
      </c>
      <c r="B975" s="582"/>
      <c r="C975" s="579"/>
      <c r="D975" s="579"/>
      <c r="E975" s="579"/>
    </row>
    <row r="976" spans="1:5" ht="17.25" thickBot="1" x14ac:dyDescent="0.35">
      <c r="A976" s="515" t="s">
        <v>114</v>
      </c>
      <c r="B976" s="582"/>
      <c r="C976" s="579"/>
      <c r="D976" s="579"/>
      <c r="E976" s="579"/>
    </row>
    <row r="977" spans="1:5" ht="17.25" thickBot="1" x14ac:dyDescent="0.35">
      <c r="A977" s="519" t="s">
        <v>40</v>
      </c>
      <c r="B977" s="582">
        <v>10252</v>
      </c>
      <c r="C977" s="582">
        <v>858</v>
      </c>
      <c r="D977" s="582">
        <v>12000</v>
      </c>
      <c r="E977" s="582">
        <v>15000</v>
      </c>
    </row>
    <row r="978" spans="1:5" ht="17.25" thickBot="1" x14ac:dyDescent="0.35">
      <c r="A978" s="511" t="s">
        <v>154</v>
      </c>
      <c r="B978" s="1112" t="s">
        <v>1389</v>
      </c>
      <c r="C978" s="1123"/>
      <c r="D978" s="1113"/>
      <c r="E978" s="1114"/>
    </row>
    <row r="979" spans="1:5" ht="41.25" thickBot="1" x14ac:dyDescent="0.35">
      <c r="A979" s="511" t="s">
        <v>156</v>
      </c>
      <c r="B979" s="573" t="s">
        <v>1492</v>
      </c>
      <c r="C979" s="574" t="s">
        <v>1493</v>
      </c>
      <c r="D979" s="1113"/>
      <c r="E979" s="1114"/>
    </row>
    <row r="980" spans="1:5" ht="17.25" thickBot="1" x14ac:dyDescent="0.35">
      <c r="A980" s="512"/>
      <c r="B980" s="1112"/>
      <c r="C980" s="1110"/>
      <c r="D980" s="1113"/>
      <c r="E980" s="1114"/>
    </row>
    <row r="981" spans="1:5" ht="17.25" thickBot="1" x14ac:dyDescent="0.35">
      <c r="A981" s="513" t="s">
        <v>22</v>
      </c>
      <c r="B981" s="1115" t="s">
        <v>1491</v>
      </c>
      <c r="C981" s="1116"/>
      <c r="D981" s="1116"/>
      <c r="E981" s="1117"/>
    </row>
    <row r="982" spans="1:5" ht="17.25" thickBot="1" x14ac:dyDescent="0.35">
      <c r="A982" s="513" t="s">
        <v>24</v>
      </c>
      <c r="B982" s="1115" t="s">
        <v>1420</v>
      </c>
      <c r="C982" s="1116"/>
      <c r="D982" s="1116"/>
      <c r="E982" s="1117"/>
    </row>
    <row r="983" spans="1:5" x14ac:dyDescent="0.3">
      <c r="A983" s="1106"/>
      <c r="B983" s="550">
        <v>2019</v>
      </c>
      <c r="C983" s="550">
        <v>2020</v>
      </c>
      <c r="D983" s="550">
        <v>2021</v>
      </c>
      <c r="E983" s="550">
        <v>2022</v>
      </c>
    </row>
    <row r="984" spans="1:5" ht="17.25" thickBot="1" x14ac:dyDescent="0.35">
      <c r="A984" s="1107"/>
      <c r="B984" s="551" t="s">
        <v>9</v>
      </c>
      <c r="C984" s="551" t="s">
        <v>10</v>
      </c>
      <c r="D984" s="551" t="s">
        <v>10</v>
      </c>
      <c r="E984" s="551" t="s">
        <v>10</v>
      </c>
    </row>
    <row r="985" spans="1:5" ht="17.25" thickBot="1" x14ac:dyDescent="0.35">
      <c r="A985" s="513" t="s">
        <v>26</v>
      </c>
      <c r="B985" s="610">
        <v>4.7</v>
      </c>
      <c r="C985" s="610">
        <v>0.5</v>
      </c>
      <c r="D985" s="610">
        <v>4</v>
      </c>
      <c r="E985" s="575">
        <v>10</v>
      </c>
    </row>
    <row r="986" spans="1:5" ht="17.25" thickBot="1" x14ac:dyDescent="0.35">
      <c r="A986" s="513" t="s">
        <v>27</v>
      </c>
      <c r="B986" s="580">
        <v>14713</v>
      </c>
      <c r="C986" s="580">
        <v>31</v>
      </c>
      <c r="D986" s="580">
        <v>12000</v>
      </c>
      <c r="E986" s="580">
        <v>30000</v>
      </c>
    </row>
    <row r="987" spans="1:5" ht="17.25" thickBot="1" x14ac:dyDescent="0.35">
      <c r="A987" s="513" t="s">
        <v>28</v>
      </c>
      <c r="B987" s="575">
        <v>3130.4255319148933</v>
      </c>
      <c r="C987" s="575">
        <v>62</v>
      </c>
      <c r="D987" s="575">
        <v>3000</v>
      </c>
      <c r="E987" s="575">
        <v>3000</v>
      </c>
    </row>
    <row r="988" spans="1:5" ht="17.25" thickBot="1" x14ac:dyDescent="0.35">
      <c r="A988" s="513" t="s">
        <v>29</v>
      </c>
      <c r="B988" s="577" t="s">
        <v>30</v>
      </c>
      <c r="C988" s="578">
        <v>-0.8936170212765957</v>
      </c>
      <c r="D988" s="578">
        <v>7</v>
      </c>
      <c r="E988" s="578">
        <v>1.5</v>
      </c>
    </row>
    <row r="989" spans="1:5" ht="17.25" thickBot="1" x14ac:dyDescent="0.35">
      <c r="A989" s="513" t="s">
        <v>31</v>
      </c>
      <c r="B989" s="577" t="s">
        <v>30</v>
      </c>
      <c r="C989" s="578">
        <v>-0.99789301977842726</v>
      </c>
      <c r="D989" s="578">
        <v>386.09677419354841</v>
      </c>
      <c r="E989" s="578">
        <v>1.5</v>
      </c>
    </row>
    <row r="990" spans="1:5" ht="17.25" thickBot="1" x14ac:dyDescent="0.35">
      <c r="A990" s="513" t="s">
        <v>32</v>
      </c>
      <c r="B990" s="577" t="s">
        <v>30</v>
      </c>
      <c r="C990" s="578">
        <v>-0.98019438591721608</v>
      </c>
      <c r="D990" s="578">
        <v>47.387096774193552</v>
      </c>
      <c r="E990" s="578">
        <v>0</v>
      </c>
    </row>
    <row r="991" spans="1:5" ht="17.25" thickBot="1" x14ac:dyDescent="0.35">
      <c r="A991" s="1070" t="s">
        <v>1529</v>
      </c>
      <c r="B991" s="1071"/>
      <c r="C991" s="1071"/>
      <c r="D991" s="1071"/>
      <c r="E991" s="1072"/>
    </row>
    <row r="992" spans="1:5" x14ac:dyDescent="0.3">
      <c r="A992" s="1106"/>
      <c r="B992" s="550">
        <v>2019</v>
      </c>
      <c r="C992" s="550">
        <v>2020</v>
      </c>
      <c r="D992" s="550">
        <v>2021</v>
      </c>
      <c r="E992" s="550">
        <v>2022</v>
      </c>
    </row>
    <row r="993" spans="1:5" ht="17.25" thickBot="1" x14ac:dyDescent="0.35">
      <c r="A993" s="1107"/>
      <c r="B993" s="551" t="s">
        <v>9</v>
      </c>
      <c r="C993" s="551" t="s">
        <v>10</v>
      </c>
      <c r="D993" s="551" t="s">
        <v>10</v>
      </c>
      <c r="E993" s="551" t="s">
        <v>10</v>
      </c>
    </row>
    <row r="994" spans="1:5" ht="17.25" thickBot="1" x14ac:dyDescent="0.35">
      <c r="A994" s="514" t="s">
        <v>49</v>
      </c>
      <c r="B994" s="579">
        <v>0</v>
      </c>
      <c r="C994" s="579">
        <v>0</v>
      </c>
      <c r="D994" s="579">
        <v>0</v>
      </c>
      <c r="E994" s="579">
        <v>0</v>
      </c>
    </row>
    <row r="995" spans="1:5" ht="17.25" thickBot="1" x14ac:dyDescent="0.35">
      <c r="A995" s="515" t="s">
        <v>110</v>
      </c>
      <c r="B995" s="579"/>
      <c r="C995" s="579"/>
      <c r="D995" s="579"/>
      <c r="E995" s="579"/>
    </row>
    <row r="996" spans="1:5" ht="17.25" thickBot="1" x14ac:dyDescent="0.35">
      <c r="A996" s="515" t="s">
        <v>111</v>
      </c>
      <c r="B996" s="579"/>
      <c r="C996" s="579"/>
      <c r="D996" s="579"/>
      <c r="E996" s="579"/>
    </row>
    <row r="997" spans="1:5" ht="17.25" thickBot="1" x14ac:dyDescent="0.35">
      <c r="A997" s="515" t="s">
        <v>113</v>
      </c>
      <c r="B997" s="579"/>
      <c r="C997" s="579"/>
      <c r="D997" s="579"/>
      <c r="E997" s="579"/>
    </row>
    <row r="998" spans="1:5" ht="17.25" thickBot="1" x14ac:dyDescent="0.35">
      <c r="A998" s="515" t="s">
        <v>114</v>
      </c>
      <c r="B998" s="579"/>
      <c r="C998" s="579"/>
      <c r="D998" s="579"/>
      <c r="E998" s="579"/>
    </row>
    <row r="999" spans="1:5" ht="17.25" thickBot="1" x14ac:dyDescent="0.35">
      <c r="A999" s="514" t="s">
        <v>50</v>
      </c>
      <c r="B999" s="580">
        <v>14713</v>
      </c>
      <c r="C999" s="580">
        <v>31</v>
      </c>
      <c r="D999" s="580">
        <v>12000</v>
      </c>
      <c r="E999" s="580">
        <v>30000</v>
      </c>
    </row>
    <row r="1000" spans="1:5" ht="17.25" thickBot="1" x14ac:dyDescent="0.35">
      <c r="A1000" s="515" t="s">
        <v>110</v>
      </c>
      <c r="B1000" s="580">
        <v>14713</v>
      </c>
      <c r="C1000" s="580">
        <v>31</v>
      </c>
      <c r="D1000" s="580">
        <v>12000</v>
      </c>
      <c r="E1000" s="580">
        <v>30000</v>
      </c>
    </row>
    <row r="1001" spans="1:5" ht="17.25" thickBot="1" x14ac:dyDescent="0.35">
      <c r="A1001" s="515" t="s">
        <v>111</v>
      </c>
      <c r="B1001" s="582"/>
      <c r="C1001" s="579"/>
      <c r="D1001" s="579"/>
      <c r="E1001" s="579"/>
    </row>
    <row r="1002" spans="1:5" ht="17.25" thickBot="1" x14ac:dyDescent="0.35">
      <c r="A1002" s="515" t="s">
        <v>113</v>
      </c>
      <c r="B1002" s="582"/>
      <c r="C1002" s="579"/>
      <c r="D1002" s="579"/>
      <c r="E1002" s="579"/>
    </row>
    <row r="1003" spans="1:5" ht="17.25" thickBot="1" x14ac:dyDescent="0.35">
      <c r="A1003" s="515" t="s">
        <v>114</v>
      </c>
      <c r="B1003" s="582"/>
      <c r="C1003" s="579"/>
      <c r="D1003" s="579"/>
      <c r="E1003" s="579"/>
    </row>
    <row r="1004" spans="1:5" ht="17.25" thickBot="1" x14ac:dyDescent="0.35">
      <c r="A1004" s="519" t="s">
        <v>40</v>
      </c>
      <c r="B1004" s="582">
        <v>14713</v>
      </c>
      <c r="C1004" s="582">
        <v>31</v>
      </c>
      <c r="D1004" s="582">
        <v>12000</v>
      </c>
      <c r="E1004" s="582">
        <v>30000</v>
      </c>
    </row>
    <row r="1005" spans="1:5" ht="17.25" thickBot="1" x14ac:dyDescent="0.35">
      <c r="A1005" s="511" t="s">
        <v>154</v>
      </c>
      <c r="B1005" s="1112" t="s">
        <v>1389</v>
      </c>
      <c r="C1005" s="1123"/>
      <c r="D1005" s="1113"/>
      <c r="E1005" s="1114"/>
    </row>
    <row r="1006" spans="1:5" ht="27.75" thickBot="1" x14ac:dyDescent="0.35">
      <c r="A1006" s="511" t="s">
        <v>156</v>
      </c>
      <c r="B1006" s="573" t="s">
        <v>1494</v>
      </c>
      <c r="C1006" s="574" t="s">
        <v>1495</v>
      </c>
      <c r="D1006" s="1113"/>
      <c r="E1006" s="1114"/>
    </row>
    <row r="1007" spans="1:5" ht="17.25" thickBot="1" x14ac:dyDescent="0.35">
      <c r="A1007" s="512"/>
      <c r="B1007" s="1112"/>
      <c r="C1007" s="1110"/>
      <c r="D1007" s="1113"/>
      <c r="E1007" s="1114"/>
    </row>
    <row r="1008" spans="1:5" ht="17.25" thickBot="1" x14ac:dyDescent="0.35">
      <c r="A1008" s="513" t="s">
        <v>22</v>
      </c>
      <c r="B1008" s="1115" t="s">
        <v>1496</v>
      </c>
      <c r="C1008" s="1116"/>
      <c r="D1008" s="1116"/>
      <c r="E1008" s="1117"/>
    </row>
    <row r="1009" spans="1:5" ht="17.25" thickBot="1" x14ac:dyDescent="0.35">
      <c r="A1009" s="513" t="s">
        <v>24</v>
      </c>
      <c r="B1009" s="1115" t="s">
        <v>434</v>
      </c>
      <c r="C1009" s="1116"/>
      <c r="D1009" s="1116"/>
      <c r="E1009" s="1117"/>
    </row>
    <row r="1010" spans="1:5" x14ac:dyDescent="0.3">
      <c r="A1010" s="1106"/>
      <c r="B1010" s="550">
        <v>2019</v>
      </c>
      <c r="C1010" s="550">
        <v>2020</v>
      </c>
      <c r="D1010" s="550">
        <v>2021</v>
      </c>
      <c r="E1010" s="550">
        <v>2022</v>
      </c>
    </row>
    <row r="1011" spans="1:5" ht="17.25" thickBot="1" x14ac:dyDescent="0.35">
      <c r="A1011" s="1107"/>
      <c r="B1011" s="551" t="s">
        <v>9</v>
      </c>
      <c r="C1011" s="551" t="s">
        <v>10</v>
      </c>
      <c r="D1011" s="551" t="s">
        <v>10</v>
      </c>
      <c r="E1011" s="551" t="s">
        <v>10</v>
      </c>
    </row>
    <row r="1012" spans="1:5" ht="17.25" thickBot="1" x14ac:dyDescent="0.35">
      <c r="A1012" s="513" t="s">
        <v>26</v>
      </c>
      <c r="B1012" s="575">
        <v>3</v>
      </c>
      <c r="C1012" s="575">
        <v>1</v>
      </c>
      <c r="D1012" s="575">
        <v>1</v>
      </c>
      <c r="E1012" s="575">
        <v>3</v>
      </c>
    </row>
    <row r="1013" spans="1:5" ht="17.25" thickBot="1" x14ac:dyDescent="0.35">
      <c r="A1013" s="513" t="s">
        <v>27</v>
      </c>
      <c r="B1013" s="580">
        <v>9448</v>
      </c>
      <c r="C1013" s="580">
        <v>16490</v>
      </c>
      <c r="D1013" s="580">
        <v>8000</v>
      </c>
      <c r="E1013" s="580">
        <v>25000</v>
      </c>
    </row>
    <row r="1014" spans="1:5" ht="17.25" thickBot="1" x14ac:dyDescent="0.35">
      <c r="A1014" s="513" t="s">
        <v>28</v>
      </c>
      <c r="B1014" s="575">
        <v>3149.3333333333335</v>
      </c>
      <c r="C1014" s="575">
        <v>16490</v>
      </c>
      <c r="D1014" s="575">
        <v>8000</v>
      </c>
      <c r="E1014" s="575">
        <v>8333.3333333333339</v>
      </c>
    </row>
    <row r="1015" spans="1:5" ht="17.25" thickBot="1" x14ac:dyDescent="0.35">
      <c r="A1015" s="513" t="s">
        <v>29</v>
      </c>
      <c r="B1015" s="577" t="s">
        <v>30</v>
      </c>
      <c r="C1015" s="578">
        <v>-0.66666666666666674</v>
      </c>
      <c r="D1015" s="578">
        <v>0</v>
      </c>
      <c r="E1015" s="578">
        <v>2</v>
      </c>
    </row>
    <row r="1016" spans="1:5" ht="17.25" thickBot="1" x14ac:dyDescent="0.35">
      <c r="A1016" s="513" t="s">
        <v>31</v>
      </c>
      <c r="B1016" s="577" t="s">
        <v>30</v>
      </c>
      <c r="C1016" s="578">
        <v>0.74534292972057581</v>
      </c>
      <c r="D1016" s="578">
        <v>-0.51485748938750753</v>
      </c>
      <c r="E1016" s="578">
        <v>2.125</v>
      </c>
    </row>
    <row r="1017" spans="1:5" ht="17.25" thickBot="1" x14ac:dyDescent="0.35">
      <c r="A1017" s="513" t="s">
        <v>32</v>
      </c>
      <c r="B1017" s="577" t="s">
        <v>30</v>
      </c>
      <c r="C1017" s="578">
        <v>4.2360287891617272</v>
      </c>
      <c r="D1017" s="578">
        <v>-0.51485748938750753</v>
      </c>
      <c r="E1017" s="578">
        <v>4.1666666666666741E-2</v>
      </c>
    </row>
    <row r="1018" spans="1:5" ht="17.25" thickBot="1" x14ac:dyDescent="0.35">
      <c r="A1018" s="1070" t="s">
        <v>1529</v>
      </c>
      <c r="B1018" s="1071"/>
      <c r="C1018" s="1071"/>
      <c r="D1018" s="1071"/>
      <c r="E1018" s="1072"/>
    </row>
    <row r="1019" spans="1:5" x14ac:dyDescent="0.3">
      <c r="A1019" s="1106"/>
      <c r="B1019" s="550">
        <v>2019</v>
      </c>
      <c r="C1019" s="550">
        <v>2020</v>
      </c>
      <c r="D1019" s="550">
        <v>2021</v>
      </c>
      <c r="E1019" s="550">
        <v>2022</v>
      </c>
    </row>
    <row r="1020" spans="1:5" ht="17.25" thickBot="1" x14ac:dyDescent="0.35">
      <c r="A1020" s="1107"/>
      <c r="B1020" s="551" t="s">
        <v>9</v>
      </c>
      <c r="C1020" s="551" t="s">
        <v>10</v>
      </c>
      <c r="D1020" s="551" t="s">
        <v>10</v>
      </c>
      <c r="E1020" s="551" t="s">
        <v>10</v>
      </c>
    </row>
    <row r="1021" spans="1:5" ht="17.25" thickBot="1" x14ac:dyDescent="0.35">
      <c r="A1021" s="514" t="s">
        <v>49</v>
      </c>
      <c r="B1021" s="579">
        <v>0</v>
      </c>
      <c r="C1021" s="579">
        <v>0</v>
      </c>
      <c r="D1021" s="579">
        <v>0</v>
      </c>
      <c r="E1021" s="579">
        <v>0</v>
      </c>
    </row>
    <row r="1022" spans="1:5" ht="17.25" thickBot="1" x14ac:dyDescent="0.35">
      <c r="A1022" s="515" t="s">
        <v>110</v>
      </c>
      <c r="B1022" s="579"/>
      <c r="C1022" s="579"/>
      <c r="D1022" s="579"/>
      <c r="E1022" s="579"/>
    </row>
    <row r="1023" spans="1:5" ht="17.25" thickBot="1" x14ac:dyDescent="0.35">
      <c r="A1023" s="515" t="s">
        <v>111</v>
      </c>
      <c r="B1023" s="579"/>
      <c r="C1023" s="579"/>
      <c r="D1023" s="579"/>
      <c r="E1023" s="579"/>
    </row>
    <row r="1024" spans="1:5" ht="17.25" thickBot="1" x14ac:dyDescent="0.35">
      <c r="A1024" s="515" t="s">
        <v>113</v>
      </c>
      <c r="B1024" s="579"/>
      <c r="C1024" s="579"/>
      <c r="D1024" s="579"/>
      <c r="E1024" s="579"/>
    </row>
    <row r="1025" spans="1:5" ht="17.25" thickBot="1" x14ac:dyDescent="0.35">
      <c r="A1025" s="515" t="s">
        <v>114</v>
      </c>
      <c r="B1025" s="579"/>
      <c r="C1025" s="579"/>
      <c r="D1025" s="579"/>
      <c r="E1025" s="579"/>
    </row>
    <row r="1026" spans="1:5" ht="17.25" thickBot="1" x14ac:dyDescent="0.35">
      <c r="A1026" s="514" t="s">
        <v>50</v>
      </c>
      <c r="B1026" s="580">
        <v>9448</v>
      </c>
      <c r="C1026" s="580">
        <v>16490</v>
      </c>
      <c r="D1026" s="580">
        <v>8000</v>
      </c>
      <c r="E1026" s="580">
        <v>25000</v>
      </c>
    </row>
    <row r="1027" spans="1:5" ht="17.25" thickBot="1" x14ac:dyDescent="0.35">
      <c r="A1027" s="515" t="s">
        <v>110</v>
      </c>
      <c r="B1027" s="580">
        <v>9448</v>
      </c>
      <c r="C1027" s="580">
        <v>16490</v>
      </c>
      <c r="D1027" s="580">
        <v>8000</v>
      </c>
      <c r="E1027" s="580">
        <v>25000</v>
      </c>
    </row>
    <row r="1028" spans="1:5" ht="17.25" thickBot="1" x14ac:dyDescent="0.35">
      <c r="A1028" s="515" t="s">
        <v>111</v>
      </c>
      <c r="B1028" s="582"/>
      <c r="C1028" s="579"/>
      <c r="D1028" s="579"/>
      <c r="E1028" s="579"/>
    </row>
    <row r="1029" spans="1:5" ht="17.25" thickBot="1" x14ac:dyDescent="0.35">
      <c r="A1029" s="515" t="s">
        <v>113</v>
      </c>
      <c r="B1029" s="582"/>
      <c r="C1029" s="579"/>
      <c r="D1029" s="579"/>
      <c r="E1029" s="579"/>
    </row>
    <row r="1030" spans="1:5" ht="17.25" thickBot="1" x14ac:dyDescent="0.35">
      <c r="A1030" s="515" t="s">
        <v>114</v>
      </c>
      <c r="B1030" s="580"/>
      <c r="C1030" s="580"/>
      <c r="D1030" s="580"/>
      <c r="E1030" s="580"/>
    </row>
    <row r="1031" spans="1:5" ht="17.25" thickBot="1" x14ac:dyDescent="0.35">
      <c r="A1031" s="519" t="s">
        <v>40</v>
      </c>
      <c r="B1031" s="582">
        <v>9448</v>
      </c>
      <c r="C1031" s="582">
        <v>16490</v>
      </c>
      <c r="D1031" s="582">
        <v>8000</v>
      </c>
      <c r="E1031" s="582">
        <v>25000</v>
      </c>
    </row>
    <row r="1032" spans="1:5" ht="17.25" thickBot="1" x14ac:dyDescent="0.35">
      <c r="A1032" s="511" t="s">
        <v>154</v>
      </c>
      <c r="B1032" s="1112" t="s">
        <v>1457</v>
      </c>
      <c r="C1032" s="1123"/>
      <c r="D1032" s="1113"/>
      <c r="E1032" s="1114"/>
    </row>
    <row r="1033" spans="1:5" ht="17.25" thickBot="1" x14ac:dyDescent="0.35">
      <c r="A1033" s="511" t="s">
        <v>156</v>
      </c>
      <c r="B1033" s="573" t="s">
        <v>1497</v>
      </c>
      <c r="C1033" s="574" t="s">
        <v>1498</v>
      </c>
      <c r="D1033" s="1113"/>
      <c r="E1033" s="1114"/>
    </row>
    <row r="1034" spans="1:5" ht="17.25" thickBot="1" x14ac:dyDescent="0.35">
      <c r="A1034" s="512"/>
      <c r="B1034" s="1112"/>
      <c r="C1034" s="1110"/>
      <c r="D1034" s="1113"/>
      <c r="E1034" s="1114"/>
    </row>
    <row r="1035" spans="1:5" ht="17.25" thickBot="1" x14ac:dyDescent="0.35">
      <c r="A1035" s="513" t="s">
        <v>22</v>
      </c>
      <c r="B1035" s="1115" t="s">
        <v>1499</v>
      </c>
      <c r="C1035" s="1116"/>
      <c r="D1035" s="1116"/>
      <c r="E1035" s="1117"/>
    </row>
    <row r="1036" spans="1:5" ht="17.25" thickBot="1" x14ac:dyDescent="0.35">
      <c r="A1036" s="513" t="s">
        <v>24</v>
      </c>
      <c r="B1036" s="1115" t="s">
        <v>177</v>
      </c>
      <c r="C1036" s="1116"/>
      <c r="D1036" s="1116"/>
      <c r="E1036" s="1117"/>
    </row>
    <row r="1037" spans="1:5" x14ac:dyDescent="0.3">
      <c r="A1037" s="1106"/>
      <c r="B1037" s="550">
        <v>2019</v>
      </c>
      <c r="C1037" s="550">
        <v>2020</v>
      </c>
      <c r="D1037" s="550">
        <v>2021</v>
      </c>
      <c r="E1037" s="550">
        <v>2022</v>
      </c>
    </row>
    <row r="1038" spans="1:5" ht="17.25" thickBot="1" x14ac:dyDescent="0.35">
      <c r="A1038" s="1107"/>
      <c r="B1038" s="551" t="s">
        <v>9</v>
      </c>
      <c r="C1038" s="551" t="s">
        <v>10</v>
      </c>
      <c r="D1038" s="551" t="s">
        <v>10</v>
      </c>
      <c r="E1038" s="551" t="s">
        <v>10</v>
      </c>
    </row>
    <row r="1039" spans="1:5" ht="17.25" thickBot="1" x14ac:dyDescent="0.35">
      <c r="A1039" s="513" t="s">
        <v>26</v>
      </c>
      <c r="B1039" s="575">
        <v>0</v>
      </c>
      <c r="C1039" s="575">
        <v>1000</v>
      </c>
      <c r="D1039" s="575">
        <v>1000</v>
      </c>
      <c r="E1039" s="575">
        <v>2000</v>
      </c>
    </row>
    <row r="1040" spans="1:5" ht="17.25" thickBot="1" x14ac:dyDescent="0.35">
      <c r="A1040" s="513" t="s">
        <v>27</v>
      </c>
      <c r="B1040" s="580">
        <v>0</v>
      </c>
      <c r="C1040" s="580">
        <v>12000</v>
      </c>
      <c r="D1040" s="580">
        <v>10000</v>
      </c>
      <c r="E1040" s="580">
        <v>20000</v>
      </c>
    </row>
    <row r="1041" spans="1:5" ht="17.25" thickBot="1" x14ac:dyDescent="0.35">
      <c r="A1041" s="513" t="s">
        <v>28</v>
      </c>
      <c r="B1041" s="575" t="e">
        <v>#DIV/0!</v>
      </c>
      <c r="C1041" s="575">
        <v>12</v>
      </c>
      <c r="D1041" s="575">
        <v>10</v>
      </c>
      <c r="E1041" s="575">
        <v>10</v>
      </c>
    </row>
    <row r="1042" spans="1:5" ht="17.25" thickBot="1" x14ac:dyDescent="0.35">
      <c r="A1042" s="513" t="s">
        <v>29</v>
      </c>
      <c r="B1042" s="577" t="s">
        <v>30</v>
      </c>
      <c r="C1042" s="578" t="e">
        <v>#DIV/0!</v>
      </c>
      <c r="D1042" s="578">
        <v>0</v>
      </c>
      <c r="E1042" s="578">
        <v>1</v>
      </c>
    </row>
    <row r="1043" spans="1:5" ht="17.25" thickBot="1" x14ac:dyDescent="0.35">
      <c r="A1043" s="513" t="s">
        <v>31</v>
      </c>
      <c r="B1043" s="577" t="s">
        <v>30</v>
      </c>
      <c r="C1043" s="578" t="e">
        <v>#DIV/0!</v>
      </c>
      <c r="D1043" s="578">
        <v>-0.16666666666666663</v>
      </c>
      <c r="E1043" s="578">
        <v>1</v>
      </c>
    </row>
    <row r="1044" spans="1:5" ht="17.25" thickBot="1" x14ac:dyDescent="0.35">
      <c r="A1044" s="513" t="s">
        <v>32</v>
      </c>
      <c r="B1044" s="577" t="s">
        <v>30</v>
      </c>
      <c r="C1044" s="578" t="e">
        <v>#DIV/0!</v>
      </c>
      <c r="D1044" s="578">
        <v>-0.16666666666666663</v>
      </c>
      <c r="E1044" s="578">
        <v>0</v>
      </c>
    </row>
    <row r="1045" spans="1:5" ht="17.25" thickBot="1" x14ac:dyDescent="0.35">
      <c r="A1045" s="1070" t="s">
        <v>1529</v>
      </c>
      <c r="B1045" s="1071"/>
      <c r="C1045" s="1071"/>
      <c r="D1045" s="1071"/>
      <c r="E1045" s="1072"/>
    </row>
    <row r="1046" spans="1:5" x14ac:dyDescent="0.3">
      <c r="A1046" s="1106"/>
      <c r="B1046" s="550">
        <v>2019</v>
      </c>
      <c r="C1046" s="550">
        <v>2020</v>
      </c>
      <c r="D1046" s="550">
        <v>2021</v>
      </c>
      <c r="E1046" s="550">
        <v>2022</v>
      </c>
    </row>
    <row r="1047" spans="1:5" ht="17.25" thickBot="1" x14ac:dyDescent="0.35">
      <c r="A1047" s="1107"/>
      <c r="B1047" s="551" t="s">
        <v>9</v>
      </c>
      <c r="C1047" s="551" t="s">
        <v>10</v>
      </c>
      <c r="D1047" s="551" t="s">
        <v>10</v>
      </c>
      <c r="E1047" s="551" t="s">
        <v>10</v>
      </c>
    </row>
    <row r="1048" spans="1:5" ht="17.25" thickBot="1" x14ac:dyDescent="0.35">
      <c r="A1048" s="514" t="s">
        <v>49</v>
      </c>
      <c r="B1048" s="579">
        <v>0</v>
      </c>
      <c r="C1048" s="579">
        <v>0</v>
      </c>
      <c r="D1048" s="579">
        <v>0</v>
      </c>
      <c r="E1048" s="579">
        <v>0</v>
      </c>
    </row>
    <row r="1049" spans="1:5" ht="17.25" thickBot="1" x14ac:dyDescent="0.35">
      <c r="A1049" s="515" t="s">
        <v>110</v>
      </c>
      <c r="B1049" s="579"/>
      <c r="C1049" s="579"/>
      <c r="D1049" s="579"/>
      <c r="E1049" s="579"/>
    </row>
    <row r="1050" spans="1:5" ht="17.25" thickBot="1" x14ac:dyDescent="0.35">
      <c r="A1050" s="515" t="s">
        <v>111</v>
      </c>
      <c r="B1050" s="579"/>
      <c r="C1050" s="579"/>
      <c r="D1050" s="579"/>
      <c r="E1050" s="579"/>
    </row>
    <row r="1051" spans="1:5" ht="17.25" thickBot="1" x14ac:dyDescent="0.35">
      <c r="A1051" s="515" t="s">
        <v>113</v>
      </c>
      <c r="B1051" s="579"/>
      <c r="C1051" s="579"/>
      <c r="D1051" s="579"/>
      <c r="E1051" s="579"/>
    </row>
    <row r="1052" spans="1:5" ht="17.25" thickBot="1" x14ac:dyDescent="0.35">
      <c r="A1052" s="515" t="s">
        <v>114</v>
      </c>
      <c r="B1052" s="579"/>
      <c r="C1052" s="579"/>
      <c r="D1052" s="579"/>
      <c r="E1052" s="579"/>
    </row>
    <row r="1053" spans="1:5" ht="17.25" thickBot="1" x14ac:dyDescent="0.35">
      <c r="A1053" s="514" t="s">
        <v>50</v>
      </c>
      <c r="B1053" s="580">
        <v>0</v>
      </c>
      <c r="C1053" s="580">
        <v>12000</v>
      </c>
      <c r="D1053" s="580">
        <v>10000</v>
      </c>
      <c r="E1053" s="580">
        <v>20000</v>
      </c>
    </row>
    <row r="1054" spans="1:5" ht="17.25" thickBot="1" x14ac:dyDescent="0.35">
      <c r="A1054" s="515" t="s">
        <v>110</v>
      </c>
      <c r="B1054" s="580">
        <v>0</v>
      </c>
      <c r="C1054" s="580">
        <v>12000</v>
      </c>
      <c r="D1054" s="580">
        <v>10000</v>
      </c>
      <c r="E1054" s="580">
        <v>20000</v>
      </c>
    </row>
    <row r="1055" spans="1:5" ht="17.25" thickBot="1" x14ac:dyDescent="0.35">
      <c r="A1055" s="515" t="s">
        <v>111</v>
      </c>
      <c r="B1055" s="582"/>
      <c r="C1055" s="579"/>
      <c r="D1055" s="579"/>
      <c r="E1055" s="579"/>
    </row>
    <row r="1056" spans="1:5" ht="17.25" thickBot="1" x14ac:dyDescent="0.35">
      <c r="A1056" s="515" t="s">
        <v>113</v>
      </c>
      <c r="B1056" s="582"/>
      <c r="C1056" s="579"/>
      <c r="D1056" s="579"/>
      <c r="E1056" s="579"/>
    </row>
    <row r="1057" spans="1:5" ht="17.25" thickBot="1" x14ac:dyDescent="0.35">
      <c r="A1057" s="515" t="s">
        <v>114</v>
      </c>
      <c r="B1057" s="580"/>
      <c r="C1057" s="580"/>
      <c r="D1057" s="580"/>
      <c r="E1057" s="580"/>
    </row>
    <row r="1058" spans="1:5" ht="17.25" thickBot="1" x14ac:dyDescent="0.35">
      <c r="A1058" s="519" t="s">
        <v>40</v>
      </c>
      <c r="B1058" s="582">
        <v>0</v>
      </c>
      <c r="C1058" s="582">
        <v>12000</v>
      </c>
      <c r="D1058" s="582">
        <v>10000</v>
      </c>
      <c r="E1058" s="582">
        <v>20000</v>
      </c>
    </row>
    <row r="1059" spans="1:5" ht="17.25" thickBot="1" x14ac:dyDescent="0.35">
      <c r="A1059" s="511" t="s">
        <v>154</v>
      </c>
      <c r="B1059" s="1112" t="s">
        <v>1457</v>
      </c>
      <c r="C1059" s="1123"/>
      <c r="D1059" s="1113"/>
      <c r="E1059" s="1114"/>
    </row>
    <row r="1060" spans="1:5" ht="27.75" thickBot="1" x14ac:dyDescent="0.35">
      <c r="A1060" s="511" t="s">
        <v>156</v>
      </c>
      <c r="B1060" s="573" t="s">
        <v>1500</v>
      </c>
      <c r="C1060" s="574" t="s">
        <v>1501</v>
      </c>
      <c r="D1060" s="1113"/>
      <c r="E1060" s="1114"/>
    </row>
    <row r="1061" spans="1:5" ht="17.25" thickBot="1" x14ac:dyDescent="0.35">
      <c r="A1061" s="512"/>
      <c r="B1061" s="1112"/>
      <c r="C1061" s="1110"/>
      <c r="D1061" s="1113"/>
      <c r="E1061" s="1114"/>
    </row>
    <row r="1062" spans="1:5" ht="17.25" thickBot="1" x14ac:dyDescent="0.35">
      <c r="A1062" s="513" t="s">
        <v>22</v>
      </c>
      <c r="B1062" s="1115" t="s">
        <v>1499</v>
      </c>
      <c r="C1062" s="1116"/>
      <c r="D1062" s="1116"/>
      <c r="E1062" s="1117"/>
    </row>
    <row r="1063" spans="1:5" ht="17.25" thickBot="1" x14ac:dyDescent="0.35">
      <c r="A1063" s="513" t="s">
        <v>24</v>
      </c>
      <c r="B1063" s="1115" t="s">
        <v>1502</v>
      </c>
      <c r="C1063" s="1116"/>
      <c r="D1063" s="1116"/>
      <c r="E1063" s="1117"/>
    </row>
    <row r="1064" spans="1:5" x14ac:dyDescent="0.3">
      <c r="A1064" s="1106"/>
      <c r="B1064" s="550">
        <v>2019</v>
      </c>
      <c r="C1064" s="550">
        <v>2020</v>
      </c>
      <c r="D1064" s="550">
        <v>2021</v>
      </c>
      <c r="E1064" s="550">
        <v>2022</v>
      </c>
    </row>
    <row r="1065" spans="1:5" ht="17.25" thickBot="1" x14ac:dyDescent="0.35">
      <c r="A1065" s="1107"/>
      <c r="B1065" s="551" t="s">
        <v>9</v>
      </c>
      <c r="C1065" s="551" t="s">
        <v>10</v>
      </c>
      <c r="D1065" s="551" t="s">
        <v>10</v>
      </c>
      <c r="E1065" s="551" t="s">
        <v>10</v>
      </c>
    </row>
    <row r="1066" spans="1:5" ht="17.25" thickBot="1" x14ac:dyDescent="0.35">
      <c r="A1066" s="513" t="s">
        <v>26</v>
      </c>
      <c r="B1066" s="575">
        <v>3000</v>
      </c>
      <c r="C1066" s="575">
        <v>0</v>
      </c>
      <c r="D1066" s="575">
        <v>3000</v>
      </c>
      <c r="E1066" s="575">
        <v>4500</v>
      </c>
    </row>
    <row r="1067" spans="1:5" ht="17.25" thickBot="1" x14ac:dyDescent="0.35">
      <c r="A1067" s="513" t="s">
        <v>27</v>
      </c>
      <c r="B1067" s="580">
        <v>7080</v>
      </c>
      <c r="C1067" s="580">
        <v>0</v>
      </c>
      <c r="D1067" s="580">
        <v>6000</v>
      </c>
      <c r="E1067" s="580">
        <v>12000</v>
      </c>
    </row>
    <row r="1068" spans="1:5" ht="17.25" thickBot="1" x14ac:dyDescent="0.35">
      <c r="A1068" s="513" t="s">
        <v>28</v>
      </c>
      <c r="B1068" s="575">
        <v>2.36</v>
      </c>
      <c r="C1068" s="575" t="e">
        <v>#DIV/0!</v>
      </c>
      <c r="D1068" s="575">
        <v>2</v>
      </c>
      <c r="E1068" s="575">
        <v>2.6666666666666665</v>
      </c>
    </row>
    <row r="1069" spans="1:5" ht="17.25" thickBot="1" x14ac:dyDescent="0.35">
      <c r="A1069" s="513" t="s">
        <v>29</v>
      </c>
      <c r="B1069" s="577" t="s">
        <v>30</v>
      </c>
      <c r="C1069" s="578">
        <v>-1</v>
      </c>
      <c r="D1069" s="578" t="e">
        <v>#DIV/0!</v>
      </c>
      <c r="E1069" s="578">
        <v>0.5</v>
      </c>
    </row>
    <row r="1070" spans="1:5" ht="17.25" thickBot="1" x14ac:dyDescent="0.35">
      <c r="A1070" s="513" t="s">
        <v>31</v>
      </c>
      <c r="B1070" s="577" t="s">
        <v>30</v>
      </c>
      <c r="C1070" s="578">
        <v>-1</v>
      </c>
      <c r="D1070" s="578" t="e">
        <v>#DIV/0!</v>
      </c>
      <c r="E1070" s="578">
        <v>1</v>
      </c>
    </row>
    <row r="1071" spans="1:5" ht="17.25" thickBot="1" x14ac:dyDescent="0.35">
      <c r="A1071" s="513" t="s">
        <v>32</v>
      </c>
      <c r="B1071" s="577" t="s">
        <v>30</v>
      </c>
      <c r="C1071" s="578" t="e">
        <v>#DIV/0!</v>
      </c>
      <c r="D1071" s="578" t="e">
        <v>#DIV/0!</v>
      </c>
      <c r="E1071" s="578">
        <v>0.33333333333333326</v>
      </c>
    </row>
    <row r="1072" spans="1:5" ht="17.25" thickBot="1" x14ac:dyDescent="0.35">
      <c r="A1072" s="1070" t="s">
        <v>1529</v>
      </c>
      <c r="B1072" s="1071"/>
      <c r="C1072" s="1071"/>
      <c r="D1072" s="1071"/>
      <c r="E1072" s="1072"/>
    </row>
    <row r="1073" spans="1:5" x14ac:dyDescent="0.3">
      <c r="A1073" s="1106"/>
      <c r="B1073" s="550">
        <v>2019</v>
      </c>
      <c r="C1073" s="550">
        <v>2020</v>
      </c>
      <c r="D1073" s="550">
        <v>2021</v>
      </c>
      <c r="E1073" s="550">
        <v>2022</v>
      </c>
    </row>
    <row r="1074" spans="1:5" ht="17.25" thickBot="1" x14ac:dyDescent="0.35">
      <c r="A1074" s="1107"/>
      <c r="B1074" s="551" t="s">
        <v>9</v>
      </c>
      <c r="C1074" s="551" t="s">
        <v>10</v>
      </c>
      <c r="D1074" s="551" t="s">
        <v>10</v>
      </c>
      <c r="E1074" s="551" t="s">
        <v>10</v>
      </c>
    </row>
    <row r="1075" spans="1:5" ht="17.25" thickBot="1" x14ac:dyDescent="0.35">
      <c r="A1075" s="514" t="s">
        <v>49</v>
      </c>
      <c r="B1075" s="579">
        <v>0</v>
      </c>
      <c r="C1075" s="579">
        <v>0</v>
      </c>
      <c r="D1075" s="579">
        <v>0</v>
      </c>
      <c r="E1075" s="579">
        <v>0</v>
      </c>
    </row>
    <row r="1076" spans="1:5" ht="17.25" thickBot="1" x14ac:dyDescent="0.35">
      <c r="A1076" s="515" t="s">
        <v>110</v>
      </c>
      <c r="B1076" s="579"/>
      <c r="C1076" s="579"/>
      <c r="D1076" s="579"/>
      <c r="E1076" s="579"/>
    </row>
    <row r="1077" spans="1:5" ht="17.25" thickBot="1" x14ac:dyDescent="0.35">
      <c r="A1077" s="515" t="s">
        <v>111</v>
      </c>
      <c r="B1077" s="579"/>
      <c r="C1077" s="579"/>
      <c r="D1077" s="579"/>
      <c r="E1077" s="579"/>
    </row>
    <row r="1078" spans="1:5" ht="17.25" thickBot="1" x14ac:dyDescent="0.35">
      <c r="A1078" s="515" t="s">
        <v>113</v>
      </c>
      <c r="B1078" s="579"/>
      <c r="C1078" s="579"/>
      <c r="D1078" s="579"/>
      <c r="E1078" s="579"/>
    </row>
    <row r="1079" spans="1:5" ht="17.25" thickBot="1" x14ac:dyDescent="0.35">
      <c r="A1079" s="515" t="s">
        <v>114</v>
      </c>
      <c r="B1079" s="579"/>
      <c r="C1079" s="579"/>
      <c r="D1079" s="579"/>
      <c r="E1079" s="579"/>
    </row>
    <row r="1080" spans="1:5" ht="17.25" thickBot="1" x14ac:dyDescent="0.35">
      <c r="A1080" s="514" t="s">
        <v>50</v>
      </c>
      <c r="B1080" s="580">
        <v>7080</v>
      </c>
      <c r="C1080" s="580">
        <v>0</v>
      </c>
      <c r="D1080" s="580">
        <v>6000</v>
      </c>
      <c r="E1080" s="580">
        <v>12000</v>
      </c>
    </row>
    <row r="1081" spans="1:5" ht="17.25" thickBot="1" x14ac:dyDescent="0.35">
      <c r="A1081" s="515" t="s">
        <v>110</v>
      </c>
      <c r="B1081" s="580">
        <v>7080</v>
      </c>
      <c r="C1081" s="580">
        <v>0</v>
      </c>
      <c r="D1081" s="580">
        <v>6000</v>
      </c>
      <c r="E1081" s="580">
        <v>12000</v>
      </c>
    </row>
    <row r="1082" spans="1:5" ht="17.25" thickBot="1" x14ac:dyDescent="0.35">
      <c r="A1082" s="515" t="s">
        <v>111</v>
      </c>
      <c r="B1082" s="582"/>
      <c r="C1082" s="579"/>
      <c r="D1082" s="579"/>
      <c r="E1082" s="579"/>
    </row>
    <row r="1083" spans="1:5" ht="17.25" thickBot="1" x14ac:dyDescent="0.35">
      <c r="A1083" s="515" t="s">
        <v>113</v>
      </c>
      <c r="B1083" s="582"/>
      <c r="C1083" s="579"/>
      <c r="D1083" s="579"/>
      <c r="E1083" s="579"/>
    </row>
    <row r="1084" spans="1:5" ht="17.25" thickBot="1" x14ac:dyDescent="0.35">
      <c r="A1084" s="515" t="s">
        <v>114</v>
      </c>
      <c r="B1084" s="580"/>
      <c r="C1084" s="580"/>
      <c r="D1084" s="580"/>
      <c r="E1084" s="580"/>
    </row>
    <row r="1085" spans="1:5" ht="17.25" thickBot="1" x14ac:dyDescent="0.35">
      <c r="A1085" s="519" t="s">
        <v>40</v>
      </c>
      <c r="B1085" s="582">
        <v>7080</v>
      </c>
      <c r="C1085" s="582">
        <v>0</v>
      </c>
      <c r="D1085" s="582">
        <v>6000</v>
      </c>
      <c r="E1085" s="582">
        <v>12000</v>
      </c>
    </row>
    <row r="1086" spans="1:5" ht="17.25" thickBot="1" x14ac:dyDescent="0.35">
      <c r="A1086" s="511" t="s">
        <v>154</v>
      </c>
      <c r="B1086" s="1112" t="s">
        <v>1389</v>
      </c>
      <c r="C1086" s="1123"/>
      <c r="D1086" s="1113"/>
      <c r="E1086" s="1114"/>
    </row>
    <row r="1087" spans="1:5" ht="17.25" thickBot="1" x14ac:dyDescent="0.35">
      <c r="A1087" s="511" t="s">
        <v>156</v>
      </c>
      <c r="B1087" s="573" t="s">
        <v>1503</v>
      </c>
      <c r="C1087" s="574" t="s">
        <v>1504</v>
      </c>
      <c r="D1087" s="1113"/>
      <c r="E1087" s="1114"/>
    </row>
    <row r="1088" spans="1:5" ht="17.25" thickBot="1" x14ac:dyDescent="0.35">
      <c r="A1088" s="512"/>
      <c r="B1088" s="1112"/>
      <c r="C1088" s="1110"/>
      <c r="D1088" s="1113"/>
      <c r="E1088" s="1114"/>
    </row>
    <row r="1089" spans="1:5" ht="17.25" thickBot="1" x14ac:dyDescent="0.35">
      <c r="A1089" s="513" t="s">
        <v>22</v>
      </c>
      <c r="B1089" s="1083" t="s">
        <v>1505</v>
      </c>
      <c r="C1089" s="1084"/>
      <c r="D1089" s="1084"/>
      <c r="E1089" s="1085"/>
    </row>
    <row r="1090" spans="1:5" ht="17.25" thickBot="1" x14ac:dyDescent="0.35">
      <c r="A1090" s="513" t="s">
        <v>24</v>
      </c>
      <c r="B1090" s="1115" t="s">
        <v>434</v>
      </c>
      <c r="C1090" s="1116"/>
      <c r="D1090" s="1116"/>
      <c r="E1090" s="1117"/>
    </row>
    <row r="1091" spans="1:5" x14ac:dyDescent="0.3">
      <c r="A1091" s="1106"/>
      <c r="B1091" s="550">
        <v>2019</v>
      </c>
      <c r="C1091" s="550">
        <v>2020</v>
      </c>
      <c r="D1091" s="550">
        <v>2021</v>
      </c>
      <c r="E1091" s="550">
        <v>2022</v>
      </c>
    </row>
    <row r="1092" spans="1:5" ht="17.25" thickBot="1" x14ac:dyDescent="0.35">
      <c r="A1092" s="1107"/>
      <c r="B1092" s="551" t="s">
        <v>9</v>
      </c>
      <c r="C1092" s="551" t="s">
        <v>10</v>
      </c>
      <c r="D1092" s="551" t="s">
        <v>10</v>
      </c>
      <c r="E1092" s="551" t="s">
        <v>10</v>
      </c>
    </row>
    <row r="1093" spans="1:5" ht="17.25" thickBot="1" x14ac:dyDescent="0.35">
      <c r="A1093" s="513" t="s">
        <v>26</v>
      </c>
      <c r="B1093" s="575">
        <v>0</v>
      </c>
      <c r="C1093" s="575">
        <v>0</v>
      </c>
      <c r="D1093" s="575">
        <v>4</v>
      </c>
      <c r="E1093" s="575">
        <v>6</v>
      </c>
    </row>
    <row r="1094" spans="1:5" ht="17.25" thickBot="1" x14ac:dyDescent="0.35">
      <c r="A1094" s="513" t="s">
        <v>27</v>
      </c>
      <c r="B1094" s="580">
        <v>0</v>
      </c>
      <c r="C1094" s="580">
        <v>0</v>
      </c>
      <c r="D1094" s="580">
        <v>14000</v>
      </c>
      <c r="E1094" s="580">
        <v>25000</v>
      </c>
    </row>
    <row r="1095" spans="1:5" ht="17.25" thickBot="1" x14ac:dyDescent="0.35">
      <c r="A1095" s="513" t="s">
        <v>28</v>
      </c>
      <c r="B1095" s="575" t="e">
        <v>#DIV/0!</v>
      </c>
      <c r="C1095" s="575" t="e">
        <v>#DIV/0!</v>
      </c>
      <c r="D1095" s="575">
        <v>3500</v>
      </c>
      <c r="E1095" s="575">
        <v>4166.666666666667</v>
      </c>
    </row>
    <row r="1096" spans="1:5" ht="17.25" thickBot="1" x14ac:dyDescent="0.35">
      <c r="A1096" s="513" t="s">
        <v>29</v>
      </c>
      <c r="B1096" s="577" t="s">
        <v>30</v>
      </c>
      <c r="C1096" s="578" t="e">
        <v>#DIV/0!</v>
      </c>
      <c r="D1096" s="578" t="e">
        <v>#DIV/0!</v>
      </c>
      <c r="E1096" s="578">
        <v>0.5</v>
      </c>
    </row>
    <row r="1097" spans="1:5" ht="17.25" thickBot="1" x14ac:dyDescent="0.35">
      <c r="A1097" s="513" t="s">
        <v>31</v>
      </c>
      <c r="B1097" s="577" t="s">
        <v>30</v>
      </c>
      <c r="C1097" s="578" t="e">
        <v>#DIV/0!</v>
      </c>
      <c r="D1097" s="578" t="e">
        <v>#DIV/0!</v>
      </c>
      <c r="E1097" s="578">
        <v>0.78571428571428581</v>
      </c>
    </row>
    <row r="1098" spans="1:5" ht="17.25" thickBot="1" x14ac:dyDescent="0.35">
      <c r="A1098" s="513" t="s">
        <v>32</v>
      </c>
      <c r="B1098" s="577" t="s">
        <v>30</v>
      </c>
      <c r="C1098" s="578" t="e">
        <v>#DIV/0!</v>
      </c>
      <c r="D1098" s="578" t="e">
        <v>#DIV/0!</v>
      </c>
      <c r="E1098" s="578">
        <v>0.19047619047619047</v>
      </c>
    </row>
    <row r="1099" spans="1:5" ht="17.25" thickBot="1" x14ac:dyDescent="0.35">
      <c r="A1099" s="1070" t="s">
        <v>1529</v>
      </c>
      <c r="B1099" s="1071"/>
      <c r="C1099" s="1071"/>
      <c r="D1099" s="1071"/>
      <c r="E1099" s="1072"/>
    </row>
    <row r="1100" spans="1:5" x14ac:dyDescent="0.3">
      <c r="A1100" s="1106"/>
      <c r="B1100" s="550">
        <v>2019</v>
      </c>
      <c r="C1100" s="550">
        <v>2020</v>
      </c>
      <c r="D1100" s="550">
        <v>2021</v>
      </c>
      <c r="E1100" s="550">
        <v>2022</v>
      </c>
    </row>
    <row r="1101" spans="1:5" ht="17.25" thickBot="1" x14ac:dyDescent="0.35">
      <c r="A1101" s="1107"/>
      <c r="B1101" s="551" t="s">
        <v>9</v>
      </c>
      <c r="C1101" s="551" t="s">
        <v>10</v>
      </c>
      <c r="D1101" s="551" t="s">
        <v>10</v>
      </c>
      <c r="E1101" s="551" t="s">
        <v>10</v>
      </c>
    </row>
    <row r="1102" spans="1:5" ht="17.25" thickBot="1" x14ac:dyDescent="0.35">
      <c r="A1102" s="514" t="s">
        <v>49</v>
      </c>
      <c r="B1102" s="579">
        <v>0</v>
      </c>
      <c r="C1102" s="579">
        <v>0</v>
      </c>
      <c r="D1102" s="579">
        <v>0</v>
      </c>
      <c r="E1102" s="579">
        <v>0</v>
      </c>
    </row>
    <row r="1103" spans="1:5" ht="17.25" thickBot="1" x14ac:dyDescent="0.35">
      <c r="A1103" s="515" t="s">
        <v>110</v>
      </c>
      <c r="B1103" s="579"/>
      <c r="C1103" s="579"/>
      <c r="D1103" s="579"/>
      <c r="E1103" s="579"/>
    </row>
    <row r="1104" spans="1:5" ht="17.25" thickBot="1" x14ac:dyDescent="0.35">
      <c r="A1104" s="515" t="s">
        <v>111</v>
      </c>
      <c r="B1104" s="579"/>
      <c r="C1104" s="579"/>
      <c r="D1104" s="579"/>
      <c r="E1104" s="579"/>
    </row>
    <row r="1105" spans="1:5" ht="17.25" thickBot="1" x14ac:dyDescent="0.35">
      <c r="A1105" s="515" t="s">
        <v>113</v>
      </c>
      <c r="B1105" s="579"/>
      <c r="C1105" s="579"/>
      <c r="D1105" s="579"/>
      <c r="E1105" s="579"/>
    </row>
    <row r="1106" spans="1:5" ht="17.25" thickBot="1" x14ac:dyDescent="0.35">
      <c r="A1106" s="515" t="s">
        <v>114</v>
      </c>
      <c r="B1106" s="579"/>
      <c r="C1106" s="579"/>
      <c r="D1106" s="579"/>
      <c r="E1106" s="579"/>
    </row>
    <row r="1107" spans="1:5" ht="17.25" thickBot="1" x14ac:dyDescent="0.35">
      <c r="A1107" s="514" t="s">
        <v>50</v>
      </c>
      <c r="B1107" s="580">
        <v>0</v>
      </c>
      <c r="C1107" s="580">
        <v>0</v>
      </c>
      <c r="D1107" s="580">
        <v>14000</v>
      </c>
      <c r="E1107" s="580">
        <v>25000</v>
      </c>
    </row>
    <row r="1108" spans="1:5" ht="17.25" thickBot="1" x14ac:dyDescent="0.35">
      <c r="A1108" s="515" t="s">
        <v>110</v>
      </c>
      <c r="B1108" s="580">
        <v>0</v>
      </c>
      <c r="C1108" s="580">
        <v>0</v>
      </c>
      <c r="D1108" s="580">
        <v>14000</v>
      </c>
      <c r="E1108" s="580">
        <v>25000</v>
      </c>
    </row>
    <row r="1109" spans="1:5" ht="17.25" thickBot="1" x14ac:dyDescent="0.35">
      <c r="A1109" s="515" t="s">
        <v>111</v>
      </c>
      <c r="B1109" s="582"/>
      <c r="C1109" s="579"/>
      <c r="D1109" s="579"/>
      <c r="E1109" s="579"/>
    </row>
    <row r="1110" spans="1:5" ht="17.25" thickBot="1" x14ac:dyDescent="0.35">
      <c r="A1110" s="515" t="s">
        <v>113</v>
      </c>
      <c r="B1110" s="582"/>
      <c r="C1110" s="579"/>
      <c r="D1110" s="579"/>
      <c r="E1110" s="579"/>
    </row>
    <row r="1111" spans="1:5" ht="17.25" thickBot="1" x14ac:dyDescent="0.35">
      <c r="A1111" s="515" t="s">
        <v>114</v>
      </c>
      <c r="B1111" s="580"/>
      <c r="C1111" s="580"/>
      <c r="D1111" s="580"/>
      <c r="E1111" s="580"/>
    </row>
    <row r="1112" spans="1:5" ht="17.25" thickBot="1" x14ac:dyDescent="0.35">
      <c r="A1112" s="519" t="s">
        <v>40</v>
      </c>
      <c r="B1112" s="582">
        <v>0</v>
      </c>
      <c r="C1112" s="582">
        <v>0</v>
      </c>
      <c r="D1112" s="582">
        <v>14000</v>
      </c>
      <c r="E1112" s="582">
        <v>25000</v>
      </c>
    </row>
    <row r="1113" spans="1:5" ht="17.25" thickBot="1" x14ac:dyDescent="0.35">
      <c r="A1113" s="511" t="s">
        <v>154</v>
      </c>
      <c r="B1113" s="1112" t="s">
        <v>1389</v>
      </c>
      <c r="C1113" s="1123"/>
      <c r="D1113" s="1113"/>
      <c r="E1113" s="1114"/>
    </row>
    <row r="1114" spans="1:5" ht="27.75" thickBot="1" x14ac:dyDescent="0.35">
      <c r="A1114" s="511" t="s">
        <v>156</v>
      </c>
      <c r="B1114" s="573" t="s">
        <v>1506</v>
      </c>
      <c r="C1114" s="574" t="s">
        <v>1507</v>
      </c>
      <c r="D1114" s="1113"/>
      <c r="E1114" s="1114"/>
    </row>
    <row r="1115" spans="1:5" ht="17.25" thickBot="1" x14ac:dyDescent="0.35">
      <c r="A1115" s="512"/>
      <c r="B1115" s="1112"/>
      <c r="C1115" s="1110"/>
      <c r="D1115" s="1113"/>
      <c r="E1115" s="1114"/>
    </row>
    <row r="1116" spans="1:5" ht="17.25" thickBot="1" x14ac:dyDescent="0.35">
      <c r="A1116" s="513" t="s">
        <v>22</v>
      </c>
      <c r="B1116" s="1115" t="s">
        <v>1499</v>
      </c>
      <c r="C1116" s="1116"/>
      <c r="D1116" s="1116"/>
      <c r="E1116" s="1117"/>
    </row>
    <row r="1117" spans="1:5" ht="17.25" thickBot="1" x14ac:dyDescent="0.35">
      <c r="A1117" s="513" t="s">
        <v>24</v>
      </c>
      <c r="B1117" s="1115" t="s">
        <v>1502</v>
      </c>
      <c r="C1117" s="1116"/>
      <c r="D1117" s="1116"/>
      <c r="E1117" s="1117"/>
    </row>
    <row r="1118" spans="1:5" x14ac:dyDescent="0.3">
      <c r="A1118" s="1106"/>
      <c r="B1118" s="550">
        <v>2019</v>
      </c>
      <c r="C1118" s="550">
        <v>2020</v>
      </c>
      <c r="D1118" s="550">
        <v>2021</v>
      </c>
      <c r="E1118" s="550">
        <v>2022</v>
      </c>
    </row>
    <row r="1119" spans="1:5" ht="17.25" thickBot="1" x14ac:dyDescent="0.35">
      <c r="A1119" s="1107"/>
      <c r="B1119" s="551" t="s">
        <v>9</v>
      </c>
      <c r="C1119" s="551" t="s">
        <v>10</v>
      </c>
      <c r="D1119" s="551" t="s">
        <v>10</v>
      </c>
      <c r="E1119" s="551" t="s">
        <v>10</v>
      </c>
    </row>
    <row r="1120" spans="1:5" ht="17.25" thickBot="1" x14ac:dyDescent="0.35">
      <c r="A1120" s="513" t="s">
        <v>26</v>
      </c>
      <c r="B1120" s="575">
        <v>0</v>
      </c>
      <c r="C1120" s="575">
        <v>0</v>
      </c>
      <c r="D1120" s="575">
        <v>1250</v>
      </c>
      <c r="E1120" s="611">
        <v>0</v>
      </c>
    </row>
    <row r="1121" spans="1:5" ht="17.25" thickBot="1" x14ac:dyDescent="0.35">
      <c r="A1121" s="513" t="s">
        <v>27</v>
      </c>
      <c r="B1121" s="580">
        <v>0</v>
      </c>
      <c r="C1121" s="580">
        <v>0</v>
      </c>
      <c r="D1121" s="580">
        <v>5000</v>
      </c>
      <c r="E1121" s="580">
        <v>0</v>
      </c>
    </row>
    <row r="1122" spans="1:5" ht="17.25" thickBot="1" x14ac:dyDescent="0.35">
      <c r="A1122" s="513" t="s">
        <v>28</v>
      </c>
      <c r="B1122" s="605" t="e">
        <v>#DIV/0!</v>
      </c>
      <c r="C1122" s="605" t="e">
        <v>#DIV/0!</v>
      </c>
      <c r="D1122" s="605">
        <v>4</v>
      </c>
      <c r="E1122" s="605" t="e">
        <v>#DIV/0!</v>
      </c>
    </row>
    <row r="1123" spans="1:5" ht="17.25" thickBot="1" x14ac:dyDescent="0.35">
      <c r="A1123" s="513" t="s">
        <v>29</v>
      </c>
      <c r="B1123" s="577" t="s">
        <v>30</v>
      </c>
      <c r="C1123" s="578" t="e">
        <v>#DIV/0!</v>
      </c>
      <c r="D1123" s="578" t="e">
        <v>#DIV/0!</v>
      </c>
      <c r="E1123" s="578">
        <v>-1</v>
      </c>
    </row>
    <row r="1124" spans="1:5" ht="17.25" thickBot="1" x14ac:dyDescent="0.35">
      <c r="A1124" s="513" t="s">
        <v>31</v>
      </c>
      <c r="B1124" s="577" t="s">
        <v>30</v>
      </c>
      <c r="C1124" s="578" t="e">
        <v>#DIV/0!</v>
      </c>
      <c r="D1124" s="578" t="e">
        <v>#DIV/0!</v>
      </c>
      <c r="E1124" s="578">
        <v>-1</v>
      </c>
    </row>
    <row r="1125" spans="1:5" ht="17.25" thickBot="1" x14ac:dyDescent="0.35">
      <c r="A1125" s="513" t="s">
        <v>32</v>
      </c>
      <c r="B1125" s="577" t="s">
        <v>30</v>
      </c>
      <c r="C1125" s="578" t="e">
        <v>#DIV/0!</v>
      </c>
      <c r="D1125" s="578" t="e">
        <v>#DIV/0!</v>
      </c>
      <c r="E1125" s="578" t="e">
        <v>#DIV/0!</v>
      </c>
    </row>
    <row r="1126" spans="1:5" ht="17.25" thickBot="1" x14ac:dyDescent="0.35">
      <c r="A1126" s="1070" t="s">
        <v>1529</v>
      </c>
      <c r="B1126" s="1071"/>
      <c r="C1126" s="1071"/>
      <c r="D1126" s="1071"/>
      <c r="E1126" s="1072"/>
    </row>
    <row r="1127" spans="1:5" x14ac:dyDescent="0.3">
      <c r="A1127" s="1106"/>
      <c r="B1127" s="550">
        <v>2019</v>
      </c>
      <c r="C1127" s="550">
        <v>2020</v>
      </c>
      <c r="D1127" s="550">
        <v>2021</v>
      </c>
      <c r="E1127" s="550">
        <v>2022</v>
      </c>
    </row>
    <row r="1128" spans="1:5" ht="17.25" thickBot="1" x14ac:dyDescent="0.35">
      <c r="A1128" s="1107"/>
      <c r="B1128" s="551" t="s">
        <v>9</v>
      </c>
      <c r="C1128" s="551" t="s">
        <v>10</v>
      </c>
      <c r="D1128" s="551" t="s">
        <v>10</v>
      </c>
      <c r="E1128" s="551" t="s">
        <v>10</v>
      </c>
    </row>
    <row r="1129" spans="1:5" ht="17.25" thickBot="1" x14ac:dyDescent="0.35">
      <c r="A1129" s="514" t="s">
        <v>49</v>
      </c>
      <c r="B1129" s="579">
        <v>0</v>
      </c>
      <c r="C1129" s="579">
        <v>0</v>
      </c>
      <c r="D1129" s="579">
        <v>0</v>
      </c>
      <c r="E1129" s="579">
        <v>0</v>
      </c>
    </row>
    <row r="1130" spans="1:5" ht="17.25" thickBot="1" x14ac:dyDescent="0.35">
      <c r="A1130" s="515" t="s">
        <v>110</v>
      </c>
      <c r="B1130" s="579"/>
      <c r="C1130" s="579"/>
      <c r="D1130" s="579"/>
      <c r="E1130" s="579"/>
    </row>
    <row r="1131" spans="1:5" ht="17.25" thickBot="1" x14ac:dyDescent="0.35">
      <c r="A1131" s="515" t="s">
        <v>111</v>
      </c>
      <c r="B1131" s="579"/>
      <c r="C1131" s="579"/>
      <c r="D1131" s="579"/>
      <c r="E1131" s="579"/>
    </row>
    <row r="1132" spans="1:5" ht="17.25" thickBot="1" x14ac:dyDescent="0.35">
      <c r="A1132" s="515" t="s">
        <v>113</v>
      </c>
      <c r="B1132" s="579"/>
      <c r="C1132" s="579"/>
      <c r="D1132" s="579"/>
      <c r="E1132" s="579"/>
    </row>
    <row r="1133" spans="1:5" ht="17.25" thickBot="1" x14ac:dyDescent="0.35">
      <c r="A1133" s="515" t="s">
        <v>114</v>
      </c>
      <c r="B1133" s="579"/>
      <c r="C1133" s="579"/>
      <c r="D1133" s="579"/>
      <c r="E1133" s="579"/>
    </row>
    <row r="1134" spans="1:5" ht="17.25" thickBot="1" x14ac:dyDescent="0.35">
      <c r="A1134" s="514" t="s">
        <v>50</v>
      </c>
      <c r="B1134" s="580">
        <v>0</v>
      </c>
      <c r="C1134" s="580">
        <v>0</v>
      </c>
      <c r="D1134" s="580">
        <v>5000</v>
      </c>
      <c r="E1134" s="580">
        <v>0</v>
      </c>
    </row>
    <row r="1135" spans="1:5" ht="17.25" thickBot="1" x14ac:dyDescent="0.35">
      <c r="A1135" s="515" t="s">
        <v>110</v>
      </c>
      <c r="B1135" s="580">
        <v>0</v>
      </c>
      <c r="C1135" s="580">
        <v>0</v>
      </c>
      <c r="D1135" s="580">
        <v>5000</v>
      </c>
      <c r="E1135" s="580">
        <v>0</v>
      </c>
    </row>
    <row r="1136" spans="1:5" ht="17.25" thickBot="1" x14ac:dyDescent="0.35">
      <c r="A1136" s="515" t="s">
        <v>111</v>
      </c>
      <c r="B1136" s="582"/>
      <c r="C1136" s="579"/>
      <c r="D1136" s="579"/>
      <c r="E1136" s="579"/>
    </row>
    <row r="1137" spans="1:5" ht="17.25" thickBot="1" x14ac:dyDescent="0.35">
      <c r="A1137" s="515" t="s">
        <v>113</v>
      </c>
      <c r="B1137" s="582"/>
      <c r="C1137" s="579"/>
      <c r="D1137" s="579"/>
      <c r="E1137" s="579"/>
    </row>
    <row r="1138" spans="1:5" ht="17.25" thickBot="1" x14ac:dyDescent="0.35">
      <c r="A1138" s="515" t="s">
        <v>114</v>
      </c>
      <c r="B1138" s="580"/>
      <c r="C1138" s="580"/>
      <c r="D1138" s="580"/>
      <c r="E1138" s="580"/>
    </row>
    <row r="1139" spans="1:5" ht="17.25" thickBot="1" x14ac:dyDescent="0.35">
      <c r="A1139" s="519" t="s">
        <v>40</v>
      </c>
      <c r="B1139" s="582">
        <v>0</v>
      </c>
      <c r="C1139" s="582">
        <v>0</v>
      </c>
      <c r="D1139" s="582">
        <v>5000</v>
      </c>
      <c r="E1139" s="582">
        <v>0</v>
      </c>
    </row>
    <row r="1140" spans="1:5" ht="17.25" thickBot="1" x14ac:dyDescent="0.35">
      <c r="A1140" s="511" t="s">
        <v>154</v>
      </c>
      <c r="B1140" s="1112" t="s">
        <v>1457</v>
      </c>
      <c r="C1140" s="1123"/>
      <c r="D1140" s="1113"/>
      <c r="E1140" s="1114"/>
    </row>
    <row r="1141" spans="1:5" ht="27.75" thickBot="1" x14ac:dyDescent="0.35">
      <c r="A1141" s="511" t="s">
        <v>156</v>
      </c>
      <c r="B1141" s="573" t="s">
        <v>1508</v>
      </c>
      <c r="C1141" s="574" t="s">
        <v>1509</v>
      </c>
      <c r="D1141" s="1113"/>
      <c r="E1141" s="1114"/>
    </row>
    <row r="1142" spans="1:5" ht="17.25" thickBot="1" x14ac:dyDescent="0.35">
      <c r="A1142" s="512"/>
      <c r="B1142" s="1112"/>
      <c r="C1142" s="1110"/>
      <c r="D1142" s="1113"/>
      <c r="E1142" s="1114"/>
    </row>
    <row r="1143" spans="1:5" ht="17.25" thickBot="1" x14ac:dyDescent="0.35">
      <c r="A1143" s="513" t="s">
        <v>22</v>
      </c>
      <c r="B1143" s="1115" t="s">
        <v>1510</v>
      </c>
      <c r="C1143" s="1116"/>
      <c r="D1143" s="1116"/>
      <c r="E1143" s="1117"/>
    </row>
    <row r="1144" spans="1:5" ht="17.25" thickBot="1" x14ac:dyDescent="0.35">
      <c r="A1144" s="513" t="s">
        <v>24</v>
      </c>
      <c r="B1144" s="1115" t="s">
        <v>1461</v>
      </c>
      <c r="C1144" s="1116"/>
      <c r="D1144" s="1116"/>
      <c r="E1144" s="1117"/>
    </row>
    <row r="1145" spans="1:5" x14ac:dyDescent="0.3">
      <c r="A1145" s="1106"/>
      <c r="B1145" s="550">
        <v>2019</v>
      </c>
      <c r="C1145" s="550">
        <v>2020</v>
      </c>
      <c r="D1145" s="550">
        <v>2021</v>
      </c>
      <c r="E1145" s="550">
        <v>2022</v>
      </c>
    </row>
    <row r="1146" spans="1:5" ht="17.25" thickBot="1" x14ac:dyDescent="0.35">
      <c r="A1146" s="1107"/>
      <c r="B1146" s="551" t="s">
        <v>9</v>
      </c>
      <c r="C1146" s="551" t="s">
        <v>10</v>
      </c>
      <c r="D1146" s="551" t="s">
        <v>10</v>
      </c>
      <c r="E1146" s="551" t="s">
        <v>10</v>
      </c>
    </row>
    <row r="1147" spans="1:5" ht="17.25" thickBot="1" x14ac:dyDescent="0.35">
      <c r="A1147" s="513" t="s">
        <v>26</v>
      </c>
      <c r="B1147" s="575">
        <v>3200</v>
      </c>
      <c r="C1147" s="575">
        <v>0</v>
      </c>
      <c r="D1147" s="575">
        <v>5485</v>
      </c>
      <c r="E1147" s="575">
        <v>9751</v>
      </c>
    </row>
    <row r="1148" spans="1:5" ht="17.25" thickBot="1" x14ac:dyDescent="0.35">
      <c r="A1148" s="513" t="s">
        <v>27</v>
      </c>
      <c r="B1148" s="580">
        <v>6782</v>
      </c>
      <c r="C1148" s="580">
        <v>0</v>
      </c>
      <c r="D1148" s="580">
        <v>5762</v>
      </c>
      <c r="E1148" s="580">
        <v>15040.6</v>
      </c>
    </row>
    <row r="1149" spans="1:5" ht="17.25" thickBot="1" x14ac:dyDescent="0.35">
      <c r="A1149" s="513" t="s">
        <v>28</v>
      </c>
      <c r="B1149" s="575">
        <v>2.1193749999999998</v>
      </c>
      <c r="C1149" s="610" t="e">
        <v>#DIV/0!</v>
      </c>
      <c r="D1149" s="610">
        <v>1.0505013673655423</v>
      </c>
      <c r="E1149" s="610">
        <v>1.5424674392370015</v>
      </c>
    </row>
    <row r="1150" spans="1:5" ht="17.25" thickBot="1" x14ac:dyDescent="0.35">
      <c r="A1150" s="513" t="s">
        <v>29</v>
      </c>
      <c r="B1150" s="577" t="s">
        <v>30</v>
      </c>
      <c r="C1150" s="578">
        <v>-1</v>
      </c>
      <c r="D1150" s="578" t="e">
        <v>#DIV/0!</v>
      </c>
      <c r="E1150" s="578">
        <v>0.77775752051048319</v>
      </c>
    </row>
    <row r="1151" spans="1:5" ht="17.25" thickBot="1" x14ac:dyDescent="0.35">
      <c r="A1151" s="513" t="s">
        <v>31</v>
      </c>
      <c r="B1151" s="577" t="s">
        <v>30</v>
      </c>
      <c r="C1151" s="578">
        <v>-1</v>
      </c>
      <c r="D1151" s="578" t="e">
        <v>#DIV/0!</v>
      </c>
      <c r="E1151" s="578">
        <v>1.6103089205137104</v>
      </c>
    </row>
    <row r="1152" spans="1:5" ht="17.25" thickBot="1" x14ac:dyDescent="0.35">
      <c r="A1152" s="513" t="s">
        <v>32</v>
      </c>
      <c r="B1152" s="577" t="s">
        <v>30</v>
      </c>
      <c r="C1152" s="578" t="e">
        <v>#DIV/0!</v>
      </c>
      <c r="D1152" s="578" t="e">
        <v>#DIV/0!</v>
      </c>
      <c r="E1152" s="578">
        <v>0.46831549882244938</v>
      </c>
    </row>
    <row r="1153" spans="1:5" ht="17.25" thickBot="1" x14ac:dyDescent="0.35">
      <c r="A1153" s="1070" t="s">
        <v>1529</v>
      </c>
      <c r="B1153" s="1071"/>
      <c r="C1153" s="1071"/>
      <c r="D1153" s="1071"/>
      <c r="E1153" s="1072"/>
    </row>
    <row r="1154" spans="1:5" x14ac:dyDescent="0.3">
      <c r="A1154" s="1106"/>
      <c r="B1154" s="550">
        <v>2019</v>
      </c>
      <c r="C1154" s="550">
        <v>2020</v>
      </c>
      <c r="D1154" s="550">
        <v>2021</v>
      </c>
      <c r="E1154" s="550">
        <v>2022</v>
      </c>
    </row>
    <row r="1155" spans="1:5" ht="17.25" thickBot="1" x14ac:dyDescent="0.35">
      <c r="A1155" s="1107"/>
      <c r="B1155" s="551" t="s">
        <v>9</v>
      </c>
      <c r="C1155" s="551" t="s">
        <v>10</v>
      </c>
      <c r="D1155" s="551" t="s">
        <v>10</v>
      </c>
      <c r="E1155" s="551" t="s">
        <v>10</v>
      </c>
    </row>
    <row r="1156" spans="1:5" ht="17.25" thickBot="1" x14ac:dyDescent="0.35">
      <c r="A1156" s="514" t="s">
        <v>49</v>
      </c>
      <c r="B1156" s="579">
        <v>0</v>
      </c>
      <c r="C1156" s="579">
        <v>0</v>
      </c>
      <c r="D1156" s="579">
        <v>0</v>
      </c>
      <c r="E1156" s="579">
        <v>0</v>
      </c>
    </row>
    <row r="1157" spans="1:5" ht="17.25" thickBot="1" x14ac:dyDescent="0.35">
      <c r="A1157" s="515" t="s">
        <v>110</v>
      </c>
      <c r="B1157" s="579"/>
      <c r="C1157" s="579"/>
      <c r="D1157" s="579"/>
      <c r="E1157" s="579"/>
    </row>
    <row r="1158" spans="1:5" ht="17.25" thickBot="1" x14ac:dyDescent="0.35">
      <c r="A1158" s="515" t="s">
        <v>111</v>
      </c>
      <c r="B1158" s="579"/>
      <c r="C1158" s="579"/>
      <c r="D1158" s="579"/>
      <c r="E1158" s="579"/>
    </row>
    <row r="1159" spans="1:5" ht="17.25" thickBot="1" x14ac:dyDescent="0.35">
      <c r="A1159" s="515" t="s">
        <v>113</v>
      </c>
      <c r="B1159" s="579"/>
      <c r="C1159" s="579"/>
      <c r="D1159" s="579"/>
      <c r="E1159" s="579"/>
    </row>
    <row r="1160" spans="1:5" ht="17.25" thickBot="1" x14ac:dyDescent="0.35">
      <c r="A1160" s="515" t="s">
        <v>114</v>
      </c>
      <c r="B1160" s="579"/>
      <c r="C1160" s="579"/>
      <c r="D1160" s="579"/>
      <c r="E1160" s="579"/>
    </row>
    <row r="1161" spans="1:5" ht="17.25" thickBot="1" x14ac:dyDescent="0.35">
      <c r="A1161" s="514" t="s">
        <v>50</v>
      </c>
      <c r="B1161" s="580">
        <v>6782</v>
      </c>
      <c r="C1161" s="580">
        <v>0</v>
      </c>
      <c r="D1161" s="580">
        <v>5762</v>
      </c>
      <c r="E1161" s="580">
        <v>15040.6</v>
      </c>
    </row>
    <row r="1162" spans="1:5" ht="17.25" thickBot="1" x14ac:dyDescent="0.35">
      <c r="A1162" s="515" t="s">
        <v>110</v>
      </c>
      <c r="B1162" s="580">
        <v>6782</v>
      </c>
      <c r="C1162" s="580">
        <v>0</v>
      </c>
      <c r="D1162" s="580">
        <v>5762</v>
      </c>
      <c r="E1162" s="580">
        <v>15040.6</v>
      </c>
    </row>
    <row r="1163" spans="1:5" ht="17.25" thickBot="1" x14ac:dyDescent="0.35">
      <c r="A1163" s="515" t="s">
        <v>111</v>
      </c>
      <c r="B1163" s="582"/>
      <c r="C1163" s="579"/>
      <c r="D1163" s="579"/>
      <c r="E1163" s="579"/>
    </row>
    <row r="1164" spans="1:5" ht="17.25" thickBot="1" x14ac:dyDescent="0.35">
      <c r="A1164" s="515" t="s">
        <v>113</v>
      </c>
      <c r="B1164" s="582"/>
      <c r="C1164" s="579"/>
      <c r="D1164" s="579"/>
      <c r="E1164" s="579"/>
    </row>
    <row r="1165" spans="1:5" ht="17.25" thickBot="1" x14ac:dyDescent="0.35">
      <c r="A1165" s="515" t="s">
        <v>114</v>
      </c>
      <c r="B1165" s="580"/>
      <c r="C1165" s="580"/>
      <c r="D1165" s="580"/>
      <c r="E1165" s="580"/>
    </row>
    <row r="1166" spans="1:5" ht="17.25" thickBot="1" x14ac:dyDescent="0.35">
      <c r="A1166" s="518" t="s">
        <v>40</v>
      </c>
      <c r="B1166" s="612">
        <v>6782</v>
      </c>
      <c r="C1166" s="612">
        <v>0</v>
      </c>
      <c r="D1166" s="612">
        <v>5762</v>
      </c>
      <c r="E1166" s="612">
        <v>15040.6</v>
      </c>
    </row>
    <row r="1167" spans="1:5" ht="17.25" thickBot="1" x14ac:dyDescent="0.35">
      <c r="A1167" s="511" t="s">
        <v>154</v>
      </c>
      <c r="B1167" s="1112" t="s">
        <v>1384</v>
      </c>
      <c r="C1167" s="1113"/>
      <c r="D1167" s="1113"/>
      <c r="E1167" s="1114"/>
    </row>
    <row r="1168" spans="1:5" ht="81.75" thickBot="1" x14ac:dyDescent="0.35">
      <c r="A1168" s="528" t="s">
        <v>156</v>
      </c>
      <c r="B1168" s="613" t="s">
        <v>1511</v>
      </c>
      <c r="C1168" s="614" t="s">
        <v>1512</v>
      </c>
      <c r="D1168" s="1150"/>
      <c r="E1168" s="1151"/>
    </row>
    <row r="1169" spans="1:5" ht="17.25" thickBot="1" x14ac:dyDescent="0.35">
      <c r="A1169" s="529"/>
      <c r="B1169" s="1152"/>
      <c r="C1169" s="1153"/>
      <c r="D1169" s="1150"/>
      <c r="E1169" s="1151"/>
    </row>
    <row r="1170" spans="1:5" ht="17.25" thickBot="1" x14ac:dyDescent="0.35">
      <c r="A1170" s="530" t="s">
        <v>22</v>
      </c>
      <c r="B1170" s="1154" t="s">
        <v>1511</v>
      </c>
      <c r="C1170" s="1155"/>
      <c r="D1170" s="1155"/>
      <c r="E1170" s="1156"/>
    </row>
    <row r="1171" spans="1:5" ht="17.25" thickBot="1" x14ac:dyDescent="0.35">
      <c r="A1171" s="530" t="s">
        <v>24</v>
      </c>
      <c r="B1171" s="1157" t="s">
        <v>177</v>
      </c>
      <c r="C1171" s="1155"/>
      <c r="D1171" s="1155"/>
      <c r="E1171" s="1156"/>
    </row>
    <row r="1172" spans="1:5" x14ac:dyDescent="0.3">
      <c r="A1172" s="1158"/>
      <c r="B1172" s="615">
        <v>2019</v>
      </c>
      <c r="C1172" s="615">
        <v>2020</v>
      </c>
      <c r="D1172" s="615">
        <v>2021</v>
      </c>
      <c r="E1172" s="615">
        <v>2022</v>
      </c>
    </row>
    <row r="1173" spans="1:5" ht="17.25" thickBot="1" x14ac:dyDescent="0.35">
      <c r="A1173" s="1159"/>
      <c r="B1173" s="616" t="s">
        <v>9</v>
      </c>
      <c r="C1173" s="616" t="s">
        <v>10</v>
      </c>
      <c r="D1173" s="616" t="s">
        <v>10</v>
      </c>
      <c r="E1173" s="616" t="s">
        <v>10</v>
      </c>
    </row>
    <row r="1174" spans="1:5" ht="17.25" thickBot="1" x14ac:dyDescent="0.35">
      <c r="A1174" s="530" t="s">
        <v>26</v>
      </c>
      <c r="B1174" s="617">
        <v>1</v>
      </c>
      <c r="C1174" s="617">
        <v>0</v>
      </c>
      <c r="D1174" s="617">
        <v>0</v>
      </c>
      <c r="E1174" s="617">
        <v>0</v>
      </c>
    </row>
    <row r="1175" spans="1:5" ht="17.25" thickBot="1" x14ac:dyDescent="0.35">
      <c r="A1175" s="530" t="s">
        <v>27</v>
      </c>
      <c r="B1175" s="618">
        <v>709</v>
      </c>
      <c r="C1175" s="618">
        <v>0</v>
      </c>
      <c r="D1175" s="618">
        <v>0</v>
      </c>
      <c r="E1175" s="618">
        <v>0</v>
      </c>
    </row>
    <row r="1176" spans="1:5" ht="17.25" thickBot="1" x14ac:dyDescent="0.35">
      <c r="A1176" s="530" t="s">
        <v>28</v>
      </c>
      <c r="B1176" s="617">
        <v>709</v>
      </c>
      <c r="C1176" s="617" t="e">
        <v>#DIV/0!</v>
      </c>
      <c r="D1176" s="617" t="e">
        <v>#DIV/0!</v>
      </c>
      <c r="E1176" s="617" t="e">
        <v>#DIV/0!</v>
      </c>
    </row>
    <row r="1177" spans="1:5" ht="17.25" thickBot="1" x14ac:dyDescent="0.35">
      <c r="A1177" s="530" t="s">
        <v>29</v>
      </c>
      <c r="B1177" s="619" t="s">
        <v>30</v>
      </c>
      <c r="C1177" s="620">
        <v>-1</v>
      </c>
      <c r="D1177" s="620" t="e">
        <v>#DIV/0!</v>
      </c>
      <c r="E1177" s="620" t="e">
        <v>#DIV/0!</v>
      </c>
    </row>
    <row r="1178" spans="1:5" ht="17.25" thickBot="1" x14ac:dyDescent="0.35">
      <c r="A1178" s="530" t="s">
        <v>31</v>
      </c>
      <c r="B1178" s="619" t="s">
        <v>30</v>
      </c>
      <c r="C1178" s="620">
        <v>-1</v>
      </c>
      <c r="D1178" s="620" t="e">
        <v>#DIV/0!</v>
      </c>
      <c r="E1178" s="620" t="e">
        <v>#DIV/0!</v>
      </c>
    </row>
    <row r="1179" spans="1:5" ht="17.25" thickBot="1" x14ac:dyDescent="0.35">
      <c r="A1179" s="530" t="s">
        <v>32</v>
      </c>
      <c r="B1179" s="619" t="s">
        <v>30</v>
      </c>
      <c r="C1179" s="620" t="e">
        <v>#DIV/0!</v>
      </c>
      <c r="D1179" s="620" t="e">
        <v>#DIV/0!</v>
      </c>
      <c r="E1179" s="620" t="e">
        <v>#DIV/0!</v>
      </c>
    </row>
    <row r="1180" spans="1:5" ht="17.25" thickBot="1" x14ac:dyDescent="0.35">
      <c r="A1180" s="1160" t="s">
        <v>1529</v>
      </c>
      <c r="B1180" s="1161"/>
      <c r="C1180" s="1161"/>
      <c r="D1180" s="1161"/>
      <c r="E1180" s="1162"/>
    </row>
    <row r="1181" spans="1:5" x14ac:dyDescent="0.3">
      <c r="A1181" s="1158"/>
      <c r="B1181" s="615">
        <v>2019</v>
      </c>
      <c r="C1181" s="615">
        <v>2020</v>
      </c>
      <c r="D1181" s="615">
        <v>2021</v>
      </c>
      <c r="E1181" s="615">
        <v>2022</v>
      </c>
    </row>
    <row r="1182" spans="1:5" ht="17.25" thickBot="1" x14ac:dyDescent="0.35">
      <c r="A1182" s="1159"/>
      <c r="B1182" s="616" t="s">
        <v>9</v>
      </c>
      <c r="C1182" s="616" t="s">
        <v>10</v>
      </c>
      <c r="D1182" s="616" t="s">
        <v>10</v>
      </c>
      <c r="E1182" s="616" t="s">
        <v>10</v>
      </c>
    </row>
    <row r="1183" spans="1:5" ht="17.25" thickBot="1" x14ac:dyDescent="0.35">
      <c r="A1183" s="531" t="s">
        <v>49</v>
      </c>
      <c r="B1183" s="621">
        <v>0</v>
      </c>
      <c r="C1183" s="621">
        <v>0</v>
      </c>
      <c r="D1183" s="621">
        <v>0</v>
      </c>
      <c r="E1183" s="621">
        <v>0</v>
      </c>
    </row>
    <row r="1184" spans="1:5" ht="17.25" thickBot="1" x14ac:dyDescent="0.35">
      <c r="A1184" s="532" t="s">
        <v>110</v>
      </c>
      <c r="B1184" s="621"/>
      <c r="C1184" s="621"/>
      <c r="D1184" s="621"/>
      <c r="E1184" s="621"/>
    </row>
    <row r="1185" spans="1:5" ht="17.25" thickBot="1" x14ac:dyDescent="0.35">
      <c r="A1185" s="532" t="s">
        <v>111</v>
      </c>
      <c r="B1185" s="621"/>
      <c r="C1185" s="621"/>
      <c r="D1185" s="621"/>
      <c r="E1185" s="621"/>
    </row>
    <row r="1186" spans="1:5" ht="17.25" thickBot="1" x14ac:dyDescent="0.35">
      <c r="A1186" s="532" t="s">
        <v>113</v>
      </c>
      <c r="B1186" s="621"/>
      <c r="C1186" s="621"/>
      <c r="D1186" s="621"/>
      <c r="E1186" s="621"/>
    </row>
    <row r="1187" spans="1:5" ht="17.25" thickBot="1" x14ac:dyDescent="0.35">
      <c r="A1187" s="532" t="s">
        <v>114</v>
      </c>
      <c r="B1187" s="621"/>
      <c r="C1187" s="621"/>
      <c r="D1187" s="621"/>
      <c r="E1187" s="621"/>
    </row>
    <row r="1188" spans="1:5" ht="17.25" thickBot="1" x14ac:dyDescent="0.35">
      <c r="A1188" s="531" t="s">
        <v>50</v>
      </c>
      <c r="B1188" s="618">
        <v>709</v>
      </c>
      <c r="C1188" s="618">
        <v>0</v>
      </c>
      <c r="D1188" s="618">
        <v>0</v>
      </c>
      <c r="E1188" s="618">
        <v>0</v>
      </c>
    </row>
    <row r="1189" spans="1:5" ht="17.25" thickBot="1" x14ac:dyDescent="0.35">
      <c r="A1189" s="532" t="s">
        <v>110</v>
      </c>
      <c r="B1189" s="618"/>
      <c r="C1189" s="618"/>
      <c r="D1189" s="618"/>
      <c r="E1189" s="618"/>
    </row>
    <row r="1190" spans="1:5" ht="17.25" thickBot="1" x14ac:dyDescent="0.35">
      <c r="A1190" s="532" t="s">
        <v>111</v>
      </c>
      <c r="B1190" s="622"/>
      <c r="C1190" s="621"/>
      <c r="D1190" s="621"/>
      <c r="E1190" s="621"/>
    </row>
    <row r="1191" spans="1:5" ht="17.25" thickBot="1" x14ac:dyDescent="0.35">
      <c r="A1191" s="532" t="s">
        <v>113</v>
      </c>
      <c r="B1191" s="622"/>
      <c r="C1191" s="621"/>
      <c r="D1191" s="621"/>
      <c r="E1191" s="621"/>
    </row>
    <row r="1192" spans="1:5" ht="17.25" thickBot="1" x14ac:dyDescent="0.35">
      <c r="A1192" s="533" t="s">
        <v>114</v>
      </c>
      <c r="B1192" s="618">
        <v>709</v>
      </c>
      <c r="C1192" s="618">
        <v>0</v>
      </c>
      <c r="D1192" s="618">
        <v>0</v>
      </c>
      <c r="E1192" s="618">
        <v>0</v>
      </c>
    </row>
    <row r="1193" spans="1:5" ht="17.25" thickBot="1" x14ac:dyDescent="0.35">
      <c r="A1193" s="534" t="s">
        <v>40</v>
      </c>
      <c r="B1193" s="623">
        <v>709</v>
      </c>
      <c r="C1193" s="623">
        <v>0</v>
      </c>
      <c r="D1193" s="623">
        <v>0</v>
      </c>
      <c r="E1193" s="623">
        <v>0</v>
      </c>
    </row>
    <row r="1194" spans="1:5" ht="17.25" thickBot="1" x14ac:dyDescent="0.35">
      <c r="A1194" s="511" t="s">
        <v>154</v>
      </c>
      <c r="B1194" s="1112" t="s">
        <v>1389</v>
      </c>
      <c r="C1194" s="1123"/>
      <c r="D1194" s="1113"/>
      <c r="E1194" s="1114"/>
    </row>
    <row r="1195" spans="1:5" ht="41.25" thickBot="1" x14ac:dyDescent="0.35">
      <c r="A1195" s="511" t="s">
        <v>156</v>
      </c>
      <c r="B1195" s="624" t="s">
        <v>1513</v>
      </c>
      <c r="C1195" s="574" t="s">
        <v>1514</v>
      </c>
      <c r="D1195" s="1113"/>
      <c r="E1195" s="1114"/>
    </row>
    <row r="1196" spans="1:5" ht="17.25" thickBot="1" x14ac:dyDescent="0.35">
      <c r="A1196" s="529"/>
      <c r="B1196" s="1152"/>
      <c r="C1196" s="1153"/>
      <c r="D1196" s="1150"/>
      <c r="E1196" s="1151"/>
    </row>
    <row r="1197" spans="1:5" ht="17.25" thickBot="1" x14ac:dyDescent="0.35">
      <c r="A1197" s="530" t="s">
        <v>22</v>
      </c>
      <c r="B1197" s="1157" t="s">
        <v>1513</v>
      </c>
      <c r="C1197" s="1155"/>
      <c r="D1197" s="1155"/>
      <c r="E1197" s="1156"/>
    </row>
    <row r="1198" spans="1:5" ht="17.25" thickBot="1" x14ac:dyDescent="0.35">
      <c r="A1198" s="530" t="s">
        <v>24</v>
      </c>
      <c r="B1198" s="1157" t="s">
        <v>1420</v>
      </c>
      <c r="C1198" s="1155"/>
      <c r="D1198" s="1155"/>
      <c r="E1198" s="1156"/>
    </row>
    <row r="1199" spans="1:5" x14ac:dyDescent="0.3">
      <c r="A1199" s="1158"/>
      <c r="B1199" s="615">
        <v>2019</v>
      </c>
      <c r="C1199" s="615">
        <v>2020</v>
      </c>
      <c r="D1199" s="615">
        <v>2021</v>
      </c>
      <c r="E1199" s="615">
        <v>2022</v>
      </c>
    </row>
    <row r="1200" spans="1:5" ht="17.25" thickBot="1" x14ac:dyDescent="0.35">
      <c r="A1200" s="1159"/>
      <c r="B1200" s="616" t="s">
        <v>9</v>
      </c>
      <c r="C1200" s="616" t="s">
        <v>10</v>
      </c>
      <c r="D1200" s="616" t="s">
        <v>10</v>
      </c>
      <c r="E1200" s="616" t="s">
        <v>10</v>
      </c>
    </row>
    <row r="1201" spans="1:5" ht="17.25" thickBot="1" x14ac:dyDescent="0.35">
      <c r="A1201" s="530" t="s">
        <v>26</v>
      </c>
      <c r="B1201" s="617">
        <v>3</v>
      </c>
      <c r="C1201" s="625">
        <v>0</v>
      </c>
      <c r="D1201" s="625">
        <v>0</v>
      </c>
      <c r="E1201" s="617">
        <v>0</v>
      </c>
    </row>
    <row r="1202" spans="1:5" ht="17.25" thickBot="1" x14ac:dyDescent="0.35">
      <c r="A1202" s="530" t="s">
        <v>27</v>
      </c>
      <c r="B1202" s="618">
        <v>5010</v>
      </c>
      <c r="C1202" s="618">
        <v>0</v>
      </c>
      <c r="D1202" s="618">
        <v>0</v>
      </c>
      <c r="E1202" s="618">
        <v>0</v>
      </c>
    </row>
    <row r="1203" spans="1:5" ht="17.25" thickBot="1" x14ac:dyDescent="0.35">
      <c r="A1203" s="530" t="s">
        <v>28</v>
      </c>
      <c r="B1203" s="617">
        <v>1670</v>
      </c>
      <c r="C1203" s="617" t="e">
        <v>#DIV/0!</v>
      </c>
      <c r="D1203" s="617" t="e">
        <v>#DIV/0!</v>
      </c>
      <c r="E1203" s="617" t="e">
        <v>#DIV/0!</v>
      </c>
    </row>
    <row r="1204" spans="1:5" ht="17.25" thickBot="1" x14ac:dyDescent="0.35">
      <c r="A1204" s="530" t="s">
        <v>29</v>
      </c>
      <c r="B1204" s="619" t="s">
        <v>30</v>
      </c>
      <c r="C1204" s="620">
        <v>-1</v>
      </c>
      <c r="D1204" s="620" t="e">
        <v>#DIV/0!</v>
      </c>
      <c r="E1204" s="620" t="e">
        <v>#DIV/0!</v>
      </c>
    </row>
    <row r="1205" spans="1:5" ht="17.25" thickBot="1" x14ac:dyDescent="0.35">
      <c r="A1205" s="530" t="s">
        <v>31</v>
      </c>
      <c r="B1205" s="619" t="s">
        <v>30</v>
      </c>
      <c r="C1205" s="620">
        <v>-1</v>
      </c>
      <c r="D1205" s="620" t="e">
        <v>#DIV/0!</v>
      </c>
      <c r="E1205" s="620" t="e">
        <v>#DIV/0!</v>
      </c>
    </row>
    <row r="1206" spans="1:5" ht="17.25" thickBot="1" x14ac:dyDescent="0.35">
      <c r="A1206" s="530" t="s">
        <v>32</v>
      </c>
      <c r="B1206" s="619" t="s">
        <v>30</v>
      </c>
      <c r="C1206" s="620" t="e">
        <v>#DIV/0!</v>
      </c>
      <c r="D1206" s="620" t="e">
        <v>#DIV/0!</v>
      </c>
      <c r="E1206" s="620" t="e">
        <v>#DIV/0!</v>
      </c>
    </row>
    <row r="1207" spans="1:5" ht="17.25" thickBot="1" x14ac:dyDescent="0.35">
      <c r="A1207" s="1160" t="s">
        <v>1529</v>
      </c>
      <c r="B1207" s="1161"/>
      <c r="C1207" s="1161"/>
      <c r="D1207" s="1161"/>
      <c r="E1207" s="1162"/>
    </row>
    <row r="1208" spans="1:5" x14ac:dyDescent="0.3">
      <c r="A1208" s="1158"/>
      <c r="B1208" s="615">
        <v>2018</v>
      </c>
      <c r="C1208" s="615">
        <v>2019</v>
      </c>
      <c r="D1208" s="615">
        <v>2020</v>
      </c>
      <c r="E1208" s="615">
        <v>2021</v>
      </c>
    </row>
    <row r="1209" spans="1:5" ht="17.25" thickBot="1" x14ac:dyDescent="0.35">
      <c r="A1209" s="1159"/>
      <c r="B1209" s="616" t="s">
        <v>9</v>
      </c>
      <c r="C1209" s="616" t="s">
        <v>10</v>
      </c>
      <c r="D1209" s="616" t="s">
        <v>10</v>
      </c>
      <c r="E1209" s="616" t="s">
        <v>10</v>
      </c>
    </row>
    <row r="1210" spans="1:5" ht="17.25" thickBot="1" x14ac:dyDescent="0.35">
      <c r="A1210" s="531" t="s">
        <v>49</v>
      </c>
      <c r="B1210" s="621">
        <v>0</v>
      </c>
      <c r="C1210" s="621">
        <v>0</v>
      </c>
      <c r="D1210" s="621">
        <v>0</v>
      </c>
      <c r="E1210" s="621">
        <v>0</v>
      </c>
    </row>
    <row r="1211" spans="1:5" ht="17.25" thickBot="1" x14ac:dyDescent="0.35">
      <c r="A1211" s="532" t="s">
        <v>110</v>
      </c>
      <c r="B1211" s="621"/>
      <c r="C1211" s="621"/>
      <c r="D1211" s="621"/>
      <c r="E1211" s="621"/>
    </row>
    <row r="1212" spans="1:5" ht="17.25" thickBot="1" x14ac:dyDescent="0.35">
      <c r="A1212" s="532" t="s">
        <v>111</v>
      </c>
      <c r="B1212" s="621"/>
      <c r="C1212" s="621"/>
      <c r="D1212" s="621"/>
      <c r="E1212" s="621"/>
    </row>
    <row r="1213" spans="1:5" ht="17.25" thickBot="1" x14ac:dyDescent="0.35">
      <c r="A1213" s="532" t="s">
        <v>113</v>
      </c>
      <c r="B1213" s="621"/>
      <c r="C1213" s="621"/>
      <c r="D1213" s="621"/>
      <c r="E1213" s="621"/>
    </row>
    <row r="1214" spans="1:5" ht="17.25" thickBot="1" x14ac:dyDescent="0.35">
      <c r="A1214" s="532" t="s">
        <v>114</v>
      </c>
      <c r="B1214" s="621"/>
      <c r="C1214" s="621"/>
      <c r="D1214" s="621"/>
      <c r="E1214" s="621"/>
    </row>
    <row r="1215" spans="1:5" ht="17.25" thickBot="1" x14ac:dyDescent="0.35">
      <c r="A1215" s="531" t="s">
        <v>50</v>
      </c>
      <c r="B1215" s="626">
        <v>5010</v>
      </c>
      <c r="C1215" s="626">
        <v>0</v>
      </c>
      <c r="D1215" s="626">
        <v>0</v>
      </c>
      <c r="E1215" s="626">
        <v>0</v>
      </c>
    </row>
    <row r="1216" spans="1:5" ht="17.25" thickBot="1" x14ac:dyDescent="0.35">
      <c r="A1216" s="532" t="s">
        <v>110</v>
      </c>
      <c r="B1216" s="626">
        <v>5010</v>
      </c>
      <c r="C1216" s="626">
        <v>0</v>
      </c>
      <c r="D1216" s="626">
        <v>0</v>
      </c>
      <c r="E1216" s="626">
        <v>0</v>
      </c>
    </row>
    <row r="1217" spans="1:5" ht="17.25" thickBot="1" x14ac:dyDescent="0.35">
      <c r="A1217" s="532" t="s">
        <v>111</v>
      </c>
      <c r="B1217" s="622"/>
      <c r="C1217" s="621"/>
      <c r="D1217" s="621"/>
      <c r="E1217" s="621"/>
    </row>
    <row r="1218" spans="1:5" ht="17.25" thickBot="1" x14ac:dyDescent="0.35">
      <c r="A1218" s="532" t="s">
        <v>113</v>
      </c>
      <c r="B1218" s="622"/>
      <c r="C1218" s="621"/>
      <c r="D1218" s="621"/>
      <c r="E1218" s="621"/>
    </row>
    <row r="1219" spans="1:5" ht="17.25" thickBot="1" x14ac:dyDescent="0.35">
      <c r="A1219" s="532" t="s">
        <v>114</v>
      </c>
      <c r="B1219" s="622"/>
      <c r="C1219" s="621"/>
      <c r="D1219" s="621"/>
      <c r="E1219" s="621"/>
    </row>
    <row r="1220" spans="1:5" ht="17.25" thickBot="1" x14ac:dyDescent="0.35">
      <c r="A1220" s="535" t="s">
        <v>40</v>
      </c>
      <c r="B1220" s="622">
        <v>5010</v>
      </c>
      <c r="C1220" s="621">
        <v>0</v>
      </c>
      <c r="D1220" s="621">
        <v>0</v>
      </c>
      <c r="E1220" s="621">
        <v>0</v>
      </c>
    </row>
    <row r="1221" spans="1:5" ht="17.25" thickBot="1" x14ac:dyDescent="0.35">
      <c r="A1221" s="521" t="s">
        <v>154</v>
      </c>
      <c r="B1221" s="1112" t="s">
        <v>1515</v>
      </c>
      <c r="C1221" s="1123"/>
      <c r="D1221" s="1113"/>
      <c r="E1221" s="1114"/>
    </row>
    <row r="1222" spans="1:5" ht="27.75" thickBot="1" x14ac:dyDescent="0.35">
      <c r="A1222" s="536" t="s">
        <v>156</v>
      </c>
      <c r="B1222" s="627" t="s">
        <v>1516</v>
      </c>
      <c r="C1222" s="592" t="s">
        <v>1517</v>
      </c>
      <c r="D1222" s="1129"/>
      <c r="E1222" s="1131"/>
    </row>
    <row r="1223" spans="1:5" ht="17.25" thickBot="1" x14ac:dyDescent="0.35">
      <c r="A1223" s="537"/>
      <c r="B1223" s="1163"/>
      <c r="C1223" s="1163"/>
      <c r="D1223" s="1163"/>
      <c r="E1223" s="1163"/>
    </row>
    <row r="1224" spans="1:5" ht="17.25" thickBot="1" x14ac:dyDescent="0.35">
      <c r="A1224" s="538" t="s">
        <v>22</v>
      </c>
      <c r="B1224" s="1164" t="s">
        <v>1518</v>
      </c>
      <c r="C1224" s="1164"/>
      <c r="D1224" s="1164"/>
      <c r="E1224" s="1164"/>
    </row>
    <row r="1225" spans="1:5" ht="17.25" thickBot="1" x14ac:dyDescent="0.35">
      <c r="A1225" s="538" t="s">
        <v>24</v>
      </c>
      <c r="B1225" s="1165" t="s">
        <v>177</v>
      </c>
      <c r="C1225" s="1165"/>
      <c r="D1225" s="1165"/>
      <c r="E1225" s="1165"/>
    </row>
    <row r="1226" spans="1:5" ht="17.25" thickBot="1" x14ac:dyDescent="0.35">
      <c r="A1226" s="1164"/>
      <c r="B1226" s="550">
        <v>2019</v>
      </c>
      <c r="C1226" s="550">
        <v>2020</v>
      </c>
      <c r="D1226" s="550">
        <v>2021</v>
      </c>
      <c r="E1226" s="550">
        <v>2022</v>
      </c>
    </row>
    <row r="1227" spans="1:5" ht="17.25" thickBot="1" x14ac:dyDescent="0.35">
      <c r="A1227" s="1164"/>
      <c r="B1227" s="628" t="s">
        <v>9</v>
      </c>
      <c r="C1227" s="628" t="s">
        <v>10</v>
      </c>
      <c r="D1227" s="628" t="s">
        <v>10</v>
      </c>
      <c r="E1227" s="628" t="s">
        <v>10</v>
      </c>
    </row>
    <row r="1228" spans="1:5" ht="17.25" thickBot="1" x14ac:dyDescent="0.35">
      <c r="A1228" s="538" t="s">
        <v>26</v>
      </c>
      <c r="B1228" s="629">
        <v>0</v>
      </c>
      <c r="C1228" s="629">
        <v>0</v>
      </c>
      <c r="D1228" s="629">
        <v>20</v>
      </c>
      <c r="E1228" s="629">
        <v>40</v>
      </c>
    </row>
    <row r="1229" spans="1:5" ht="17.25" thickBot="1" x14ac:dyDescent="0.35">
      <c r="A1229" s="538" t="s">
        <v>27</v>
      </c>
      <c r="B1229" s="629">
        <v>0</v>
      </c>
      <c r="C1229" s="629">
        <v>0</v>
      </c>
      <c r="D1229" s="629">
        <v>500</v>
      </c>
      <c r="E1229" s="629">
        <v>1000</v>
      </c>
    </row>
    <row r="1230" spans="1:5" ht="17.25" thickBot="1" x14ac:dyDescent="0.35">
      <c r="A1230" s="538" t="s">
        <v>28</v>
      </c>
      <c r="B1230" s="629" t="e">
        <v>#DIV/0!</v>
      </c>
      <c r="C1230" s="629" t="e">
        <v>#DIV/0!</v>
      </c>
      <c r="D1230" s="629">
        <v>25</v>
      </c>
      <c r="E1230" s="629">
        <v>25</v>
      </c>
    </row>
    <row r="1231" spans="1:5" ht="17.25" thickBot="1" x14ac:dyDescent="0.35">
      <c r="A1231" s="538" t="s">
        <v>29</v>
      </c>
      <c r="B1231" s="630" t="s">
        <v>30</v>
      </c>
      <c r="C1231" s="631" t="e">
        <v>#DIV/0!</v>
      </c>
      <c r="D1231" s="631" t="e">
        <v>#DIV/0!</v>
      </c>
      <c r="E1231" s="631">
        <v>1</v>
      </c>
    </row>
    <row r="1232" spans="1:5" ht="17.25" thickBot="1" x14ac:dyDescent="0.35">
      <c r="A1232" s="538" t="s">
        <v>31</v>
      </c>
      <c r="B1232" s="630" t="s">
        <v>30</v>
      </c>
      <c r="C1232" s="631" t="e">
        <v>#DIV/0!</v>
      </c>
      <c r="D1232" s="631" t="e">
        <v>#DIV/0!</v>
      </c>
      <c r="E1232" s="631">
        <v>1</v>
      </c>
    </row>
    <row r="1233" spans="1:5" ht="17.25" thickBot="1" x14ac:dyDescent="0.35">
      <c r="A1233" s="538" t="s">
        <v>32</v>
      </c>
      <c r="B1233" s="630" t="s">
        <v>30</v>
      </c>
      <c r="C1233" s="631" t="e">
        <v>#DIV/0!</v>
      </c>
      <c r="D1233" s="631" t="e">
        <v>#DIV/0!</v>
      </c>
      <c r="E1233" s="631">
        <v>0</v>
      </c>
    </row>
    <row r="1234" spans="1:5" ht="17.25" thickBot="1" x14ac:dyDescent="0.35">
      <c r="A1234" s="1166" t="s">
        <v>1529</v>
      </c>
      <c r="B1234" s="1166"/>
      <c r="C1234" s="1166"/>
      <c r="D1234" s="1166"/>
      <c r="E1234" s="1166"/>
    </row>
    <row r="1235" spans="1:5" ht="17.25" thickBot="1" x14ac:dyDescent="0.35">
      <c r="A1235" s="1164"/>
      <c r="B1235" s="550">
        <v>2019</v>
      </c>
      <c r="C1235" s="550">
        <v>2020</v>
      </c>
      <c r="D1235" s="550">
        <v>2021</v>
      </c>
      <c r="E1235" s="550">
        <v>2022</v>
      </c>
    </row>
    <row r="1236" spans="1:5" ht="17.25" thickBot="1" x14ac:dyDescent="0.35">
      <c r="A1236" s="1164"/>
      <c r="B1236" s="628" t="s">
        <v>9</v>
      </c>
      <c r="C1236" s="628" t="s">
        <v>10</v>
      </c>
      <c r="D1236" s="628" t="s">
        <v>10</v>
      </c>
      <c r="E1236" s="628" t="s">
        <v>10</v>
      </c>
    </row>
    <row r="1237" spans="1:5" ht="17.25" thickBot="1" x14ac:dyDescent="0.35">
      <c r="A1237" s="539" t="s">
        <v>49</v>
      </c>
      <c r="B1237" s="632">
        <v>0</v>
      </c>
      <c r="C1237" s="632">
        <v>0</v>
      </c>
      <c r="D1237" s="632">
        <v>0</v>
      </c>
      <c r="E1237" s="632">
        <v>0</v>
      </c>
    </row>
    <row r="1238" spans="1:5" ht="17.25" thickBot="1" x14ac:dyDescent="0.35">
      <c r="A1238" s="540" t="s">
        <v>110</v>
      </c>
      <c r="B1238" s="632"/>
      <c r="C1238" s="632"/>
      <c r="D1238" s="632"/>
      <c r="E1238" s="632"/>
    </row>
    <row r="1239" spans="1:5" ht="17.25" thickBot="1" x14ac:dyDescent="0.35">
      <c r="A1239" s="540" t="s">
        <v>111</v>
      </c>
      <c r="B1239" s="632"/>
      <c r="C1239" s="632"/>
      <c r="D1239" s="632"/>
      <c r="E1239" s="632"/>
    </row>
    <row r="1240" spans="1:5" ht="17.25" thickBot="1" x14ac:dyDescent="0.35">
      <c r="A1240" s="540" t="s">
        <v>113</v>
      </c>
      <c r="B1240" s="632"/>
      <c r="C1240" s="632"/>
      <c r="D1240" s="632"/>
      <c r="E1240" s="632"/>
    </row>
    <row r="1241" spans="1:5" ht="17.25" thickBot="1" x14ac:dyDescent="0.35">
      <c r="A1241" s="540" t="s">
        <v>114</v>
      </c>
      <c r="B1241" s="632"/>
      <c r="C1241" s="632"/>
      <c r="D1241" s="632"/>
      <c r="E1241" s="632"/>
    </row>
    <row r="1242" spans="1:5" ht="17.25" thickBot="1" x14ac:dyDescent="0.35">
      <c r="A1242" s="539" t="s">
        <v>50</v>
      </c>
      <c r="B1242" s="633">
        <v>0</v>
      </c>
      <c r="C1242" s="633">
        <v>0</v>
      </c>
      <c r="D1242" s="633">
        <v>500</v>
      </c>
      <c r="E1242" s="633">
        <v>1000</v>
      </c>
    </row>
    <row r="1243" spans="1:5" ht="17.25" thickBot="1" x14ac:dyDescent="0.35">
      <c r="A1243" s="540" t="s">
        <v>110</v>
      </c>
      <c r="B1243" s="629">
        <v>0</v>
      </c>
      <c r="C1243" s="629">
        <v>0</v>
      </c>
      <c r="D1243" s="629">
        <v>500</v>
      </c>
      <c r="E1243" s="629">
        <v>1000</v>
      </c>
    </row>
    <row r="1244" spans="1:5" ht="17.25" thickBot="1" x14ac:dyDescent="0.35">
      <c r="A1244" s="540" t="s">
        <v>111</v>
      </c>
      <c r="B1244" s="629"/>
      <c r="C1244" s="629"/>
      <c r="D1244" s="629"/>
      <c r="E1244" s="629"/>
    </row>
    <row r="1245" spans="1:5" ht="17.25" thickBot="1" x14ac:dyDescent="0.35">
      <c r="A1245" s="540" t="s">
        <v>113</v>
      </c>
      <c r="B1245" s="633"/>
      <c r="C1245" s="632"/>
      <c r="D1245" s="632"/>
      <c r="E1245" s="632"/>
    </row>
    <row r="1246" spans="1:5" ht="17.25" thickBot="1" x14ac:dyDescent="0.35">
      <c r="A1246" s="540" t="s">
        <v>114</v>
      </c>
      <c r="B1246" s="633"/>
      <c r="C1246" s="632"/>
      <c r="D1246" s="632"/>
      <c r="E1246" s="632"/>
    </row>
    <row r="1247" spans="1:5" ht="17.25" thickBot="1" x14ac:dyDescent="0.35">
      <c r="A1247" s="541" t="s">
        <v>40</v>
      </c>
      <c r="B1247" s="633">
        <v>0</v>
      </c>
      <c r="C1247" s="633">
        <v>0</v>
      </c>
      <c r="D1247" s="633">
        <v>500</v>
      </c>
      <c r="E1247" s="633">
        <v>1000</v>
      </c>
    </row>
    <row r="1248" spans="1:5" ht="17.25" thickBot="1" x14ac:dyDescent="0.35">
      <c r="A1248" s="521" t="s">
        <v>154</v>
      </c>
      <c r="B1248" s="1112" t="s">
        <v>1519</v>
      </c>
      <c r="C1248" s="1123"/>
      <c r="D1248" s="1113"/>
      <c r="E1248" s="1114"/>
    </row>
    <row r="1249" spans="1:5" ht="27.75" thickBot="1" x14ac:dyDescent="0.35">
      <c r="A1249" s="536" t="s">
        <v>156</v>
      </c>
      <c r="B1249" s="627" t="s">
        <v>1520</v>
      </c>
      <c r="C1249" s="592" t="s">
        <v>1517</v>
      </c>
      <c r="D1249" s="1129"/>
      <c r="E1249" s="1131"/>
    </row>
    <row r="1250" spans="1:5" ht="17.25" thickBot="1" x14ac:dyDescent="0.35">
      <c r="A1250" s="537"/>
      <c r="B1250" s="1163"/>
      <c r="C1250" s="1163"/>
      <c r="D1250" s="1163"/>
      <c r="E1250" s="1163"/>
    </row>
    <row r="1251" spans="1:5" ht="17.25" thickBot="1" x14ac:dyDescent="0.35">
      <c r="A1251" s="538" t="s">
        <v>22</v>
      </c>
      <c r="B1251" s="1164" t="s">
        <v>1518</v>
      </c>
      <c r="C1251" s="1164"/>
      <c r="D1251" s="1164"/>
      <c r="E1251" s="1164"/>
    </row>
    <row r="1252" spans="1:5" ht="17.25" thickBot="1" x14ac:dyDescent="0.35">
      <c r="A1252" s="538" t="s">
        <v>24</v>
      </c>
      <c r="B1252" s="1165" t="s">
        <v>177</v>
      </c>
      <c r="C1252" s="1165"/>
      <c r="D1252" s="1165"/>
      <c r="E1252" s="1165"/>
    </row>
    <row r="1253" spans="1:5" ht="17.25" thickBot="1" x14ac:dyDescent="0.35">
      <c r="A1253" s="1164"/>
      <c r="B1253" s="550">
        <v>2019</v>
      </c>
      <c r="C1253" s="550">
        <v>2020</v>
      </c>
      <c r="D1253" s="550">
        <v>2021</v>
      </c>
      <c r="E1253" s="550">
        <v>2022</v>
      </c>
    </row>
    <row r="1254" spans="1:5" ht="17.25" thickBot="1" x14ac:dyDescent="0.35">
      <c r="A1254" s="1164"/>
      <c r="B1254" s="628" t="s">
        <v>9</v>
      </c>
      <c r="C1254" s="628" t="s">
        <v>10</v>
      </c>
      <c r="D1254" s="628" t="s">
        <v>10</v>
      </c>
      <c r="E1254" s="628" t="s">
        <v>10</v>
      </c>
    </row>
    <row r="1255" spans="1:5" ht="17.25" thickBot="1" x14ac:dyDescent="0.35">
      <c r="A1255" s="538" t="s">
        <v>26</v>
      </c>
      <c r="B1255" s="629">
        <v>0</v>
      </c>
      <c r="C1255" s="629">
        <v>0</v>
      </c>
      <c r="D1255" s="629">
        <v>20</v>
      </c>
      <c r="E1255" s="629">
        <v>40</v>
      </c>
    </row>
    <row r="1256" spans="1:5" ht="17.25" thickBot="1" x14ac:dyDescent="0.35">
      <c r="A1256" s="538" t="s">
        <v>27</v>
      </c>
      <c r="B1256" s="629">
        <v>0</v>
      </c>
      <c r="C1256" s="629">
        <v>0</v>
      </c>
      <c r="D1256" s="629">
        <v>500</v>
      </c>
      <c r="E1256" s="629">
        <v>1000</v>
      </c>
    </row>
    <row r="1257" spans="1:5" ht="17.25" thickBot="1" x14ac:dyDescent="0.35">
      <c r="A1257" s="538" t="s">
        <v>28</v>
      </c>
      <c r="B1257" s="629" t="e">
        <v>#DIV/0!</v>
      </c>
      <c r="C1257" s="629" t="e">
        <v>#DIV/0!</v>
      </c>
      <c r="D1257" s="629">
        <v>25</v>
      </c>
      <c r="E1257" s="629">
        <v>25</v>
      </c>
    </row>
    <row r="1258" spans="1:5" ht="17.25" thickBot="1" x14ac:dyDescent="0.35">
      <c r="A1258" s="538" t="s">
        <v>29</v>
      </c>
      <c r="B1258" s="630" t="s">
        <v>30</v>
      </c>
      <c r="C1258" s="631" t="e">
        <v>#DIV/0!</v>
      </c>
      <c r="D1258" s="631" t="e">
        <v>#DIV/0!</v>
      </c>
      <c r="E1258" s="631">
        <v>1</v>
      </c>
    </row>
    <row r="1259" spans="1:5" ht="17.25" thickBot="1" x14ac:dyDescent="0.35">
      <c r="A1259" s="538" t="s">
        <v>31</v>
      </c>
      <c r="B1259" s="630" t="s">
        <v>30</v>
      </c>
      <c r="C1259" s="631" t="e">
        <v>#DIV/0!</v>
      </c>
      <c r="D1259" s="631" t="e">
        <v>#DIV/0!</v>
      </c>
      <c r="E1259" s="631">
        <v>1</v>
      </c>
    </row>
    <row r="1260" spans="1:5" ht="17.25" thickBot="1" x14ac:dyDescent="0.35">
      <c r="A1260" s="538" t="s">
        <v>32</v>
      </c>
      <c r="B1260" s="630" t="s">
        <v>30</v>
      </c>
      <c r="C1260" s="631" t="e">
        <v>#DIV/0!</v>
      </c>
      <c r="D1260" s="631" t="e">
        <v>#DIV/0!</v>
      </c>
      <c r="E1260" s="631">
        <v>0</v>
      </c>
    </row>
    <row r="1261" spans="1:5" ht="17.25" thickBot="1" x14ac:dyDescent="0.35">
      <c r="A1261" s="1166" t="s">
        <v>1529</v>
      </c>
      <c r="B1261" s="1166"/>
      <c r="C1261" s="1166"/>
      <c r="D1261" s="1166"/>
      <c r="E1261" s="1166"/>
    </row>
    <row r="1262" spans="1:5" ht="17.25" thickBot="1" x14ac:dyDescent="0.35">
      <c r="A1262" s="1164"/>
      <c r="B1262" s="550">
        <v>2019</v>
      </c>
      <c r="C1262" s="550">
        <v>2020</v>
      </c>
      <c r="D1262" s="550">
        <v>2021</v>
      </c>
      <c r="E1262" s="550">
        <v>2022</v>
      </c>
    </row>
    <row r="1263" spans="1:5" ht="17.25" thickBot="1" x14ac:dyDescent="0.35">
      <c r="A1263" s="1164"/>
      <c r="B1263" s="628" t="s">
        <v>9</v>
      </c>
      <c r="C1263" s="628" t="s">
        <v>10</v>
      </c>
      <c r="D1263" s="628" t="s">
        <v>10</v>
      </c>
      <c r="E1263" s="628" t="s">
        <v>10</v>
      </c>
    </row>
    <row r="1264" spans="1:5" ht="17.25" thickBot="1" x14ac:dyDescent="0.35">
      <c r="A1264" s="539" t="s">
        <v>49</v>
      </c>
      <c r="B1264" s="632">
        <v>0</v>
      </c>
      <c r="C1264" s="632">
        <v>0</v>
      </c>
      <c r="D1264" s="632">
        <v>0</v>
      </c>
      <c r="E1264" s="632">
        <v>0</v>
      </c>
    </row>
    <row r="1265" spans="1:5" ht="17.25" thickBot="1" x14ac:dyDescent="0.35">
      <c r="A1265" s="540" t="s">
        <v>110</v>
      </c>
      <c r="B1265" s="632"/>
      <c r="C1265" s="632"/>
      <c r="D1265" s="632"/>
      <c r="E1265" s="632"/>
    </row>
    <row r="1266" spans="1:5" ht="17.25" thickBot="1" x14ac:dyDescent="0.35">
      <c r="A1266" s="540" t="s">
        <v>111</v>
      </c>
      <c r="B1266" s="632"/>
      <c r="C1266" s="632"/>
      <c r="D1266" s="632"/>
      <c r="E1266" s="632"/>
    </row>
    <row r="1267" spans="1:5" ht="17.25" thickBot="1" x14ac:dyDescent="0.35">
      <c r="A1267" s="540" t="s">
        <v>113</v>
      </c>
      <c r="B1267" s="632"/>
      <c r="C1267" s="632"/>
      <c r="D1267" s="632"/>
      <c r="E1267" s="632"/>
    </row>
    <row r="1268" spans="1:5" ht="17.25" thickBot="1" x14ac:dyDescent="0.35">
      <c r="A1268" s="540" t="s">
        <v>114</v>
      </c>
      <c r="B1268" s="632"/>
      <c r="C1268" s="632"/>
      <c r="D1268" s="632"/>
      <c r="E1268" s="632"/>
    </row>
    <row r="1269" spans="1:5" ht="17.25" thickBot="1" x14ac:dyDescent="0.35">
      <c r="A1269" s="539" t="s">
        <v>50</v>
      </c>
      <c r="B1269" s="633">
        <v>0</v>
      </c>
      <c r="C1269" s="633">
        <v>0</v>
      </c>
      <c r="D1269" s="633">
        <v>500</v>
      </c>
      <c r="E1269" s="633">
        <v>1000</v>
      </c>
    </row>
    <row r="1270" spans="1:5" ht="17.25" thickBot="1" x14ac:dyDescent="0.35">
      <c r="A1270" s="540" t="s">
        <v>110</v>
      </c>
      <c r="B1270" s="629">
        <v>0</v>
      </c>
      <c r="C1270" s="629">
        <v>0</v>
      </c>
      <c r="D1270" s="629">
        <v>500</v>
      </c>
      <c r="E1270" s="629">
        <v>1000</v>
      </c>
    </row>
    <row r="1271" spans="1:5" ht="17.25" thickBot="1" x14ac:dyDescent="0.35">
      <c r="A1271" s="540" t="s">
        <v>111</v>
      </c>
      <c r="B1271" s="629"/>
      <c r="C1271" s="629"/>
      <c r="D1271" s="629"/>
      <c r="E1271" s="629"/>
    </row>
    <row r="1272" spans="1:5" ht="17.25" thickBot="1" x14ac:dyDescent="0.35">
      <c r="A1272" s="540" t="s">
        <v>113</v>
      </c>
      <c r="B1272" s="633"/>
      <c r="C1272" s="632"/>
      <c r="D1272" s="632"/>
      <c r="E1272" s="632"/>
    </row>
    <row r="1273" spans="1:5" ht="17.25" thickBot="1" x14ac:dyDescent="0.35">
      <c r="A1273" s="540" t="s">
        <v>114</v>
      </c>
      <c r="B1273" s="633"/>
      <c r="C1273" s="632"/>
      <c r="D1273" s="632"/>
      <c r="E1273" s="632"/>
    </row>
    <row r="1274" spans="1:5" ht="17.25" thickBot="1" x14ac:dyDescent="0.35">
      <c r="A1274" s="541" t="s">
        <v>40</v>
      </c>
      <c r="B1274" s="633">
        <v>0</v>
      </c>
      <c r="C1274" s="633">
        <v>0</v>
      </c>
      <c r="D1274" s="633">
        <v>500</v>
      </c>
      <c r="E1274" s="633">
        <v>1000</v>
      </c>
    </row>
    <row r="1275" spans="1:5" ht="17.25" thickBot="1" x14ac:dyDescent="0.35">
      <c r="A1275" s="521" t="s">
        <v>154</v>
      </c>
      <c r="B1275" s="1112" t="s">
        <v>1515</v>
      </c>
      <c r="C1275" s="1123"/>
      <c r="D1275" s="1113"/>
      <c r="E1275" s="1114"/>
    </row>
    <row r="1276" spans="1:5" ht="54.75" thickBot="1" x14ac:dyDescent="0.35">
      <c r="A1276" s="536" t="s">
        <v>156</v>
      </c>
      <c r="B1276" s="627" t="s">
        <v>1521</v>
      </c>
      <c r="C1276" s="592" t="s">
        <v>1517</v>
      </c>
      <c r="D1276" s="1129"/>
      <c r="E1276" s="1131"/>
    </row>
    <row r="1277" spans="1:5" ht="17.25" thickBot="1" x14ac:dyDescent="0.35">
      <c r="A1277" s="537"/>
      <c r="B1277" s="1163"/>
      <c r="C1277" s="1163"/>
      <c r="D1277" s="1163"/>
      <c r="E1277" s="1163"/>
    </row>
    <row r="1278" spans="1:5" ht="17.25" thickBot="1" x14ac:dyDescent="0.35">
      <c r="A1278" s="538" t="s">
        <v>22</v>
      </c>
      <c r="B1278" s="1164" t="s">
        <v>1518</v>
      </c>
      <c r="C1278" s="1164"/>
      <c r="D1278" s="1164"/>
      <c r="E1278" s="1164"/>
    </row>
    <row r="1279" spans="1:5" ht="17.25" thickBot="1" x14ac:dyDescent="0.35">
      <c r="A1279" s="538" t="s">
        <v>24</v>
      </c>
      <c r="B1279" s="1165" t="s">
        <v>177</v>
      </c>
      <c r="C1279" s="1165"/>
      <c r="D1279" s="1165"/>
      <c r="E1279" s="1165"/>
    </row>
    <row r="1280" spans="1:5" ht="17.25" thickBot="1" x14ac:dyDescent="0.35">
      <c r="A1280" s="1164"/>
      <c r="B1280" s="550">
        <v>2019</v>
      </c>
      <c r="C1280" s="550">
        <v>2020</v>
      </c>
      <c r="D1280" s="550">
        <v>2021</v>
      </c>
      <c r="E1280" s="550">
        <v>2022</v>
      </c>
    </row>
    <row r="1281" spans="1:5" ht="17.25" thickBot="1" x14ac:dyDescent="0.35">
      <c r="A1281" s="1164"/>
      <c r="B1281" s="628" t="s">
        <v>9</v>
      </c>
      <c r="C1281" s="628" t="s">
        <v>10</v>
      </c>
      <c r="D1281" s="628" t="s">
        <v>10</v>
      </c>
      <c r="E1281" s="628" t="s">
        <v>10</v>
      </c>
    </row>
    <row r="1282" spans="1:5" ht="17.25" thickBot="1" x14ac:dyDescent="0.35">
      <c r="A1282" s="538" t="s">
        <v>26</v>
      </c>
      <c r="B1282" s="629">
        <v>0</v>
      </c>
      <c r="C1282" s="629">
        <v>0</v>
      </c>
      <c r="D1282" s="629">
        <v>20</v>
      </c>
      <c r="E1282" s="629">
        <v>25</v>
      </c>
    </row>
    <row r="1283" spans="1:5" ht="17.25" thickBot="1" x14ac:dyDescent="0.35">
      <c r="A1283" s="538" t="s">
        <v>27</v>
      </c>
      <c r="B1283" s="629">
        <v>0</v>
      </c>
      <c r="C1283" s="629">
        <v>0</v>
      </c>
      <c r="D1283" s="629">
        <v>500</v>
      </c>
      <c r="E1283" s="629">
        <v>500</v>
      </c>
    </row>
    <row r="1284" spans="1:5" ht="17.25" thickBot="1" x14ac:dyDescent="0.35">
      <c r="A1284" s="538" t="s">
        <v>28</v>
      </c>
      <c r="B1284" s="629" t="e">
        <v>#DIV/0!</v>
      </c>
      <c r="C1284" s="629" t="e">
        <v>#DIV/0!</v>
      </c>
      <c r="D1284" s="629">
        <v>25</v>
      </c>
      <c r="E1284" s="629">
        <v>20</v>
      </c>
    </row>
    <row r="1285" spans="1:5" ht="17.25" thickBot="1" x14ac:dyDescent="0.35">
      <c r="A1285" s="538" t="s">
        <v>29</v>
      </c>
      <c r="B1285" s="630" t="s">
        <v>30</v>
      </c>
      <c r="C1285" s="631" t="e">
        <v>#DIV/0!</v>
      </c>
      <c r="D1285" s="631" t="e">
        <v>#DIV/0!</v>
      </c>
      <c r="E1285" s="631">
        <v>0.25</v>
      </c>
    </row>
    <row r="1286" spans="1:5" ht="17.25" thickBot="1" x14ac:dyDescent="0.35">
      <c r="A1286" s="538" t="s">
        <v>31</v>
      </c>
      <c r="B1286" s="630" t="s">
        <v>30</v>
      </c>
      <c r="C1286" s="631" t="e">
        <v>#DIV/0!</v>
      </c>
      <c r="D1286" s="631" t="e">
        <v>#DIV/0!</v>
      </c>
      <c r="E1286" s="631">
        <v>0</v>
      </c>
    </row>
    <row r="1287" spans="1:5" ht="17.25" thickBot="1" x14ac:dyDescent="0.35">
      <c r="A1287" s="538" t="s">
        <v>32</v>
      </c>
      <c r="B1287" s="630" t="s">
        <v>30</v>
      </c>
      <c r="C1287" s="631" t="e">
        <v>#DIV/0!</v>
      </c>
      <c r="D1287" s="631" t="e">
        <v>#DIV/0!</v>
      </c>
      <c r="E1287" s="631">
        <v>-0.19999999999999996</v>
      </c>
    </row>
    <row r="1288" spans="1:5" ht="17.25" thickBot="1" x14ac:dyDescent="0.35">
      <c r="A1288" s="1166" t="s">
        <v>1529</v>
      </c>
      <c r="B1288" s="1166"/>
      <c r="C1288" s="1166"/>
      <c r="D1288" s="1166"/>
      <c r="E1288" s="1166"/>
    </row>
    <row r="1289" spans="1:5" ht="17.25" thickBot="1" x14ac:dyDescent="0.35">
      <c r="A1289" s="1164"/>
      <c r="B1289" s="550">
        <v>2019</v>
      </c>
      <c r="C1289" s="550">
        <v>2020</v>
      </c>
      <c r="D1289" s="550">
        <v>2021</v>
      </c>
      <c r="E1289" s="550">
        <v>2022</v>
      </c>
    </row>
    <row r="1290" spans="1:5" ht="17.25" thickBot="1" x14ac:dyDescent="0.35">
      <c r="A1290" s="1164"/>
      <c r="B1290" s="628" t="s">
        <v>9</v>
      </c>
      <c r="C1290" s="628" t="s">
        <v>10</v>
      </c>
      <c r="D1290" s="628" t="s">
        <v>10</v>
      </c>
      <c r="E1290" s="628" t="s">
        <v>10</v>
      </c>
    </row>
    <row r="1291" spans="1:5" ht="17.25" thickBot="1" x14ac:dyDescent="0.35">
      <c r="A1291" s="539" t="s">
        <v>49</v>
      </c>
      <c r="B1291" s="632">
        <v>0</v>
      </c>
      <c r="C1291" s="632">
        <v>0</v>
      </c>
      <c r="D1291" s="632">
        <v>0</v>
      </c>
      <c r="E1291" s="632">
        <v>0</v>
      </c>
    </row>
    <row r="1292" spans="1:5" ht="17.25" thickBot="1" x14ac:dyDescent="0.35">
      <c r="A1292" s="540" t="s">
        <v>110</v>
      </c>
      <c r="B1292" s="632"/>
      <c r="C1292" s="632"/>
      <c r="D1292" s="632"/>
      <c r="E1292" s="632"/>
    </row>
    <row r="1293" spans="1:5" ht="17.25" thickBot="1" x14ac:dyDescent="0.35">
      <c r="A1293" s="540" t="s">
        <v>111</v>
      </c>
      <c r="B1293" s="632"/>
      <c r="C1293" s="632"/>
      <c r="D1293" s="632"/>
      <c r="E1293" s="632"/>
    </row>
    <row r="1294" spans="1:5" ht="17.25" thickBot="1" x14ac:dyDescent="0.35">
      <c r="A1294" s="540" t="s">
        <v>113</v>
      </c>
      <c r="B1294" s="632"/>
      <c r="C1294" s="632"/>
      <c r="D1294" s="632"/>
      <c r="E1294" s="632"/>
    </row>
    <row r="1295" spans="1:5" ht="17.25" thickBot="1" x14ac:dyDescent="0.35">
      <c r="A1295" s="540" t="s">
        <v>114</v>
      </c>
      <c r="B1295" s="632"/>
      <c r="C1295" s="632"/>
      <c r="D1295" s="632"/>
      <c r="E1295" s="632"/>
    </row>
    <row r="1296" spans="1:5" ht="17.25" thickBot="1" x14ac:dyDescent="0.35">
      <c r="A1296" s="539" t="s">
        <v>50</v>
      </c>
      <c r="B1296" s="633">
        <v>0</v>
      </c>
      <c r="C1296" s="633">
        <v>0</v>
      </c>
      <c r="D1296" s="633">
        <v>500</v>
      </c>
      <c r="E1296" s="633">
        <v>500</v>
      </c>
    </row>
    <row r="1297" spans="1:5" ht="17.25" thickBot="1" x14ac:dyDescent="0.35">
      <c r="A1297" s="540" t="s">
        <v>110</v>
      </c>
      <c r="B1297" s="629">
        <v>0</v>
      </c>
      <c r="C1297" s="629">
        <v>0</v>
      </c>
      <c r="D1297" s="629">
        <v>500</v>
      </c>
      <c r="E1297" s="629">
        <v>500</v>
      </c>
    </row>
    <row r="1298" spans="1:5" ht="17.25" thickBot="1" x14ac:dyDescent="0.35">
      <c r="A1298" s="540" t="s">
        <v>111</v>
      </c>
      <c r="B1298" s="629"/>
      <c r="C1298" s="629"/>
      <c r="D1298" s="629"/>
      <c r="E1298" s="629"/>
    </row>
    <row r="1299" spans="1:5" ht="17.25" thickBot="1" x14ac:dyDescent="0.35">
      <c r="A1299" s="540" t="s">
        <v>113</v>
      </c>
      <c r="B1299" s="633"/>
      <c r="C1299" s="632"/>
      <c r="D1299" s="632"/>
      <c r="E1299" s="632"/>
    </row>
    <row r="1300" spans="1:5" ht="17.25" thickBot="1" x14ac:dyDescent="0.35">
      <c r="A1300" s="540" t="s">
        <v>114</v>
      </c>
      <c r="B1300" s="633"/>
      <c r="C1300" s="632"/>
      <c r="D1300" s="632"/>
      <c r="E1300" s="632"/>
    </row>
    <row r="1301" spans="1:5" ht="17.25" thickBot="1" x14ac:dyDescent="0.35">
      <c r="A1301" s="541" t="s">
        <v>40</v>
      </c>
      <c r="B1301" s="633">
        <v>0</v>
      </c>
      <c r="C1301" s="633">
        <v>0</v>
      </c>
      <c r="D1301" s="633">
        <v>500</v>
      </c>
      <c r="E1301" s="633">
        <v>500</v>
      </c>
    </row>
    <row r="1302" spans="1:5" ht="17.25" thickBot="1" x14ac:dyDescent="0.35">
      <c r="A1302" s="521" t="s">
        <v>154</v>
      </c>
      <c r="B1302" s="1112" t="s">
        <v>1519</v>
      </c>
      <c r="C1302" s="1123"/>
      <c r="D1302" s="1113"/>
      <c r="E1302" s="1114"/>
    </row>
    <row r="1303" spans="1:5" ht="54.75" thickBot="1" x14ac:dyDescent="0.35">
      <c r="A1303" s="536" t="s">
        <v>156</v>
      </c>
      <c r="B1303" s="627" t="s">
        <v>1522</v>
      </c>
      <c r="C1303" s="592" t="s">
        <v>1517</v>
      </c>
      <c r="D1303" s="1129"/>
      <c r="E1303" s="1131"/>
    </row>
    <row r="1304" spans="1:5" ht="17.25" thickBot="1" x14ac:dyDescent="0.35">
      <c r="A1304" s="537"/>
      <c r="B1304" s="1163"/>
      <c r="C1304" s="1163"/>
      <c r="D1304" s="1163"/>
      <c r="E1304" s="1163"/>
    </row>
    <row r="1305" spans="1:5" ht="17.25" thickBot="1" x14ac:dyDescent="0.35">
      <c r="A1305" s="538" t="s">
        <v>22</v>
      </c>
      <c r="B1305" s="1164" t="s">
        <v>1518</v>
      </c>
      <c r="C1305" s="1164"/>
      <c r="D1305" s="1164"/>
      <c r="E1305" s="1164"/>
    </row>
    <row r="1306" spans="1:5" ht="17.25" thickBot="1" x14ac:dyDescent="0.35">
      <c r="A1306" s="538" t="s">
        <v>24</v>
      </c>
      <c r="B1306" s="1165" t="s">
        <v>177</v>
      </c>
      <c r="C1306" s="1165"/>
      <c r="D1306" s="1165"/>
      <c r="E1306" s="1165"/>
    </row>
    <row r="1307" spans="1:5" ht="17.25" thickBot="1" x14ac:dyDescent="0.35">
      <c r="A1307" s="1164"/>
      <c r="B1307" s="550">
        <v>2019</v>
      </c>
      <c r="C1307" s="550">
        <v>2020</v>
      </c>
      <c r="D1307" s="550">
        <v>2021</v>
      </c>
      <c r="E1307" s="550">
        <v>2022</v>
      </c>
    </row>
    <row r="1308" spans="1:5" ht="17.25" thickBot="1" x14ac:dyDescent="0.35">
      <c r="A1308" s="1164"/>
      <c r="B1308" s="628" t="s">
        <v>9</v>
      </c>
      <c r="C1308" s="628" t="s">
        <v>10</v>
      </c>
      <c r="D1308" s="628" t="s">
        <v>10</v>
      </c>
      <c r="E1308" s="628" t="s">
        <v>10</v>
      </c>
    </row>
    <row r="1309" spans="1:5" ht="17.25" thickBot="1" x14ac:dyDescent="0.35">
      <c r="A1309" s="538" t="s">
        <v>26</v>
      </c>
      <c r="B1309" s="629">
        <v>0</v>
      </c>
      <c r="C1309" s="629">
        <v>0</v>
      </c>
      <c r="D1309" s="629">
        <v>15</v>
      </c>
      <c r="E1309" s="629">
        <v>15</v>
      </c>
    </row>
    <row r="1310" spans="1:5" ht="17.25" thickBot="1" x14ac:dyDescent="0.35">
      <c r="A1310" s="538" t="s">
        <v>27</v>
      </c>
      <c r="B1310" s="629">
        <v>0</v>
      </c>
      <c r="C1310" s="629">
        <v>0</v>
      </c>
      <c r="D1310" s="629">
        <v>500</v>
      </c>
      <c r="E1310" s="629">
        <v>500</v>
      </c>
    </row>
    <row r="1311" spans="1:5" ht="17.25" thickBot="1" x14ac:dyDescent="0.35">
      <c r="A1311" s="538" t="s">
        <v>28</v>
      </c>
      <c r="B1311" s="629" t="e">
        <v>#DIV/0!</v>
      </c>
      <c r="C1311" s="629" t="e">
        <v>#DIV/0!</v>
      </c>
      <c r="D1311" s="629">
        <v>33.333333333333336</v>
      </c>
      <c r="E1311" s="629">
        <v>33.333333333333336</v>
      </c>
    </row>
    <row r="1312" spans="1:5" ht="17.25" thickBot="1" x14ac:dyDescent="0.35">
      <c r="A1312" s="538" t="s">
        <v>29</v>
      </c>
      <c r="B1312" s="630" t="s">
        <v>30</v>
      </c>
      <c r="C1312" s="631" t="e">
        <v>#DIV/0!</v>
      </c>
      <c r="D1312" s="631" t="e">
        <v>#DIV/0!</v>
      </c>
      <c r="E1312" s="631">
        <v>0</v>
      </c>
    </row>
    <row r="1313" spans="1:5" ht="17.25" thickBot="1" x14ac:dyDescent="0.35">
      <c r="A1313" s="538" t="s">
        <v>31</v>
      </c>
      <c r="B1313" s="630" t="s">
        <v>30</v>
      </c>
      <c r="C1313" s="631" t="e">
        <v>#DIV/0!</v>
      </c>
      <c r="D1313" s="631" t="e">
        <v>#DIV/0!</v>
      </c>
      <c r="E1313" s="631">
        <v>0</v>
      </c>
    </row>
    <row r="1314" spans="1:5" ht="17.25" thickBot="1" x14ac:dyDescent="0.35">
      <c r="A1314" s="538" t="s">
        <v>32</v>
      </c>
      <c r="B1314" s="630" t="s">
        <v>30</v>
      </c>
      <c r="C1314" s="631" t="e">
        <v>#DIV/0!</v>
      </c>
      <c r="D1314" s="631" t="e">
        <v>#DIV/0!</v>
      </c>
      <c r="E1314" s="631">
        <v>0</v>
      </c>
    </row>
    <row r="1315" spans="1:5" ht="17.25" thickBot="1" x14ac:dyDescent="0.35">
      <c r="A1315" s="1166" t="s">
        <v>1529</v>
      </c>
      <c r="B1315" s="1166"/>
      <c r="C1315" s="1166"/>
      <c r="D1315" s="1166"/>
      <c r="E1315" s="1166"/>
    </row>
    <row r="1316" spans="1:5" ht="17.25" thickBot="1" x14ac:dyDescent="0.35">
      <c r="A1316" s="1164"/>
      <c r="B1316" s="550">
        <v>2019</v>
      </c>
      <c r="C1316" s="550">
        <v>2020</v>
      </c>
      <c r="D1316" s="550">
        <v>2021</v>
      </c>
      <c r="E1316" s="550">
        <v>2022</v>
      </c>
    </row>
    <row r="1317" spans="1:5" ht="17.25" thickBot="1" x14ac:dyDescent="0.35">
      <c r="A1317" s="1164"/>
      <c r="B1317" s="628" t="s">
        <v>9</v>
      </c>
      <c r="C1317" s="628" t="s">
        <v>10</v>
      </c>
      <c r="D1317" s="628" t="s">
        <v>10</v>
      </c>
      <c r="E1317" s="628" t="s">
        <v>10</v>
      </c>
    </row>
    <row r="1318" spans="1:5" ht="17.25" thickBot="1" x14ac:dyDescent="0.35">
      <c r="A1318" s="539" t="s">
        <v>49</v>
      </c>
      <c r="B1318" s="632">
        <v>0</v>
      </c>
      <c r="C1318" s="632">
        <v>0</v>
      </c>
      <c r="D1318" s="632">
        <v>0</v>
      </c>
      <c r="E1318" s="632">
        <v>0</v>
      </c>
    </row>
    <row r="1319" spans="1:5" ht="17.25" thickBot="1" x14ac:dyDescent="0.35">
      <c r="A1319" s="540" t="s">
        <v>110</v>
      </c>
      <c r="B1319" s="632"/>
      <c r="C1319" s="632"/>
      <c r="D1319" s="632"/>
      <c r="E1319" s="632"/>
    </row>
    <row r="1320" spans="1:5" ht="17.25" thickBot="1" x14ac:dyDescent="0.35">
      <c r="A1320" s="540" t="s">
        <v>111</v>
      </c>
      <c r="B1320" s="632"/>
      <c r="C1320" s="632"/>
      <c r="D1320" s="632"/>
      <c r="E1320" s="632"/>
    </row>
    <row r="1321" spans="1:5" ht="17.25" thickBot="1" x14ac:dyDescent="0.35">
      <c r="A1321" s="540" t="s">
        <v>113</v>
      </c>
      <c r="B1321" s="632"/>
      <c r="C1321" s="632"/>
      <c r="D1321" s="632"/>
      <c r="E1321" s="632"/>
    </row>
    <row r="1322" spans="1:5" ht="17.25" thickBot="1" x14ac:dyDescent="0.35">
      <c r="A1322" s="540" t="s">
        <v>114</v>
      </c>
      <c r="B1322" s="632"/>
      <c r="C1322" s="632"/>
      <c r="D1322" s="632"/>
      <c r="E1322" s="632"/>
    </row>
    <row r="1323" spans="1:5" ht="17.25" thickBot="1" x14ac:dyDescent="0.35">
      <c r="A1323" s="539" t="s">
        <v>50</v>
      </c>
      <c r="B1323" s="633">
        <v>0</v>
      </c>
      <c r="C1323" s="633">
        <v>0</v>
      </c>
      <c r="D1323" s="633">
        <v>500</v>
      </c>
      <c r="E1323" s="633">
        <v>500</v>
      </c>
    </row>
    <row r="1324" spans="1:5" ht="17.25" thickBot="1" x14ac:dyDescent="0.35">
      <c r="A1324" s="540" t="s">
        <v>110</v>
      </c>
      <c r="B1324" s="629">
        <v>0</v>
      </c>
      <c r="C1324" s="629">
        <v>0</v>
      </c>
      <c r="D1324" s="629">
        <v>500</v>
      </c>
      <c r="E1324" s="629">
        <v>500</v>
      </c>
    </row>
    <row r="1325" spans="1:5" ht="17.25" thickBot="1" x14ac:dyDescent="0.35">
      <c r="A1325" s="540" t="s">
        <v>111</v>
      </c>
      <c r="B1325" s="629"/>
      <c r="C1325" s="629"/>
      <c r="D1325" s="629"/>
      <c r="E1325" s="629"/>
    </row>
    <row r="1326" spans="1:5" ht="17.25" thickBot="1" x14ac:dyDescent="0.35">
      <c r="A1326" s="540" t="s">
        <v>113</v>
      </c>
      <c r="B1326" s="633"/>
      <c r="C1326" s="632"/>
      <c r="D1326" s="632"/>
      <c r="E1326" s="632"/>
    </row>
    <row r="1327" spans="1:5" ht="17.25" thickBot="1" x14ac:dyDescent="0.35">
      <c r="A1327" s="540" t="s">
        <v>114</v>
      </c>
      <c r="B1327" s="633"/>
      <c r="C1327" s="632"/>
      <c r="D1327" s="632"/>
      <c r="E1327" s="632"/>
    </row>
    <row r="1328" spans="1:5" ht="17.25" thickBot="1" x14ac:dyDescent="0.35">
      <c r="A1328" s="541" t="s">
        <v>40</v>
      </c>
      <c r="B1328" s="633">
        <v>0</v>
      </c>
      <c r="C1328" s="633">
        <v>0</v>
      </c>
      <c r="D1328" s="633">
        <v>500</v>
      </c>
      <c r="E1328" s="633">
        <v>500</v>
      </c>
    </row>
    <row r="1329" spans="1:5" ht="17.25" thickBot="1" x14ac:dyDescent="0.35">
      <c r="A1329" s="521" t="s">
        <v>154</v>
      </c>
      <c r="B1329" s="1112" t="s">
        <v>1523</v>
      </c>
      <c r="C1329" s="1123"/>
      <c r="D1329" s="1113"/>
      <c r="E1329" s="1114"/>
    </row>
    <row r="1330" spans="1:5" ht="27.75" thickBot="1" x14ac:dyDescent="0.35">
      <c r="A1330" s="536" t="s">
        <v>156</v>
      </c>
      <c r="B1330" s="627" t="s">
        <v>1524</v>
      </c>
      <c r="C1330" s="592" t="s">
        <v>1517</v>
      </c>
      <c r="D1330" s="1129"/>
      <c r="E1330" s="1131"/>
    </row>
    <row r="1331" spans="1:5" ht="17.25" thickBot="1" x14ac:dyDescent="0.35">
      <c r="A1331" s="537"/>
      <c r="B1331" s="1163"/>
      <c r="C1331" s="1163"/>
      <c r="D1331" s="1163"/>
      <c r="E1331" s="1163"/>
    </row>
    <row r="1332" spans="1:5" ht="17.25" thickBot="1" x14ac:dyDescent="0.35">
      <c r="A1332" s="538" t="s">
        <v>22</v>
      </c>
      <c r="B1332" s="1163" t="s">
        <v>1525</v>
      </c>
      <c r="C1332" s="1163"/>
      <c r="D1332" s="1163"/>
      <c r="E1332" s="1163"/>
    </row>
    <row r="1333" spans="1:5" ht="17.25" thickBot="1" x14ac:dyDescent="0.35">
      <c r="A1333" s="538" t="s">
        <v>24</v>
      </c>
      <c r="B1333" s="1165" t="s">
        <v>177</v>
      </c>
      <c r="C1333" s="1165"/>
      <c r="D1333" s="1165"/>
      <c r="E1333" s="1165"/>
    </row>
    <row r="1334" spans="1:5" ht="17.25" thickBot="1" x14ac:dyDescent="0.35">
      <c r="A1334" s="1164"/>
      <c r="B1334" s="550">
        <v>2019</v>
      </c>
      <c r="C1334" s="550">
        <v>2020</v>
      </c>
      <c r="D1334" s="550">
        <v>2021</v>
      </c>
      <c r="E1334" s="550">
        <v>2022</v>
      </c>
    </row>
    <row r="1335" spans="1:5" ht="17.25" thickBot="1" x14ac:dyDescent="0.35">
      <c r="A1335" s="1164"/>
      <c r="B1335" s="628" t="s">
        <v>9</v>
      </c>
      <c r="C1335" s="628" t="s">
        <v>10</v>
      </c>
      <c r="D1335" s="628" t="s">
        <v>10</v>
      </c>
      <c r="E1335" s="628" t="s">
        <v>10</v>
      </c>
    </row>
    <row r="1336" spans="1:5" ht="17.25" thickBot="1" x14ac:dyDescent="0.35">
      <c r="A1336" s="538" t="s">
        <v>26</v>
      </c>
      <c r="B1336" s="629">
        <v>0</v>
      </c>
      <c r="C1336" s="629">
        <v>0</v>
      </c>
      <c r="D1336" s="629">
        <v>5</v>
      </c>
      <c r="E1336" s="629">
        <v>8</v>
      </c>
    </row>
    <row r="1337" spans="1:5" ht="17.25" thickBot="1" x14ac:dyDescent="0.35">
      <c r="A1337" s="538" t="s">
        <v>27</v>
      </c>
      <c r="B1337" s="629">
        <v>0</v>
      </c>
      <c r="C1337" s="629">
        <v>0</v>
      </c>
      <c r="D1337" s="629">
        <v>3000</v>
      </c>
      <c r="E1337" s="629">
        <v>5000</v>
      </c>
    </row>
    <row r="1338" spans="1:5" ht="17.25" thickBot="1" x14ac:dyDescent="0.35">
      <c r="A1338" s="538" t="s">
        <v>28</v>
      </c>
      <c r="B1338" s="629" t="e">
        <v>#DIV/0!</v>
      </c>
      <c r="C1338" s="629" t="e">
        <v>#DIV/0!</v>
      </c>
      <c r="D1338" s="629">
        <v>600</v>
      </c>
      <c r="E1338" s="629">
        <v>625</v>
      </c>
    </row>
    <row r="1339" spans="1:5" ht="17.25" thickBot="1" x14ac:dyDescent="0.35">
      <c r="A1339" s="538" t="s">
        <v>29</v>
      </c>
      <c r="B1339" s="630" t="s">
        <v>30</v>
      </c>
      <c r="C1339" s="631" t="e">
        <v>#DIV/0!</v>
      </c>
      <c r="D1339" s="631" t="e">
        <v>#DIV/0!</v>
      </c>
      <c r="E1339" s="631">
        <v>0.60000000000000009</v>
      </c>
    </row>
    <row r="1340" spans="1:5" ht="17.25" thickBot="1" x14ac:dyDescent="0.35">
      <c r="A1340" s="538" t="s">
        <v>31</v>
      </c>
      <c r="B1340" s="630" t="s">
        <v>30</v>
      </c>
      <c r="C1340" s="631" t="e">
        <v>#DIV/0!</v>
      </c>
      <c r="D1340" s="631" t="e">
        <v>#DIV/0!</v>
      </c>
      <c r="E1340" s="631">
        <v>0.66666666666666674</v>
      </c>
    </row>
    <row r="1341" spans="1:5" ht="17.25" thickBot="1" x14ac:dyDescent="0.35">
      <c r="A1341" s="538" t="s">
        <v>32</v>
      </c>
      <c r="B1341" s="630" t="s">
        <v>30</v>
      </c>
      <c r="C1341" s="631" t="e">
        <v>#DIV/0!</v>
      </c>
      <c r="D1341" s="631" t="e">
        <v>#DIV/0!</v>
      </c>
      <c r="E1341" s="631">
        <v>4.1666666666666741E-2</v>
      </c>
    </row>
    <row r="1342" spans="1:5" ht="17.25" thickBot="1" x14ac:dyDescent="0.35">
      <c r="A1342" s="1166" t="s">
        <v>1529</v>
      </c>
      <c r="B1342" s="1166"/>
      <c r="C1342" s="1166"/>
      <c r="D1342" s="1166"/>
      <c r="E1342" s="1166"/>
    </row>
    <row r="1343" spans="1:5" ht="17.25" thickBot="1" x14ac:dyDescent="0.35">
      <c r="A1343" s="1164"/>
      <c r="B1343" s="550">
        <v>2019</v>
      </c>
      <c r="C1343" s="550">
        <v>2020</v>
      </c>
      <c r="D1343" s="550">
        <v>2021</v>
      </c>
      <c r="E1343" s="550">
        <v>2022</v>
      </c>
    </row>
    <row r="1344" spans="1:5" ht="17.25" thickBot="1" x14ac:dyDescent="0.35">
      <c r="A1344" s="1164"/>
      <c r="B1344" s="628" t="s">
        <v>9</v>
      </c>
      <c r="C1344" s="628" t="s">
        <v>10</v>
      </c>
      <c r="D1344" s="628" t="s">
        <v>10</v>
      </c>
      <c r="E1344" s="628" t="s">
        <v>10</v>
      </c>
    </row>
    <row r="1345" spans="1:5" ht="17.25" thickBot="1" x14ac:dyDescent="0.35">
      <c r="A1345" s="539" t="s">
        <v>49</v>
      </c>
      <c r="B1345" s="634">
        <v>0</v>
      </c>
      <c r="C1345" s="634">
        <v>0</v>
      </c>
      <c r="D1345" s="634">
        <v>3000</v>
      </c>
      <c r="E1345" s="634">
        <v>5000</v>
      </c>
    </row>
    <row r="1346" spans="1:5" ht="17.25" thickBot="1" x14ac:dyDescent="0.35">
      <c r="A1346" s="540" t="s">
        <v>110</v>
      </c>
      <c r="B1346" s="635">
        <v>0</v>
      </c>
      <c r="C1346" s="635">
        <v>0</v>
      </c>
      <c r="D1346" s="635">
        <v>3000</v>
      </c>
      <c r="E1346" s="635">
        <v>5000</v>
      </c>
    </row>
    <row r="1347" spans="1:5" ht="17.25" thickBot="1" x14ac:dyDescent="0.35">
      <c r="A1347" s="540" t="s">
        <v>111</v>
      </c>
      <c r="B1347" s="632"/>
      <c r="C1347" s="632"/>
      <c r="D1347" s="632"/>
      <c r="E1347" s="632"/>
    </row>
    <row r="1348" spans="1:5" ht="17.25" thickBot="1" x14ac:dyDescent="0.35">
      <c r="A1348" s="540" t="s">
        <v>113</v>
      </c>
      <c r="B1348" s="632"/>
      <c r="C1348" s="632"/>
      <c r="D1348" s="632"/>
      <c r="E1348" s="632"/>
    </row>
    <row r="1349" spans="1:5" ht="17.25" thickBot="1" x14ac:dyDescent="0.35">
      <c r="A1349" s="540" t="s">
        <v>114</v>
      </c>
      <c r="B1349" s="632"/>
      <c r="C1349" s="632"/>
      <c r="D1349" s="632"/>
      <c r="E1349" s="632"/>
    </row>
    <row r="1350" spans="1:5" ht="17.25" thickBot="1" x14ac:dyDescent="0.35">
      <c r="A1350" s="539" t="s">
        <v>50</v>
      </c>
      <c r="B1350" s="633">
        <v>0</v>
      </c>
      <c r="C1350" s="633">
        <v>0</v>
      </c>
      <c r="D1350" s="633">
        <v>0</v>
      </c>
      <c r="E1350" s="633">
        <v>0</v>
      </c>
    </row>
    <row r="1351" spans="1:5" ht="17.25" thickBot="1" x14ac:dyDescent="0.35">
      <c r="A1351" s="540" t="s">
        <v>110</v>
      </c>
      <c r="B1351" s="629"/>
      <c r="C1351" s="629"/>
      <c r="D1351" s="629"/>
      <c r="E1351" s="629"/>
    </row>
    <row r="1352" spans="1:5" ht="17.25" thickBot="1" x14ac:dyDescent="0.35">
      <c r="A1352" s="540" t="s">
        <v>111</v>
      </c>
      <c r="B1352" s="629"/>
      <c r="C1352" s="629"/>
      <c r="D1352" s="629"/>
      <c r="E1352" s="629"/>
    </row>
    <row r="1353" spans="1:5" ht="17.25" thickBot="1" x14ac:dyDescent="0.35">
      <c r="A1353" s="540" t="s">
        <v>113</v>
      </c>
      <c r="B1353" s="633"/>
      <c r="C1353" s="632"/>
      <c r="D1353" s="632"/>
      <c r="E1353" s="632"/>
    </row>
    <row r="1354" spans="1:5" ht="17.25" thickBot="1" x14ac:dyDescent="0.35">
      <c r="A1354" s="540" t="s">
        <v>114</v>
      </c>
      <c r="B1354" s="633"/>
      <c r="C1354" s="632"/>
      <c r="D1354" s="632"/>
      <c r="E1354" s="632"/>
    </row>
    <row r="1355" spans="1:5" ht="17.25" thickBot="1" x14ac:dyDescent="0.35">
      <c r="A1355" s="541" t="s">
        <v>40</v>
      </c>
      <c r="B1355" s="633">
        <v>0</v>
      </c>
      <c r="C1355" s="633">
        <v>0</v>
      </c>
      <c r="D1355" s="633">
        <v>3000</v>
      </c>
      <c r="E1355" s="633">
        <v>5000</v>
      </c>
    </row>
    <row r="1356" spans="1:5" ht="17.25" thickBot="1" x14ac:dyDescent="0.35">
      <c r="A1356" s="521" t="s">
        <v>154</v>
      </c>
      <c r="B1356" s="1112" t="s">
        <v>1389</v>
      </c>
      <c r="C1356" s="1123"/>
      <c r="D1356" s="1113"/>
      <c r="E1356" s="1114"/>
    </row>
    <row r="1357" spans="1:5" ht="41.25" thickBot="1" x14ac:dyDescent="0.35">
      <c r="A1357" s="536" t="s">
        <v>156</v>
      </c>
      <c r="B1357" s="627" t="s">
        <v>1526</v>
      </c>
      <c r="C1357" s="592" t="s">
        <v>1517</v>
      </c>
      <c r="D1357" s="1129"/>
      <c r="E1357" s="1131"/>
    </row>
    <row r="1358" spans="1:5" ht="17.25" thickBot="1" x14ac:dyDescent="0.35">
      <c r="A1358" s="537"/>
      <c r="B1358" s="1163"/>
      <c r="C1358" s="1163"/>
      <c r="D1358" s="1163"/>
      <c r="E1358" s="1163"/>
    </row>
    <row r="1359" spans="1:5" ht="17.25" thickBot="1" x14ac:dyDescent="0.35">
      <c r="A1359" s="538" t="s">
        <v>22</v>
      </c>
      <c r="B1359" s="1115" t="s">
        <v>1499</v>
      </c>
      <c r="C1359" s="1116"/>
      <c r="D1359" s="1116"/>
      <c r="E1359" s="1117"/>
    </row>
    <row r="1360" spans="1:5" ht="17.25" thickBot="1" x14ac:dyDescent="0.35">
      <c r="A1360" s="538" t="s">
        <v>24</v>
      </c>
      <c r="B1360" s="1115" t="s">
        <v>1420</v>
      </c>
      <c r="C1360" s="1116"/>
      <c r="D1360" s="1116"/>
      <c r="E1360" s="1117"/>
    </row>
    <row r="1361" spans="1:5" ht="17.25" thickBot="1" x14ac:dyDescent="0.35">
      <c r="A1361" s="1164"/>
      <c r="B1361" s="550">
        <v>2019</v>
      </c>
      <c r="C1361" s="550">
        <v>2020</v>
      </c>
      <c r="D1361" s="550">
        <v>2021</v>
      </c>
      <c r="E1361" s="550">
        <v>2022</v>
      </c>
    </row>
    <row r="1362" spans="1:5" ht="17.25" thickBot="1" x14ac:dyDescent="0.35">
      <c r="A1362" s="1164"/>
      <c r="B1362" s="628" t="s">
        <v>9</v>
      </c>
      <c r="C1362" s="628" t="s">
        <v>10</v>
      </c>
      <c r="D1362" s="628" t="s">
        <v>10</v>
      </c>
      <c r="E1362" s="628" t="s">
        <v>10</v>
      </c>
    </row>
    <row r="1363" spans="1:5" ht="17.25" thickBot="1" x14ac:dyDescent="0.35">
      <c r="A1363" s="538" t="s">
        <v>26</v>
      </c>
      <c r="B1363" s="629">
        <v>0</v>
      </c>
      <c r="C1363" s="629">
        <v>0</v>
      </c>
      <c r="D1363" s="629">
        <v>0</v>
      </c>
      <c r="E1363" s="629">
        <v>6</v>
      </c>
    </row>
    <row r="1364" spans="1:5" ht="17.25" thickBot="1" x14ac:dyDescent="0.35">
      <c r="A1364" s="538" t="s">
        <v>27</v>
      </c>
      <c r="B1364" s="629">
        <v>0</v>
      </c>
      <c r="C1364" s="629">
        <v>0</v>
      </c>
      <c r="D1364" s="629">
        <v>0</v>
      </c>
      <c r="E1364" s="629">
        <v>15000</v>
      </c>
    </row>
    <row r="1365" spans="1:5" ht="17.25" thickBot="1" x14ac:dyDescent="0.35">
      <c r="A1365" s="538" t="s">
        <v>28</v>
      </c>
      <c r="B1365" s="629" t="e">
        <v>#DIV/0!</v>
      </c>
      <c r="C1365" s="629" t="e">
        <v>#DIV/0!</v>
      </c>
      <c r="D1365" s="629" t="e">
        <v>#DIV/0!</v>
      </c>
      <c r="E1365" s="629">
        <v>2500</v>
      </c>
    </row>
    <row r="1366" spans="1:5" ht="17.25" thickBot="1" x14ac:dyDescent="0.35">
      <c r="A1366" s="538" t="s">
        <v>29</v>
      </c>
      <c r="B1366" s="630" t="s">
        <v>30</v>
      </c>
      <c r="C1366" s="631" t="e">
        <v>#DIV/0!</v>
      </c>
      <c r="D1366" s="631" t="e">
        <v>#DIV/0!</v>
      </c>
      <c r="E1366" s="631" t="e">
        <v>#DIV/0!</v>
      </c>
    </row>
    <row r="1367" spans="1:5" ht="17.25" thickBot="1" x14ac:dyDescent="0.35">
      <c r="A1367" s="538" t="s">
        <v>31</v>
      </c>
      <c r="B1367" s="630" t="s">
        <v>30</v>
      </c>
      <c r="C1367" s="631" t="e">
        <v>#DIV/0!</v>
      </c>
      <c r="D1367" s="631" t="e">
        <v>#DIV/0!</v>
      </c>
      <c r="E1367" s="631" t="e">
        <v>#DIV/0!</v>
      </c>
    </row>
    <row r="1368" spans="1:5" ht="17.25" thickBot="1" x14ac:dyDescent="0.35">
      <c r="A1368" s="538" t="s">
        <v>32</v>
      </c>
      <c r="B1368" s="630" t="s">
        <v>30</v>
      </c>
      <c r="C1368" s="631" t="e">
        <v>#DIV/0!</v>
      </c>
      <c r="D1368" s="631" t="e">
        <v>#DIV/0!</v>
      </c>
      <c r="E1368" s="631" t="e">
        <v>#DIV/0!</v>
      </c>
    </row>
    <row r="1369" spans="1:5" ht="17.25" thickBot="1" x14ac:dyDescent="0.35">
      <c r="A1369" s="1166" t="s">
        <v>1529</v>
      </c>
      <c r="B1369" s="1166"/>
      <c r="C1369" s="1166"/>
      <c r="D1369" s="1166"/>
      <c r="E1369" s="1166"/>
    </row>
    <row r="1370" spans="1:5" ht="17.25" thickBot="1" x14ac:dyDescent="0.35">
      <c r="A1370" s="1164"/>
      <c r="B1370" s="550">
        <v>2019</v>
      </c>
      <c r="C1370" s="550">
        <v>2020</v>
      </c>
      <c r="D1370" s="550">
        <v>2021</v>
      </c>
      <c r="E1370" s="550">
        <v>2022</v>
      </c>
    </row>
    <row r="1371" spans="1:5" ht="17.25" thickBot="1" x14ac:dyDescent="0.35">
      <c r="A1371" s="1164"/>
      <c r="B1371" s="628" t="s">
        <v>9</v>
      </c>
      <c r="C1371" s="628" t="s">
        <v>10</v>
      </c>
      <c r="D1371" s="628" t="s">
        <v>10</v>
      </c>
      <c r="E1371" s="628" t="s">
        <v>10</v>
      </c>
    </row>
    <row r="1372" spans="1:5" ht="17.25" thickBot="1" x14ac:dyDescent="0.35">
      <c r="A1372" s="539" t="s">
        <v>49</v>
      </c>
      <c r="B1372" s="632">
        <v>0</v>
      </c>
      <c r="C1372" s="632">
        <v>0</v>
      </c>
      <c r="D1372" s="632">
        <v>0</v>
      </c>
      <c r="E1372" s="632">
        <v>0</v>
      </c>
    </row>
    <row r="1373" spans="1:5" ht="17.25" thickBot="1" x14ac:dyDescent="0.35">
      <c r="A1373" s="540" t="s">
        <v>110</v>
      </c>
      <c r="B1373" s="632"/>
      <c r="C1373" s="632"/>
      <c r="D1373" s="632"/>
      <c r="E1373" s="632"/>
    </row>
    <row r="1374" spans="1:5" ht="17.25" thickBot="1" x14ac:dyDescent="0.35">
      <c r="A1374" s="540" t="s">
        <v>111</v>
      </c>
      <c r="B1374" s="632"/>
      <c r="C1374" s="632"/>
      <c r="D1374" s="632"/>
      <c r="E1374" s="632"/>
    </row>
    <row r="1375" spans="1:5" ht="17.25" thickBot="1" x14ac:dyDescent="0.35">
      <c r="A1375" s="540" t="s">
        <v>113</v>
      </c>
      <c r="B1375" s="632"/>
      <c r="C1375" s="632"/>
      <c r="D1375" s="632"/>
      <c r="E1375" s="632"/>
    </row>
    <row r="1376" spans="1:5" ht="17.25" thickBot="1" x14ac:dyDescent="0.35">
      <c r="A1376" s="540" t="s">
        <v>114</v>
      </c>
      <c r="B1376" s="632"/>
      <c r="C1376" s="632"/>
      <c r="D1376" s="632"/>
      <c r="E1376" s="632"/>
    </row>
    <row r="1377" spans="1:5" ht="17.25" thickBot="1" x14ac:dyDescent="0.35">
      <c r="A1377" s="539" t="s">
        <v>50</v>
      </c>
      <c r="B1377" s="633">
        <v>0</v>
      </c>
      <c r="C1377" s="633">
        <v>0</v>
      </c>
      <c r="D1377" s="633">
        <v>0</v>
      </c>
      <c r="E1377" s="633">
        <v>15000</v>
      </c>
    </row>
    <row r="1378" spans="1:5" ht="17.25" thickBot="1" x14ac:dyDescent="0.35">
      <c r="A1378" s="540" t="s">
        <v>110</v>
      </c>
      <c r="B1378" s="629">
        <v>0</v>
      </c>
      <c r="C1378" s="629">
        <v>0</v>
      </c>
      <c r="D1378" s="629">
        <v>0</v>
      </c>
      <c r="E1378" s="629">
        <v>15000</v>
      </c>
    </row>
    <row r="1379" spans="1:5" ht="17.25" thickBot="1" x14ac:dyDescent="0.35">
      <c r="A1379" s="540" t="s">
        <v>111</v>
      </c>
      <c r="B1379" s="629"/>
      <c r="C1379" s="629"/>
      <c r="D1379" s="629"/>
      <c r="E1379" s="629"/>
    </row>
    <row r="1380" spans="1:5" ht="17.25" thickBot="1" x14ac:dyDescent="0.35">
      <c r="A1380" s="540" t="s">
        <v>113</v>
      </c>
      <c r="B1380" s="633"/>
      <c r="C1380" s="632"/>
      <c r="D1380" s="632"/>
      <c r="E1380" s="632"/>
    </row>
    <row r="1381" spans="1:5" ht="17.25" thickBot="1" x14ac:dyDescent="0.35">
      <c r="A1381" s="540" t="s">
        <v>114</v>
      </c>
      <c r="B1381" s="633"/>
      <c r="C1381" s="632"/>
      <c r="D1381" s="632"/>
      <c r="E1381" s="632"/>
    </row>
    <row r="1382" spans="1:5" ht="17.25" thickBot="1" x14ac:dyDescent="0.35">
      <c r="A1382" s="541" t="s">
        <v>40</v>
      </c>
      <c r="B1382" s="633">
        <v>0</v>
      </c>
      <c r="C1382" s="633">
        <v>0</v>
      </c>
      <c r="D1382" s="633">
        <v>0</v>
      </c>
      <c r="E1382" s="633">
        <v>15000</v>
      </c>
    </row>
    <row r="1383" spans="1:5" ht="17.25" thickBot="1" x14ac:dyDescent="0.35">
      <c r="A1383" s="521" t="s">
        <v>154</v>
      </c>
      <c r="B1383" s="1112" t="s">
        <v>1389</v>
      </c>
      <c r="C1383" s="1123"/>
      <c r="D1383" s="1113"/>
      <c r="E1383" s="1114"/>
    </row>
    <row r="1384" spans="1:5" ht="41.25" thickBot="1" x14ac:dyDescent="0.35">
      <c r="A1384" s="536" t="s">
        <v>156</v>
      </c>
      <c r="B1384" s="627" t="s">
        <v>1527</v>
      </c>
      <c r="C1384" s="592" t="s">
        <v>1517</v>
      </c>
      <c r="D1384" s="1129"/>
      <c r="E1384" s="1131"/>
    </row>
    <row r="1385" spans="1:5" ht="17.25" thickBot="1" x14ac:dyDescent="0.35">
      <c r="A1385" s="537"/>
      <c r="B1385" s="1163"/>
      <c r="C1385" s="1163"/>
      <c r="D1385" s="1163"/>
      <c r="E1385" s="1163"/>
    </row>
    <row r="1386" spans="1:5" ht="17.25" thickBot="1" x14ac:dyDescent="0.35">
      <c r="A1386" s="538" t="s">
        <v>22</v>
      </c>
      <c r="B1386" s="1115" t="s">
        <v>1499</v>
      </c>
      <c r="C1386" s="1116"/>
      <c r="D1386" s="1116"/>
      <c r="E1386" s="1117"/>
    </row>
    <row r="1387" spans="1:5" ht="17.25" thickBot="1" x14ac:dyDescent="0.35">
      <c r="A1387" s="538" t="s">
        <v>24</v>
      </c>
      <c r="B1387" s="1115" t="s">
        <v>1420</v>
      </c>
      <c r="C1387" s="1116"/>
      <c r="D1387" s="1116"/>
      <c r="E1387" s="1117"/>
    </row>
    <row r="1388" spans="1:5" ht="17.25" thickBot="1" x14ac:dyDescent="0.35">
      <c r="A1388" s="1164"/>
      <c r="B1388" s="550">
        <v>2019</v>
      </c>
      <c r="C1388" s="550">
        <v>2020</v>
      </c>
      <c r="D1388" s="550">
        <v>2021</v>
      </c>
      <c r="E1388" s="550">
        <v>2022</v>
      </c>
    </row>
    <row r="1389" spans="1:5" ht="17.25" thickBot="1" x14ac:dyDescent="0.35">
      <c r="A1389" s="1164"/>
      <c r="B1389" s="628" t="s">
        <v>9</v>
      </c>
      <c r="C1389" s="628" t="s">
        <v>10</v>
      </c>
      <c r="D1389" s="628" t="s">
        <v>10</v>
      </c>
      <c r="E1389" s="628" t="s">
        <v>10</v>
      </c>
    </row>
    <row r="1390" spans="1:5" ht="17.25" thickBot="1" x14ac:dyDescent="0.35">
      <c r="A1390" s="538" t="s">
        <v>26</v>
      </c>
      <c r="B1390" s="629">
        <v>0</v>
      </c>
      <c r="C1390" s="629">
        <v>6</v>
      </c>
      <c r="D1390" s="629">
        <v>0</v>
      </c>
      <c r="E1390" s="629">
        <v>8</v>
      </c>
    </row>
    <row r="1391" spans="1:5" ht="17.25" thickBot="1" x14ac:dyDescent="0.35">
      <c r="A1391" s="538" t="s">
        <v>27</v>
      </c>
      <c r="B1391" s="629">
        <v>0</v>
      </c>
      <c r="C1391" s="629">
        <v>10000</v>
      </c>
      <c r="D1391" s="629">
        <v>0</v>
      </c>
      <c r="E1391" s="629">
        <v>24000</v>
      </c>
    </row>
    <row r="1392" spans="1:5" ht="17.25" thickBot="1" x14ac:dyDescent="0.35">
      <c r="A1392" s="538" t="s">
        <v>28</v>
      </c>
      <c r="B1392" s="629" t="e">
        <v>#DIV/0!</v>
      </c>
      <c r="C1392" s="629">
        <v>1666.6666666666667</v>
      </c>
      <c r="D1392" s="629" t="e">
        <v>#DIV/0!</v>
      </c>
      <c r="E1392" s="629">
        <v>3000</v>
      </c>
    </row>
    <row r="1393" spans="1:5" ht="17.25" thickBot="1" x14ac:dyDescent="0.35">
      <c r="A1393" s="538" t="s">
        <v>29</v>
      </c>
      <c r="B1393" s="630" t="s">
        <v>30</v>
      </c>
      <c r="C1393" s="631" t="e">
        <v>#DIV/0!</v>
      </c>
      <c r="D1393" s="631">
        <v>-1</v>
      </c>
      <c r="E1393" s="631" t="e">
        <v>#DIV/0!</v>
      </c>
    </row>
    <row r="1394" spans="1:5" ht="17.25" thickBot="1" x14ac:dyDescent="0.35">
      <c r="A1394" s="538" t="s">
        <v>31</v>
      </c>
      <c r="B1394" s="630" t="s">
        <v>30</v>
      </c>
      <c r="C1394" s="631" t="e">
        <v>#DIV/0!</v>
      </c>
      <c r="D1394" s="631">
        <v>-1</v>
      </c>
      <c r="E1394" s="631" t="e">
        <v>#DIV/0!</v>
      </c>
    </row>
    <row r="1395" spans="1:5" ht="17.25" thickBot="1" x14ac:dyDescent="0.35">
      <c r="A1395" s="538" t="s">
        <v>32</v>
      </c>
      <c r="B1395" s="630" t="s">
        <v>30</v>
      </c>
      <c r="C1395" s="631" t="e">
        <v>#DIV/0!</v>
      </c>
      <c r="D1395" s="631" t="e">
        <v>#DIV/0!</v>
      </c>
      <c r="E1395" s="631" t="e">
        <v>#DIV/0!</v>
      </c>
    </row>
    <row r="1396" spans="1:5" ht="17.25" thickBot="1" x14ac:dyDescent="0.35">
      <c r="A1396" s="1166" t="s">
        <v>1529</v>
      </c>
      <c r="B1396" s="1166"/>
      <c r="C1396" s="1166"/>
      <c r="D1396" s="1166"/>
      <c r="E1396" s="1166"/>
    </row>
    <row r="1397" spans="1:5" ht="17.25" thickBot="1" x14ac:dyDescent="0.35">
      <c r="A1397" s="1164"/>
      <c r="B1397" s="550">
        <v>2019</v>
      </c>
      <c r="C1397" s="550">
        <v>2020</v>
      </c>
      <c r="D1397" s="550">
        <v>2021</v>
      </c>
      <c r="E1397" s="550">
        <v>2022</v>
      </c>
    </row>
    <row r="1398" spans="1:5" ht="17.25" thickBot="1" x14ac:dyDescent="0.35">
      <c r="A1398" s="1164"/>
      <c r="B1398" s="628" t="s">
        <v>9</v>
      </c>
      <c r="C1398" s="628" t="s">
        <v>10</v>
      </c>
      <c r="D1398" s="628" t="s">
        <v>10</v>
      </c>
      <c r="E1398" s="628" t="s">
        <v>10</v>
      </c>
    </row>
    <row r="1399" spans="1:5" ht="17.25" thickBot="1" x14ac:dyDescent="0.35">
      <c r="A1399" s="539" t="s">
        <v>49</v>
      </c>
      <c r="B1399" s="632">
        <v>0</v>
      </c>
      <c r="C1399" s="632">
        <v>0</v>
      </c>
      <c r="D1399" s="632">
        <v>0</v>
      </c>
      <c r="E1399" s="632">
        <v>0</v>
      </c>
    </row>
    <row r="1400" spans="1:5" ht="17.25" thickBot="1" x14ac:dyDescent="0.35">
      <c r="A1400" s="540" t="s">
        <v>110</v>
      </c>
      <c r="B1400" s="632"/>
      <c r="C1400" s="632"/>
      <c r="D1400" s="632"/>
      <c r="E1400" s="632"/>
    </row>
    <row r="1401" spans="1:5" ht="17.25" thickBot="1" x14ac:dyDescent="0.35">
      <c r="A1401" s="540" t="s">
        <v>111</v>
      </c>
      <c r="B1401" s="632"/>
      <c r="C1401" s="632"/>
      <c r="D1401" s="632"/>
      <c r="E1401" s="632"/>
    </row>
    <row r="1402" spans="1:5" ht="17.25" thickBot="1" x14ac:dyDescent="0.35">
      <c r="A1402" s="540" t="s">
        <v>113</v>
      </c>
      <c r="B1402" s="632"/>
      <c r="C1402" s="632"/>
      <c r="D1402" s="632"/>
      <c r="E1402" s="632"/>
    </row>
    <row r="1403" spans="1:5" ht="17.25" thickBot="1" x14ac:dyDescent="0.35">
      <c r="A1403" s="540" t="s">
        <v>114</v>
      </c>
      <c r="B1403" s="632"/>
      <c r="C1403" s="632"/>
      <c r="D1403" s="632"/>
      <c r="E1403" s="632"/>
    </row>
    <row r="1404" spans="1:5" ht="17.25" thickBot="1" x14ac:dyDescent="0.35">
      <c r="A1404" s="539" t="s">
        <v>50</v>
      </c>
      <c r="B1404" s="633">
        <v>0</v>
      </c>
      <c r="C1404" s="633">
        <v>10000</v>
      </c>
      <c r="D1404" s="633">
        <v>0</v>
      </c>
      <c r="E1404" s="633">
        <v>24000</v>
      </c>
    </row>
    <row r="1405" spans="1:5" ht="17.25" thickBot="1" x14ac:dyDescent="0.35">
      <c r="A1405" s="540" t="s">
        <v>110</v>
      </c>
      <c r="B1405" s="629">
        <v>0</v>
      </c>
      <c r="C1405" s="629">
        <v>10000</v>
      </c>
      <c r="D1405" s="629">
        <v>0</v>
      </c>
      <c r="E1405" s="629">
        <v>24000</v>
      </c>
    </row>
    <row r="1406" spans="1:5" ht="17.25" thickBot="1" x14ac:dyDescent="0.35">
      <c r="A1406" s="540" t="s">
        <v>111</v>
      </c>
      <c r="B1406" s="629"/>
      <c r="C1406" s="629"/>
      <c r="D1406" s="629"/>
      <c r="E1406" s="629"/>
    </row>
    <row r="1407" spans="1:5" ht="17.25" thickBot="1" x14ac:dyDescent="0.35">
      <c r="A1407" s="540" t="s">
        <v>113</v>
      </c>
      <c r="B1407" s="633"/>
      <c r="C1407" s="632"/>
      <c r="D1407" s="632"/>
      <c r="E1407" s="632"/>
    </row>
    <row r="1408" spans="1:5" ht="17.25" thickBot="1" x14ac:dyDescent="0.35">
      <c r="A1408" s="540" t="s">
        <v>114</v>
      </c>
      <c r="B1408" s="633"/>
      <c r="C1408" s="632"/>
      <c r="D1408" s="632"/>
      <c r="E1408" s="632"/>
    </row>
    <row r="1409" spans="1:5" ht="17.25" thickBot="1" x14ac:dyDescent="0.35">
      <c r="A1409" s="541" t="s">
        <v>40</v>
      </c>
      <c r="B1409" s="633">
        <v>0</v>
      </c>
      <c r="C1409" s="633">
        <v>10000</v>
      </c>
      <c r="D1409" s="633">
        <v>0</v>
      </c>
      <c r="E1409" s="633">
        <v>24000</v>
      </c>
    </row>
    <row r="1410" spans="1:5" ht="17.25" thickBot="1" x14ac:dyDescent="0.35">
      <c r="A1410" s="521" t="s">
        <v>154</v>
      </c>
      <c r="B1410" s="1112" t="s">
        <v>1389</v>
      </c>
      <c r="C1410" s="1123"/>
      <c r="D1410" s="1113"/>
      <c r="E1410" s="1114"/>
    </row>
    <row r="1411" spans="1:5" ht="41.25" thickBot="1" x14ac:dyDescent="0.35">
      <c r="A1411" s="536" t="s">
        <v>156</v>
      </c>
      <c r="B1411" s="627" t="s">
        <v>1528</v>
      </c>
      <c r="C1411" s="592" t="s">
        <v>1517</v>
      </c>
      <c r="D1411" s="1129"/>
      <c r="E1411" s="1131"/>
    </row>
    <row r="1412" spans="1:5" ht="17.25" thickBot="1" x14ac:dyDescent="0.35">
      <c r="A1412" s="537"/>
      <c r="B1412" s="1163"/>
      <c r="C1412" s="1163"/>
      <c r="D1412" s="1163"/>
      <c r="E1412" s="1163"/>
    </row>
    <row r="1413" spans="1:5" ht="17.25" thickBot="1" x14ac:dyDescent="0.35">
      <c r="A1413" s="538" t="s">
        <v>22</v>
      </c>
      <c r="B1413" s="1115" t="s">
        <v>1499</v>
      </c>
      <c r="C1413" s="1116"/>
      <c r="D1413" s="1116"/>
      <c r="E1413" s="1117"/>
    </row>
    <row r="1414" spans="1:5" ht="17.25" thickBot="1" x14ac:dyDescent="0.35">
      <c r="A1414" s="538" t="s">
        <v>24</v>
      </c>
      <c r="B1414" s="1115" t="s">
        <v>1420</v>
      </c>
      <c r="C1414" s="1116"/>
      <c r="D1414" s="1116"/>
      <c r="E1414" s="1117"/>
    </row>
    <row r="1415" spans="1:5" ht="17.25" thickBot="1" x14ac:dyDescent="0.35">
      <c r="A1415" s="1164"/>
      <c r="B1415" s="550">
        <v>2019</v>
      </c>
      <c r="C1415" s="550">
        <v>2020</v>
      </c>
      <c r="D1415" s="550">
        <v>2021</v>
      </c>
      <c r="E1415" s="550">
        <v>2022</v>
      </c>
    </row>
    <row r="1416" spans="1:5" ht="17.25" thickBot="1" x14ac:dyDescent="0.35">
      <c r="A1416" s="1164"/>
      <c r="B1416" s="628" t="s">
        <v>9</v>
      </c>
      <c r="C1416" s="628" t="s">
        <v>10</v>
      </c>
      <c r="D1416" s="628" t="s">
        <v>10</v>
      </c>
      <c r="E1416" s="628" t="s">
        <v>10</v>
      </c>
    </row>
    <row r="1417" spans="1:5" ht="17.25" thickBot="1" x14ac:dyDescent="0.35">
      <c r="A1417" s="538" t="s">
        <v>26</v>
      </c>
      <c r="B1417" s="629">
        <v>0</v>
      </c>
      <c r="C1417" s="629">
        <v>0</v>
      </c>
      <c r="D1417" s="629">
        <v>0</v>
      </c>
      <c r="E1417" s="629">
        <v>7</v>
      </c>
    </row>
    <row r="1418" spans="1:5" ht="17.25" thickBot="1" x14ac:dyDescent="0.35">
      <c r="A1418" s="538" t="s">
        <v>27</v>
      </c>
      <c r="B1418" s="629">
        <v>0</v>
      </c>
      <c r="C1418" s="629">
        <v>0</v>
      </c>
      <c r="D1418" s="629">
        <v>0</v>
      </c>
      <c r="E1418" s="629">
        <v>20000</v>
      </c>
    </row>
    <row r="1419" spans="1:5" ht="17.25" thickBot="1" x14ac:dyDescent="0.35">
      <c r="A1419" s="538" t="s">
        <v>28</v>
      </c>
      <c r="B1419" s="629" t="e">
        <v>#DIV/0!</v>
      </c>
      <c r="C1419" s="629" t="e">
        <v>#DIV/0!</v>
      </c>
      <c r="D1419" s="629" t="e">
        <v>#DIV/0!</v>
      </c>
      <c r="E1419" s="629">
        <v>2857.1428571428573</v>
      </c>
    </row>
    <row r="1420" spans="1:5" ht="17.25" thickBot="1" x14ac:dyDescent="0.35">
      <c r="A1420" s="538" t="s">
        <v>29</v>
      </c>
      <c r="B1420" s="630" t="s">
        <v>30</v>
      </c>
      <c r="C1420" s="631" t="e">
        <v>#DIV/0!</v>
      </c>
      <c r="D1420" s="631" t="e">
        <v>#DIV/0!</v>
      </c>
      <c r="E1420" s="631" t="e">
        <v>#DIV/0!</v>
      </c>
    </row>
    <row r="1421" spans="1:5" ht="17.25" thickBot="1" x14ac:dyDescent="0.35">
      <c r="A1421" s="538" t="s">
        <v>31</v>
      </c>
      <c r="B1421" s="630" t="s">
        <v>30</v>
      </c>
      <c r="C1421" s="631" t="e">
        <v>#DIV/0!</v>
      </c>
      <c r="D1421" s="631" t="e">
        <v>#DIV/0!</v>
      </c>
      <c r="E1421" s="631" t="e">
        <v>#DIV/0!</v>
      </c>
    </row>
    <row r="1422" spans="1:5" ht="17.25" thickBot="1" x14ac:dyDescent="0.35">
      <c r="A1422" s="538" t="s">
        <v>32</v>
      </c>
      <c r="B1422" s="630" t="s">
        <v>30</v>
      </c>
      <c r="C1422" s="631" t="e">
        <v>#DIV/0!</v>
      </c>
      <c r="D1422" s="631" t="e">
        <v>#DIV/0!</v>
      </c>
      <c r="E1422" s="631" t="e">
        <v>#DIV/0!</v>
      </c>
    </row>
    <row r="1423" spans="1:5" ht="17.25" thickBot="1" x14ac:dyDescent="0.35">
      <c r="A1423" s="1166" t="s">
        <v>1529</v>
      </c>
      <c r="B1423" s="1166"/>
      <c r="C1423" s="1166"/>
      <c r="D1423" s="1166"/>
      <c r="E1423" s="1166"/>
    </row>
    <row r="1424" spans="1:5" ht="17.25" thickBot="1" x14ac:dyDescent="0.35">
      <c r="A1424" s="1164"/>
      <c r="B1424" s="550">
        <v>2019</v>
      </c>
      <c r="C1424" s="550">
        <v>2020</v>
      </c>
      <c r="D1424" s="550">
        <v>2021</v>
      </c>
      <c r="E1424" s="550">
        <v>2022</v>
      </c>
    </row>
    <row r="1425" spans="1:5" ht="17.25" thickBot="1" x14ac:dyDescent="0.35">
      <c r="A1425" s="1164"/>
      <c r="B1425" s="628" t="s">
        <v>9</v>
      </c>
      <c r="C1425" s="628" t="s">
        <v>10</v>
      </c>
      <c r="D1425" s="628" t="s">
        <v>10</v>
      </c>
      <c r="E1425" s="628" t="s">
        <v>10</v>
      </c>
    </row>
    <row r="1426" spans="1:5" ht="17.25" thickBot="1" x14ac:dyDescent="0.35">
      <c r="A1426" s="539" t="s">
        <v>49</v>
      </c>
      <c r="B1426" s="632">
        <v>0</v>
      </c>
      <c r="C1426" s="632">
        <v>0</v>
      </c>
      <c r="D1426" s="632">
        <v>0</v>
      </c>
      <c r="E1426" s="632">
        <v>0</v>
      </c>
    </row>
    <row r="1427" spans="1:5" ht="17.25" thickBot="1" x14ac:dyDescent="0.35">
      <c r="A1427" s="540" t="s">
        <v>110</v>
      </c>
      <c r="B1427" s="632"/>
      <c r="C1427" s="632"/>
      <c r="D1427" s="632"/>
      <c r="E1427" s="632"/>
    </row>
    <row r="1428" spans="1:5" ht="17.25" thickBot="1" x14ac:dyDescent="0.35">
      <c r="A1428" s="540" t="s">
        <v>111</v>
      </c>
      <c r="B1428" s="632"/>
      <c r="C1428" s="632"/>
      <c r="D1428" s="632"/>
      <c r="E1428" s="632"/>
    </row>
    <row r="1429" spans="1:5" ht="17.25" thickBot="1" x14ac:dyDescent="0.35">
      <c r="A1429" s="540" t="s">
        <v>113</v>
      </c>
      <c r="B1429" s="632"/>
      <c r="C1429" s="632"/>
      <c r="D1429" s="632"/>
      <c r="E1429" s="632"/>
    </row>
    <row r="1430" spans="1:5" ht="17.25" thickBot="1" x14ac:dyDescent="0.35">
      <c r="A1430" s="540" t="s">
        <v>114</v>
      </c>
      <c r="B1430" s="632"/>
      <c r="C1430" s="632"/>
      <c r="D1430" s="632"/>
      <c r="E1430" s="632"/>
    </row>
    <row r="1431" spans="1:5" ht="17.25" thickBot="1" x14ac:dyDescent="0.35">
      <c r="A1431" s="539" t="s">
        <v>50</v>
      </c>
      <c r="B1431" s="633">
        <v>0</v>
      </c>
      <c r="C1431" s="633">
        <v>0</v>
      </c>
      <c r="D1431" s="633">
        <v>0</v>
      </c>
      <c r="E1431" s="633">
        <v>20000</v>
      </c>
    </row>
    <row r="1432" spans="1:5" ht="17.25" thickBot="1" x14ac:dyDescent="0.35">
      <c r="A1432" s="540" t="s">
        <v>110</v>
      </c>
      <c r="B1432" s="629">
        <v>0</v>
      </c>
      <c r="C1432" s="629">
        <v>0</v>
      </c>
      <c r="D1432" s="629">
        <v>0</v>
      </c>
      <c r="E1432" s="629">
        <v>20000</v>
      </c>
    </row>
    <row r="1433" spans="1:5" ht="17.25" thickBot="1" x14ac:dyDescent="0.35">
      <c r="A1433" s="540" t="s">
        <v>111</v>
      </c>
      <c r="B1433" s="629"/>
      <c r="C1433" s="629"/>
      <c r="D1433" s="629"/>
      <c r="E1433" s="629"/>
    </row>
    <row r="1434" spans="1:5" ht="17.25" thickBot="1" x14ac:dyDescent="0.35">
      <c r="A1434" s="540" t="s">
        <v>113</v>
      </c>
      <c r="B1434" s="633"/>
      <c r="C1434" s="632"/>
      <c r="D1434" s="632"/>
      <c r="E1434" s="632"/>
    </row>
    <row r="1435" spans="1:5" ht="17.25" thickBot="1" x14ac:dyDescent="0.35">
      <c r="A1435" s="540" t="s">
        <v>114</v>
      </c>
      <c r="B1435" s="633"/>
      <c r="C1435" s="632"/>
      <c r="D1435" s="632"/>
      <c r="E1435" s="632"/>
    </row>
    <row r="1436" spans="1:5" ht="17.25" thickBot="1" x14ac:dyDescent="0.35">
      <c r="A1436" s="541" t="s">
        <v>40</v>
      </c>
      <c r="B1436" s="633">
        <v>0</v>
      </c>
      <c r="C1436" s="633">
        <v>0</v>
      </c>
      <c r="D1436" s="633">
        <v>0</v>
      </c>
      <c r="E1436" s="633">
        <v>20000</v>
      </c>
    </row>
    <row r="1437" spans="1:5" ht="17.25" thickBot="1" x14ac:dyDescent="0.35">
      <c r="A1437" s="542"/>
      <c r="B1437" s="636"/>
      <c r="C1437" s="636"/>
      <c r="D1437" s="636"/>
      <c r="E1437" s="636"/>
    </row>
    <row r="1438" spans="1:5" ht="27.75" thickBot="1" x14ac:dyDescent="0.35">
      <c r="A1438" s="543" t="s">
        <v>71</v>
      </c>
      <c r="B1438" s="637">
        <v>1974470</v>
      </c>
      <c r="C1438" s="637">
        <v>1789400</v>
      </c>
      <c r="D1438" s="637">
        <v>2123999.7999999998</v>
      </c>
      <c r="E1438" s="637">
        <v>2224999.6</v>
      </c>
    </row>
    <row r="1439" spans="1:5" ht="27.75" thickBot="1" x14ac:dyDescent="0.35">
      <c r="A1439" s="543" t="s">
        <v>72</v>
      </c>
      <c r="B1439" s="637">
        <v>1974470</v>
      </c>
      <c r="C1439" s="637">
        <v>1789400</v>
      </c>
      <c r="D1439" s="637">
        <v>2123999.7999999998</v>
      </c>
      <c r="E1439" s="637">
        <v>2224999.6</v>
      </c>
    </row>
    <row r="1440" spans="1:5" ht="17.25" thickBot="1" x14ac:dyDescent="0.35">
      <c r="A1440" s="507" t="s">
        <v>33</v>
      </c>
      <c r="B1440" s="637">
        <v>12200</v>
      </c>
      <c r="C1440" s="637">
        <v>14200</v>
      </c>
      <c r="D1440" s="637">
        <v>14200</v>
      </c>
      <c r="E1440" s="637">
        <v>14200</v>
      </c>
    </row>
    <row r="1441" spans="1:5" ht="17.25" thickBot="1" x14ac:dyDescent="0.35">
      <c r="A1441" s="508" t="s">
        <v>110</v>
      </c>
      <c r="B1441" s="637">
        <v>12200</v>
      </c>
      <c r="C1441" s="637">
        <v>14200</v>
      </c>
      <c r="D1441" s="637">
        <v>14200</v>
      </c>
      <c r="E1441" s="637">
        <v>14200</v>
      </c>
    </row>
    <row r="1442" spans="1:5" ht="17.25" thickBot="1" x14ac:dyDescent="0.35">
      <c r="A1442" s="508" t="s">
        <v>112</v>
      </c>
      <c r="B1442" s="637">
        <v>0</v>
      </c>
      <c r="C1442" s="637">
        <v>0</v>
      </c>
      <c r="D1442" s="637">
        <v>0</v>
      </c>
      <c r="E1442" s="637">
        <v>0</v>
      </c>
    </row>
    <row r="1443" spans="1:5" ht="17.25" thickBot="1" x14ac:dyDescent="0.35">
      <c r="A1443" s="507" t="s">
        <v>34</v>
      </c>
      <c r="B1443" s="637">
        <v>1700</v>
      </c>
      <c r="C1443" s="637">
        <v>2500</v>
      </c>
      <c r="D1443" s="637">
        <v>2500</v>
      </c>
      <c r="E1443" s="637">
        <v>2500</v>
      </c>
    </row>
    <row r="1444" spans="1:5" ht="17.25" thickBot="1" x14ac:dyDescent="0.35">
      <c r="A1444" s="508" t="s">
        <v>110</v>
      </c>
      <c r="B1444" s="637">
        <v>1700</v>
      </c>
      <c r="C1444" s="637">
        <v>2500</v>
      </c>
      <c r="D1444" s="637">
        <v>2500</v>
      </c>
      <c r="E1444" s="637">
        <v>2500</v>
      </c>
    </row>
    <row r="1445" spans="1:5" ht="17.25" thickBot="1" x14ac:dyDescent="0.35">
      <c r="A1445" s="508" t="s">
        <v>112</v>
      </c>
      <c r="B1445" s="637">
        <v>0</v>
      </c>
      <c r="C1445" s="637">
        <v>0</v>
      </c>
      <c r="D1445" s="637">
        <v>0</v>
      </c>
      <c r="E1445" s="637">
        <v>0</v>
      </c>
    </row>
    <row r="1446" spans="1:5" ht="17.25" thickBot="1" x14ac:dyDescent="0.35">
      <c r="A1446" s="507" t="s">
        <v>35</v>
      </c>
      <c r="B1446" s="637">
        <v>7000</v>
      </c>
      <c r="C1446" s="637">
        <v>7000</v>
      </c>
      <c r="D1446" s="637">
        <v>7300</v>
      </c>
      <c r="E1446" s="637">
        <v>8300</v>
      </c>
    </row>
    <row r="1447" spans="1:5" ht="17.25" thickBot="1" x14ac:dyDescent="0.35">
      <c r="A1447" s="508" t="s">
        <v>110</v>
      </c>
      <c r="B1447" s="637">
        <v>7000</v>
      </c>
      <c r="C1447" s="637">
        <v>7000</v>
      </c>
      <c r="D1447" s="637">
        <v>7300</v>
      </c>
      <c r="E1447" s="637">
        <v>8300</v>
      </c>
    </row>
    <row r="1448" spans="1:5" ht="17.25" thickBot="1" x14ac:dyDescent="0.35">
      <c r="A1448" s="508" t="s">
        <v>112</v>
      </c>
      <c r="B1448" s="637">
        <v>0</v>
      </c>
      <c r="C1448" s="637">
        <v>0</v>
      </c>
      <c r="D1448" s="637">
        <v>0</v>
      </c>
      <c r="E1448" s="637">
        <v>0</v>
      </c>
    </row>
    <row r="1449" spans="1:5" ht="17.25" thickBot="1" x14ac:dyDescent="0.35">
      <c r="A1449" s="507" t="s">
        <v>36</v>
      </c>
      <c r="B1449" s="637">
        <v>400000</v>
      </c>
      <c r="C1449" s="637">
        <v>400000</v>
      </c>
      <c r="D1449" s="637">
        <v>400000</v>
      </c>
      <c r="E1449" s="637">
        <v>400000</v>
      </c>
    </row>
    <row r="1450" spans="1:5" ht="17.25" thickBot="1" x14ac:dyDescent="0.35">
      <c r="A1450" s="508" t="s">
        <v>110</v>
      </c>
      <c r="B1450" s="637">
        <v>400000</v>
      </c>
      <c r="C1450" s="637">
        <v>400000</v>
      </c>
      <c r="D1450" s="637">
        <v>400000</v>
      </c>
      <c r="E1450" s="637">
        <v>400000</v>
      </c>
    </row>
    <row r="1451" spans="1:5" ht="17.25" thickBot="1" x14ac:dyDescent="0.35">
      <c r="A1451" s="508" t="s">
        <v>112</v>
      </c>
      <c r="B1451" s="637"/>
      <c r="C1451" s="637"/>
      <c r="D1451" s="637"/>
      <c r="E1451" s="637"/>
    </row>
    <row r="1452" spans="1:5" ht="17.25" thickBot="1" x14ac:dyDescent="0.35">
      <c r="A1452" s="507" t="s">
        <v>37</v>
      </c>
      <c r="B1452" s="637">
        <v>0</v>
      </c>
      <c r="C1452" s="637">
        <v>0</v>
      </c>
      <c r="D1452" s="637">
        <v>0</v>
      </c>
      <c r="E1452" s="637">
        <v>0</v>
      </c>
    </row>
    <row r="1453" spans="1:5" ht="17.25" thickBot="1" x14ac:dyDescent="0.35">
      <c r="A1453" s="508" t="s">
        <v>110</v>
      </c>
      <c r="B1453" s="637"/>
      <c r="C1453" s="637"/>
      <c r="D1453" s="637"/>
      <c r="E1453" s="637"/>
    </row>
    <row r="1454" spans="1:5" ht="17.25" thickBot="1" x14ac:dyDescent="0.35">
      <c r="A1454" s="508" t="s">
        <v>112</v>
      </c>
      <c r="B1454" s="637"/>
      <c r="C1454" s="637"/>
      <c r="D1454" s="637"/>
      <c r="E1454" s="637"/>
    </row>
    <row r="1455" spans="1:5" ht="17.25" thickBot="1" x14ac:dyDescent="0.35">
      <c r="A1455" s="507" t="s">
        <v>38</v>
      </c>
      <c r="B1455" s="637">
        <v>0</v>
      </c>
      <c r="C1455" s="637">
        <v>0</v>
      </c>
      <c r="D1455" s="637">
        <v>0</v>
      </c>
      <c r="E1455" s="637">
        <v>0</v>
      </c>
    </row>
    <row r="1456" spans="1:5" ht="17.25" thickBot="1" x14ac:dyDescent="0.35">
      <c r="A1456" s="508" t="s">
        <v>110</v>
      </c>
      <c r="B1456" s="637"/>
      <c r="C1456" s="637"/>
      <c r="D1456" s="637"/>
      <c r="E1456" s="637"/>
    </row>
    <row r="1457" spans="1:5" ht="17.25" thickBot="1" x14ac:dyDescent="0.35">
      <c r="A1457" s="508" t="s">
        <v>112</v>
      </c>
      <c r="B1457" s="637"/>
      <c r="C1457" s="637"/>
      <c r="D1457" s="637"/>
      <c r="E1457" s="637"/>
    </row>
    <row r="1458" spans="1:5" ht="17.25" thickBot="1" x14ac:dyDescent="0.35">
      <c r="A1458" s="507" t="s">
        <v>39</v>
      </c>
      <c r="B1458" s="637">
        <v>70</v>
      </c>
      <c r="C1458" s="637">
        <v>0</v>
      </c>
      <c r="D1458" s="637">
        <v>0</v>
      </c>
      <c r="E1458" s="637">
        <v>0</v>
      </c>
    </row>
    <row r="1459" spans="1:5" ht="17.25" thickBot="1" x14ac:dyDescent="0.35">
      <c r="A1459" s="508" t="s">
        <v>110</v>
      </c>
      <c r="B1459" s="637"/>
      <c r="C1459" s="637"/>
      <c r="D1459" s="637"/>
      <c r="E1459" s="637"/>
    </row>
    <row r="1460" spans="1:5" ht="17.25" thickBot="1" x14ac:dyDescent="0.35">
      <c r="A1460" s="508" t="s">
        <v>112</v>
      </c>
      <c r="B1460" s="637"/>
      <c r="C1460" s="637"/>
      <c r="D1460" s="637"/>
      <c r="E1460" s="637"/>
    </row>
    <row r="1461" spans="1:5" ht="17.25" thickBot="1" x14ac:dyDescent="0.35">
      <c r="A1461" s="507" t="s">
        <v>74</v>
      </c>
      <c r="B1461" s="637">
        <v>0</v>
      </c>
      <c r="C1461" s="637">
        <v>0</v>
      </c>
      <c r="D1461" s="637">
        <v>3000</v>
      </c>
      <c r="E1461" s="637">
        <v>5000</v>
      </c>
    </row>
    <row r="1462" spans="1:5" ht="17.25" thickBot="1" x14ac:dyDescent="0.35">
      <c r="A1462" s="508" t="s">
        <v>110</v>
      </c>
      <c r="B1462" s="637">
        <v>0</v>
      </c>
      <c r="C1462" s="637">
        <v>0</v>
      </c>
      <c r="D1462" s="637">
        <v>3000</v>
      </c>
      <c r="E1462" s="637">
        <v>5000</v>
      </c>
    </row>
    <row r="1463" spans="1:5" ht="17.25" thickBot="1" x14ac:dyDescent="0.35">
      <c r="A1463" s="508" t="s">
        <v>115</v>
      </c>
      <c r="B1463" s="637">
        <v>0</v>
      </c>
      <c r="C1463" s="637">
        <v>0</v>
      </c>
      <c r="D1463" s="637">
        <v>0</v>
      </c>
      <c r="E1463" s="637">
        <v>0</v>
      </c>
    </row>
    <row r="1464" spans="1:5" ht="17.25" thickBot="1" x14ac:dyDescent="0.35">
      <c r="A1464" s="508" t="s">
        <v>113</v>
      </c>
      <c r="B1464" s="637">
        <v>0</v>
      </c>
      <c r="C1464" s="637">
        <v>0</v>
      </c>
      <c r="D1464" s="637">
        <v>0</v>
      </c>
      <c r="E1464" s="637">
        <v>0</v>
      </c>
    </row>
    <row r="1465" spans="1:5" ht="17.25" thickBot="1" x14ac:dyDescent="0.35">
      <c r="A1465" s="508" t="s">
        <v>114</v>
      </c>
      <c r="B1465" s="637">
        <v>0</v>
      </c>
      <c r="C1465" s="637">
        <v>0</v>
      </c>
      <c r="D1465" s="637">
        <v>0</v>
      </c>
      <c r="E1465" s="637">
        <v>0</v>
      </c>
    </row>
    <row r="1466" spans="1:5" ht="17.25" thickBot="1" x14ac:dyDescent="0.35">
      <c r="A1466" s="507" t="s">
        <v>75</v>
      </c>
      <c r="B1466" s="637">
        <v>1553500</v>
      </c>
      <c r="C1466" s="637">
        <v>1365700</v>
      </c>
      <c r="D1466" s="637">
        <v>1696999.8</v>
      </c>
      <c r="E1466" s="637">
        <v>1794999.6</v>
      </c>
    </row>
    <row r="1467" spans="1:5" ht="17.25" thickBot="1" x14ac:dyDescent="0.35">
      <c r="A1467" s="508" t="s">
        <v>110</v>
      </c>
      <c r="B1467" s="637">
        <v>132791</v>
      </c>
      <c r="C1467" s="637">
        <v>65700</v>
      </c>
      <c r="D1467" s="637">
        <v>176762</v>
      </c>
      <c r="E1467" s="637">
        <v>319040.59999999998</v>
      </c>
    </row>
    <row r="1468" spans="1:5" ht="17.25" thickBot="1" x14ac:dyDescent="0.35">
      <c r="A1468" s="508" t="s">
        <v>115</v>
      </c>
      <c r="B1468" s="637">
        <v>1400000</v>
      </c>
      <c r="C1468" s="637">
        <v>1200000</v>
      </c>
      <c r="D1468" s="637">
        <v>1399999.8</v>
      </c>
      <c r="E1468" s="637">
        <v>1400000</v>
      </c>
    </row>
    <row r="1469" spans="1:5" ht="17.25" thickBot="1" x14ac:dyDescent="0.35">
      <c r="A1469" s="508" t="s">
        <v>113</v>
      </c>
      <c r="B1469" s="637">
        <v>0</v>
      </c>
      <c r="C1469" s="637">
        <v>0</v>
      </c>
      <c r="D1469" s="637">
        <v>0</v>
      </c>
      <c r="E1469" s="637">
        <v>0</v>
      </c>
    </row>
    <row r="1470" spans="1:5" ht="17.25" thickBot="1" x14ac:dyDescent="0.35">
      <c r="A1470" s="508" t="s">
        <v>114</v>
      </c>
      <c r="B1470" s="637">
        <v>20709</v>
      </c>
      <c r="C1470" s="637">
        <v>100000</v>
      </c>
      <c r="D1470" s="637">
        <v>120238</v>
      </c>
      <c r="E1470" s="637">
        <v>75959</v>
      </c>
    </row>
    <row r="1471" spans="1:5" ht="17.25" thickBot="1" x14ac:dyDescent="0.35">
      <c r="A1471" s="542" t="s">
        <v>41</v>
      </c>
      <c r="B1471" s="637">
        <v>0</v>
      </c>
      <c r="C1471" s="637">
        <v>0</v>
      </c>
      <c r="D1471" s="637">
        <v>0</v>
      </c>
      <c r="E1471" s="637">
        <v>0</v>
      </c>
    </row>
    <row r="1472" spans="1:5" x14ac:dyDescent="0.3">
      <c r="A1472" s="544"/>
      <c r="B1472" s="638"/>
      <c r="C1472" s="638"/>
      <c r="D1472" s="638"/>
      <c r="E1472" s="638"/>
    </row>
    <row r="1473" spans="2:5" x14ac:dyDescent="0.3">
      <c r="B1473" s="545"/>
      <c r="C1473" s="545"/>
      <c r="D1473" s="545"/>
      <c r="E1473" s="545"/>
    </row>
    <row r="1474" spans="2:5" x14ac:dyDescent="0.3">
      <c r="B1474" s="545"/>
      <c r="C1474" s="545"/>
      <c r="D1474" s="545"/>
      <c r="E1474" s="545"/>
    </row>
    <row r="1475" spans="2:5" x14ac:dyDescent="0.3">
      <c r="B1475" s="545"/>
      <c r="C1475" s="545"/>
      <c r="D1475" s="545"/>
      <c r="E1475" s="545"/>
    </row>
    <row r="1476" spans="2:5" x14ac:dyDescent="0.3">
      <c r="B1476" s="545"/>
      <c r="C1476" s="545"/>
      <c r="D1476" s="545"/>
      <c r="E1476" s="545"/>
    </row>
    <row r="1477" spans="2:5" x14ac:dyDescent="0.3">
      <c r="B1477" s="545"/>
      <c r="C1477" s="545"/>
      <c r="D1477" s="545"/>
      <c r="E1477" s="545"/>
    </row>
    <row r="1478" spans="2:5" x14ac:dyDescent="0.3">
      <c r="B1478" s="545"/>
      <c r="C1478" s="545"/>
      <c r="D1478" s="545"/>
      <c r="E1478" s="545"/>
    </row>
  </sheetData>
  <mergeCells count="423">
    <mergeCell ref="A2:E2"/>
    <mergeCell ref="A1:E1"/>
    <mergeCell ref="A1423:E1423"/>
    <mergeCell ref="A1424:A1425"/>
    <mergeCell ref="B1410:E1410"/>
    <mergeCell ref="D1411:E1411"/>
    <mergeCell ref="B1412:E1412"/>
    <mergeCell ref="B1413:E1413"/>
    <mergeCell ref="B1414:E1414"/>
    <mergeCell ref="A1415:A1416"/>
    <mergeCell ref="B1385:E1385"/>
    <mergeCell ref="B1386:E1386"/>
    <mergeCell ref="B1387:E1387"/>
    <mergeCell ref="A1388:A1389"/>
    <mergeCell ref="A1396:E1396"/>
    <mergeCell ref="A1397:A1398"/>
    <mergeCell ref="B1360:E1360"/>
    <mergeCell ref="A1361:A1362"/>
    <mergeCell ref="A1369:E1369"/>
    <mergeCell ref="A1370:A1371"/>
    <mergeCell ref="B1383:E1383"/>
    <mergeCell ref="D1384:E1384"/>
    <mergeCell ref="A1342:E1342"/>
    <mergeCell ref="A1343:A1344"/>
    <mergeCell ref="B1356:E1356"/>
    <mergeCell ref="D1357:E1357"/>
    <mergeCell ref="B1358:E1358"/>
    <mergeCell ref="B1359:E1359"/>
    <mergeCell ref="B1329:E1329"/>
    <mergeCell ref="D1330:E1330"/>
    <mergeCell ref="B1331:E1331"/>
    <mergeCell ref="B1332:E1332"/>
    <mergeCell ref="B1333:E1333"/>
    <mergeCell ref="A1334:A1335"/>
    <mergeCell ref="B1304:E1304"/>
    <mergeCell ref="B1305:E1305"/>
    <mergeCell ref="B1306:E1306"/>
    <mergeCell ref="A1307:A1308"/>
    <mergeCell ref="A1315:E1315"/>
    <mergeCell ref="A1316:A1317"/>
    <mergeCell ref="B1279:E1279"/>
    <mergeCell ref="A1280:A1281"/>
    <mergeCell ref="A1288:E1288"/>
    <mergeCell ref="A1289:A1290"/>
    <mergeCell ref="B1302:E1302"/>
    <mergeCell ref="D1303:E1303"/>
    <mergeCell ref="A1261:E1261"/>
    <mergeCell ref="A1262:A1263"/>
    <mergeCell ref="B1275:E1275"/>
    <mergeCell ref="D1276:E1276"/>
    <mergeCell ref="B1277:E1277"/>
    <mergeCell ref="B1278:E1278"/>
    <mergeCell ref="B1248:E1248"/>
    <mergeCell ref="D1249:E1249"/>
    <mergeCell ref="B1250:E1250"/>
    <mergeCell ref="B1251:E1251"/>
    <mergeCell ref="B1252:E1252"/>
    <mergeCell ref="A1253:A1254"/>
    <mergeCell ref="B1223:E1223"/>
    <mergeCell ref="B1224:E1224"/>
    <mergeCell ref="B1225:E1225"/>
    <mergeCell ref="A1226:A1227"/>
    <mergeCell ref="A1234:E1234"/>
    <mergeCell ref="A1235:A1236"/>
    <mergeCell ref="B1198:E1198"/>
    <mergeCell ref="A1199:A1200"/>
    <mergeCell ref="A1207:E1207"/>
    <mergeCell ref="A1208:A1209"/>
    <mergeCell ref="B1221:E1221"/>
    <mergeCell ref="D1222:E1222"/>
    <mergeCell ref="A1180:E1180"/>
    <mergeCell ref="A1181:A1182"/>
    <mergeCell ref="B1194:E1194"/>
    <mergeCell ref="D1195:E1195"/>
    <mergeCell ref="B1196:E1196"/>
    <mergeCell ref="B1197:E1197"/>
    <mergeCell ref="B1167:E1167"/>
    <mergeCell ref="D1168:E1168"/>
    <mergeCell ref="B1169:E1169"/>
    <mergeCell ref="B1170:E1170"/>
    <mergeCell ref="B1171:E1171"/>
    <mergeCell ref="A1172:A1173"/>
    <mergeCell ref="B1142:E1142"/>
    <mergeCell ref="B1143:E1143"/>
    <mergeCell ref="B1144:E1144"/>
    <mergeCell ref="A1145:A1146"/>
    <mergeCell ref="A1153:E1153"/>
    <mergeCell ref="A1154:A1155"/>
    <mergeCell ref="B1117:E1117"/>
    <mergeCell ref="A1118:A1119"/>
    <mergeCell ref="A1126:E1126"/>
    <mergeCell ref="A1127:A1128"/>
    <mergeCell ref="B1140:E1140"/>
    <mergeCell ref="D1141:E1141"/>
    <mergeCell ref="A1099:E1099"/>
    <mergeCell ref="A1100:A1101"/>
    <mergeCell ref="B1113:E1113"/>
    <mergeCell ref="D1114:E1114"/>
    <mergeCell ref="B1115:E1115"/>
    <mergeCell ref="B1116:E1116"/>
    <mergeCell ref="B1086:E1086"/>
    <mergeCell ref="D1087:E1087"/>
    <mergeCell ref="B1088:E1088"/>
    <mergeCell ref="B1089:E1089"/>
    <mergeCell ref="B1090:E1090"/>
    <mergeCell ref="A1091:A1092"/>
    <mergeCell ref="B1061:E1061"/>
    <mergeCell ref="B1062:E1062"/>
    <mergeCell ref="B1063:E1063"/>
    <mergeCell ref="A1064:A1065"/>
    <mergeCell ref="A1072:E1072"/>
    <mergeCell ref="A1073:A1074"/>
    <mergeCell ref="B1036:E1036"/>
    <mergeCell ref="A1037:A1038"/>
    <mergeCell ref="A1045:E1045"/>
    <mergeCell ref="A1046:A1047"/>
    <mergeCell ref="B1059:E1059"/>
    <mergeCell ref="D1060:E1060"/>
    <mergeCell ref="A1018:E1018"/>
    <mergeCell ref="A1019:A1020"/>
    <mergeCell ref="B1032:E1032"/>
    <mergeCell ref="D1033:E1033"/>
    <mergeCell ref="B1034:E1034"/>
    <mergeCell ref="B1035:E1035"/>
    <mergeCell ref="B1005:E1005"/>
    <mergeCell ref="D1006:E1006"/>
    <mergeCell ref="B1007:E1007"/>
    <mergeCell ref="B1008:E1008"/>
    <mergeCell ref="B1009:E1009"/>
    <mergeCell ref="A1010:A1011"/>
    <mergeCell ref="B980:E980"/>
    <mergeCell ref="B981:E981"/>
    <mergeCell ref="B982:E982"/>
    <mergeCell ref="A983:A984"/>
    <mergeCell ref="A991:E991"/>
    <mergeCell ref="A992:A993"/>
    <mergeCell ref="B955:E955"/>
    <mergeCell ref="A956:A957"/>
    <mergeCell ref="A964:E964"/>
    <mergeCell ref="A965:A966"/>
    <mergeCell ref="B978:E978"/>
    <mergeCell ref="D979:E979"/>
    <mergeCell ref="A937:E937"/>
    <mergeCell ref="A938:A939"/>
    <mergeCell ref="B951:E951"/>
    <mergeCell ref="D952:E952"/>
    <mergeCell ref="B953:E953"/>
    <mergeCell ref="B954:E954"/>
    <mergeCell ref="B924:E924"/>
    <mergeCell ref="D925:E925"/>
    <mergeCell ref="B926:E926"/>
    <mergeCell ref="B927:E927"/>
    <mergeCell ref="B928:E928"/>
    <mergeCell ref="A929:A930"/>
    <mergeCell ref="B899:E899"/>
    <mergeCell ref="B900:E900"/>
    <mergeCell ref="B901:E901"/>
    <mergeCell ref="A902:A903"/>
    <mergeCell ref="A910:E910"/>
    <mergeCell ref="A911:A912"/>
    <mergeCell ref="B874:E874"/>
    <mergeCell ref="A875:A876"/>
    <mergeCell ref="A883:E883"/>
    <mergeCell ref="A884:A885"/>
    <mergeCell ref="B897:E897"/>
    <mergeCell ref="D898:E898"/>
    <mergeCell ref="A856:E856"/>
    <mergeCell ref="A857:A858"/>
    <mergeCell ref="B870:E870"/>
    <mergeCell ref="D871:E871"/>
    <mergeCell ref="B872:E872"/>
    <mergeCell ref="B873:E873"/>
    <mergeCell ref="A830:A831"/>
    <mergeCell ref="D844:E844"/>
    <mergeCell ref="B845:E845"/>
    <mergeCell ref="B846:E846"/>
    <mergeCell ref="B847:E847"/>
    <mergeCell ref="A848:A849"/>
    <mergeCell ref="D817:E817"/>
    <mergeCell ref="B818:E818"/>
    <mergeCell ref="B819:E819"/>
    <mergeCell ref="B820:E820"/>
    <mergeCell ref="A821:A822"/>
    <mergeCell ref="A829:E829"/>
    <mergeCell ref="B792:E792"/>
    <mergeCell ref="B793:E793"/>
    <mergeCell ref="B794:E794"/>
    <mergeCell ref="A795:A796"/>
    <mergeCell ref="A803:E803"/>
    <mergeCell ref="A804:A805"/>
    <mergeCell ref="B767:E767"/>
    <mergeCell ref="A768:A769"/>
    <mergeCell ref="A776:E776"/>
    <mergeCell ref="A777:A778"/>
    <mergeCell ref="B790:E790"/>
    <mergeCell ref="D791:E791"/>
    <mergeCell ref="A749:E749"/>
    <mergeCell ref="A750:A751"/>
    <mergeCell ref="B763:E763"/>
    <mergeCell ref="D764:E764"/>
    <mergeCell ref="B765:E765"/>
    <mergeCell ref="B766:E766"/>
    <mergeCell ref="B736:E736"/>
    <mergeCell ref="D737:E737"/>
    <mergeCell ref="B738:E738"/>
    <mergeCell ref="B739:E739"/>
    <mergeCell ref="B740:E740"/>
    <mergeCell ref="A741:A742"/>
    <mergeCell ref="B711:E711"/>
    <mergeCell ref="B712:E712"/>
    <mergeCell ref="B713:E713"/>
    <mergeCell ref="A714:A715"/>
    <mergeCell ref="A722:E722"/>
    <mergeCell ref="A723:A724"/>
    <mergeCell ref="B686:E686"/>
    <mergeCell ref="A687:A688"/>
    <mergeCell ref="A695:E695"/>
    <mergeCell ref="A696:A697"/>
    <mergeCell ref="B709:E709"/>
    <mergeCell ref="D710:E710"/>
    <mergeCell ref="B677:E677"/>
    <mergeCell ref="A678:E678"/>
    <mergeCell ref="B682:E682"/>
    <mergeCell ref="D683:E683"/>
    <mergeCell ref="B684:E684"/>
    <mergeCell ref="B685:E685"/>
    <mergeCell ref="B652:E652"/>
    <mergeCell ref="B653:E653"/>
    <mergeCell ref="B654:E654"/>
    <mergeCell ref="A655:A656"/>
    <mergeCell ref="A663:E663"/>
    <mergeCell ref="A664:A665"/>
    <mergeCell ref="B627:E627"/>
    <mergeCell ref="B628:E628"/>
    <mergeCell ref="A629:A630"/>
    <mergeCell ref="A637:E637"/>
    <mergeCell ref="A638:A639"/>
    <mergeCell ref="D651:E651"/>
    <mergeCell ref="A602:A603"/>
    <mergeCell ref="A610:E610"/>
    <mergeCell ref="A611:A612"/>
    <mergeCell ref="B624:E624"/>
    <mergeCell ref="D625:E625"/>
    <mergeCell ref="B626:E626"/>
    <mergeCell ref="A584:A585"/>
    <mergeCell ref="B597:E597"/>
    <mergeCell ref="D598:E598"/>
    <mergeCell ref="B599:E599"/>
    <mergeCell ref="B600:E600"/>
    <mergeCell ref="B601:E601"/>
    <mergeCell ref="D571:E571"/>
    <mergeCell ref="B572:E572"/>
    <mergeCell ref="B573:E573"/>
    <mergeCell ref="B574:E574"/>
    <mergeCell ref="A575:A576"/>
    <mergeCell ref="A583:E583"/>
    <mergeCell ref="B546:E546"/>
    <mergeCell ref="B547:E547"/>
    <mergeCell ref="A548:A549"/>
    <mergeCell ref="A556:E556"/>
    <mergeCell ref="A557:A558"/>
    <mergeCell ref="B570:E570"/>
    <mergeCell ref="B521:E521"/>
    <mergeCell ref="A522:A523"/>
    <mergeCell ref="A530:E530"/>
    <mergeCell ref="A531:A532"/>
    <mergeCell ref="B544:E544"/>
    <mergeCell ref="D545:E545"/>
    <mergeCell ref="A503:E503"/>
    <mergeCell ref="A504:A505"/>
    <mergeCell ref="B517:E517"/>
    <mergeCell ref="D518:E518"/>
    <mergeCell ref="B519:E519"/>
    <mergeCell ref="B520:E520"/>
    <mergeCell ref="A478:A479"/>
    <mergeCell ref="B491:E491"/>
    <mergeCell ref="D492:E492"/>
    <mergeCell ref="B493:E493"/>
    <mergeCell ref="B494:E494"/>
    <mergeCell ref="A495:A496"/>
    <mergeCell ref="D465:E465"/>
    <mergeCell ref="B466:E466"/>
    <mergeCell ref="B467:E467"/>
    <mergeCell ref="B468:E468"/>
    <mergeCell ref="A469:A470"/>
    <mergeCell ref="A477:E477"/>
    <mergeCell ref="B440:E440"/>
    <mergeCell ref="B441:E441"/>
    <mergeCell ref="A442:A443"/>
    <mergeCell ref="A450:E450"/>
    <mergeCell ref="A451:A452"/>
    <mergeCell ref="B464:E464"/>
    <mergeCell ref="B415:E415"/>
    <mergeCell ref="A416:A417"/>
    <mergeCell ref="A424:E424"/>
    <mergeCell ref="A425:A426"/>
    <mergeCell ref="B438:E438"/>
    <mergeCell ref="D439:E439"/>
    <mergeCell ref="A397:E397"/>
    <mergeCell ref="A398:A399"/>
    <mergeCell ref="B411:E411"/>
    <mergeCell ref="D412:E412"/>
    <mergeCell ref="B413:E413"/>
    <mergeCell ref="B414:E414"/>
    <mergeCell ref="A372:A373"/>
    <mergeCell ref="B385:E385"/>
    <mergeCell ref="D386:E386"/>
    <mergeCell ref="B387:E387"/>
    <mergeCell ref="B388:E388"/>
    <mergeCell ref="A389:A390"/>
    <mergeCell ref="D359:E359"/>
    <mergeCell ref="B360:E360"/>
    <mergeCell ref="B361:E361"/>
    <mergeCell ref="B362:E362"/>
    <mergeCell ref="A363:A364"/>
    <mergeCell ref="A371:E371"/>
    <mergeCell ref="B334:E334"/>
    <mergeCell ref="B335:E335"/>
    <mergeCell ref="B336:E336"/>
    <mergeCell ref="A337:A338"/>
    <mergeCell ref="A345:E345"/>
    <mergeCell ref="A346:A347"/>
    <mergeCell ref="B309:E309"/>
    <mergeCell ref="B310:E310"/>
    <mergeCell ref="A311:A312"/>
    <mergeCell ref="A319:E319"/>
    <mergeCell ref="A320:A321"/>
    <mergeCell ref="D333:E333"/>
    <mergeCell ref="B284:E284"/>
    <mergeCell ref="A285:A286"/>
    <mergeCell ref="A293:E293"/>
    <mergeCell ref="A294:A295"/>
    <mergeCell ref="D307:E307"/>
    <mergeCell ref="B308:E308"/>
    <mergeCell ref="A259:A260"/>
    <mergeCell ref="A267:E267"/>
    <mergeCell ref="A268:A269"/>
    <mergeCell ref="D281:E281"/>
    <mergeCell ref="B282:E282"/>
    <mergeCell ref="B283:E283"/>
    <mergeCell ref="A241:A242"/>
    <mergeCell ref="B254:E254"/>
    <mergeCell ref="D255:E255"/>
    <mergeCell ref="B256:E256"/>
    <mergeCell ref="B257:E257"/>
    <mergeCell ref="B258:E258"/>
    <mergeCell ref="D228:E228"/>
    <mergeCell ref="B229:E229"/>
    <mergeCell ref="B230:E230"/>
    <mergeCell ref="B231:E231"/>
    <mergeCell ref="A232:A233"/>
    <mergeCell ref="A240:E240"/>
    <mergeCell ref="B203:E203"/>
    <mergeCell ref="B204:E204"/>
    <mergeCell ref="A205:A206"/>
    <mergeCell ref="A213:E213"/>
    <mergeCell ref="A214:A215"/>
    <mergeCell ref="B227:E227"/>
    <mergeCell ref="A178:A179"/>
    <mergeCell ref="A186:E186"/>
    <mergeCell ref="A187:A188"/>
    <mergeCell ref="B200:E200"/>
    <mergeCell ref="D201:E201"/>
    <mergeCell ref="B202:E202"/>
    <mergeCell ref="A160:A161"/>
    <mergeCell ref="B173:E173"/>
    <mergeCell ref="D174:E174"/>
    <mergeCell ref="B175:E175"/>
    <mergeCell ref="B176:E176"/>
    <mergeCell ref="B177:E177"/>
    <mergeCell ref="D147:E147"/>
    <mergeCell ref="B148:E148"/>
    <mergeCell ref="B149:E149"/>
    <mergeCell ref="B150:E150"/>
    <mergeCell ref="A151:A152"/>
    <mergeCell ref="A159:E159"/>
    <mergeCell ref="B122:E122"/>
    <mergeCell ref="B123:E123"/>
    <mergeCell ref="A124:A125"/>
    <mergeCell ref="A132:E132"/>
    <mergeCell ref="A133:A134"/>
    <mergeCell ref="B146:E146"/>
    <mergeCell ref="A97:A98"/>
    <mergeCell ref="A105:E105"/>
    <mergeCell ref="A106:A107"/>
    <mergeCell ref="B119:E119"/>
    <mergeCell ref="D120:E120"/>
    <mergeCell ref="B121:E121"/>
    <mergeCell ref="A78:E78"/>
    <mergeCell ref="A79:A80"/>
    <mergeCell ref="B92:E92"/>
    <mergeCell ref="B94:E94"/>
    <mergeCell ref="B95:E95"/>
    <mergeCell ref="B96:E96"/>
    <mergeCell ref="B65:E65"/>
    <mergeCell ref="D66:E66"/>
    <mergeCell ref="B67:E67"/>
    <mergeCell ref="B68:E68"/>
    <mergeCell ref="B69:E69"/>
    <mergeCell ref="A70:A71"/>
    <mergeCell ref="A57:E57"/>
    <mergeCell ref="A58:E58"/>
    <mergeCell ref="B59:E59"/>
    <mergeCell ref="A60:E60"/>
    <mergeCell ref="A63:E63"/>
    <mergeCell ref="A64:E64"/>
    <mergeCell ref="B21:E21"/>
    <mergeCell ref="B22:E22"/>
    <mergeCell ref="B23:E23"/>
    <mergeCell ref="A24:A25"/>
    <mergeCell ref="A32:E32"/>
    <mergeCell ref="A33:A34"/>
    <mergeCell ref="A8:E8"/>
    <mergeCell ref="B9:E9"/>
    <mergeCell ref="A10:A11"/>
    <mergeCell ref="B15:E15"/>
    <mergeCell ref="A16:A17"/>
    <mergeCell ref="A20:E20"/>
    <mergeCell ref="A3:E3"/>
    <mergeCell ref="B4:E4"/>
    <mergeCell ref="B5:E5"/>
    <mergeCell ref="B6:E6"/>
    <mergeCell ref="A7:E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Ajri</vt:lpstr>
      <vt:lpstr>Industria</vt:lpstr>
      <vt:lpstr>Planifikimi Urban</vt:lpstr>
      <vt:lpstr>Burimet Natyrore</vt:lpstr>
      <vt:lpstr>Mbetejet Urbane</vt:lpstr>
      <vt:lpstr>PMA</vt:lpstr>
      <vt:lpstr>Ujesjellesat</vt:lpstr>
      <vt:lpstr>Hekurudhat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Valion Cenalia</cp:lastModifiedBy>
  <cp:lastPrinted>2020-02-03T14:26:29Z</cp:lastPrinted>
  <dcterms:created xsi:type="dcterms:W3CDTF">2019-08-27T09:21:33Z</dcterms:created>
  <dcterms:modified xsi:type="dcterms:W3CDTF">2020-02-21T12:29:06Z</dcterms:modified>
</cp:coreProperties>
</file>