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valion.cenalia.GOV\Desktop\PBA\PBA 2020-2022\PBA 2020-2022 FAZA 3\Dokumenti i PBA Faza 3\Aneksi 1 Excel PBA 2020-2022\"/>
    </mc:Choice>
  </mc:AlternateContent>
  <bookViews>
    <workbookView xWindow="0" yWindow="0" windowWidth="15480" windowHeight="11640" tabRatio="890" activeTab="2"/>
  </bookViews>
  <sheets>
    <sheet name="PMA" sheetId="17" r:id="rId1"/>
    <sheet name="Trashegimia" sheetId="39" r:id="rId2"/>
    <sheet name="Arti" sheetId="47" r:id="rId3"/>
  </sheets>
  <calcPr calcId="152511"/>
</workbook>
</file>

<file path=xl/calcChain.xml><?xml version="1.0" encoding="utf-8"?>
<calcChain xmlns="http://schemas.openxmlformats.org/spreadsheetml/2006/main">
  <c r="E20" i="39" l="1"/>
  <c r="E15" i="39" s="1"/>
  <c r="D20" i="39"/>
  <c r="D15" i="39" s="1"/>
  <c r="C20" i="39"/>
  <c r="C15" i="39" s="1"/>
  <c r="B20" i="39"/>
  <c r="B15" i="39" s="1"/>
  <c r="C72" i="17" l="1"/>
  <c r="B318" i="17" l="1"/>
  <c r="B315" i="17"/>
  <c r="C84" i="17"/>
  <c r="C694" i="47" l="1"/>
  <c r="D694" i="47"/>
  <c r="E694" i="47"/>
  <c r="B704" i="47"/>
  <c r="C704" i="47"/>
  <c r="D704" i="47"/>
  <c r="E704" i="47"/>
  <c r="B697" i="47"/>
  <c r="C697" i="47"/>
  <c r="D697" i="47"/>
  <c r="E697" i="47"/>
  <c r="B698" i="47"/>
  <c r="C698" i="47"/>
  <c r="D698" i="47"/>
  <c r="E698" i="47"/>
  <c r="B699" i="47"/>
  <c r="C699" i="47"/>
  <c r="D699" i="47"/>
  <c r="E699" i="47"/>
  <c r="B701" i="47"/>
  <c r="C701" i="47"/>
  <c r="D701" i="47"/>
  <c r="E701" i="47"/>
  <c r="B702" i="47"/>
  <c r="C702" i="47"/>
  <c r="D702" i="47"/>
  <c r="E702" i="47"/>
  <c r="B703" i="47"/>
  <c r="C703" i="47"/>
  <c r="D703" i="47"/>
  <c r="E703" i="47"/>
  <c r="C696" i="47"/>
  <c r="C695" i="47" s="1"/>
  <c r="D696" i="47"/>
  <c r="E696" i="47"/>
  <c r="B696" i="47"/>
  <c r="B676" i="47"/>
  <c r="C676" i="47"/>
  <c r="D676" i="47"/>
  <c r="E676" i="47"/>
  <c r="B678" i="47"/>
  <c r="C678" i="47"/>
  <c r="D678" i="47"/>
  <c r="E678" i="47"/>
  <c r="B679" i="47"/>
  <c r="C679" i="47"/>
  <c r="D679" i="47"/>
  <c r="E679" i="47"/>
  <c r="B681" i="47"/>
  <c r="C681" i="47"/>
  <c r="D681" i="47"/>
  <c r="E681" i="47"/>
  <c r="B682" i="47"/>
  <c r="C682" i="47"/>
  <c r="D682" i="47"/>
  <c r="E682" i="47"/>
  <c r="B684" i="47"/>
  <c r="C684" i="47"/>
  <c r="D684" i="47"/>
  <c r="E684" i="47"/>
  <c r="B685" i="47"/>
  <c r="C685" i="47"/>
  <c r="D685" i="47"/>
  <c r="E685" i="47"/>
  <c r="B687" i="47"/>
  <c r="C687" i="47"/>
  <c r="D687" i="47"/>
  <c r="E687" i="47"/>
  <c r="B688" i="47"/>
  <c r="C688" i="47"/>
  <c r="D688" i="47"/>
  <c r="E688" i="47"/>
  <c r="B690" i="47"/>
  <c r="C690" i="47"/>
  <c r="D690" i="47"/>
  <c r="E690" i="47"/>
  <c r="B691" i="47"/>
  <c r="C691" i="47"/>
  <c r="D691" i="47"/>
  <c r="E691" i="47"/>
  <c r="B693" i="47"/>
  <c r="C693" i="47"/>
  <c r="D693" i="47"/>
  <c r="D692" i="47" s="1"/>
  <c r="E693" i="47"/>
  <c r="B694" i="47"/>
  <c r="C675" i="47"/>
  <c r="C674" i="47" s="1"/>
  <c r="D675" i="47"/>
  <c r="D674" i="47" s="1"/>
  <c r="E675" i="47"/>
  <c r="E674" i="47" s="1"/>
  <c r="B675" i="47"/>
  <c r="B674" i="47" s="1"/>
  <c r="C672" i="47"/>
  <c r="D672" i="47"/>
  <c r="E672" i="47"/>
  <c r="B672" i="47"/>
  <c r="B526" i="47"/>
  <c r="C576" i="47"/>
  <c r="E588" i="47"/>
  <c r="D588" i="47"/>
  <c r="C588" i="47"/>
  <c r="B588" i="47"/>
  <c r="E583" i="47"/>
  <c r="E593" i="47" s="1"/>
  <c r="D583" i="47"/>
  <c r="C583" i="47"/>
  <c r="C593" i="47" s="1"/>
  <c r="B583" i="47"/>
  <c r="B593" i="47" s="1"/>
  <c r="E578" i="47"/>
  <c r="D578" i="47"/>
  <c r="C578" i="47"/>
  <c r="E577" i="47"/>
  <c r="D577" i="47"/>
  <c r="C577" i="47"/>
  <c r="E576" i="47"/>
  <c r="D576" i="47"/>
  <c r="B576" i="47"/>
  <c r="E665" i="47"/>
  <c r="D665" i="47"/>
  <c r="C665" i="47"/>
  <c r="B665" i="47"/>
  <c r="E660" i="47"/>
  <c r="E670" i="47" s="1"/>
  <c r="D660" i="47"/>
  <c r="D670" i="47" s="1"/>
  <c r="C660" i="47"/>
  <c r="C670" i="47" s="1"/>
  <c r="B660" i="47"/>
  <c r="B670" i="47" s="1"/>
  <c r="E655" i="47"/>
  <c r="D655" i="47"/>
  <c r="C655" i="47"/>
  <c r="E654" i="47"/>
  <c r="D654" i="47"/>
  <c r="C654" i="47"/>
  <c r="E653" i="47"/>
  <c r="D653" i="47"/>
  <c r="C653" i="47"/>
  <c r="B653" i="47"/>
  <c r="E639" i="47"/>
  <c r="D639" i="47"/>
  <c r="C639" i="47"/>
  <c r="B639" i="47"/>
  <c r="E634" i="47"/>
  <c r="E644" i="47" s="1"/>
  <c r="D634" i="47"/>
  <c r="C634" i="47"/>
  <c r="B634" i="47"/>
  <c r="B644" i="47" s="1"/>
  <c r="E629" i="47"/>
  <c r="D629" i="47"/>
  <c r="C629" i="47"/>
  <c r="E628" i="47"/>
  <c r="D628" i="47"/>
  <c r="C628" i="47"/>
  <c r="E627" i="47"/>
  <c r="D627" i="47"/>
  <c r="C627" i="47"/>
  <c r="B627" i="47"/>
  <c r="E614" i="47"/>
  <c r="D614" i="47"/>
  <c r="C614" i="47"/>
  <c r="B614" i="47"/>
  <c r="E609" i="47"/>
  <c r="E619" i="47" s="1"/>
  <c r="D609" i="47"/>
  <c r="D619" i="47" s="1"/>
  <c r="C609" i="47"/>
  <c r="C619" i="47" s="1"/>
  <c r="B609" i="47"/>
  <c r="B619" i="47" s="1"/>
  <c r="E604" i="47"/>
  <c r="D604" i="47"/>
  <c r="C604" i="47"/>
  <c r="E603" i="47"/>
  <c r="D603" i="47"/>
  <c r="C603" i="47"/>
  <c r="E602" i="47"/>
  <c r="D602" i="47"/>
  <c r="C602" i="47"/>
  <c r="B602" i="47"/>
  <c r="E563" i="47"/>
  <c r="D563" i="47"/>
  <c r="C563" i="47"/>
  <c r="B563" i="47"/>
  <c r="E558" i="47"/>
  <c r="D558" i="47"/>
  <c r="D568" i="47" s="1"/>
  <c r="C558" i="47"/>
  <c r="C568" i="47" s="1"/>
  <c r="B558" i="47"/>
  <c r="B568" i="47" s="1"/>
  <c r="E553" i="47"/>
  <c r="D553" i="47"/>
  <c r="C553" i="47"/>
  <c r="E552" i="47"/>
  <c r="D552" i="47"/>
  <c r="C552" i="47"/>
  <c r="E551" i="47"/>
  <c r="D551" i="47"/>
  <c r="C551" i="47"/>
  <c r="B551" i="47"/>
  <c r="E538" i="47"/>
  <c r="D538" i="47"/>
  <c r="C538" i="47"/>
  <c r="B538" i="47"/>
  <c r="E533" i="47"/>
  <c r="E543" i="47" s="1"/>
  <c r="D533" i="47"/>
  <c r="D543" i="47" s="1"/>
  <c r="C533" i="47"/>
  <c r="C543" i="47" s="1"/>
  <c r="B533" i="47"/>
  <c r="B543" i="47" s="1"/>
  <c r="E528" i="47"/>
  <c r="D528" i="47"/>
  <c r="C528" i="47"/>
  <c r="E527" i="47"/>
  <c r="D527" i="47"/>
  <c r="C527" i="47"/>
  <c r="E526" i="47"/>
  <c r="D526" i="47"/>
  <c r="C526" i="47"/>
  <c r="C529" i="47" s="1"/>
  <c r="E510" i="47"/>
  <c r="D510" i="47"/>
  <c r="C510" i="47"/>
  <c r="B510" i="47"/>
  <c r="E505" i="47"/>
  <c r="E515" i="47" s="1"/>
  <c r="D505" i="47"/>
  <c r="D515" i="47" s="1"/>
  <c r="C505" i="47"/>
  <c r="C515" i="47" s="1"/>
  <c r="B505" i="47"/>
  <c r="B515" i="47" s="1"/>
  <c r="E500" i="47"/>
  <c r="D500" i="47"/>
  <c r="C500" i="47"/>
  <c r="E499" i="47"/>
  <c r="D499" i="47"/>
  <c r="C499" i="47"/>
  <c r="E498" i="47"/>
  <c r="D498" i="47"/>
  <c r="C498" i="47"/>
  <c r="B498" i="47"/>
  <c r="E485" i="47"/>
  <c r="D485" i="47"/>
  <c r="C485" i="47"/>
  <c r="B485" i="47"/>
  <c r="E480" i="47"/>
  <c r="E490" i="47" s="1"/>
  <c r="D480" i="47"/>
  <c r="D490" i="47" s="1"/>
  <c r="C480" i="47"/>
  <c r="C490" i="47" s="1"/>
  <c r="B480" i="47"/>
  <c r="B490" i="47" s="1"/>
  <c r="E475" i="47"/>
  <c r="D475" i="47"/>
  <c r="C475" i="47"/>
  <c r="E474" i="47"/>
  <c r="D474" i="47"/>
  <c r="C474" i="47"/>
  <c r="E473" i="47"/>
  <c r="D473" i="47"/>
  <c r="C473" i="47"/>
  <c r="B473" i="47"/>
  <c r="E459" i="47"/>
  <c r="D459" i="47"/>
  <c r="C459" i="47"/>
  <c r="B459" i="47"/>
  <c r="E454" i="47"/>
  <c r="D454" i="47"/>
  <c r="D464" i="47" s="1"/>
  <c r="C454" i="47"/>
  <c r="C464" i="47" s="1"/>
  <c r="B454" i="47"/>
  <c r="E449" i="47"/>
  <c r="D449" i="47"/>
  <c r="C449" i="47"/>
  <c r="E448" i="47"/>
  <c r="D448" i="47"/>
  <c r="C448" i="47"/>
  <c r="E447" i="47"/>
  <c r="D447" i="47"/>
  <c r="C447" i="47"/>
  <c r="B447" i="47"/>
  <c r="E432" i="47"/>
  <c r="D432" i="47"/>
  <c r="C432" i="47"/>
  <c r="B432" i="47"/>
  <c r="E429" i="47"/>
  <c r="D429" i="47"/>
  <c r="C429" i="47"/>
  <c r="B429" i="47"/>
  <c r="E426" i="47"/>
  <c r="D426" i="47"/>
  <c r="C426" i="47"/>
  <c r="B426" i="47"/>
  <c r="E423" i="47"/>
  <c r="D423" i="47"/>
  <c r="C423" i="47"/>
  <c r="B423" i="47"/>
  <c r="E420" i="47"/>
  <c r="D420" i="47"/>
  <c r="C420" i="47"/>
  <c r="B420" i="47"/>
  <c r="E417" i="47"/>
  <c r="D417" i="47"/>
  <c r="C417" i="47"/>
  <c r="B417" i="47"/>
  <c r="E414" i="47"/>
  <c r="D414" i="47"/>
  <c r="C414" i="47"/>
  <c r="B414" i="47"/>
  <c r="E409" i="47"/>
  <c r="D409" i="47"/>
  <c r="C409" i="47"/>
  <c r="E408" i="47"/>
  <c r="D408" i="47"/>
  <c r="C408" i="47"/>
  <c r="E407" i="47"/>
  <c r="D407" i="47"/>
  <c r="C407" i="47"/>
  <c r="B407" i="47"/>
  <c r="E395" i="47"/>
  <c r="D395" i="47"/>
  <c r="C395" i="47"/>
  <c r="B395" i="47"/>
  <c r="E392" i="47"/>
  <c r="D392" i="47"/>
  <c r="C392" i="47"/>
  <c r="B392" i="47"/>
  <c r="E389" i="47"/>
  <c r="D389" i="47"/>
  <c r="C389" i="47"/>
  <c r="B389" i="47"/>
  <c r="E386" i="47"/>
  <c r="D386" i="47"/>
  <c r="C386" i="47"/>
  <c r="B386" i="47"/>
  <c r="E383" i="47"/>
  <c r="D383" i="47"/>
  <c r="C383" i="47"/>
  <c r="B383" i="47"/>
  <c r="E380" i="47"/>
  <c r="D380" i="47"/>
  <c r="C380" i="47"/>
  <c r="B380" i="47"/>
  <c r="E377" i="47"/>
  <c r="D377" i="47"/>
  <c r="C377" i="47"/>
  <c r="B377" i="47"/>
  <c r="E372" i="47"/>
  <c r="D372" i="47"/>
  <c r="C372" i="47"/>
  <c r="E371" i="47"/>
  <c r="D371" i="47"/>
  <c r="C371" i="47"/>
  <c r="E370" i="47"/>
  <c r="D370" i="47"/>
  <c r="C370" i="47"/>
  <c r="B370" i="47"/>
  <c r="E358" i="47"/>
  <c r="D358" i="47"/>
  <c r="C358" i="47"/>
  <c r="B358" i="47"/>
  <c r="E355" i="47"/>
  <c r="D355" i="47"/>
  <c r="C355" i="47"/>
  <c r="B355" i="47"/>
  <c r="E352" i="47"/>
  <c r="D352" i="47"/>
  <c r="C352" i="47"/>
  <c r="B352" i="47"/>
  <c r="E349" i="47"/>
  <c r="D349" i="47"/>
  <c r="C349" i="47"/>
  <c r="B349" i="47"/>
  <c r="E346" i="47"/>
  <c r="D346" i="47"/>
  <c r="C346" i="47"/>
  <c r="B346" i="47"/>
  <c r="E343" i="47"/>
  <c r="D343" i="47"/>
  <c r="C343" i="47"/>
  <c r="B343" i="47"/>
  <c r="E340" i="47"/>
  <c r="D340" i="47"/>
  <c r="C340" i="47"/>
  <c r="B340" i="47"/>
  <c r="E335" i="47"/>
  <c r="D335" i="47"/>
  <c r="C335" i="47"/>
  <c r="E334" i="47"/>
  <c r="D334" i="47"/>
  <c r="C334" i="47"/>
  <c r="E333" i="47"/>
  <c r="D333" i="47"/>
  <c r="C333" i="47"/>
  <c r="B333" i="47"/>
  <c r="E321" i="47"/>
  <c r="D321" i="47"/>
  <c r="C321" i="47"/>
  <c r="B321" i="47"/>
  <c r="E318" i="47"/>
  <c r="D318" i="47"/>
  <c r="C318" i="47"/>
  <c r="B318" i="47"/>
  <c r="E315" i="47"/>
  <c r="D315" i="47"/>
  <c r="C315" i="47"/>
  <c r="B315" i="47"/>
  <c r="E312" i="47"/>
  <c r="D312" i="47"/>
  <c r="C312" i="47"/>
  <c r="B312" i="47"/>
  <c r="E309" i="47"/>
  <c r="D309" i="47"/>
  <c r="C309" i="47"/>
  <c r="B309" i="47"/>
  <c r="E306" i="47"/>
  <c r="D306" i="47"/>
  <c r="C306" i="47"/>
  <c r="B306" i="47"/>
  <c r="E303" i="47"/>
  <c r="D303" i="47"/>
  <c r="C303" i="47"/>
  <c r="B303" i="47"/>
  <c r="E298" i="47"/>
  <c r="D298" i="47"/>
  <c r="C298" i="47"/>
  <c r="E297" i="47"/>
  <c r="D297" i="47"/>
  <c r="C297" i="47"/>
  <c r="E296" i="47"/>
  <c r="D296" i="47"/>
  <c r="C296" i="47"/>
  <c r="B296" i="47"/>
  <c r="E284" i="47"/>
  <c r="D284" i="47"/>
  <c r="C284" i="47"/>
  <c r="B284" i="47"/>
  <c r="E278" i="47"/>
  <c r="D278" i="47"/>
  <c r="C278" i="47"/>
  <c r="B278" i="47"/>
  <c r="E272" i="47"/>
  <c r="D272" i="47"/>
  <c r="C272" i="47"/>
  <c r="B272" i="47"/>
  <c r="E269" i="47"/>
  <c r="D269" i="47"/>
  <c r="C269" i="47"/>
  <c r="B269" i="47"/>
  <c r="E266" i="47"/>
  <c r="D266" i="47"/>
  <c r="C266" i="47"/>
  <c r="B266" i="47"/>
  <c r="E261" i="47"/>
  <c r="D261" i="47"/>
  <c r="C261" i="47"/>
  <c r="E260" i="47"/>
  <c r="D260" i="47"/>
  <c r="C260" i="47"/>
  <c r="E259" i="47"/>
  <c r="D259" i="47"/>
  <c r="C259" i="47"/>
  <c r="B259" i="47"/>
  <c r="E241" i="47"/>
  <c r="D241" i="47"/>
  <c r="C241" i="47"/>
  <c r="B241" i="47"/>
  <c r="E235" i="47"/>
  <c r="D235" i="47"/>
  <c r="C235" i="47"/>
  <c r="B235" i="47"/>
  <c r="E232" i="47"/>
  <c r="D232" i="47"/>
  <c r="C232" i="47"/>
  <c r="B232" i="47"/>
  <c r="E229" i="47"/>
  <c r="D229" i="47"/>
  <c r="C229" i="47"/>
  <c r="B229" i="47"/>
  <c r="E224" i="47"/>
  <c r="D224" i="47"/>
  <c r="C224" i="47"/>
  <c r="E223" i="47"/>
  <c r="D223" i="47"/>
  <c r="C223" i="47"/>
  <c r="E222" i="47"/>
  <c r="D222" i="47"/>
  <c r="C222" i="47"/>
  <c r="B222" i="47"/>
  <c r="E204" i="47"/>
  <c r="D204" i="47"/>
  <c r="C204" i="47"/>
  <c r="B204" i="47"/>
  <c r="E198" i="47"/>
  <c r="D198" i="47"/>
  <c r="C198" i="47"/>
  <c r="B198" i="47"/>
  <c r="E195" i="47"/>
  <c r="D195" i="47"/>
  <c r="C195" i="47"/>
  <c r="B195" i="47"/>
  <c r="E192" i="47"/>
  <c r="D192" i="47"/>
  <c r="C192" i="47"/>
  <c r="B192" i="47"/>
  <c r="E187" i="47"/>
  <c r="D187" i="47"/>
  <c r="C187" i="47"/>
  <c r="E186" i="47"/>
  <c r="D186" i="47"/>
  <c r="C186" i="47"/>
  <c r="E185" i="47"/>
  <c r="D185" i="47"/>
  <c r="C185" i="47"/>
  <c r="B185" i="47"/>
  <c r="E173" i="47"/>
  <c r="D173" i="47"/>
  <c r="C173" i="47"/>
  <c r="B173" i="47"/>
  <c r="E167" i="47"/>
  <c r="D167" i="47"/>
  <c r="C167" i="47"/>
  <c r="B167" i="47"/>
  <c r="E161" i="47"/>
  <c r="D161" i="47"/>
  <c r="C161" i="47"/>
  <c r="B161" i="47"/>
  <c r="E158" i="47"/>
  <c r="D158" i="47"/>
  <c r="C158" i="47"/>
  <c r="B158" i="47"/>
  <c r="E155" i="47"/>
  <c r="D155" i="47"/>
  <c r="C155" i="47"/>
  <c r="B155" i="47"/>
  <c r="E150" i="47"/>
  <c r="D150" i="47"/>
  <c r="C150" i="47"/>
  <c r="E149" i="47"/>
  <c r="D149" i="47"/>
  <c r="C149" i="47"/>
  <c r="E148" i="47"/>
  <c r="D148" i="47"/>
  <c r="C148" i="47"/>
  <c r="B148" i="47"/>
  <c r="B136" i="47"/>
  <c r="E130" i="47"/>
  <c r="D130" i="47"/>
  <c r="C130" i="47"/>
  <c r="B130" i="47"/>
  <c r="E124" i="47"/>
  <c r="D124" i="47"/>
  <c r="C124" i="47"/>
  <c r="B124" i="47"/>
  <c r="E121" i="47"/>
  <c r="D121" i="47"/>
  <c r="C121" i="47"/>
  <c r="B121" i="47"/>
  <c r="E118" i="47"/>
  <c r="D118" i="47"/>
  <c r="C118" i="47"/>
  <c r="B118" i="47"/>
  <c r="E113" i="47"/>
  <c r="D113" i="47"/>
  <c r="C113" i="47"/>
  <c r="E112" i="47"/>
  <c r="D112" i="47"/>
  <c r="C112" i="47"/>
  <c r="E111" i="47"/>
  <c r="D111" i="47"/>
  <c r="C111" i="47"/>
  <c r="B111" i="47"/>
  <c r="E99" i="47"/>
  <c r="D99" i="47"/>
  <c r="C99" i="47"/>
  <c r="B99" i="47"/>
  <c r="E96" i="47"/>
  <c r="D96" i="47"/>
  <c r="C96" i="47"/>
  <c r="B96" i="47"/>
  <c r="E93" i="47"/>
  <c r="D93" i="47"/>
  <c r="C93" i="47"/>
  <c r="B93" i="47"/>
  <c r="E90" i="47"/>
  <c r="E683" i="47" s="1"/>
  <c r="D90" i="47"/>
  <c r="C90" i="47"/>
  <c r="B90" i="47"/>
  <c r="E87" i="47"/>
  <c r="D87" i="47"/>
  <c r="C87" i="47"/>
  <c r="B87" i="47"/>
  <c r="E84" i="47"/>
  <c r="D84" i="47"/>
  <c r="C84" i="47"/>
  <c r="B84" i="47"/>
  <c r="E81" i="47"/>
  <c r="D81" i="47"/>
  <c r="C81" i="47"/>
  <c r="B81" i="47"/>
  <c r="E76" i="47"/>
  <c r="D76" i="47"/>
  <c r="C76" i="47"/>
  <c r="E75" i="47"/>
  <c r="D75" i="47"/>
  <c r="C75" i="47"/>
  <c r="E74" i="47"/>
  <c r="D74" i="47"/>
  <c r="C74" i="47"/>
  <c r="B74" i="47"/>
  <c r="E62" i="47"/>
  <c r="D62" i="47"/>
  <c r="C62" i="47"/>
  <c r="B62" i="47"/>
  <c r="E59" i="47"/>
  <c r="D59" i="47"/>
  <c r="C59" i="47"/>
  <c r="B59" i="47"/>
  <c r="E56" i="47"/>
  <c r="D56" i="47"/>
  <c r="C56" i="47"/>
  <c r="B56" i="47"/>
  <c r="E50" i="47"/>
  <c r="D50" i="47"/>
  <c r="C50" i="47"/>
  <c r="B50" i="47"/>
  <c r="E47" i="47"/>
  <c r="D47" i="47"/>
  <c r="C47" i="47"/>
  <c r="B47" i="47"/>
  <c r="E44" i="47"/>
  <c r="D44" i="47"/>
  <c r="C44" i="47"/>
  <c r="B44" i="47"/>
  <c r="E39" i="47"/>
  <c r="D39" i="47"/>
  <c r="C39" i="47"/>
  <c r="E38" i="47"/>
  <c r="D38" i="47"/>
  <c r="C38" i="47"/>
  <c r="E37" i="47"/>
  <c r="D37" i="47"/>
  <c r="C37" i="47"/>
  <c r="B37" i="47"/>
  <c r="C644" i="47" l="1"/>
  <c r="C188" i="47"/>
  <c r="C262" i="47"/>
  <c r="E299" i="47"/>
  <c r="C336" i="47"/>
  <c r="C410" i="47"/>
  <c r="E450" i="47"/>
  <c r="C705" i="47"/>
  <c r="C476" i="47"/>
  <c r="E501" i="47"/>
  <c r="D605" i="47"/>
  <c r="D656" i="47"/>
  <c r="E695" i="47"/>
  <c r="C373" i="47"/>
  <c r="E373" i="47"/>
  <c r="E336" i="47"/>
  <c r="E225" i="47"/>
  <c r="E151" i="47"/>
  <c r="D114" i="47"/>
  <c r="C630" i="47"/>
  <c r="E689" i="47"/>
  <c r="E686" i="47"/>
  <c r="E680" i="47"/>
  <c r="E677" i="47"/>
  <c r="B695" i="47"/>
  <c r="E656" i="47"/>
  <c r="D689" i="47"/>
  <c r="D686" i="47"/>
  <c r="D683" i="47"/>
  <c r="D680" i="47"/>
  <c r="D677" i="47"/>
  <c r="E188" i="47"/>
  <c r="E262" i="47"/>
  <c r="E410" i="47"/>
  <c r="E476" i="47"/>
  <c r="C689" i="47"/>
  <c r="C686" i="47"/>
  <c r="C683" i="47"/>
  <c r="C680" i="47"/>
  <c r="C677" i="47"/>
  <c r="D695" i="47"/>
  <c r="C700" i="47"/>
  <c r="B692" i="47"/>
  <c r="B689" i="47"/>
  <c r="B683" i="47"/>
  <c r="B680" i="47"/>
  <c r="B677" i="47"/>
  <c r="B700" i="47"/>
  <c r="E40" i="47"/>
  <c r="C77" i="47"/>
  <c r="E114" i="47"/>
  <c r="D188" i="47"/>
  <c r="D262" i="47"/>
  <c r="E529" i="47"/>
  <c r="C579" i="47"/>
  <c r="C692" i="47"/>
  <c r="C673" i="47" s="1"/>
  <c r="D554" i="47"/>
  <c r="C40" i="47"/>
  <c r="B686" i="47"/>
  <c r="E700" i="47"/>
  <c r="E673" i="47" s="1"/>
  <c r="E692" i="47"/>
  <c r="D644" i="47"/>
  <c r="D700" i="47"/>
  <c r="E630" i="47"/>
  <c r="E568" i="47"/>
  <c r="E554" i="47"/>
  <c r="D593" i="47"/>
  <c r="E579" i="47"/>
  <c r="D579" i="47"/>
  <c r="D40" i="47"/>
  <c r="B65" i="47"/>
  <c r="B66" i="47" s="1"/>
  <c r="D102" i="47"/>
  <c r="D103" i="47" s="1"/>
  <c r="B139" i="47"/>
  <c r="B140" i="47" s="1"/>
  <c r="C176" i="47"/>
  <c r="C177" i="47" s="1"/>
  <c r="E213" i="47"/>
  <c r="E214" i="47" s="1"/>
  <c r="C250" i="47"/>
  <c r="C251" i="47" s="1"/>
  <c r="E287" i="47"/>
  <c r="E288" i="47" s="1"/>
  <c r="C324" i="47"/>
  <c r="C325" i="47" s="1"/>
  <c r="E361" i="47"/>
  <c r="E362" i="47" s="1"/>
  <c r="C398" i="47"/>
  <c r="C399" i="47" s="1"/>
  <c r="E435" i="47"/>
  <c r="E436" i="47" s="1"/>
  <c r="D529" i="47"/>
  <c r="C65" i="47"/>
  <c r="C66" i="47" s="1"/>
  <c r="E102" i="47"/>
  <c r="E103" i="47" s="1"/>
  <c r="C139" i="47"/>
  <c r="C140" i="47" s="1"/>
  <c r="D176" i="47"/>
  <c r="D177" i="47" s="1"/>
  <c r="B213" i="47"/>
  <c r="B214" i="47" s="1"/>
  <c r="D250" i="47"/>
  <c r="D251" i="47" s="1"/>
  <c r="B287" i="47"/>
  <c r="B288" i="47" s="1"/>
  <c r="D324" i="47"/>
  <c r="D325" i="47" s="1"/>
  <c r="D336" i="47"/>
  <c r="B361" i="47"/>
  <c r="B362" i="47" s="1"/>
  <c r="D398" i="47"/>
  <c r="D399" i="47" s="1"/>
  <c r="D410" i="47"/>
  <c r="B435" i="47"/>
  <c r="B436" i="47" s="1"/>
  <c r="D476" i="47"/>
  <c r="C554" i="47"/>
  <c r="E605" i="47"/>
  <c r="D65" i="47"/>
  <c r="D66" i="47" s="1"/>
  <c r="D77" i="47"/>
  <c r="B102" i="47"/>
  <c r="B103" i="47" s="1"/>
  <c r="D139" i="47"/>
  <c r="D140" i="47" s="1"/>
  <c r="C151" i="47"/>
  <c r="E176" i="47"/>
  <c r="E177" i="47" s="1"/>
  <c r="C213" i="47"/>
  <c r="C214" i="47" s="1"/>
  <c r="C225" i="47"/>
  <c r="E250" i="47"/>
  <c r="E251" i="47" s="1"/>
  <c r="C287" i="47"/>
  <c r="C288" i="47" s="1"/>
  <c r="C299" i="47"/>
  <c r="E324" i="47"/>
  <c r="E325" i="47" s="1"/>
  <c r="C361" i="47"/>
  <c r="C362" i="47" s="1"/>
  <c r="E398" i="47"/>
  <c r="E399" i="47" s="1"/>
  <c r="C435" i="47"/>
  <c r="C436" i="47" s="1"/>
  <c r="C501" i="47"/>
  <c r="D630" i="47"/>
  <c r="E77" i="47"/>
  <c r="C102" i="47"/>
  <c r="C103" i="47" s="1"/>
  <c r="C114" i="47"/>
  <c r="E139" i="47"/>
  <c r="E140" i="47" s="1"/>
  <c r="D151" i="47"/>
  <c r="B176" i="47"/>
  <c r="B177" i="47" s="1"/>
  <c r="D213" i="47"/>
  <c r="D214" i="47" s="1"/>
  <c r="D225" i="47"/>
  <c r="B250" i="47"/>
  <c r="B251" i="47" s="1"/>
  <c r="D287" i="47"/>
  <c r="D288" i="47" s="1"/>
  <c r="D299" i="47"/>
  <c r="B324" i="47"/>
  <c r="B325" i="47" s="1"/>
  <c r="D361" i="47"/>
  <c r="D362" i="47" s="1"/>
  <c r="D373" i="47"/>
  <c r="B398" i="47"/>
  <c r="B399" i="47" s="1"/>
  <c r="D435" i="47"/>
  <c r="D436" i="47" s="1"/>
  <c r="D450" i="47"/>
  <c r="C605" i="47"/>
  <c r="C656" i="47"/>
  <c r="D501" i="47"/>
  <c r="B464" i="47"/>
  <c r="B705" i="47" s="1"/>
  <c r="C450" i="47"/>
  <c r="E65" i="47"/>
  <c r="E66" i="47" s="1"/>
  <c r="E464" i="47"/>
  <c r="B673" i="47"/>
  <c r="D673" i="47" l="1"/>
  <c r="D705" i="47"/>
  <c r="E705" i="47"/>
  <c r="C298" i="39"/>
  <c r="B298" i="39"/>
  <c r="B143" i="39"/>
  <c r="B715" i="39" l="1"/>
  <c r="C715" i="39"/>
  <c r="D715" i="39"/>
  <c r="E715" i="39"/>
  <c r="B716" i="39"/>
  <c r="C716" i="39"/>
  <c r="D716" i="39"/>
  <c r="E716" i="39"/>
  <c r="B717" i="39"/>
  <c r="C717" i="39"/>
  <c r="D717" i="39"/>
  <c r="E717" i="39"/>
  <c r="B719" i="39"/>
  <c r="C719" i="39"/>
  <c r="D719" i="39"/>
  <c r="E719" i="39"/>
  <c r="B720" i="39"/>
  <c r="C720" i="39"/>
  <c r="D720" i="39"/>
  <c r="E720" i="39"/>
  <c r="B721" i="39"/>
  <c r="C721" i="39"/>
  <c r="D721" i="39"/>
  <c r="E721" i="39"/>
  <c r="B722" i="39"/>
  <c r="C722" i="39"/>
  <c r="D722" i="39"/>
  <c r="E722" i="39"/>
  <c r="C714" i="39"/>
  <c r="C713" i="39" s="1"/>
  <c r="D714" i="39"/>
  <c r="E714" i="39"/>
  <c r="B714" i="39"/>
  <c r="B713" i="39" s="1"/>
  <c r="B693" i="39"/>
  <c r="E257" i="39"/>
  <c r="D257" i="39"/>
  <c r="C257" i="39"/>
  <c r="B257" i="39"/>
  <c r="E252" i="39"/>
  <c r="E262" i="39" s="1"/>
  <c r="E244" i="39" s="1"/>
  <c r="D252" i="39"/>
  <c r="D262" i="39" s="1"/>
  <c r="D244" i="39" s="1"/>
  <c r="C252" i="39"/>
  <c r="C262" i="39" s="1"/>
  <c r="B252" i="39"/>
  <c r="B262" i="39" s="1"/>
  <c r="B244" i="39" s="1"/>
  <c r="E246" i="39"/>
  <c r="D246" i="39"/>
  <c r="C246" i="39"/>
  <c r="C245" i="39"/>
  <c r="E232" i="39"/>
  <c r="D232" i="39"/>
  <c r="C232" i="39"/>
  <c r="B232" i="39"/>
  <c r="E227" i="39"/>
  <c r="E237" i="39" s="1"/>
  <c r="E219" i="39" s="1"/>
  <c r="D227" i="39"/>
  <c r="D237" i="39" s="1"/>
  <c r="D219" i="39" s="1"/>
  <c r="C227" i="39"/>
  <c r="C237" i="39" s="1"/>
  <c r="B227" i="39"/>
  <c r="B237" i="39" s="1"/>
  <c r="C222" i="39"/>
  <c r="E221" i="39"/>
  <c r="D221" i="39"/>
  <c r="C221" i="39"/>
  <c r="C220" i="39"/>
  <c r="B220" i="39"/>
  <c r="D713" i="39" l="1"/>
  <c r="E713" i="39"/>
  <c r="E718" i="39"/>
  <c r="D718" i="39"/>
  <c r="C718" i="39"/>
  <c r="B718" i="39"/>
  <c r="C223" i="39"/>
  <c r="E220" i="39"/>
  <c r="E222" i="39"/>
  <c r="E245" i="39"/>
  <c r="E247" i="39"/>
  <c r="B245" i="39"/>
  <c r="C248" i="39" s="1"/>
  <c r="C247" i="39"/>
  <c r="D220" i="39"/>
  <c r="D223" i="39" s="1"/>
  <c r="D222" i="39"/>
  <c r="D245" i="39"/>
  <c r="D248" i="39" s="1"/>
  <c r="D247" i="39"/>
  <c r="E223" i="39" l="1"/>
  <c r="E248" i="39"/>
  <c r="B694" i="39" l="1"/>
  <c r="C694" i="39"/>
  <c r="D694" i="39"/>
  <c r="E694" i="39"/>
  <c r="B696" i="39"/>
  <c r="C696" i="39"/>
  <c r="D696" i="39"/>
  <c r="E696" i="39"/>
  <c r="B697" i="39"/>
  <c r="C697" i="39"/>
  <c r="D697" i="39"/>
  <c r="E697" i="39"/>
  <c r="B699" i="39"/>
  <c r="C699" i="39"/>
  <c r="D699" i="39"/>
  <c r="E699" i="39"/>
  <c r="B700" i="39"/>
  <c r="C700" i="39"/>
  <c r="D700" i="39"/>
  <c r="E700" i="39"/>
  <c r="B702" i="39"/>
  <c r="C702" i="39"/>
  <c r="D702" i="39"/>
  <c r="E702" i="39"/>
  <c r="B703" i="39"/>
  <c r="C703" i="39"/>
  <c r="D703" i="39"/>
  <c r="E703" i="39"/>
  <c r="B705" i="39"/>
  <c r="C705" i="39"/>
  <c r="D705" i="39"/>
  <c r="E705" i="39"/>
  <c r="B706" i="39"/>
  <c r="C706" i="39"/>
  <c r="D706" i="39"/>
  <c r="E706" i="39"/>
  <c r="B708" i="39"/>
  <c r="C708" i="39"/>
  <c r="D708" i="39"/>
  <c r="E708" i="39"/>
  <c r="B709" i="39"/>
  <c r="C709" i="39"/>
  <c r="D709" i="39"/>
  <c r="E709" i="39"/>
  <c r="B711" i="39"/>
  <c r="C711" i="39"/>
  <c r="D711" i="39"/>
  <c r="E711" i="39"/>
  <c r="B712" i="39"/>
  <c r="C712" i="39"/>
  <c r="D712" i="39"/>
  <c r="E712" i="39"/>
  <c r="C693" i="39"/>
  <c r="C692" i="39" s="1"/>
  <c r="D693" i="39"/>
  <c r="E693" i="39"/>
  <c r="B692" i="39"/>
  <c r="D692" i="39" l="1"/>
  <c r="E692" i="39"/>
  <c r="E707" i="39"/>
  <c r="E701" i="39"/>
  <c r="C704" i="39"/>
  <c r="C710" i="39"/>
  <c r="C707" i="39"/>
  <c r="B710" i="39"/>
  <c r="B707" i="39"/>
  <c r="B704" i="39"/>
  <c r="B701" i="39"/>
  <c r="B698" i="39"/>
  <c r="B695" i="39"/>
  <c r="E695" i="39"/>
  <c r="E710" i="39"/>
  <c r="D710" i="39"/>
  <c r="D701" i="39"/>
  <c r="C701" i="39"/>
  <c r="C698" i="39"/>
  <c r="C695" i="39"/>
  <c r="E704" i="39"/>
  <c r="E698" i="39"/>
  <c r="D707" i="39"/>
  <c r="D704" i="39"/>
  <c r="D695" i="39"/>
  <c r="D698" i="39"/>
  <c r="C691" i="39" l="1"/>
  <c r="B691" i="39"/>
  <c r="E691" i="39"/>
  <c r="D691" i="39"/>
  <c r="C39" i="39"/>
  <c r="D39" i="39"/>
  <c r="E39" i="39"/>
  <c r="C42" i="39"/>
  <c r="D42" i="39"/>
  <c r="E42" i="39"/>
  <c r="E684" i="39" l="1"/>
  <c r="D684" i="39"/>
  <c r="C684" i="39"/>
  <c r="B684" i="39"/>
  <c r="E679" i="39"/>
  <c r="E689" i="39" s="1"/>
  <c r="E671" i="39" s="1"/>
  <c r="E672" i="39" s="1"/>
  <c r="D679" i="39"/>
  <c r="D689" i="39" s="1"/>
  <c r="D671" i="39" s="1"/>
  <c r="D672" i="39" s="1"/>
  <c r="C679" i="39"/>
  <c r="B679" i="39"/>
  <c r="B689" i="39" s="1"/>
  <c r="B671" i="39" s="1"/>
  <c r="B672" i="39" s="1"/>
  <c r="C672" i="39"/>
  <c r="C689" i="39" l="1"/>
  <c r="E285" i="39" l="1"/>
  <c r="D285" i="39"/>
  <c r="C285" i="39"/>
  <c r="B285" i="39"/>
  <c r="E280" i="39"/>
  <c r="E290" i="39" s="1"/>
  <c r="E272" i="39" s="1"/>
  <c r="D280" i="39"/>
  <c r="D290" i="39" s="1"/>
  <c r="D272" i="39" s="1"/>
  <c r="C280" i="39"/>
  <c r="C290" i="39" s="1"/>
  <c r="C272" i="39" s="1"/>
  <c r="B280" i="39"/>
  <c r="B290" i="39" s="1"/>
  <c r="E274" i="39"/>
  <c r="D274" i="39"/>
  <c r="C274" i="39"/>
  <c r="B273" i="39"/>
  <c r="E335" i="39"/>
  <c r="D335" i="39"/>
  <c r="C335" i="39"/>
  <c r="B335" i="39"/>
  <c r="E330" i="39"/>
  <c r="E340" i="39" s="1"/>
  <c r="E322" i="39" s="1"/>
  <c r="D330" i="39"/>
  <c r="D340" i="39" s="1"/>
  <c r="D322" i="39" s="1"/>
  <c r="C330" i="39"/>
  <c r="B330" i="39"/>
  <c r="C325" i="39"/>
  <c r="E324" i="39"/>
  <c r="D324" i="39"/>
  <c r="C324" i="39"/>
  <c r="C323" i="39"/>
  <c r="B323" i="39"/>
  <c r="D273" i="39" l="1"/>
  <c r="D275" i="39"/>
  <c r="E273" i="39"/>
  <c r="E275" i="39"/>
  <c r="C275" i="39"/>
  <c r="C273" i="39"/>
  <c r="C276" i="39" s="1"/>
  <c r="C340" i="39"/>
  <c r="B340" i="39"/>
  <c r="C326" i="39"/>
  <c r="E323" i="39"/>
  <c r="E325" i="39"/>
  <c r="D325" i="39"/>
  <c r="D323" i="39"/>
  <c r="D326" i="39" s="1"/>
  <c r="D276" i="39" l="1"/>
  <c r="E276" i="39"/>
  <c r="E326" i="39"/>
  <c r="B460" i="39" l="1"/>
  <c r="E460" i="39"/>
  <c r="D460" i="39"/>
  <c r="C460" i="39"/>
  <c r="E455" i="39"/>
  <c r="D455" i="39"/>
  <c r="C455" i="39"/>
  <c r="B455" i="39"/>
  <c r="E449" i="39"/>
  <c r="D449" i="39"/>
  <c r="C449" i="39"/>
  <c r="B448" i="39"/>
  <c r="E435" i="39"/>
  <c r="D435" i="39"/>
  <c r="C435" i="39"/>
  <c r="B435" i="39"/>
  <c r="E430" i="39"/>
  <c r="E440" i="39" s="1"/>
  <c r="E422" i="39" s="1"/>
  <c r="D430" i="39"/>
  <c r="D440" i="39" s="1"/>
  <c r="D422" i="39" s="1"/>
  <c r="C430" i="39"/>
  <c r="C440" i="39" s="1"/>
  <c r="B430" i="39"/>
  <c r="B440" i="39" s="1"/>
  <c r="E424" i="39"/>
  <c r="D424" i="39"/>
  <c r="C424" i="39"/>
  <c r="B423" i="39"/>
  <c r="E410" i="39"/>
  <c r="D410" i="39"/>
  <c r="C410" i="39"/>
  <c r="B410" i="39"/>
  <c r="E405" i="39"/>
  <c r="E415" i="39" s="1"/>
  <c r="E397" i="39" s="1"/>
  <c r="D405" i="39"/>
  <c r="D415" i="39" s="1"/>
  <c r="D397" i="39" s="1"/>
  <c r="C405" i="39"/>
  <c r="B405" i="39"/>
  <c r="B415" i="39" s="1"/>
  <c r="E399" i="39"/>
  <c r="D399" i="39"/>
  <c r="C399" i="39"/>
  <c r="B398" i="39"/>
  <c r="E385" i="39"/>
  <c r="D385" i="39"/>
  <c r="C385" i="39"/>
  <c r="B385" i="39"/>
  <c r="E380" i="39"/>
  <c r="D380" i="39"/>
  <c r="D390" i="39" s="1"/>
  <c r="D372" i="39" s="1"/>
  <c r="C380" i="39"/>
  <c r="B380" i="39"/>
  <c r="E374" i="39"/>
  <c r="D374" i="39"/>
  <c r="C374" i="39"/>
  <c r="B373" i="39"/>
  <c r="E360" i="39"/>
  <c r="D360" i="39"/>
  <c r="C360" i="39"/>
  <c r="B360" i="39"/>
  <c r="E355" i="39"/>
  <c r="E365" i="39" s="1"/>
  <c r="E347" i="39" s="1"/>
  <c r="D355" i="39"/>
  <c r="D365" i="39" s="1"/>
  <c r="D347" i="39" s="1"/>
  <c r="C355" i="39"/>
  <c r="B355" i="39"/>
  <c r="B365" i="39" s="1"/>
  <c r="E349" i="39"/>
  <c r="D349" i="39"/>
  <c r="C349" i="39"/>
  <c r="B348" i="39"/>
  <c r="E310" i="39"/>
  <c r="D310" i="39"/>
  <c r="C310" i="39"/>
  <c r="B310" i="39"/>
  <c r="E305" i="39"/>
  <c r="E315" i="39" s="1"/>
  <c r="E297" i="39" s="1"/>
  <c r="D305" i="39"/>
  <c r="D315" i="39" s="1"/>
  <c r="D297" i="39" s="1"/>
  <c r="C305" i="39"/>
  <c r="C315" i="39" s="1"/>
  <c r="C300" i="39" s="1"/>
  <c r="B305" i="39"/>
  <c r="B315" i="39" s="1"/>
  <c r="E299" i="39"/>
  <c r="D299" i="39"/>
  <c r="C299" i="39"/>
  <c r="B390" i="39" l="1"/>
  <c r="C465" i="39"/>
  <c r="C447" i="39" s="1"/>
  <c r="E465" i="39"/>
  <c r="E447" i="39" s="1"/>
  <c r="E448" i="39" s="1"/>
  <c r="C415" i="39"/>
  <c r="C365" i="39"/>
  <c r="C390" i="39"/>
  <c r="C375" i="39" s="1"/>
  <c r="E390" i="39"/>
  <c r="E372" i="39" s="1"/>
  <c r="E375" i="39" s="1"/>
  <c r="D465" i="39"/>
  <c r="D447" i="39" s="1"/>
  <c r="D450" i="39" s="1"/>
  <c r="B465" i="39"/>
  <c r="C450" i="39"/>
  <c r="C448" i="39"/>
  <c r="C451" i="39" s="1"/>
  <c r="D425" i="39"/>
  <c r="D423" i="39"/>
  <c r="E423" i="39"/>
  <c r="E425" i="39"/>
  <c r="C425" i="39"/>
  <c r="C423" i="39"/>
  <c r="C426" i="39" s="1"/>
  <c r="E398" i="39"/>
  <c r="E400" i="39"/>
  <c r="C400" i="39"/>
  <c r="C398" i="39"/>
  <c r="C401" i="39" s="1"/>
  <c r="D400" i="39"/>
  <c r="D398" i="39"/>
  <c r="C373" i="39"/>
  <c r="C376" i="39" s="1"/>
  <c r="D373" i="39"/>
  <c r="E348" i="39"/>
  <c r="E350" i="39"/>
  <c r="C350" i="39"/>
  <c r="C348" i="39"/>
  <c r="C351" i="39" s="1"/>
  <c r="D350" i="39"/>
  <c r="D348" i="39"/>
  <c r="C301" i="39"/>
  <c r="D300" i="39"/>
  <c r="D298" i="39"/>
  <c r="E298" i="39"/>
  <c r="E300" i="39"/>
  <c r="E373" i="39" l="1"/>
  <c r="D375" i="39"/>
  <c r="E351" i="39"/>
  <c r="D376" i="39"/>
  <c r="E401" i="39"/>
  <c r="D448" i="39"/>
  <c r="E451" i="39" s="1"/>
  <c r="E376" i="39"/>
  <c r="D351" i="39"/>
  <c r="D401" i="39"/>
  <c r="E450" i="39"/>
  <c r="D301" i="39"/>
  <c r="D426" i="39"/>
  <c r="E426" i="39"/>
  <c r="E301" i="39"/>
  <c r="D451" i="39" l="1"/>
  <c r="E659" i="39" l="1"/>
  <c r="D659" i="39"/>
  <c r="C659" i="39"/>
  <c r="B659" i="39"/>
  <c r="E654" i="39"/>
  <c r="E664" i="39" s="1"/>
  <c r="E646" i="39" s="1"/>
  <c r="E647" i="39" s="1"/>
  <c r="D654" i="39"/>
  <c r="D664" i="39" s="1"/>
  <c r="D646" i="39" s="1"/>
  <c r="D647" i="39" s="1"/>
  <c r="C654" i="39"/>
  <c r="C664" i="39" s="1"/>
  <c r="B654" i="39"/>
  <c r="B664" i="39" s="1"/>
  <c r="B646" i="39" s="1"/>
  <c r="B647" i="39" s="1"/>
  <c r="C647" i="39"/>
  <c r="E632" i="39"/>
  <c r="D632" i="39"/>
  <c r="C632" i="39"/>
  <c r="B632" i="39"/>
  <c r="E629" i="39"/>
  <c r="D629" i="39"/>
  <c r="C629" i="39"/>
  <c r="B629" i="39"/>
  <c r="E626" i="39"/>
  <c r="D626" i="39"/>
  <c r="C626" i="39"/>
  <c r="B626" i="39"/>
  <c r="E623" i="39"/>
  <c r="D623" i="39"/>
  <c r="C623" i="39"/>
  <c r="B623" i="39"/>
  <c r="E620" i="39"/>
  <c r="D620" i="39"/>
  <c r="C620" i="39"/>
  <c r="B620" i="39"/>
  <c r="E617" i="39"/>
  <c r="D617" i="39"/>
  <c r="C617" i="39"/>
  <c r="B617" i="39"/>
  <c r="E614" i="39"/>
  <c r="D614" i="39"/>
  <c r="C614" i="39"/>
  <c r="B614" i="39"/>
  <c r="E609" i="39"/>
  <c r="D609" i="39"/>
  <c r="C609" i="39"/>
  <c r="E608" i="39"/>
  <c r="D608" i="39"/>
  <c r="C608" i="39"/>
  <c r="E607" i="39"/>
  <c r="D607" i="39"/>
  <c r="C607" i="39"/>
  <c r="B607" i="39"/>
  <c r="E587" i="39"/>
  <c r="D587" i="39"/>
  <c r="C587" i="39"/>
  <c r="B587" i="39"/>
  <c r="E582" i="39"/>
  <c r="E592" i="39" s="1"/>
  <c r="E574" i="39" s="1"/>
  <c r="D582" i="39"/>
  <c r="D592" i="39" s="1"/>
  <c r="D574" i="39" s="1"/>
  <c r="C582" i="39"/>
  <c r="C592" i="39" s="1"/>
  <c r="C574" i="39" s="1"/>
  <c r="B582" i="39"/>
  <c r="B592" i="39" s="1"/>
  <c r="B574" i="39" s="1"/>
  <c r="B575" i="39" s="1"/>
  <c r="E576" i="39"/>
  <c r="D576" i="39"/>
  <c r="C576" i="39"/>
  <c r="E562" i="39"/>
  <c r="D562" i="39"/>
  <c r="C562" i="39"/>
  <c r="B562" i="39"/>
  <c r="E557" i="39"/>
  <c r="E567" i="39" s="1"/>
  <c r="E549" i="39" s="1"/>
  <c r="D557" i="39"/>
  <c r="D567" i="39" s="1"/>
  <c r="D549" i="39" s="1"/>
  <c r="C557" i="39"/>
  <c r="C567" i="39" s="1"/>
  <c r="C549" i="39" s="1"/>
  <c r="B557" i="39"/>
  <c r="B567" i="39" s="1"/>
  <c r="B549" i="39" s="1"/>
  <c r="B550" i="39" s="1"/>
  <c r="E551" i="39"/>
  <c r="D551" i="39"/>
  <c r="C551" i="39"/>
  <c r="E537" i="39"/>
  <c r="D537" i="39"/>
  <c r="C537" i="39"/>
  <c r="B537" i="39"/>
  <c r="E532" i="39"/>
  <c r="E542" i="39" s="1"/>
  <c r="E524" i="39" s="1"/>
  <c r="D532" i="39"/>
  <c r="D542" i="39" s="1"/>
  <c r="D524" i="39" s="1"/>
  <c r="C532" i="39"/>
  <c r="C542" i="39" s="1"/>
  <c r="C524" i="39" s="1"/>
  <c r="B532" i="39"/>
  <c r="B542" i="39" s="1"/>
  <c r="B524" i="39" s="1"/>
  <c r="E526" i="39"/>
  <c r="D526" i="39"/>
  <c r="C526" i="39"/>
  <c r="E512" i="39"/>
  <c r="D512" i="39"/>
  <c r="C512" i="39"/>
  <c r="B512" i="39"/>
  <c r="E507" i="39"/>
  <c r="E517" i="39" s="1"/>
  <c r="E499" i="39" s="1"/>
  <c r="D507" i="39"/>
  <c r="D517" i="39" s="1"/>
  <c r="D499" i="39" s="1"/>
  <c r="C507" i="39"/>
  <c r="C517" i="39" s="1"/>
  <c r="B507" i="39"/>
  <c r="B517" i="39" s="1"/>
  <c r="C502" i="39"/>
  <c r="E501" i="39"/>
  <c r="D501" i="39"/>
  <c r="C501" i="39"/>
  <c r="C500" i="39"/>
  <c r="B500" i="39"/>
  <c r="E486" i="39"/>
  <c r="D486" i="39"/>
  <c r="C486" i="39"/>
  <c r="B486" i="39"/>
  <c r="E481" i="39"/>
  <c r="E491" i="39" s="1"/>
  <c r="E473" i="39" s="1"/>
  <c r="D481" i="39"/>
  <c r="C481" i="39"/>
  <c r="C491" i="39" s="1"/>
  <c r="B481" i="39"/>
  <c r="B491" i="39" s="1"/>
  <c r="C476" i="39"/>
  <c r="E475" i="39"/>
  <c r="D475" i="39"/>
  <c r="C475" i="39"/>
  <c r="C474" i="39"/>
  <c r="B474" i="39"/>
  <c r="E205" i="39"/>
  <c r="D205" i="39"/>
  <c r="C205" i="39"/>
  <c r="B205" i="39"/>
  <c r="E202" i="39"/>
  <c r="D202" i="39"/>
  <c r="C202" i="39"/>
  <c r="B202" i="39"/>
  <c r="E199" i="39"/>
  <c r="D199" i="39"/>
  <c r="C199" i="39"/>
  <c r="B199" i="39"/>
  <c r="E196" i="39"/>
  <c r="D196" i="39"/>
  <c r="C196" i="39"/>
  <c r="B196" i="39"/>
  <c r="E193" i="39"/>
  <c r="D193" i="39"/>
  <c r="C193" i="39"/>
  <c r="B193" i="39"/>
  <c r="E190" i="39"/>
  <c r="D190" i="39"/>
  <c r="C190" i="39"/>
  <c r="B190" i="39"/>
  <c r="E187" i="39"/>
  <c r="D187" i="39"/>
  <c r="C187" i="39"/>
  <c r="B187" i="39"/>
  <c r="E182" i="39"/>
  <c r="D182" i="39"/>
  <c r="C182" i="39"/>
  <c r="E181" i="39"/>
  <c r="D181" i="39"/>
  <c r="C181" i="39"/>
  <c r="E180" i="39"/>
  <c r="D180" i="39"/>
  <c r="C180" i="39"/>
  <c r="B180" i="39"/>
  <c r="E168" i="39"/>
  <c r="D168" i="39"/>
  <c r="C168" i="39"/>
  <c r="B168" i="39"/>
  <c r="E165" i="39"/>
  <c r="D165" i="39"/>
  <c r="C165" i="39"/>
  <c r="B165" i="39"/>
  <c r="E162" i="39"/>
  <c r="D162" i="39"/>
  <c r="C162" i="39"/>
  <c r="B162" i="39"/>
  <c r="E159" i="39"/>
  <c r="D159" i="39"/>
  <c r="C159" i="39"/>
  <c r="B159" i="39"/>
  <c r="E156" i="39"/>
  <c r="D156" i="39"/>
  <c r="C156" i="39"/>
  <c r="B156" i="39"/>
  <c r="E153" i="39"/>
  <c r="D153" i="39"/>
  <c r="C153" i="39"/>
  <c r="B153" i="39"/>
  <c r="E150" i="39"/>
  <c r="D150" i="39"/>
  <c r="C150" i="39"/>
  <c r="B150" i="39"/>
  <c r="E145" i="39"/>
  <c r="D145" i="39"/>
  <c r="C145" i="39"/>
  <c r="E144" i="39"/>
  <c r="D144" i="39"/>
  <c r="C144" i="39"/>
  <c r="E143" i="39"/>
  <c r="D143" i="39"/>
  <c r="C143" i="39"/>
  <c r="E131" i="39"/>
  <c r="D131" i="39"/>
  <c r="C131" i="39"/>
  <c r="B131" i="39"/>
  <c r="E128" i="39"/>
  <c r="D128" i="39"/>
  <c r="C128" i="39"/>
  <c r="B128" i="39"/>
  <c r="E125" i="39"/>
  <c r="D125" i="39"/>
  <c r="C125" i="39"/>
  <c r="B125" i="39"/>
  <c r="E122" i="39"/>
  <c r="D122" i="39"/>
  <c r="C122" i="39"/>
  <c r="B122" i="39"/>
  <c r="E119" i="39"/>
  <c r="D119" i="39"/>
  <c r="C119" i="39"/>
  <c r="B119" i="39"/>
  <c r="E116" i="39"/>
  <c r="D116" i="39"/>
  <c r="C116" i="39"/>
  <c r="B116" i="39"/>
  <c r="E113" i="39"/>
  <c r="D113" i="39"/>
  <c r="C113" i="39"/>
  <c r="B113" i="39"/>
  <c r="E108" i="39"/>
  <c r="D108" i="39"/>
  <c r="C108" i="39"/>
  <c r="E107" i="39"/>
  <c r="D107" i="39"/>
  <c r="C107" i="39"/>
  <c r="E106" i="39"/>
  <c r="D106" i="39"/>
  <c r="C106" i="39"/>
  <c r="B106" i="39"/>
  <c r="E94" i="39"/>
  <c r="D94" i="39"/>
  <c r="C94" i="39"/>
  <c r="B94" i="39"/>
  <c r="E91" i="39"/>
  <c r="D91" i="39"/>
  <c r="C91" i="39"/>
  <c r="B91" i="39"/>
  <c r="E88" i="39"/>
  <c r="D88" i="39"/>
  <c r="C88" i="39"/>
  <c r="B88" i="39"/>
  <c r="E85" i="39"/>
  <c r="D85" i="39"/>
  <c r="C85" i="39"/>
  <c r="B85" i="39"/>
  <c r="E82" i="39"/>
  <c r="D82" i="39"/>
  <c r="C82" i="39"/>
  <c r="B82" i="39"/>
  <c r="E79" i="39"/>
  <c r="D79" i="39"/>
  <c r="C79" i="39"/>
  <c r="B79" i="39"/>
  <c r="E76" i="39"/>
  <c r="D76" i="39"/>
  <c r="C76" i="39"/>
  <c r="B76" i="39"/>
  <c r="E71" i="39"/>
  <c r="D71" i="39"/>
  <c r="C71" i="39"/>
  <c r="E70" i="39"/>
  <c r="D70" i="39"/>
  <c r="C70" i="39"/>
  <c r="E69" i="39"/>
  <c r="D69" i="39"/>
  <c r="C69" i="39"/>
  <c r="B69" i="39"/>
  <c r="E57" i="39"/>
  <c r="D57" i="39"/>
  <c r="C57" i="39"/>
  <c r="B57" i="39"/>
  <c r="E54" i="39"/>
  <c r="D54" i="39"/>
  <c r="C54" i="39"/>
  <c r="B54" i="39"/>
  <c r="E51" i="39"/>
  <c r="D51" i="39"/>
  <c r="C51" i="39"/>
  <c r="B51" i="39"/>
  <c r="E48" i="39"/>
  <c r="D48" i="39"/>
  <c r="C48" i="39"/>
  <c r="B48" i="39"/>
  <c r="E45" i="39"/>
  <c r="D45" i="39"/>
  <c r="C45" i="39"/>
  <c r="B45" i="39"/>
  <c r="B42" i="39"/>
  <c r="B39" i="39"/>
  <c r="E34" i="39"/>
  <c r="D34" i="39"/>
  <c r="C34" i="39"/>
  <c r="E33" i="39"/>
  <c r="D33" i="39"/>
  <c r="C33" i="39"/>
  <c r="E32" i="39"/>
  <c r="D32" i="39"/>
  <c r="C32" i="39"/>
  <c r="B32" i="39"/>
  <c r="E690" i="39" l="1"/>
  <c r="C690" i="39"/>
  <c r="C723" i="39" s="1"/>
  <c r="B525" i="39"/>
  <c r="B690" i="39"/>
  <c r="B723" i="39" s="1"/>
  <c r="C635" i="39"/>
  <c r="C636" i="39" s="1"/>
  <c r="C208" i="39"/>
  <c r="C209" i="39" s="1"/>
  <c r="D491" i="39"/>
  <c r="D473" i="39" s="1"/>
  <c r="E146" i="39"/>
  <c r="C183" i="39"/>
  <c r="C503" i="39"/>
  <c r="D146" i="39"/>
  <c r="C610" i="39"/>
  <c r="D35" i="39"/>
  <c r="D109" i="39"/>
  <c r="E610" i="39"/>
  <c r="E183" i="39"/>
  <c r="D72" i="39"/>
  <c r="D60" i="39"/>
  <c r="D61" i="39" s="1"/>
  <c r="B97" i="39"/>
  <c r="B98" i="39" s="1"/>
  <c r="D134" i="39"/>
  <c r="D135" i="39" s="1"/>
  <c r="B171" i="39"/>
  <c r="B172" i="39" s="1"/>
  <c r="D208" i="39"/>
  <c r="D209" i="39" s="1"/>
  <c r="E635" i="39"/>
  <c r="E636" i="39" s="1"/>
  <c r="C35" i="39"/>
  <c r="E60" i="39"/>
  <c r="E61" i="39" s="1"/>
  <c r="E72" i="39"/>
  <c r="C97" i="39"/>
  <c r="C98" i="39" s="1"/>
  <c r="C109" i="39"/>
  <c r="E134" i="39"/>
  <c r="E135" i="39" s="1"/>
  <c r="C171" i="39"/>
  <c r="C172" i="39" s="1"/>
  <c r="E208" i="39"/>
  <c r="E209" i="39" s="1"/>
  <c r="D610" i="39"/>
  <c r="B635" i="39"/>
  <c r="B636" i="39" s="1"/>
  <c r="B60" i="39"/>
  <c r="B61" i="39" s="1"/>
  <c r="D97" i="39"/>
  <c r="D98" i="39" s="1"/>
  <c r="B134" i="39"/>
  <c r="B135" i="39" s="1"/>
  <c r="D171" i="39"/>
  <c r="D172" i="39" s="1"/>
  <c r="D183" i="39"/>
  <c r="B208" i="39"/>
  <c r="B209" i="39" s="1"/>
  <c r="E35" i="39"/>
  <c r="C60" i="39"/>
  <c r="C61" i="39" s="1"/>
  <c r="C72" i="39"/>
  <c r="E97" i="39"/>
  <c r="E98" i="39" s="1"/>
  <c r="E109" i="39"/>
  <c r="C134" i="39"/>
  <c r="C135" i="39" s="1"/>
  <c r="C146" i="39"/>
  <c r="E171" i="39"/>
  <c r="E172" i="39" s="1"/>
  <c r="C477" i="39"/>
  <c r="D635" i="39"/>
  <c r="D636" i="39" s="1"/>
  <c r="C525" i="39"/>
  <c r="C527" i="39"/>
  <c r="D552" i="39"/>
  <c r="D550" i="39"/>
  <c r="E575" i="39"/>
  <c r="E577" i="39"/>
  <c r="E500" i="39"/>
  <c r="E502" i="39"/>
  <c r="D577" i="39"/>
  <c r="D575" i="39"/>
  <c r="E474" i="39"/>
  <c r="D525" i="39"/>
  <c r="D527" i="39"/>
  <c r="E552" i="39"/>
  <c r="E550" i="39"/>
  <c r="D500" i="39"/>
  <c r="D503" i="39" s="1"/>
  <c r="D502" i="39"/>
  <c r="E527" i="39"/>
  <c r="E525" i="39"/>
  <c r="C577" i="39"/>
  <c r="C575" i="39"/>
  <c r="C578" i="39" s="1"/>
  <c r="C550" i="39"/>
  <c r="C553" i="39" s="1"/>
  <c r="C552" i="39"/>
  <c r="C528" i="39" l="1"/>
  <c r="D476" i="39"/>
  <c r="D690" i="39"/>
  <c r="D723" i="39" s="1"/>
  <c r="E723" i="39"/>
  <c r="D474" i="39"/>
  <c r="D477" i="39" s="1"/>
  <c r="D528" i="39"/>
  <c r="E476" i="39"/>
  <c r="E528" i="39"/>
  <c r="D578" i="39"/>
  <c r="E553" i="39"/>
  <c r="E503" i="39"/>
  <c r="E578" i="39"/>
  <c r="D553" i="39"/>
  <c r="E477" i="39" l="1"/>
  <c r="E72" i="17"/>
  <c r="D72" i="17"/>
  <c r="C35" i="17"/>
  <c r="E344" i="17" l="1"/>
  <c r="D344" i="17"/>
  <c r="C344" i="17"/>
  <c r="B344" i="17"/>
  <c r="E343" i="17"/>
  <c r="D343" i="17"/>
  <c r="C343" i="17"/>
  <c r="B343" i="17"/>
  <c r="E342" i="17"/>
  <c r="D342" i="17"/>
  <c r="C342" i="17"/>
  <c r="B342" i="17"/>
  <c r="E341" i="17"/>
  <c r="D341" i="17"/>
  <c r="C341" i="17"/>
  <c r="B341" i="17"/>
  <c r="B340" i="17" s="1"/>
  <c r="E340" i="17"/>
  <c r="D340" i="17"/>
  <c r="C340" i="17"/>
  <c r="E339" i="17"/>
  <c r="D339" i="17"/>
  <c r="C339" i="17"/>
  <c r="B339" i="17"/>
  <c r="E338" i="17"/>
  <c r="D338" i="17"/>
  <c r="C338" i="17"/>
  <c r="B338" i="17"/>
  <c r="E337" i="17"/>
  <c r="D337" i="17"/>
  <c r="C337" i="17"/>
  <c r="B337" i="17"/>
  <c r="E336" i="17"/>
  <c r="D336" i="17"/>
  <c r="C336" i="17"/>
  <c r="C335" i="17" s="1"/>
  <c r="B336" i="17"/>
  <c r="B335" i="17" s="1"/>
  <c r="E335" i="17"/>
  <c r="D335" i="17"/>
  <c r="E334" i="17"/>
  <c r="D334" i="17"/>
  <c r="C334" i="17"/>
  <c r="B334" i="17"/>
  <c r="E333" i="17"/>
  <c r="D333" i="17"/>
  <c r="C333" i="17"/>
  <c r="B333" i="17"/>
  <c r="E331" i="17"/>
  <c r="D331" i="17"/>
  <c r="C331" i="17"/>
  <c r="B331" i="17"/>
  <c r="E330" i="17"/>
  <c r="D330" i="17"/>
  <c r="D329" i="17" s="1"/>
  <c r="C330" i="17"/>
  <c r="B330" i="17"/>
  <c r="B329" i="17" s="1"/>
  <c r="E329" i="17"/>
  <c r="C329" i="17"/>
  <c r="E328" i="17"/>
  <c r="D328" i="17"/>
  <c r="C328" i="17"/>
  <c r="B328" i="17"/>
  <c r="E327" i="17"/>
  <c r="D327" i="17"/>
  <c r="C327" i="17"/>
  <c r="B327" i="17"/>
  <c r="E326" i="17"/>
  <c r="D326" i="17"/>
  <c r="B326" i="17"/>
  <c r="E325" i="17"/>
  <c r="D325" i="17"/>
  <c r="C325" i="17"/>
  <c r="B325" i="17"/>
  <c r="E324" i="17"/>
  <c r="D324" i="17"/>
  <c r="C324" i="17"/>
  <c r="B324" i="17"/>
  <c r="B323" i="17" s="1"/>
  <c r="E323" i="17"/>
  <c r="D323" i="17"/>
  <c r="C323" i="17"/>
  <c r="E322" i="17"/>
  <c r="D322" i="17"/>
  <c r="C322" i="17"/>
  <c r="B322" i="17"/>
  <c r="E321" i="17"/>
  <c r="D321" i="17"/>
  <c r="C321" i="17"/>
  <c r="C320" i="17" s="1"/>
  <c r="B321" i="17"/>
  <c r="E320" i="17"/>
  <c r="D320" i="17"/>
  <c r="B320" i="17"/>
  <c r="E319" i="17"/>
  <c r="D319" i="17"/>
  <c r="C319" i="17"/>
  <c r="B319" i="17"/>
  <c r="B317" i="17" s="1"/>
  <c r="E318" i="17"/>
  <c r="E317" i="17" s="1"/>
  <c r="D318" i="17"/>
  <c r="D317" i="17" s="1"/>
  <c r="C318" i="17"/>
  <c r="C317" i="17" s="1"/>
  <c r="E316" i="17"/>
  <c r="D316" i="17"/>
  <c r="C316" i="17"/>
  <c r="B316" i="17"/>
  <c r="B314" i="17" s="1"/>
  <c r="E315" i="17"/>
  <c r="E314" i="17" s="1"/>
  <c r="D315" i="17"/>
  <c r="D314" i="17" s="1"/>
  <c r="C315" i="17"/>
  <c r="C314" i="17" s="1"/>
  <c r="E305" i="17"/>
  <c r="D305" i="17"/>
  <c r="C305" i="17"/>
  <c r="B305" i="17"/>
  <c r="E300" i="17"/>
  <c r="E310" i="17" s="1"/>
  <c r="E292" i="17" s="1"/>
  <c r="D300" i="17"/>
  <c r="D310" i="17" s="1"/>
  <c r="D292" i="17" s="1"/>
  <c r="C300" i="17"/>
  <c r="C310" i="17" s="1"/>
  <c r="C292" i="17" s="1"/>
  <c r="B300" i="17"/>
  <c r="B310" i="17" s="1"/>
  <c r="B292" i="17" s="1"/>
  <c r="B293" i="17" s="1"/>
  <c r="E294" i="17"/>
  <c r="D294" i="17"/>
  <c r="C294" i="17"/>
  <c r="E279" i="17"/>
  <c r="D279" i="17"/>
  <c r="C279" i="17"/>
  <c r="B279" i="17"/>
  <c r="E274" i="17"/>
  <c r="E284" i="17" s="1"/>
  <c r="E266" i="17" s="1"/>
  <c r="D274" i="17"/>
  <c r="D284" i="17" s="1"/>
  <c r="D266" i="17" s="1"/>
  <c r="C274" i="17"/>
  <c r="C284" i="17" s="1"/>
  <c r="C266" i="17" s="1"/>
  <c r="B274" i="17"/>
  <c r="B284" i="17" s="1"/>
  <c r="B266" i="17" s="1"/>
  <c r="B267" i="17" s="1"/>
  <c r="E268" i="17"/>
  <c r="D268" i="17"/>
  <c r="C268" i="17"/>
  <c r="E254" i="17"/>
  <c r="D254" i="17"/>
  <c r="C254" i="17"/>
  <c r="B254" i="17"/>
  <c r="E249" i="17"/>
  <c r="E259" i="17" s="1"/>
  <c r="D249" i="17"/>
  <c r="D259" i="17" s="1"/>
  <c r="C249" i="17"/>
  <c r="C259" i="17" s="1"/>
  <c r="B249" i="17"/>
  <c r="B259" i="17" s="1"/>
  <c r="E244" i="17"/>
  <c r="D244" i="17"/>
  <c r="C244" i="17"/>
  <c r="E243" i="17"/>
  <c r="D243" i="17"/>
  <c r="C243" i="17"/>
  <c r="E242" i="17"/>
  <c r="D242" i="17"/>
  <c r="C242" i="17"/>
  <c r="C245" i="17" s="1"/>
  <c r="B242" i="17"/>
  <c r="E229" i="17"/>
  <c r="D229" i="17"/>
  <c r="C229" i="17"/>
  <c r="B229" i="17"/>
  <c r="E224" i="17"/>
  <c r="E234" i="17" s="1"/>
  <c r="D224" i="17"/>
  <c r="D234" i="17" s="1"/>
  <c r="C224" i="17"/>
  <c r="C234" i="17" s="1"/>
  <c r="B224" i="17"/>
  <c r="B234" i="17" s="1"/>
  <c r="E218" i="17"/>
  <c r="D218" i="17"/>
  <c r="C218" i="17"/>
  <c r="E216" i="17"/>
  <c r="E217" i="17" s="1"/>
  <c r="D216" i="17"/>
  <c r="D217" i="17" s="1"/>
  <c r="C216" i="17"/>
  <c r="B216" i="17"/>
  <c r="B217" i="17" s="1"/>
  <c r="E200" i="17"/>
  <c r="D200" i="17"/>
  <c r="C200" i="17"/>
  <c r="B200" i="17"/>
  <c r="E195" i="17"/>
  <c r="E205" i="17" s="1"/>
  <c r="D195" i="17"/>
  <c r="D205" i="17" s="1"/>
  <c r="C195" i="17"/>
  <c r="C205" i="17" s="1"/>
  <c r="B195" i="17"/>
  <c r="B205" i="17" s="1"/>
  <c r="E189" i="17"/>
  <c r="D189" i="17"/>
  <c r="C189" i="17"/>
  <c r="E174" i="17"/>
  <c r="D174" i="17"/>
  <c r="C174" i="17"/>
  <c r="B174" i="17"/>
  <c r="E169" i="17"/>
  <c r="E179" i="17" s="1"/>
  <c r="E161" i="17" s="1"/>
  <c r="D169" i="17"/>
  <c r="D179" i="17" s="1"/>
  <c r="D161" i="17" s="1"/>
  <c r="C169" i="17"/>
  <c r="C179" i="17" s="1"/>
  <c r="C161" i="17" s="1"/>
  <c r="B169" i="17"/>
  <c r="B179" i="17" s="1"/>
  <c r="B161" i="17" s="1"/>
  <c r="B162" i="17" s="1"/>
  <c r="E163" i="17"/>
  <c r="D163" i="17"/>
  <c r="C163" i="17"/>
  <c r="E149" i="17"/>
  <c r="D149" i="17"/>
  <c r="C149" i="17"/>
  <c r="B149" i="17"/>
  <c r="E144" i="17"/>
  <c r="E154" i="17" s="1"/>
  <c r="D144" i="17"/>
  <c r="D154" i="17" s="1"/>
  <c r="C144" i="17"/>
  <c r="C154" i="17" s="1"/>
  <c r="B144" i="17"/>
  <c r="B154" i="17" s="1"/>
  <c r="E139" i="17"/>
  <c r="D139" i="17"/>
  <c r="C139" i="17"/>
  <c r="E138" i="17"/>
  <c r="D138" i="17"/>
  <c r="C138" i="17"/>
  <c r="E137" i="17"/>
  <c r="D137" i="17"/>
  <c r="C137" i="17"/>
  <c r="B137" i="17"/>
  <c r="E124" i="17"/>
  <c r="D124" i="17"/>
  <c r="C124" i="17"/>
  <c r="B124" i="17"/>
  <c r="E119" i="17"/>
  <c r="E129" i="17" s="1"/>
  <c r="D119" i="17"/>
  <c r="D129" i="17" s="1"/>
  <c r="C119" i="17"/>
  <c r="C129" i="17" s="1"/>
  <c r="B119" i="17"/>
  <c r="B129" i="17" s="1"/>
  <c r="B111" i="17" s="1"/>
  <c r="B112" i="17" s="1"/>
  <c r="E113" i="17"/>
  <c r="D113" i="17"/>
  <c r="C113" i="17"/>
  <c r="E111" i="17"/>
  <c r="E112" i="17" s="1"/>
  <c r="E115" i="17" s="1"/>
  <c r="D111" i="17"/>
  <c r="D112" i="17" s="1"/>
  <c r="C111" i="17"/>
  <c r="E96" i="17"/>
  <c r="D96" i="17"/>
  <c r="C96" i="17"/>
  <c r="C332" i="17" s="1"/>
  <c r="B96" i="17"/>
  <c r="B332" i="17" s="1"/>
  <c r="E84" i="17"/>
  <c r="D84" i="17"/>
  <c r="B84" i="17"/>
  <c r="D59" i="17"/>
  <c r="E59" i="17" s="1"/>
  <c r="E44" i="17"/>
  <c r="D44" i="17"/>
  <c r="C44" i="17"/>
  <c r="B44" i="17"/>
  <c r="E41" i="17"/>
  <c r="D41" i="17"/>
  <c r="C41" i="17"/>
  <c r="B41" i="17"/>
  <c r="E35" i="17"/>
  <c r="D35" i="17"/>
  <c r="C326" i="17" l="1"/>
  <c r="E245" i="17"/>
  <c r="D140" i="17"/>
  <c r="C62" i="17"/>
  <c r="B313" i="17"/>
  <c r="D332" i="17"/>
  <c r="D313" i="17" s="1"/>
  <c r="C313" i="17"/>
  <c r="C33" i="17"/>
  <c r="C63" i="17" s="1"/>
  <c r="E140" i="17"/>
  <c r="B62" i="17"/>
  <c r="B33" i="17" s="1"/>
  <c r="E62" i="17"/>
  <c r="C140" i="17"/>
  <c r="C219" i="17"/>
  <c r="D245" i="17"/>
  <c r="C114" i="17"/>
  <c r="C162" i="17"/>
  <c r="C165" i="17" s="1"/>
  <c r="C164" i="17"/>
  <c r="D187" i="17"/>
  <c r="D269" i="17"/>
  <c r="D267" i="17"/>
  <c r="E293" i="17"/>
  <c r="E295" i="17"/>
  <c r="D164" i="17"/>
  <c r="D162" i="17"/>
  <c r="D165" i="17" s="1"/>
  <c r="E187" i="17"/>
  <c r="E220" i="17"/>
  <c r="E269" i="17"/>
  <c r="E267" i="17"/>
  <c r="E270" i="17" s="1"/>
  <c r="E164" i="17"/>
  <c r="E162" i="17"/>
  <c r="B187" i="17"/>
  <c r="C295" i="17"/>
  <c r="C293" i="17"/>
  <c r="C296" i="17" s="1"/>
  <c r="E33" i="17"/>
  <c r="E63" i="17" s="1"/>
  <c r="E332" i="17"/>
  <c r="E313" i="17" s="1"/>
  <c r="C187" i="17"/>
  <c r="C267" i="17"/>
  <c r="C270" i="17" s="1"/>
  <c r="C269" i="17"/>
  <c r="D295" i="17"/>
  <c r="D293" i="17"/>
  <c r="D296" i="17" s="1"/>
  <c r="B99" i="17"/>
  <c r="B70" i="17" s="1"/>
  <c r="D114" i="17"/>
  <c r="D219" i="17"/>
  <c r="D62" i="17"/>
  <c r="C99" i="17"/>
  <c r="C70" i="17" s="1"/>
  <c r="C73" i="17" s="1"/>
  <c r="C112" i="17"/>
  <c r="C115" i="17" s="1"/>
  <c r="E114" i="17"/>
  <c r="C217" i="17"/>
  <c r="C220" i="17" s="1"/>
  <c r="E219" i="17"/>
  <c r="D99" i="17"/>
  <c r="E99" i="17"/>
  <c r="E70" i="17" s="1"/>
  <c r="B312" i="17" l="1"/>
  <c r="B34" i="17"/>
  <c r="C36" i="17"/>
  <c r="C34" i="17"/>
  <c r="E296" i="17"/>
  <c r="D115" i="17"/>
  <c r="B71" i="17"/>
  <c r="B188" i="17"/>
  <c r="D190" i="17"/>
  <c r="D188" i="17"/>
  <c r="D33" i="17"/>
  <c r="E36" i="17" s="1"/>
  <c r="C190" i="17"/>
  <c r="C188" i="17"/>
  <c r="E34" i="17"/>
  <c r="E165" i="17"/>
  <c r="D270" i="17"/>
  <c r="E188" i="17"/>
  <c r="E190" i="17"/>
  <c r="B63" i="17"/>
  <c r="D220" i="17"/>
  <c r="C312" i="17"/>
  <c r="E100" i="17" l="1"/>
  <c r="E73" i="17"/>
  <c r="C37" i="17"/>
  <c r="C191" i="17"/>
  <c r="D100" i="17"/>
  <c r="D71" i="17"/>
  <c r="E312" i="17"/>
  <c r="E345" i="17" s="1"/>
  <c r="C100" i="17"/>
  <c r="C71" i="17"/>
  <c r="C74" i="17" s="1"/>
  <c r="E191" i="17"/>
  <c r="B345" i="17"/>
  <c r="D312" i="17"/>
  <c r="D345" i="17" s="1"/>
  <c r="D34" i="17"/>
  <c r="D37" i="17" s="1"/>
  <c r="D36" i="17"/>
  <c r="C345" i="17"/>
  <c r="E71" i="17"/>
  <c r="B100" i="17"/>
  <c r="D73" i="17"/>
  <c r="D63" i="17"/>
  <c r="D191" i="17"/>
  <c r="E37" i="17" l="1"/>
  <c r="D74" i="17"/>
  <c r="E74" i="17"/>
</calcChain>
</file>

<file path=xl/comments1.xml><?xml version="1.0" encoding="utf-8"?>
<comments xmlns="http://schemas.openxmlformats.org/spreadsheetml/2006/main">
  <authors>
    <author>Eridana Zoto</author>
  </authors>
  <commentList>
    <comment ref="A64" authorId="0" shapeId="0">
      <text>
        <r>
          <rPr>
            <sz val="8"/>
            <color indexed="81"/>
            <rFont val="Tahoma"/>
            <family val="2"/>
          </rPr>
          <t xml:space="preserve">produkti 91201AB  paraqitet me kosto totale në rritje për vitet 2020-2022, kjo si rezultat i rritjes së sasisë së këtij produkti nga viti në vit nga ku si rrjedhjojë shoqërohet me rritje të kostos/njësi të produktit në fjalë, rritje që vjen dhe si shkak i parashikimit për shlyerjen e detyrimeve për vendimet gjyqësore te viteve 2020-2022
</t>
        </r>
      </text>
    </comment>
  </commentList>
</comments>
</file>

<file path=xl/sharedStrings.xml><?xml version="1.0" encoding="utf-8"?>
<sst xmlns="http://schemas.openxmlformats.org/spreadsheetml/2006/main" count="2331" uniqueCount="300">
  <si>
    <t xml:space="preserve">600. Pagat </t>
  </si>
  <si>
    <t xml:space="preserve">602. Mallrat dhe shërbimet </t>
  </si>
  <si>
    <t xml:space="preserve">603. Subvencionet </t>
  </si>
  <si>
    <t xml:space="preserve">606. Transferta për familjet dhe individët </t>
  </si>
  <si>
    <t>Kodi i Programit</t>
  </si>
  <si>
    <t>Buxheti</t>
  </si>
  <si>
    <t>Parashikimi</t>
  </si>
  <si>
    <t>Përshkrimi i Programit</t>
  </si>
  <si>
    <t>Sasia</t>
  </si>
  <si>
    <t>Përshkrimi i Produktit:</t>
  </si>
  <si>
    <t>Qëllimet e Politikës së Programit</t>
  </si>
  <si>
    <t>Treguesit e Performancës në nivel Qëllimi</t>
  </si>
  <si>
    <t>Objektivi 1 i Politikës së Programit</t>
  </si>
  <si>
    <t>Treguesit e Performancës për Objektivin 1</t>
  </si>
  <si>
    <t>Njësia Matëse</t>
  </si>
  <si>
    <t>Kosto totale (në mijë lekë)</t>
  </si>
  <si>
    <t xml:space="preserve">Ndryshimi në % i Sasisë  </t>
  </si>
  <si>
    <t xml:space="preserve">Ndryshimi në % i kostos totale  </t>
  </si>
  <si>
    <t>Ndryshimi në % i kostos për njësi</t>
  </si>
  <si>
    <t>230. Aktivet e patrupëzuara</t>
  </si>
  <si>
    <t>231. Aktivet e trupëzuara</t>
  </si>
  <si>
    <t>Emërtimi i Programit Buxhetor</t>
  </si>
  <si>
    <t>…</t>
  </si>
  <si>
    <t>Kosto për njësi (në mijë lekë)</t>
  </si>
  <si>
    <t>604. Transferta të brendshme</t>
  </si>
  <si>
    <t>605. Transferta të jashtme</t>
  </si>
  <si>
    <t>Programi Buxhetor Afatmesëm</t>
  </si>
  <si>
    <t>Politikat Ekzistuese</t>
  </si>
  <si>
    <t>601. Sigurimet Shoqërore dhe Shendetësore</t>
  </si>
  <si>
    <t>Produktet për Objektivin 1</t>
  </si>
  <si>
    <t>Kosto totale e produktit 1</t>
  </si>
  <si>
    <t>Kontroll</t>
  </si>
  <si>
    <t>Shpenzimet Kapitale</t>
  </si>
  <si>
    <t>Kategoria 1: Shpenzimet Administrative Kapitale</t>
  </si>
  <si>
    <t xml:space="preserve">230. Aktive të patrupëzuara </t>
  </si>
  <si>
    <t xml:space="preserve">231. Aktive të trupëzuara </t>
  </si>
  <si>
    <t>Kategoria 2: Shpenzimet për projekte investimesh</t>
  </si>
  <si>
    <t xml:space="preserve">Shpenzimet Korrente* </t>
  </si>
  <si>
    <t>Shpenzimet Kapitale***</t>
  </si>
  <si>
    <t>Totali i shpenzimeve të Programit sipas produkteve*****</t>
  </si>
  <si>
    <t>Totali i shpenzimeve të Programit sipas artikujve*****</t>
  </si>
  <si>
    <t>2020-2022</t>
  </si>
  <si>
    <t>FORMAT 2: FORMATI STANDARD I PËRGATITJES SË KËRKESAVE BUXHETORE PBA 2020-2022</t>
  </si>
  <si>
    <t>Arti dhe Kultura</t>
  </si>
  <si>
    <t>08230</t>
  </si>
  <si>
    <t xml:space="preserve">Veprimtari të arteve skenike që synojnë zhvillimin, prodhimin dhe promovimin e gjinive skenike të mëdha si opera, balet duke transmetuar vlerat më të mira në funksion të turizmit kulturor dhe diplomacisë kulturore në nivele ndërkombëtare. </t>
  </si>
  <si>
    <t>nr aktivitetesh</t>
  </si>
  <si>
    <t>Kapitulli 01</t>
  </si>
  <si>
    <t>Kapitulli 05</t>
  </si>
  <si>
    <t>Produkti 2</t>
  </si>
  <si>
    <t>Premiera dhe shfaqje artistike të zhanrit skenik teatror klasik dhe bashkëkohor.</t>
  </si>
  <si>
    <t>TK</t>
  </si>
  <si>
    <t xml:space="preserve">Veprimtari teatrore të autorëve shqiptarë dhe të huaj përmes zhvillimit, prodhimit dhe promovimit formave të reja të shprehjes skenike. </t>
  </si>
  <si>
    <t>Kosto totale e produktit 2</t>
  </si>
  <si>
    <t>Premiera dhe shfaqje artistike të zhanrit skenik teatror eksperimental klasik dhe bashkëkohor.</t>
  </si>
  <si>
    <t xml:space="preserve">Prodhimin dhe promovimin e Artit dhe kulturës Teatrore Eksperimentale në Shqipëri, me qëllim edukimin e brezave të rinj dhe zhvillimin e audiencave.  </t>
  </si>
  <si>
    <t>Kosto totale e produktit 3</t>
  </si>
  <si>
    <t>Ekspozita me vepra pjesë e fondit të GKA, të përkohshme të autorëve të traditës dhe bashkëkohore, autorë të diasporës dhe të huaj.</t>
  </si>
  <si>
    <t>GKA</t>
  </si>
  <si>
    <t>Ekspozita  kombëtare dhe ndërkombëtare me qëllim prezantimin, promovimin e trashëgimisë kulturore materiale kombëtare të RSH në fushën e arteve pamore të traditës dhe atyre bashkëkohore.</t>
  </si>
  <si>
    <t>Kosto totale e produktit 4</t>
  </si>
  <si>
    <t>Vepra arti te restauruara dhe te mirembajtura</t>
  </si>
  <si>
    <t>QRVA</t>
  </si>
  <si>
    <t>Mirëmbajtje dhe realizimin e veprave monumentale në skulpturë, plastikë të parkut, zbukurime, dekoracione për interierë, dhe eksterierë me rëndësi për trashëgiminë kulturore kombëtare.</t>
  </si>
  <si>
    <t>nr objektesh</t>
  </si>
  <si>
    <t>Kosto totale e produktit 5</t>
  </si>
  <si>
    <t xml:space="preserve">Veprimtari edukuese të teatrit me dhe për fëmijë </t>
  </si>
  <si>
    <t>QKKF</t>
  </si>
  <si>
    <t>Veprimtari teatrore për fëmijë dhe edukimi i talenteve të reja që në vegjëli përmes shërbimeve të edukimit profesional artistik në fushat e muzikës, këngës, kërcimit, instrumenteve të ndryshëm muzikorë, pikturës etj.</t>
  </si>
  <si>
    <t>Kosto totale e produktit 6</t>
  </si>
  <si>
    <t xml:space="preserve">Veprimtari artistike në zhanrin e cirkut si dhe eksperimentimin  e formave  të reja të shprehjes skenike bashkëkohore.  </t>
  </si>
  <si>
    <t xml:space="preserve">Prodhimin dhe promovimin e artit të cirkut kombëtar me qëllim edukimin e brezave të rinj dhe zhvillimin e audiencave përmes formave artistike të akrobacisë, zhonglerimit, prestigjaturës, kllounatës dhe animacionit në mbështetje të traditës së cirkut shqiptar.  </t>
  </si>
  <si>
    <t>Kosto totale e produktit 7</t>
  </si>
  <si>
    <t>Veprimtari promovuese te materialeve filmike, pjesë e fondit të kinematografisë shqiptare dhe asaj të huaj.</t>
  </si>
  <si>
    <t>Veprimtari edukuese dhe promovuese duke  shfrytëzuar materialet arkivore filmike, si dokumente artistike, historike dhe me vlera të veçanta, në mbrojtje të Kinematografisë shqiptare dhe asaj të huaj.</t>
  </si>
  <si>
    <t>Kosto totale e produktit 8</t>
  </si>
  <si>
    <t>Veprimtari dhe shërbime te integruara dhe inovative per qytetaret përdorues dhe frekuentues te koleksioneve bibliotekare</t>
  </si>
  <si>
    <t>Kosto totale e produktit 9</t>
  </si>
  <si>
    <t>Projekte dhe programe ne mbeshtetje te skenes se pavarur</t>
  </si>
  <si>
    <t>aparati</t>
  </si>
  <si>
    <t>nr. aktivitetesh</t>
  </si>
  <si>
    <t>Kosto totale e produktit 10</t>
  </si>
  <si>
    <t>Blerje pajisjesh te ndryshme</t>
  </si>
  <si>
    <t xml:space="preserve">Produkti 1 </t>
  </si>
  <si>
    <t>Kodi i Projektit sipas listes se investimeve</t>
  </si>
  <si>
    <t>pajisje</t>
  </si>
  <si>
    <t>Kapitull 02</t>
  </si>
  <si>
    <t>Kapitulli 03</t>
  </si>
  <si>
    <t>Kapitulli 04</t>
  </si>
  <si>
    <t>Kosto totale e produkti 2</t>
  </si>
  <si>
    <t>Kapitull 05</t>
  </si>
  <si>
    <t>Kapitulli 02</t>
  </si>
  <si>
    <t>18AE602</t>
  </si>
  <si>
    <t>Pajisje te blera per TKOB</t>
  </si>
  <si>
    <t>M120763</t>
  </si>
  <si>
    <t>Kodi i Projektit të Investimeve**</t>
  </si>
  <si>
    <t xml:space="preserve">Rikonsrtuksion TKOB </t>
  </si>
  <si>
    <t>Rikonstruksioni i  TKOB  me qëllim funskionimin komod  dhe me nievele standarde evropiane, të aktiviteteve  artistike që do të zhvillohen  në këtë objekt.</t>
  </si>
  <si>
    <t>objekt</t>
  </si>
  <si>
    <t>Programi "Arti dhe Kultura" është një nga programet e Ministrisë se Kulturës, nëpërmjet të cilit zbatohen politikat e programit qeverisës, për evidentimin, promovimin,  mbrojtjen,  forcimin e vlerave kulturore Kombëtare dhe mbikëqyr format e realizimit të tyre sipas parametrave të përcaktuara në politikë si dhe bazuar në dokumentet strategjikë të sektorit. Programi  dikton dhe zhvillon politika në mbrojtje të krijimtarisë dhe industrive krijuese, skenës së pavarur,  respektimit e genderit, të të drejtave të njeriut, në mbështetje të grupeve të margjinalizuara dhe diversitetit kulturor në rang vendi. Ky program, zbatohet nëpërmjet Drejtorisë së Përgjithshme të Planifikimit Strategjik për Artin dhe Kulturën, si dhe Institucioneve në varësi të saj, (Teatri Kombëtar i Operas, Baletit dhe Ansamblit Popullor, Teatri Kombëtar, Galeria Kombëtare e Arteve, Biblioteka Kombetare, Cirku Kombetar, Qendra Kulturore për Fëmijë, Teatri Kombëtar Ekseprimental "Kujtim Spahi vogli", Qendra Kombëtare e Librit, Arkivi Shtetëror Shqiptar i Filimit,  etj).</t>
  </si>
  <si>
    <t>Edukimi, zhvillimi dhe promovimi i skenës së pavarur artistike dhe shtrirja e industrive krijuese në rang vendi.</t>
  </si>
  <si>
    <t>Rritja e numrit te aktiviteteve  sensibilizuese / edukuese, artistike përmes promovimti të industrive krijuese në rang vendi.</t>
  </si>
  <si>
    <t>Rritja dhe zhvillimi i audiencave në funksion të mbrojtjes së krijimtarisë dhe cilësisë artistike duke respektuar genderin dhe të drejtat e njeriut.</t>
  </si>
  <si>
    <t xml:space="preserve">Rritja e interesit të masave ndaj programeve kulturore dhe industrive krijuese permes përmirësimit të shërbimeve në infrastrukturë si dhe rritjen e cilësisë artistike.  </t>
  </si>
  <si>
    <t>Objekte të rikonstruktuara - Në Institucionet e art kulturës.</t>
  </si>
  <si>
    <t xml:space="preserve">Aktivitete nga kalendarët artistik të zhvilluara nga Institucionet qëndrore publike të art - kulturës </t>
  </si>
  <si>
    <t>Rritja e punësimit me kohë të pjesshme për Artistët e rinj (Studentë), të angazhuar në shfaqje dhe programe kulturore në rang vendi. (Pakti i studentit)</t>
  </si>
  <si>
    <t>Rritja e audiencave, sensibilizimi dhe edukimi  i masave përmes industrive krijuese dhe atelieve artistike në institucionet e varësisë dhe nga skena e pavaruar.</t>
  </si>
  <si>
    <t>Shtrirja gjeografike e fushatave sensibilizuese dhe aktiviteteve artistike në funskion të turizmit kulturor në rang vendi. projekti (100 fshatrat) +kalendarët artitik (aparat-institucione varësie)</t>
  </si>
  <si>
    <t>Ngritja dhe afëtsimi kapaciteteve njerëzore në funksion të programeve  edukimit përmes kulturës krahasuar  me një vit më parë.</t>
  </si>
  <si>
    <t>Nxitja e konkurrencës artistike përmes audicioneve dhe konkurrimit publik krahasuar  me një vit më parë</t>
  </si>
  <si>
    <t>91203AA</t>
  </si>
  <si>
    <t>91203AB</t>
  </si>
  <si>
    <t>91203AC</t>
  </si>
  <si>
    <t>TKEKS</t>
  </si>
  <si>
    <t>91203AD</t>
  </si>
  <si>
    <t>91203AE</t>
  </si>
  <si>
    <t>QKL</t>
  </si>
  <si>
    <t>91203AF</t>
  </si>
  <si>
    <t>91203AG</t>
  </si>
  <si>
    <t>Cirku</t>
  </si>
  <si>
    <t>91203AH</t>
  </si>
  <si>
    <t>AQSHF</t>
  </si>
  <si>
    <t>91203AI</t>
  </si>
  <si>
    <t>BK</t>
  </si>
  <si>
    <t>91203AJ</t>
  </si>
  <si>
    <t>Ndërtese e re</t>
  </si>
  <si>
    <t>Buxheti 2020-2022</t>
  </si>
  <si>
    <t>Planifikimi, Menaxhimi dhe Administrimi</t>
  </si>
  <si>
    <t>01110</t>
  </si>
  <si>
    <t>Programi "Planifikimi, Menaxhimi dhe Administrimi" siguron mbështetje juridike, financiare dhe me burime njerëzore në qëllim të përmbushjes së objektivave të Ministrise te Kulturës, në fushën e artit dhe kulturës, trashëgimise kulturore dhe diplomacisë kulturore shqiptare në përputhje me programin e Qeverisë së Republikës së Shqipërisë dhe detyrimeve që rrjedhin nga Marrëveshja e Stabilizim Asociimit (MSA). Ky program është gjithashtu garant për luftën kundër korrupsionit dhe vendim-marrjen bazuar mbi principet e transparencës dhe gjithpërfshirjes.</t>
  </si>
  <si>
    <t>Mbështetje juridike, financiare dhe me burime njerëzore me qellim zhvillimin e artit dhe kulturës përmes instrumentave ligjorë, institucional e financiarë.</t>
  </si>
  <si>
    <t xml:space="preserve">Aplikime te fituara ndaj totalit te aplikimeve te kryera per thithje fondesh ne programe komunitare </t>
  </si>
  <si>
    <t xml:space="preserve">Masat ligjore per fushen e pergjegjesise se MK te realizuara ndaj atyre te planifikuara ne PKIE (Plani Komb I Integrimit Europian) </t>
  </si>
  <si>
    <t>Marreveshje dy apo shumepaleshe ne fushen e Kultures te nenshkruara ndaj totalit te planifikuar</t>
  </si>
  <si>
    <t xml:space="preserve">Krijimi i një mjedisi të qëndrueshëm ligjor e institucional për zhvillimin e artit dhe kulturës </t>
  </si>
  <si>
    <t>Ndryshim ne rankim i MK ndaj ML, krahasuar me vitin 2017 referuar raportit te monitorimit te cilesise se sistemit te kontrollit te brendshem nga MFE</t>
  </si>
  <si>
    <t xml:space="preserve">Rritja e aktiviteteve ndergjegjesuese ne nivel kombetar per brezat e rinj mbi te drejtat e autorit dhe te drejtat e tjera te lidhura me to </t>
  </si>
  <si>
    <t>Raste Diskriminimi te konstatuara dhe te raportuara ne MK</t>
  </si>
  <si>
    <t>Numri I grave ne pozicione drejtuese ne raport me nr total te punonjesve bazuar ne strukturen aktuale ne fuqi</t>
  </si>
  <si>
    <t>Akte ligjore/nenligjore te miratuara</t>
  </si>
  <si>
    <t>Hartimi dhe miratimi i akteve te reja ligjore dhe nenligjore ne perputhje me programin e qeverise dhe detyrimeve qe rrjedhin nga MSA sipas fushes se veprimtarise se MK.</t>
  </si>
  <si>
    <t>nr.aktesh</t>
  </si>
  <si>
    <t xml:space="preserve">Staf i trajnuar </t>
  </si>
  <si>
    <t>Ngritja e kapaciteteve planifikuese dhe menaxhuese per stafin e MK me qellim permbushjen me cilesi te detyrave</t>
  </si>
  <si>
    <t>nr.trajnimesh</t>
  </si>
  <si>
    <t>Kodi i Projektit të Investimeve****</t>
  </si>
  <si>
    <t>Produkti X (shto produkte sipas rastit)</t>
  </si>
  <si>
    <t xml:space="preserve">Kosto totale e projektit </t>
  </si>
  <si>
    <t>Kodi i Projektit të Investimeve</t>
  </si>
  <si>
    <t>Kosto totale e produktit X</t>
  </si>
  <si>
    <t xml:space="preserve">Kosto totale e produktit </t>
  </si>
  <si>
    <t>Trashëgimia Kulturore dhe Muzetë</t>
  </si>
  <si>
    <t>08220</t>
  </si>
  <si>
    <t xml:space="preserve">Numër objektesh të regjistruara në databazën kombëtare të trashëgimisë kundrejt totalit; </t>
  </si>
  <si>
    <t>Objekte monument kulture të ruajtura dhe mbrojtura</t>
  </si>
  <si>
    <t xml:space="preserve">Ruajtja, mbrojtja, konservimi, restaurimi, studimi, promovimi,  mirmbajtja e objekteve të trashëgimisë kulturore materiale (monumenteve të kulturës, ansambleve arkitektonike, qyteteve muze, qendra historike, zonave dhe parqeve arkeologjike) dhe shnderrimi i tyre në të vizitueshëm për publikun. </t>
  </si>
  <si>
    <t xml:space="preserve">Nr. objekte monument kulture </t>
  </si>
  <si>
    <t>Restaurime</t>
  </si>
  <si>
    <t xml:space="preserve">objekt </t>
  </si>
  <si>
    <t>Objektivi 2 i Politikës së Programit</t>
  </si>
  <si>
    <t xml:space="preserve">Promovimi i vlerave të trashëgimisë kulturore </t>
  </si>
  <si>
    <t>Treguesit e Performancës për Objektivin 2</t>
  </si>
  <si>
    <t>Trend rrites</t>
  </si>
  <si>
    <t>Muze të mirëmbajtura dhe të vizitueshëm nga publiku</t>
  </si>
  <si>
    <t xml:space="preserve">Aktivitete të fushës së trashëgimisë jomateriale </t>
  </si>
  <si>
    <t xml:space="preserve">Ruajtja e trashëgimisë jomateriale, mbrojtja dhe përhapja e vlerave më të mira të trashëgimisë jomateriale dhe transmetimi i tyre në brezat e rinj, edukimi përmes kulturës, inventarizimi dhe dokumentimi i trashëgimisë jomateriale.
Zhvillimi i veprimtarive në të gjitha fushat e Trashëgimisë Kulturore, Nismës "Miku i Monumentit" dhe "Edukimi përmes Trashëgimisë Kulturore". </t>
  </si>
  <si>
    <t>nr. Aktivitete</t>
  </si>
  <si>
    <t>Nr. institucionesh</t>
  </si>
  <si>
    <r>
      <t xml:space="preserve">Detajimi i Kostos Totale të </t>
    </r>
    <r>
      <rPr>
        <b/>
        <sz val="10"/>
        <color rgb="FFFF0000"/>
        <rFont val="Garamond"/>
        <family val="1"/>
      </rPr>
      <t>Produktit 1</t>
    </r>
    <r>
      <rPr>
        <b/>
        <sz val="10"/>
        <color theme="1"/>
        <rFont val="Garamond"/>
        <family val="1"/>
      </rPr>
      <t xml:space="preserve"> sipas Artikujve Ekonomikë</t>
    </r>
  </si>
  <si>
    <r>
      <t>Detajimi i Kostos Totale të</t>
    </r>
    <r>
      <rPr>
        <b/>
        <sz val="10"/>
        <color rgb="FFFF0000"/>
        <rFont val="Garamond"/>
        <family val="1"/>
      </rPr>
      <t xml:space="preserve"> Produktit 2 </t>
    </r>
    <r>
      <rPr>
        <b/>
        <sz val="10"/>
        <color theme="1"/>
        <rFont val="Garamond"/>
        <family val="1"/>
      </rPr>
      <t>sipas Artikujve Ekonomikë</t>
    </r>
  </si>
  <si>
    <r>
      <t>Detajimi i Kostos Totale të</t>
    </r>
    <r>
      <rPr>
        <b/>
        <sz val="10"/>
        <color rgb="FFFF0000"/>
        <rFont val="Garamond"/>
        <family val="1"/>
      </rPr>
      <t xml:space="preserve"> Produktit 3 </t>
    </r>
    <r>
      <rPr>
        <b/>
        <sz val="10"/>
        <color theme="1"/>
        <rFont val="Garamond"/>
        <family val="1"/>
      </rPr>
      <t>sipas Artikujve Ekonomikë</t>
    </r>
  </si>
  <si>
    <r>
      <t>Detajimi i Kostos Totale të</t>
    </r>
    <r>
      <rPr>
        <b/>
        <sz val="10"/>
        <color rgb="FFFF0000"/>
        <rFont val="Garamond"/>
        <family val="1"/>
      </rPr>
      <t xml:space="preserve"> Produktit 4 </t>
    </r>
    <r>
      <rPr>
        <b/>
        <sz val="10"/>
        <color theme="1"/>
        <rFont val="Garamond"/>
        <family val="1"/>
      </rPr>
      <t>sipas Artikujve Ekonomikë</t>
    </r>
  </si>
  <si>
    <r>
      <t>Detajimi i Kostos Totale të</t>
    </r>
    <r>
      <rPr>
        <b/>
        <sz val="10"/>
        <color rgb="FFFF0000"/>
        <rFont val="Garamond"/>
        <family val="1"/>
      </rPr>
      <t xml:space="preserve"> Produktit 5 </t>
    </r>
    <r>
      <rPr>
        <b/>
        <sz val="10"/>
        <color theme="1"/>
        <rFont val="Garamond"/>
        <family val="1"/>
      </rPr>
      <t>sipas Artikujve Ekonomikë</t>
    </r>
  </si>
  <si>
    <r>
      <t>Detajimi i Kostos Totale të</t>
    </r>
    <r>
      <rPr>
        <b/>
        <sz val="10"/>
        <color rgb="FFFF0000"/>
        <rFont val="Garamond"/>
        <family val="1"/>
      </rPr>
      <t xml:space="preserve"> Produktit 7 </t>
    </r>
    <r>
      <rPr>
        <b/>
        <sz val="10"/>
        <color theme="1"/>
        <rFont val="Garamond"/>
        <family val="1"/>
      </rPr>
      <t>sipas Artikujve Ekonomikë</t>
    </r>
  </si>
  <si>
    <r>
      <t>Detajimi i Kostos Totale të</t>
    </r>
    <r>
      <rPr>
        <b/>
        <sz val="10"/>
        <color rgb="FFFF0000"/>
        <rFont val="Garamond"/>
        <family val="1"/>
      </rPr>
      <t xml:space="preserve"> Produktit 8 </t>
    </r>
    <r>
      <rPr>
        <b/>
        <sz val="10"/>
        <color theme="1"/>
        <rFont val="Garamond"/>
        <family val="1"/>
      </rPr>
      <t>sipas Artikujve Ekonomikë</t>
    </r>
  </si>
  <si>
    <r>
      <t>Detajimi i Kostos Totale të</t>
    </r>
    <r>
      <rPr>
        <b/>
        <sz val="10"/>
        <color rgb="FFFF0000"/>
        <rFont val="Garamond"/>
        <family val="1"/>
      </rPr>
      <t xml:space="preserve"> Produktit 9 </t>
    </r>
    <r>
      <rPr>
        <b/>
        <sz val="10"/>
        <color theme="1"/>
        <rFont val="Garamond"/>
        <family val="1"/>
      </rPr>
      <t>sipas Artikujve Ekonomikë</t>
    </r>
  </si>
  <si>
    <r>
      <t>Detajimi i Kostos Totale të</t>
    </r>
    <r>
      <rPr>
        <b/>
        <sz val="10"/>
        <color rgb="FFFF0000"/>
        <rFont val="Garamond"/>
        <family val="1"/>
      </rPr>
      <t xml:space="preserve"> Produktit 10 </t>
    </r>
    <r>
      <rPr>
        <b/>
        <sz val="10"/>
        <color theme="1"/>
        <rFont val="Garamond"/>
        <family val="1"/>
      </rPr>
      <t>sipas Artikujve Ekonomikë</t>
    </r>
  </si>
  <si>
    <r>
      <t xml:space="preserve">Detajimi i Kostos Totale të </t>
    </r>
    <r>
      <rPr>
        <b/>
        <sz val="10"/>
        <color rgb="FFFF0000"/>
        <rFont val="Garamond"/>
        <family val="1"/>
      </rPr>
      <t xml:space="preserve">Produktit 1 </t>
    </r>
    <r>
      <rPr>
        <b/>
        <sz val="10"/>
        <color theme="1"/>
        <rFont val="Garamond"/>
        <family val="1"/>
      </rPr>
      <t>sipas Artikujve Ekonomikë</t>
    </r>
  </si>
  <si>
    <r>
      <t xml:space="preserve">Detajimi i Kostos Totale të </t>
    </r>
    <r>
      <rPr>
        <b/>
        <sz val="10"/>
        <color rgb="FFFF0000"/>
        <rFont val="Garamond"/>
        <family val="1"/>
      </rPr>
      <t xml:space="preserve">Produktit 2 </t>
    </r>
    <r>
      <rPr>
        <b/>
        <sz val="10"/>
        <color theme="1"/>
        <rFont val="Garamond"/>
        <family val="1"/>
      </rPr>
      <t>sipas Artikujve Ekonomikë</t>
    </r>
  </si>
  <si>
    <t>91201AA</t>
  </si>
  <si>
    <t>91201AB</t>
  </si>
  <si>
    <t>91202AA</t>
  </si>
  <si>
    <t>91202AC</t>
  </si>
  <si>
    <t>91202AD</t>
  </si>
  <si>
    <t xml:space="preserve">Projekti me Rajonin e Pulias per rikualifikimin e hapsires se Parkut te Kinostudios"Parku Artit" </t>
  </si>
  <si>
    <t>Rritja e kontrollit per zbatimin e legjislacionit ne fuqi nepermjet Auditimeve te synuara ne planin strategjik 2020-2022</t>
  </si>
  <si>
    <t>Nr. i projekteve me thirrje  në mbështetje e industrive krijuese duke respektuar barazinë gjinore, të drejtat e njeriut,  grupet e margjinalizuara dhe diversitetin kulturor në rang vendi.  (projekte me thirrje).</t>
  </si>
  <si>
    <t xml:space="preserve">
</t>
  </si>
  <si>
    <t xml:space="preserve">Aktivitete ne mbështetje te botimeve te librit dhe revistave në fushën e letërsisë dhe shkencave shoqërore, si dhe Përkthimeve të veprave të autorëve shqiptarë në gjuhë të huaja dhe prezantime të letërsisë shqipe në nivel ndërkombëtar.
</t>
  </si>
  <si>
    <t>nr. aktivitetesh duke respektuar barazinë gjinore, të drejtat e njeriut,  grupet e margjinalizuara dhe diversitetin kulturor.</t>
  </si>
  <si>
    <t xml:space="preserve"> Kalendaret e edukimit artistik duke respektuar barazinë gjinore, të drejtat e njeriut,  grupet e margjinalizuara dhe diversitetin kulturor në rang vendi.  Projekte artistike në nivel kombëtar dhe ndërkombëtar; Aktivitete artistike në mbeshtetje dhe funksion të pasurimit me jetë artitike përgjatë sezonit të  turizimit kulturor në vend;  edukimin e masave  mbi respektimin dhe mosdiskriminimin e arritjeve të barazisë gjinore në Shqipëri. Përfaqësimin e produkteve artistike shqiptare në arenën elitare ndëkombëtare. </t>
  </si>
  <si>
    <t xml:space="preserve">Premiera dhe shfaqje artistike të zhanrit skenik operistik, koreografik dhe folklorit kombëtar.
</t>
  </si>
  <si>
    <t xml:space="preserve">TVSH IPA per projektin "Hamleti" </t>
  </si>
  <si>
    <t xml:space="preserve">TVSH per Rikualifikimin hapsires se Parkut te Kinostudios"Parku Artit" </t>
  </si>
  <si>
    <t xml:space="preserve">Restaurimi, Rikonstruksioni dhe Rehabilitimi i hapsirave ne Muzeun e Arteve te bukra (Galerisë Kombetare të Arteve) </t>
  </si>
  <si>
    <t>Rikonstruksione ambjentesh, godinash</t>
  </si>
  <si>
    <t>nr.aktivitetesh</t>
  </si>
  <si>
    <t>Sherbime dhe Veprimtari qe synojnë implementimin e teknologjive të reja në shërbimin e koleksioneve bibliotekare; ofrimit të paketës së shërbimeve për qytetarët të grupmoshave të ndryshme.</t>
  </si>
  <si>
    <t>Nr. I programeve komunitare ne funksion te edukimit dhe industrive krijuese</t>
  </si>
  <si>
    <t xml:space="preserve">Produkt I Ri </t>
  </si>
  <si>
    <t xml:space="preserve"> Projekt Studim-Projektim </t>
  </si>
  <si>
    <t>Projekti per Rivitalizimin dhe rikualifikimin e territorit te ish Kinostudios "Shqiperia Sot", '"Parku Artit"</t>
  </si>
  <si>
    <t xml:space="preserve">Projekti Unesco "Inventarizimi me bazë Komunitare të Trashëgimisë Kulturore Jomateriale" </t>
  </si>
  <si>
    <t>Projekti IPA "MoNA"Realizimi i punimeve të konservimit dhe drenazhimit në Portën me Kulla dhe Nimfeu, qyteti antik Butrint”</t>
  </si>
  <si>
    <t>aktivitete</t>
  </si>
  <si>
    <t>Projekti IPA Phygital QKV</t>
  </si>
  <si>
    <r>
      <t xml:space="preserve">Detajimi i Kostos Totale të </t>
    </r>
    <r>
      <rPr>
        <b/>
        <sz val="9"/>
        <color rgb="FFFF0000"/>
        <rFont val="Garamond"/>
        <family val="1"/>
      </rPr>
      <t>Produktit 1</t>
    </r>
    <r>
      <rPr>
        <b/>
        <sz val="9"/>
        <color theme="1"/>
        <rFont val="Garamond"/>
        <family val="1"/>
      </rPr>
      <t xml:space="preserve"> sipas Artikujve Ekonomikë</t>
    </r>
  </si>
  <si>
    <t>91202AB</t>
  </si>
  <si>
    <t xml:space="preserve"> Trashegimia materiale e jomateriale e inventarizuar.</t>
  </si>
  <si>
    <t>nr. Kartelash</t>
  </si>
  <si>
    <r>
      <t>Detajimi i Kostos Totale të</t>
    </r>
    <r>
      <rPr>
        <b/>
        <sz val="9"/>
        <color rgb="FFFF0000"/>
        <rFont val="Garamond"/>
        <family val="1"/>
      </rPr>
      <t xml:space="preserve"> Produktit 2 </t>
    </r>
    <r>
      <rPr>
        <b/>
        <sz val="9"/>
        <color theme="1"/>
        <rFont val="Garamond"/>
        <family val="1"/>
      </rPr>
      <t>sipas Artikujve Ekonomikë</t>
    </r>
  </si>
  <si>
    <r>
      <t xml:space="preserve">Detajimi i Kostos Totale të </t>
    </r>
    <r>
      <rPr>
        <b/>
        <sz val="9"/>
        <color rgb="FFFF0000"/>
        <rFont val="Garamond"/>
        <family val="1"/>
      </rPr>
      <t xml:space="preserve">Produktit 1 </t>
    </r>
    <r>
      <rPr>
        <b/>
        <sz val="9"/>
        <color theme="1"/>
        <rFont val="Garamond"/>
        <family val="1"/>
      </rPr>
      <t>sipas Artikujve Ekonomikë</t>
    </r>
  </si>
  <si>
    <r>
      <t xml:space="preserve">Detajimi i Kostos Totale të </t>
    </r>
    <r>
      <rPr>
        <b/>
        <sz val="9"/>
        <color rgb="FFFF0000"/>
        <rFont val="Garamond"/>
        <family val="1"/>
      </rPr>
      <t xml:space="preserve">Produktit 2 </t>
    </r>
    <r>
      <rPr>
        <b/>
        <sz val="9"/>
        <color theme="1"/>
        <rFont val="Garamond"/>
        <family val="1"/>
      </rPr>
      <t>sipas Artikujve Ekonomikë</t>
    </r>
  </si>
  <si>
    <t>18AE212</t>
  </si>
  <si>
    <t>Restaurimi Muzeut "Mësonjëtorja e parë shqipe"</t>
  </si>
  <si>
    <t>Kodi i Projektit sipas listes së investimeve</t>
  </si>
  <si>
    <t>Restaurim i kishës së "Shën e Premtes Balldren, Lezhë</t>
  </si>
  <si>
    <r>
      <t xml:space="preserve">Detajimi i Kostos Totale të </t>
    </r>
    <r>
      <rPr>
        <b/>
        <sz val="9"/>
        <color rgb="FFFF0000"/>
        <rFont val="Garamond"/>
        <family val="1"/>
      </rPr>
      <t xml:space="preserve">Produktit 3 </t>
    </r>
    <r>
      <rPr>
        <b/>
        <sz val="9"/>
        <color theme="1"/>
        <rFont val="Garamond"/>
        <family val="1"/>
      </rPr>
      <t>sipas Artikujve Ekonomikë</t>
    </r>
  </si>
  <si>
    <t>Kosto totale e produkti 3</t>
  </si>
  <si>
    <t>Restaurim  i Kishës së "Shën Venerandës", fshati Pllanë, Zejmen, Lezhë</t>
  </si>
  <si>
    <r>
      <t xml:space="preserve">Detajimi i Kostos Totale të </t>
    </r>
    <r>
      <rPr>
        <b/>
        <sz val="9"/>
        <color rgb="FFFF0000"/>
        <rFont val="Garamond"/>
        <family val="1"/>
      </rPr>
      <t xml:space="preserve">Produktit 6 </t>
    </r>
    <r>
      <rPr>
        <b/>
        <sz val="9"/>
        <color theme="1"/>
        <rFont val="Garamond"/>
        <family val="1"/>
      </rPr>
      <t>sipas Artikujve Ekonomikë</t>
    </r>
  </si>
  <si>
    <r>
      <t xml:space="preserve">Detajimi i Kostos Totale të </t>
    </r>
    <r>
      <rPr>
        <b/>
        <sz val="9"/>
        <color rgb="FFFF0000"/>
        <rFont val="Garamond"/>
        <family val="1"/>
      </rPr>
      <t>Produktit 2</t>
    </r>
    <r>
      <rPr>
        <b/>
        <sz val="9"/>
        <color theme="1"/>
        <rFont val="Garamond"/>
        <family val="1"/>
      </rPr>
      <t xml:space="preserve"> sipas Artikujve Ekonomikë</t>
    </r>
  </si>
  <si>
    <t>Produktet për Objektivin 2</t>
  </si>
  <si>
    <t xml:space="preserve">Shpenzimet Korrente </t>
  </si>
  <si>
    <t>Projekte Muzealizimi dhe rikonstruksioni</t>
  </si>
  <si>
    <t>M120781</t>
  </si>
  <si>
    <t>Projekti I Restaurimit dhe Rifolmulimi I  I linjes muzeore ne Muzeun Historik Kombetar-Tirane</t>
  </si>
  <si>
    <t>Projekti për Rikonstruksioni e Muzeut Historik Kombëtar ka si qëllim të parashikoj ndërhyrje për konsolidimin e strukturës mbajtëse të objektit, restaurimin e brendshëm total, restaurimin e fasadës, konsolodimin dhe resaturimin e mozaikut në faqen ballore. Projekti do të përfshijë ndriçimin, kondicionimin, MKZ si dhe gjithë parametrat e tjerë për destinacionin muze si dhe Riformulimi i linjës muzeore të tij.</t>
  </si>
  <si>
    <t>Ruajtja, mbrojtja dhe promovimin e trashëgimisë kulturore materiale, jomateriale dhe muzeve</t>
  </si>
  <si>
    <t>Emërtimi i Treguesit 1 -Objekte të trashëgimisë arkitektonike, muze  dhe peisazhit të restauruara dhe mirëmbajtura kundrejt totalit.</t>
  </si>
  <si>
    <t>Rehabilitimi i trashëgimisë arkitektonike, muzeve dhe peisazhit përmes rritjes së numrit të monumenteve dhe muzeve të rehabilituara</t>
  </si>
  <si>
    <t xml:space="preserve">Numri i objekteve të trashëgimisë arkitektonike, muze dhe peisazhit të restauruara dhe mirëmbajtura kundrejt totalit; </t>
  </si>
  <si>
    <t xml:space="preserve">Numër vizitoresh në Muze, Monumentet e kulturës dhe Parqe Arkeologjike në funksion të turizmit kulturor; </t>
  </si>
  <si>
    <t>Ruajtja dhe përmirësimi infrastrukturës muzeore, koleksioneve dhe pasurimi i tyre; forcimi i kapaciteteve profesionale. Mirëfunksionimi i rrjetit kombëtar të muzeve, rritja e vizitueshmeriesë përmes promovimit,  mirëmbajtjes e restaurimit të fondeve e koleksioneve muzeore. Forcimi i rolit të institucioneve të ruajtjes së kujtesës në jetën kulturore të vendit dhe në edukimin e brezave përmes kulturës. Zhvillimin e rrjetit të muzeve kombëtarë dhe lokalë.</t>
  </si>
  <si>
    <t xml:space="preserve">Emërtimi i Treguesit 1 - Mbeshtetja e aktiviteteve ne fushën e trashëgimisë kulturore </t>
  </si>
  <si>
    <r>
      <t>Detajimi i Kostos Totale të</t>
    </r>
    <r>
      <rPr>
        <b/>
        <sz val="9"/>
        <color rgb="FFFF0000"/>
        <rFont val="Garamond"/>
        <family val="1"/>
      </rPr>
      <t xml:space="preserve"> Produktit 1 </t>
    </r>
    <r>
      <rPr>
        <b/>
        <sz val="9"/>
        <color theme="1"/>
        <rFont val="Garamond"/>
        <family val="1"/>
      </rPr>
      <t>sipas Artikujve Ekonomikë</t>
    </r>
  </si>
  <si>
    <t>Projekt IPA "3D-IMP-ACT IMK”</t>
  </si>
  <si>
    <t>Projekt IPA "Approdi DRKKD"</t>
  </si>
  <si>
    <t>Projekt IPA "Milestone II DRKK Vlore"</t>
  </si>
  <si>
    <t>Projekt IPA "Polyphonia MK"</t>
  </si>
  <si>
    <t>Projekt IPA "Monet MKF Marubi"</t>
  </si>
  <si>
    <t>Projekt IPA "Monet MK"</t>
  </si>
  <si>
    <t>Projekt IPA "Hamleti"</t>
  </si>
  <si>
    <t>TKOBA</t>
  </si>
  <si>
    <t xml:space="preserve">Aktivitete me fokus promovimin e krijimtarisë letrare 
</t>
  </si>
  <si>
    <t>91203AK</t>
  </si>
  <si>
    <t>91202AE</t>
  </si>
  <si>
    <t>Monumente dhe site te plotesuara, te hedhura ne sistemin Webgis</t>
  </si>
  <si>
    <t>Nderhyrje Konservuese dhe Restauruese ne Manastirin e Shen Kollit Mesopotam, Krijimi I nje inventari nderkufitar te aseteve te trashegimise kulturore, promovim I trashegimise kulturore</t>
  </si>
  <si>
    <t>cope</t>
  </si>
  <si>
    <t>Sigurimi I ekspertizes teknike/menaxhimit per realizimin e studimit mbi Polfonine.</t>
  </si>
  <si>
    <t>Rruget detare ne antikitet te lidhura me ekoturizmin</t>
  </si>
  <si>
    <t>Krijimi i rrjetit te Muzeut dhe ndertim te kapaciteteve që synojnë të nxisin menaxhimin e përgjithshëm të muzeve</t>
  </si>
  <si>
    <t xml:space="preserve"> Krijimi i Rrjetit të Muzeut dhe Platformës së Uebit WP T1</t>
  </si>
  <si>
    <t>Ndërgjegjësim mbi trashëgiminë lokale, përfshirja e komunitetit dhe strukturave publike në promovimin e turizmit, përmirësimit të përfshirjes sociale dhe punësimit</t>
  </si>
  <si>
    <t>Projekte IPA</t>
  </si>
  <si>
    <t>18CF301</t>
  </si>
  <si>
    <t>18CF304</t>
  </si>
  <si>
    <t>18CF302</t>
  </si>
  <si>
    <t>18CF303</t>
  </si>
  <si>
    <t>18CF306</t>
  </si>
  <si>
    <t>18CF305</t>
  </si>
  <si>
    <t>18CF307</t>
  </si>
  <si>
    <t>projekt</t>
  </si>
  <si>
    <t>Projekti me Rajonin e Pulias</t>
  </si>
  <si>
    <t>Restaurim i kishës së "Shën e Premtes në fshatin Valsh", Faza II, Gjinar, Elbasan</t>
  </si>
  <si>
    <t>Restaurim I Kishës së "Shën Venerandës", Pllanë, Zejmen, Lezhë</t>
  </si>
  <si>
    <t xml:space="preserve">Projekte me financim te huaj </t>
  </si>
  <si>
    <t>TVSH per projektin IPA "Milestone II DRKK Vlore" per Permiresimin struktural te Kembanores,nderhyrje restauruese ne Manastirin e Shen Kollit Mesopotam</t>
  </si>
  <si>
    <t>Studime mbi perberjen e ujrave dhe efektin qe ato kane ne rrenojat e parkut te Butrintit</t>
  </si>
  <si>
    <t>TVSH per projektin IPA "3D-IMP-ACT” Krijimi i një laboratori të ri 3D në IMK”</t>
  </si>
  <si>
    <t xml:space="preserve">Projekte IPA </t>
  </si>
  <si>
    <t>Rijetesimi I Piramides Tirane</t>
  </si>
  <si>
    <t>Produkte digjitale, modelet 3d dhe laboratorë digjitalizim përTrashëgiminë Kulturore të krijuar</t>
  </si>
  <si>
    <t>Produkte digjitale, modelet 3d dhe laboratorë digjitalizim përTrashëgiminë Kulturore të krijuar (projekti IPA 3D-IMP-ACT IMK)</t>
  </si>
  <si>
    <t>91202AF</t>
  </si>
  <si>
    <t>Objekte të trashëgimisë materiale dhe jomateriale si dhe fondi muzeor kombëtar i  inventarizuar, regjistruar dhe kataloguar në IKRTK. Inventarizim, katalogim, dixhitalizim, monitorim të lëvizjeve të objekteve trashegimisë materiale e jomateriale.</t>
  </si>
  <si>
    <t>Rijetesimi i Piramides Tirane (Bashkia Tirane)</t>
  </si>
  <si>
    <t xml:space="preserve">Programi  Trashëgimia Kulturore dhe Muzetë është një nga programet e Ministrisë së Kulturës i cili synon ruajtjen e integruar të tërësisë së vlerave të trashëgimisë kulturore, mbrojtjen dhe promovimin e saj si dëshmi e vlerave të trashëguara nga e kaluara, si shprehi e identitetit kombëtar dhe si pasuri e traditës kolektive. 
Trashëgimia kulturore përbëhet nga vlera materiale të luajtshme dhe të paluajtshme (dëshmi të arkitekturës, peizazhit, arkeologjisë) dhe vlera jomateriale që përbëjnë dijen dhe përvojën shpirtërore (ritet, zakonet, zejet tradicionale, folklori dhe gjuha) të krijuar dhe transmetuar nga populli përgjatë shekujve. 
Ky program zbatohet nëpërmjet Drejtorisë së Përgjithshme të Politikave dhe Zhvillimit të Kulturës, pjesë e Ministrisë së Kulturës si dhe nëpërmjet 19 institucioneve në varësi të saj (si Instituti Kombëtar i Trashëgimisë Kulturore, Muzetë Kombëtarë, Instituti Kombëtar i Rregjistrimit të Trashëgimisë Kulturore,Qendra Kombëtare e  Veprimtarive Tradicionale, Parqet Arkeologjike, Drejtoritë Rajonale të Trashëgimisë Kulturore, etj.) </t>
  </si>
  <si>
    <t>Emërtimi i Treguesit 2 -  Rritja e aksesit te publikut në Muze, Monumentet e kulturës dhe Parqe Arkeologjike në funksion  të turizmit kulturor.(nr.Vizitore)</t>
  </si>
  <si>
    <t>Emërtimi i Treguesit 3 - Numër në rritje i aktiviteteve, bartësve dhe ndjekësve të aktiviteteve, si rezultat i zbatimit të politikës së programit.</t>
  </si>
  <si>
    <t>Emërtimi i Treguesit 2- Raporti i grave të mbështetura financiarisht ndaj totalit të përfituesve</t>
  </si>
  <si>
    <t>Realizimi i punimeve të konservimit dhe drenazhimit në Portën me Kulla dhe Nimfeu, qyteti antik Butrint- projekti IPA "MoNa",</t>
  </si>
  <si>
    <r>
      <t xml:space="preserve">Detajimi i Kostos Totale të </t>
    </r>
    <r>
      <rPr>
        <b/>
        <sz val="9"/>
        <color rgb="FFFF0000"/>
        <rFont val="Times New Roman"/>
        <family val="1"/>
      </rPr>
      <t>Produktit 1</t>
    </r>
    <r>
      <rPr>
        <b/>
        <sz val="9"/>
        <color theme="1"/>
        <rFont val="Times New Roman"/>
        <family val="1"/>
      </rPr>
      <t xml:space="preserve"> sipas Artikujve Ekonomikë</t>
    </r>
  </si>
  <si>
    <r>
      <t>Detajimi i Kostos Totale të</t>
    </r>
    <r>
      <rPr>
        <b/>
        <sz val="9"/>
        <color rgb="FFFF0000"/>
        <rFont val="Times New Roman"/>
        <family val="1"/>
      </rPr>
      <t xml:space="preserve"> Produktit X </t>
    </r>
    <r>
      <rPr>
        <b/>
        <sz val="9"/>
        <color theme="1"/>
        <rFont val="Times New Roman"/>
        <family val="1"/>
      </rPr>
      <t>sipas Artikujve Ekonomikë</t>
    </r>
  </si>
  <si>
    <r>
      <t xml:space="preserve">Detajimi i Kostos Totale të </t>
    </r>
    <r>
      <rPr>
        <b/>
        <sz val="9"/>
        <color rgb="FFFF0000"/>
        <rFont val="Times New Roman"/>
        <family val="1"/>
      </rPr>
      <t xml:space="preserve">Produktit 1 </t>
    </r>
    <r>
      <rPr>
        <b/>
        <sz val="9"/>
        <color theme="1"/>
        <rFont val="Times New Roman"/>
        <family val="1"/>
      </rPr>
      <t>sipas Artikujve Ekonomikë</t>
    </r>
  </si>
  <si>
    <r>
      <t xml:space="preserve">Detajimi i Kostos Totale të </t>
    </r>
    <r>
      <rPr>
        <b/>
        <sz val="9"/>
        <color rgb="FFFF0000"/>
        <rFont val="Times New Roman"/>
        <family val="1"/>
      </rPr>
      <t xml:space="preserve">Produktit 2 </t>
    </r>
    <r>
      <rPr>
        <b/>
        <sz val="9"/>
        <color theme="1"/>
        <rFont val="Times New Roman"/>
        <family val="1"/>
      </rPr>
      <t>sipas Artikujve Ekonomikë</t>
    </r>
  </si>
  <si>
    <r>
      <t xml:space="preserve">Detajimi i Kostos Totale të </t>
    </r>
    <r>
      <rPr>
        <b/>
        <sz val="9"/>
        <color rgb="FFFF0000"/>
        <rFont val="Times New Roman"/>
        <family val="1"/>
      </rPr>
      <t xml:space="preserve">Produktit 1&amp;2 …X </t>
    </r>
    <r>
      <rPr>
        <b/>
        <sz val="9"/>
        <color theme="1"/>
        <rFont val="Times New Roman"/>
        <family val="1"/>
      </rPr>
      <t>sipas Artikujve Ekonomikë</t>
    </r>
  </si>
  <si>
    <r>
      <t xml:space="preserve">Detajimi i Kostos Totale të </t>
    </r>
    <r>
      <rPr>
        <b/>
        <sz val="9"/>
        <color rgb="FFFF0000"/>
        <rFont val="Times New Roman"/>
        <family val="1"/>
      </rPr>
      <t>Produktit X</t>
    </r>
    <r>
      <rPr>
        <b/>
        <sz val="9"/>
        <color theme="1"/>
        <rFont val="Times New Roman"/>
        <family val="1"/>
      </rPr>
      <t xml:space="preserve"> sipas Artikujve Ekonomikë</t>
    </r>
  </si>
  <si>
    <r>
      <t xml:space="preserve">Detajimi i Kostos Totale të </t>
    </r>
    <r>
      <rPr>
        <b/>
        <sz val="9"/>
        <color rgb="FFFF0000"/>
        <rFont val="Times New Roman"/>
        <family val="1"/>
      </rPr>
      <t xml:space="preserve">Produktit X </t>
    </r>
    <r>
      <rPr>
        <b/>
        <sz val="9"/>
        <color theme="1"/>
        <rFont val="Times New Roman"/>
        <family val="1"/>
      </rPr>
      <t>sipas Artikujve Ekonomikë</t>
    </r>
  </si>
  <si>
    <t>18CF308</t>
  </si>
  <si>
    <t>18CF309</t>
  </si>
  <si>
    <t>18CF30118CF30118CF301</t>
  </si>
  <si>
    <t>18CF310</t>
  </si>
  <si>
    <t>18AE214</t>
  </si>
  <si>
    <t>19AA101</t>
  </si>
  <si>
    <t>19AA102</t>
  </si>
  <si>
    <t>18AE216</t>
  </si>
  <si>
    <t>MINISTRIA E KULTURES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</si>
</sst>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quot;-&quot;??_);_(@_)"/>
    <numFmt numFmtId="165" formatCode="0.0%"/>
    <numFmt numFmtId="166" formatCode="_(* #,##0_);_(* \(#,##0\);_(* &quot;-&quot;??_);_(@_)"/>
    <numFmt numFmtId="167" formatCode="#,##0.000"/>
  </numFmts>
  <fonts count="6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Garamond"/>
      <family val="1"/>
    </font>
    <font>
      <sz val="8"/>
      <color theme="1"/>
      <name val="Garamond"/>
      <family val="1"/>
    </font>
    <font>
      <b/>
      <sz val="9"/>
      <color theme="1"/>
      <name val="Garamond"/>
      <family val="1"/>
    </font>
    <font>
      <sz val="9"/>
      <color theme="1"/>
      <name val="Garamond"/>
      <family val="1"/>
    </font>
    <font>
      <sz val="10"/>
      <name val="Arial"/>
      <family val="2"/>
    </font>
    <font>
      <i/>
      <sz val="9"/>
      <color theme="1"/>
      <name val="Garamond"/>
      <family val="1"/>
    </font>
    <font>
      <b/>
      <sz val="10"/>
      <color theme="1"/>
      <name val="Garamond"/>
      <family val="1"/>
    </font>
    <font>
      <b/>
      <i/>
      <sz val="9"/>
      <color rgb="FFFF0000"/>
      <name val="Garamond"/>
      <family val="1"/>
    </font>
    <font>
      <b/>
      <sz val="9"/>
      <color rgb="FFFF0000"/>
      <name val="Garamond"/>
      <family val="1"/>
    </font>
    <font>
      <b/>
      <sz val="9"/>
      <name val="Garamond"/>
      <family val="1"/>
    </font>
    <font>
      <sz val="12"/>
      <color theme="1"/>
      <name val="Calibri"/>
      <family val="2"/>
      <scheme val="minor"/>
    </font>
    <font>
      <sz val="9"/>
      <color theme="1"/>
      <name val="Times New Roman"/>
      <family val="1"/>
    </font>
    <font>
      <sz val="9"/>
      <name val="Times New Roman"/>
      <family val="1"/>
    </font>
    <font>
      <sz val="10"/>
      <color theme="1"/>
      <name val="Times New Roman"/>
      <family val="1"/>
    </font>
    <font>
      <sz val="10"/>
      <name val="Times New Roman"/>
      <family val="1"/>
    </font>
    <font>
      <i/>
      <sz val="10"/>
      <name val="Times New Roman"/>
      <family val="1"/>
    </font>
    <font>
      <b/>
      <sz val="10"/>
      <color theme="1"/>
      <name val="Times New Roman"/>
      <family val="1"/>
    </font>
    <font>
      <i/>
      <sz val="10"/>
      <color theme="1"/>
      <name val="Times New Roman"/>
      <family val="1"/>
    </font>
    <font>
      <b/>
      <sz val="10"/>
      <name val="Garamond"/>
      <family val="1"/>
    </font>
    <font>
      <sz val="9"/>
      <name val="Garamond"/>
      <family val="1"/>
    </font>
    <font>
      <sz val="10"/>
      <name val="Garamond"/>
      <family val="1"/>
    </font>
    <font>
      <b/>
      <sz val="10"/>
      <color rgb="FFFF0000"/>
      <name val="Garamond"/>
      <family val="1"/>
    </font>
    <font>
      <sz val="9"/>
      <color theme="1"/>
      <name val="Calibri"/>
      <family val="2"/>
      <scheme val="minor"/>
    </font>
    <font>
      <sz val="10"/>
      <color theme="1"/>
      <name val="Calibri"/>
      <family val="2"/>
      <scheme val="minor"/>
    </font>
    <font>
      <b/>
      <sz val="10"/>
      <color theme="1"/>
      <name val="Calibri"/>
      <family val="2"/>
      <scheme val="minor"/>
    </font>
    <font>
      <b/>
      <sz val="10"/>
      <color rgb="FFFF0000"/>
      <name val="Calibri"/>
      <family val="2"/>
      <scheme val="minor"/>
    </font>
    <font>
      <i/>
      <sz val="10"/>
      <color theme="1"/>
      <name val="Garamond"/>
      <family val="1"/>
    </font>
    <font>
      <b/>
      <i/>
      <sz val="10"/>
      <color rgb="FFFF0000"/>
      <name val="Garamond"/>
      <family val="1"/>
    </font>
    <font>
      <sz val="9"/>
      <color rgb="FFFF0000"/>
      <name val="Times New Roman"/>
      <family val="1"/>
    </font>
    <font>
      <sz val="8"/>
      <color indexed="81"/>
      <name val="Tahoma"/>
      <family val="2"/>
    </font>
    <font>
      <sz val="10"/>
      <color theme="0"/>
      <name val="Calibri"/>
      <family val="2"/>
      <scheme val="minor"/>
    </font>
    <font>
      <b/>
      <sz val="10"/>
      <color theme="0"/>
      <name val="Calibri"/>
      <family val="2"/>
      <scheme val="minor"/>
    </font>
    <font>
      <sz val="10"/>
      <color theme="0"/>
      <name val="Times New Roman"/>
      <family val="1"/>
    </font>
    <font>
      <sz val="10"/>
      <name val="Calibri"/>
      <family val="2"/>
      <scheme val="minor"/>
    </font>
    <font>
      <sz val="8"/>
      <name val="Garamond"/>
      <family val="1"/>
    </font>
    <font>
      <b/>
      <sz val="8"/>
      <color theme="1"/>
      <name val="Garamond"/>
      <family val="1"/>
    </font>
    <font>
      <b/>
      <sz val="8"/>
      <color rgb="FFFF0000"/>
      <name val="Garamond"/>
      <family val="1"/>
    </font>
    <font>
      <sz val="9"/>
      <color theme="0"/>
      <name val="Garamond"/>
      <family val="1"/>
    </font>
    <font>
      <sz val="10"/>
      <color rgb="FFFF0000"/>
      <name val="Calibri"/>
      <family val="2"/>
      <scheme val="minor"/>
    </font>
    <font>
      <sz val="10"/>
      <color rgb="FFFF0000"/>
      <name val="Times New Roman"/>
      <family val="1"/>
    </font>
    <font>
      <b/>
      <sz val="9"/>
      <color theme="1"/>
      <name val="Times New Roman"/>
      <family val="1"/>
    </font>
    <font>
      <b/>
      <sz val="9"/>
      <color rgb="FFFF0000"/>
      <name val="Times New Roman"/>
      <family val="1"/>
    </font>
    <font>
      <i/>
      <sz val="9"/>
      <color theme="1"/>
      <name val="Times New Roman"/>
      <family val="1"/>
    </font>
    <font>
      <b/>
      <i/>
      <sz val="9"/>
      <color rgb="FFFF0000"/>
      <name val="Times New Roman"/>
      <family val="1"/>
    </font>
    <font>
      <b/>
      <sz val="11"/>
      <color theme="1"/>
      <name val="Times New Roman"/>
      <family val="1"/>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6" tint="-0.249977111117893"/>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2E74B5"/>
      </left>
      <right/>
      <top style="medium">
        <color rgb="FF2E74B5"/>
      </top>
      <bottom style="medium">
        <color rgb="FF2E74B5"/>
      </bottom>
      <diagonal/>
    </border>
    <border>
      <left/>
      <right/>
      <top style="medium">
        <color rgb="FF2E74B5"/>
      </top>
      <bottom style="medium">
        <color rgb="FF2E74B5"/>
      </bottom>
      <diagonal/>
    </border>
    <border>
      <left/>
      <right/>
      <top style="medium">
        <color rgb="FF2E74B5"/>
      </top>
      <bottom/>
      <diagonal/>
    </border>
    <border>
      <left/>
      <right/>
      <top/>
      <bottom style="medium">
        <color rgb="FF2E74B5"/>
      </bottom>
      <diagonal/>
    </border>
    <border>
      <left/>
      <right style="medium">
        <color rgb="FF2E74B5"/>
      </right>
      <top style="medium">
        <color rgb="FF2E74B5"/>
      </top>
      <bottom style="medium">
        <color rgb="FF2E74B5"/>
      </bottom>
      <diagonal/>
    </border>
    <border>
      <left/>
      <right style="medium">
        <color rgb="FF2E74B5"/>
      </right>
      <top/>
      <bottom style="medium">
        <color rgb="FF2E74B5"/>
      </bottom>
      <diagonal/>
    </border>
    <border>
      <left style="medium">
        <color rgb="FF2E74B5"/>
      </left>
      <right style="medium">
        <color rgb="FF2E74B5"/>
      </right>
      <top/>
      <bottom style="medium">
        <color rgb="FF2E74B5"/>
      </bottom>
      <diagonal/>
    </border>
    <border>
      <left/>
      <right style="medium">
        <color rgb="FF2E74B5"/>
      </right>
      <top/>
      <bottom/>
      <diagonal/>
    </border>
    <border>
      <left style="medium">
        <color rgb="FF2E74B5"/>
      </left>
      <right style="medium">
        <color rgb="FF2E74B5"/>
      </right>
      <top style="medium">
        <color rgb="FF2E74B5"/>
      </top>
      <bottom/>
      <diagonal/>
    </border>
    <border>
      <left style="medium">
        <color rgb="FF2E74B5"/>
      </left>
      <right style="medium">
        <color rgb="FF2E74B5"/>
      </right>
      <top style="medium">
        <color rgb="FF2E74B5"/>
      </top>
      <bottom style="medium">
        <color rgb="FF2E74B5"/>
      </bottom>
      <diagonal/>
    </border>
    <border>
      <left style="medium">
        <color rgb="FF2E74B5"/>
      </left>
      <right style="medium">
        <color rgb="FF2E74B5"/>
      </right>
      <top/>
      <bottom/>
      <diagonal/>
    </border>
    <border>
      <left style="medium">
        <color rgb="FF2E74B5"/>
      </left>
      <right/>
      <top style="medium">
        <color rgb="FF2E74B5"/>
      </top>
      <bottom/>
      <diagonal/>
    </border>
    <border>
      <left style="medium">
        <color rgb="FF2E74B5"/>
      </left>
      <right style="medium">
        <color rgb="FF2E74B5"/>
      </right>
      <top style="medium">
        <color rgb="FF2E74B5"/>
      </top>
      <bottom style="thin">
        <color indexed="64"/>
      </bottom>
      <diagonal/>
    </border>
    <border>
      <left/>
      <right style="medium">
        <color rgb="FF2E74B5"/>
      </right>
      <top style="medium">
        <color rgb="FF2E74B5"/>
      </top>
      <bottom/>
      <diagonal/>
    </border>
    <border>
      <left style="medium">
        <color rgb="FF2E74B5"/>
      </left>
      <right/>
      <top/>
      <bottom/>
      <diagonal/>
    </border>
    <border>
      <left style="medium">
        <color rgb="FF2E74B5"/>
      </left>
      <right/>
      <top/>
      <bottom style="medium">
        <color rgb="FF2E74B5"/>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2" fillId="0" borderId="0"/>
    <xf numFmtId="9" fontId="1" fillId="0" borderId="0" applyFont="0" applyFill="0" applyBorder="0" applyAlignment="0" applyProtection="0"/>
    <xf numFmtId="0" fontId="28" fillId="0" borderId="0"/>
    <xf numFmtId="164" fontId="1" fillId="0" borderId="0" applyFont="0" applyFill="0" applyBorder="0" applyAlignment="0" applyProtection="0"/>
    <xf numFmtId="0" fontId="22" fillId="0" borderId="0"/>
  </cellStyleXfs>
  <cellXfs count="599">
    <xf numFmtId="0" fontId="0" fillId="0" borderId="0" xfId="0"/>
    <xf numFmtId="0" fontId="24" fillId="33" borderId="19" xfId="0" applyFont="1" applyFill="1" applyBorder="1" applyAlignment="1">
      <alignment horizontal="left" vertical="center" wrapText="1"/>
    </xf>
    <xf numFmtId="0" fontId="21" fillId="0" borderId="16" xfId="0" applyFont="1" applyBorder="1" applyAlignment="1">
      <alignment horizontal="left" vertical="center" wrapText="1" indent="1"/>
    </xf>
    <xf numFmtId="0" fontId="23" fillId="0" borderId="16" xfId="0" applyFont="1" applyBorder="1" applyAlignment="1">
      <alignment horizontal="left" vertical="center" wrapText="1" indent="1"/>
    </xf>
    <xf numFmtId="0" fontId="32" fillId="0" borderId="0" xfId="0" applyNumberFormat="1" applyFont="1" applyFill="1" applyBorder="1" applyAlignment="1" applyProtection="1">
      <alignment horizontal="center" vertical="center" wrapText="1"/>
    </xf>
    <xf numFmtId="166" fontId="32" fillId="0" borderId="0" xfId="45" applyNumberFormat="1" applyFont="1" applyFill="1" applyBorder="1" applyAlignment="1">
      <alignment horizontal="center" vertical="center"/>
    </xf>
    <xf numFmtId="3" fontId="32" fillId="0" borderId="0" xfId="0" applyNumberFormat="1" applyFont="1" applyFill="1" applyBorder="1" applyAlignment="1" applyProtection="1">
      <alignment horizontal="right" vertical="center" wrapText="1"/>
    </xf>
    <xf numFmtId="0" fontId="20" fillId="33" borderId="19" xfId="0" applyFont="1" applyFill="1" applyBorder="1" applyAlignment="1">
      <alignment horizontal="left" vertical="center" wrapText="1"/>
    </xf>
    <xf numFmtId="0" fontId="40" fillId="0" borderId="0" xfId="0" applyFont="1"/>
    <xf numFmtId="0" fontId="41" fillId="0" borderId="0" xfId="0" applyFont="1"/>
    <xf numFmtId="0" fontId="41" fillId="0" borderId="0" xfId="0" applyFont="1" applyFill="1" applyBorder="1"/>
    <xf numFmtId="0" fontId="42" fillId="0" borderId="0" xfId="0" applyFont="1" applyAlignment="1"/>
    <xf numFmtId="0" fontId="41" fillId="33" borderId="0" xfId="0" applyFont="1" applyFill="1"/>
    <xf numFmtId="0" fontId="24" fillId="33" borderId="17" xfId="0" applyFont="1" applyFill="1" applyBorder="1" applyAlignment="1">
      <alignment horizontal="center" vertical="center" wrapText="1"/>
    </xf>
    <xf numFmtId="0" fontId="18" fillId="33" borderId="15" xfId="0" applyFont="1" applyFill="1" applyBorder="1" applyAlignment="1">
      <alignment horizontal="center" vertical="center" wrapText="1"/>
    </xf>
    <xf numFmtId="0" fontId="18" fillId="33" borderId="16" xfId="0" applyFont="1" applyFill="1" applyBorder="1" applyAlignment="1">
      <alignment horizontal="left" vertical="center" wrapText="1"/>
    </xf>
    <xf numFmtId="0" fontId="24" fillId="33" borderId="16" xfId="0" applyFont="1" applyFill="1" applyBorder="1" applyAlignment="1">
      <alignment vertical="center" wrapText="1"/>
    </xf>
    <xf numFmtId="4" fontId="41" fillId="0" borderId="0" xfId="0" applyNumberFormat="1" applyFont="1"/>
    <xf numFmtId="0" fontId="24" fillId="33" borderId="15" xfId="0" applyFont="1" applyFill="1" applyBorder="1" applyAlignment="1">
      <alignment horizontal="center" vertical="center" wrapText="1"/>
    </xf>
    <xf numFmtId="3" fontId="31" fillId="0" borderId="19" xfId="0" applyNumberFormat="1" applyFont="1" applyFill="1" applyBorder="1" applyAlignment="1">
      <alignment horizontal="center" vertical="center" wrapText="1"/>
    </xf>
    <xf numFmtId="3" fontId="32" fillId="0" borderId="19" xfId="0" applyNumberFormat="1" applyFont="1" applyFill="1" applyBorder="1" applyAlignment="1">
      <alignment horizontal="center" vertical="center"/>
    </xf>
    <xf numFmtId="3" fontId="18" fillId="33" borderId="16" xfId="0" applyNumberFormat="1" applyFont="1" applyFill="1" applyBorder="1" applyAlignment="1">
      <alignment horizontal="center" vertical="center" wrapText="1"/>
    </xf>
    <xf numFmtId="165" fontId="18" fillId="33" borderId="15" xfId="0" applyNumberFormat="1" applyFont="1" applyFill="1" applyBorder="1" applyAlignment="1">
      <alignment horizontal="center" vertical="center"/>
    </xf>
    <xf numFmtId="3" fontId="41" fillId="0" borderId="0" xfId="0" applyNumberFormat="1" applyFont="1"/>
    <xf numFmtId="0" fontId="18" fillId="33" borderId="16" xfId="0" applyFont="1" applyFill="1" applyBorder="1" applyAlignment="1">
      <alignment horizontal="left" vertical="center" wrapText="1" indent="1"/>
    </xf>
    <xf numFmtId="0" fontId="44" fillId="33" borderId="16" xfId="0" applyFont="1" applyFill="1" applyBorder="1" applyAlignment="1">
      <alignment horizontal="left" vertical="center" wrapText="1" indent="1"/>
    </xf>
    <xf numFmtId="3" fontId="33" fillId="0" borderId="19" xfId="0" applyNumberFormat="1" applyFont="1" applyFill="1" applyBorder="1" applyAlignment="1">
      <alignment horizontal="center" vertical="center"/>
    </xf>
    <xf numFmtId="0" fontId="41" fillId="0" borderId="0" xfId="0" applyFont="1" applyAlignment="1">
      <alignment wrapText="1"/>
    </xf>
    <xf numFmtId="165" fontId="41" fillId="0" borderId="0" xfId="43" applyNumberFormat="1" applyFont="1"/>
    <xf numFmtId="0" fontId="45" fillId="33" borderId="20" xfId="0" applyFont="1" applyFill="1" applyBorder="1" applyAlignment="1">
      <alignment horizontal="left" vertical="center" wrapText="1" indent="1"/>
    </xf>
    <xf numFmtId="0" fontId="39" fillId="33" borderId="19" xfId="0" applyFont="1" applyFill="1" applyBorder="1" applyAlignment="1">
      <alignment vertical="center" wrapText="1"/>
    </xf>
    <xf numFmtId="3" fontId="34" fillId="35" borderId="19" xfId="0" applyNumberFormat="1" applyFont="1" applyFill="1" applyBorder="1" applyAlignment="1">
      <alignment horizontal="center" vertical="center"/>
    </xf>
    <xf numFmtId="0" fontId="39" fillId="33" borderId="16" xfId="0" applyFont="1" applyFill="1" applyBorder="1" applyAlignment="1">
      <alignment vertical="center" wrapText="1"/>
    </xf>
    <xf numFmtId="165" fontId="33" fillId="0" borderId="19" xfId="0" applyNumberFormat="1" applyFont="1" applyFill="1" applyBorder="1" applyAlignment="1">
      <alignment horizontal="center" vertical="center"/>
    </xf>
    <xf numFmtId="0" fontId="39" fillId="33" borderId="20" xfId="0" applyFont="1" applyFill="1" applyBorder="1" applyAlignment="1">
      <alignment horizontal="left" vertical="center" wrapText="1" indent="1"/>
    </xf>
    <xf numFmtId="3" fontId="24" fillId="35" borderId="15" xfId="0" applyNumberFormat="1" applyFont="1" applyFill="1" applyBorder="1" applyAlignment="1">
      <alignment horizontal="center" vertical="center"/>
    </xf>
    <xf numFmtId="3" fontId="32" fillId="0" borderId="19" xfId="0" applyNumberFormat="1" applyFont="1" applyFill="1" applyBorder="1" applyAlignment="1">
      <alignment horizontal="center" vertical="center" wrapText="1"/>
    </xf>
    <xf numFmtId="3" fontId="18" fillId="0" borderId="15" xfId="0" applyNumberFormat="1" applyFont="1" applyBorder="1" applyAlignment="1">
      <alignment horizontal="center" vertical="center"/>
    </xf>
    <xf numFmtId="3" fontId="31" fillId="0" borderId="19" xfId="0" applyNumberFormat="1" applyFont="1" applyFill="1" applyBorder="1" applyAlignment="1">
      <alignment horizontal="center" vertical="center"/>
    </xf>
    <xf numFmtId="3" fontId="35" fillId="0" borderId="19" xfId="0" applyNumberFormat="1" applyFont="1" applyFill="1" applyBorder="1" applyAlignment="1">
      <alignment horizontal="center" vertical="center"/>
    </xf>
    <xf numFmtId="165" fontId="35" fillId="0" borderId="19" xfId="0" applyNumberFormat="1" applyFont="1" applyFill="1" applyBorder="1" applyAlignment="1">
      <alignment horizontal="center" vertical="center"/>
    </xf>
    <xf numFmtId="0" fontId="36" fillId="33" borderId="17" xfId="0" applyFont="1" applyFill="1" applyBorder="1" applyAlignment="1">
      <alignment horizontal="center" vertical="center" wrapText="1"/>
    </xf>
    <xf numFmtId="0" fontId="36" fillId="33" borderId="15" xfId="0" applyFont="1" applyFill="1" applyBorder="1" applyAlignment="1">
      <alignment horizontal="center" vertical="center" wrapText="1"/>
    </xf>
    <xf numFmtId="3" fontId="38" fillId="33" borderId="16" xfId="0" applyNumberFormat="1" applyFont="1" applyFill="1" applyBorder="1" applyAlignment="1">
      <alignment horizontal="center" vertical="center" wrapText="1"/>
    </xf>
    <xf numFmtId="0" fontId="38" fillId="33" borderId="16" xfId="0" applyFont="1" applyFill="1" applyBorder="1" applyAlignment="1">
      <alignment horizontal="center" vertical="center" wrapText="1"/>
    </xf>
    <xf numFmtId="165" fontId="38" fillId="33" borderId="15" xfId="0" applyNumberFormat="1" applyFont="1" applyFill="1" applyBorder="1" applyAlignment="1">
      <alignment horizontal="center" vertical="center"/>
    </xf>
    <xf numFmtId="164" fontId="31" fillId="0" borderId="19" xfId="45" applyFont="1" applyFill="1" applyBorder="1" applyAlignment="1">
      <alignment horizontal="center" vertical="center"/>
    </xf>
    <xf numFmtId="3" fontId="44" fillId="0" borderId="15" xfId="0" applyNumberFormat="1" applyFont="1" applyBorder="1" applyAlignment="1">
      <alignment horizontal="center" vertical="center"/>
    </xf>
    <xf numFmtId="3" fontId="41" fillId="0" borderId="0" xfId="0" applyNumberFormat="1" applyFont="1" applyFill="1" applyBorder="1"/>
    <xf numFmtId="165" fontId="32" fillId="0" borderId="19" xfId="0" applyNumberFormat="1" applyFont="1" applyFill="1" applyBorder="1" applyAlignment="1">
      <alignment horizontal="center" vertical="center"/>
    </xf>
    <xf numFmtId="164" fontId="33" fillId="0" borderId="19" xfId="45" applyFont="1" applyFill="1" applyBorder="1" applyAlignment="1">
      <alignment horizontal="center" vertical="center"/>
    </xf>
    <xf numFmtId="0" fontId="18" fillId="0" borderId="0" xfId="0" applyFont="1" applyFill="1" applyBorder="1" applyAlignment="1">
      <alignment horizontal="left" vertical="center" wrapText="1"/>
    </xf>
    <xf numFmtId="3" fontId="18" fillId="0" borderId="0" xfId="0" applyNumberFormat="1" applyFont="1" applyFill="1" applyBorder="1" applyAlignment="1">
      <alignment horizontal="center" vertical="center" wrapText="1"/>
    </xf>
    <xf numFmtId="3" fontId="31" fillId="0" borderId="0" xfId="0" applyNumberFormat="1" applyFont="1" applyFill="1" applyBorder="1" applyAlignment="1">
      <alignment horizontal="center" vertical="center"/>
    </xf>
    <xf numFmtId="165" fontId="18" fillId="0" borderId="0" xfId="0" applyNumberFormat="1" applyFont="1" applyFill="1" applyBorder="1" applyAlignment="1">
      <alignment horizontal="center" vertical="center"/>
    </xf>
    <xf numFmtId="0" fontId="31" fillId="0" borderId="0" xfId="0" applyFont="1" applyFill="1" applyBorder="1" applyAlignment="1">
      <alignment vertical="top" wrapText="1"/>
    </xf>
    <xf numFmtId="3" fontId="18" fillId="0" borderId="16" xfId="0" applyNumberFormat="1" applyFont="1" applyFill="1" applyBorder="1" applyAlignment="1">
      <alignment horizontal="center" vertical="center" wrapText="1"/>
    </xf>
    <xf numFmtId="0" fontId="45" fillId="33" borderId="22" xfId="0" applyFont="1" applyFill="1" applyBorder="1" applyAlignment="1">
      <alignment horizontal="left" vertical="center" wrapText="1" indent="1"/>
    </xf>
    <xf numFmtId="0" fontId="32" fillId="0" borderId="0" xfId="0" applyNumberFormat="1" applyFont="1" applyFill="1" applyBorder="1" applyAlignment="1" applyProtection="1">
      <alignment horizontal="left" vertical="center" wrapText="1"/>
    </xf>
    <xf numFmtId="0" fontId="45" fillId="33" borderId="18" xfId="0" applyFont="1" applyFill="1" applyBorder="1" applyAlignment="1">
      <alignment horizontal="left" vertical="center" wrapText="1" indent="1"/>
    </xf>
    <xf numFmtId="0" fontId="39" fillId="0" borderId="0" xfId="0" applyFont="1" applyFill="1" applyBorder="1" applyAlignment="1">
      <alignment horizontal="left" vertical="center" wrapText="1"/>
    </xf>
    <xf numFmtId="9" fontId="39" fillId="0" borderId="0" xfId="0" applyNumberFormat="1" applyFont="1" applyFill="1" applyBorder="1" applyAlignment="1">
      <alignment horizontal="center" vertical="center" wrapText="1"/>
    </xf>
    <xf numFmtId="0" fontId="39" fillId="0" borderId="0" xfId="0" applyFont="1" applyFill="1" applyBorder="1" applyAlignment="1">
      <alignment horizontal="left" vertical="center"/>
    </xf>
    <xf numFmtId="0" fontId="18" fillId="0" borderId="16" xfId="0" applyFont="1" applyFill="1" applyBorder="1" applyAlignment="1">
      <alignment horizontal="center" vertical="center" wrapText="1"/>
    </xf>
    <xf numFmtId="3" fontId="24" fillId="36" borderId="15" xfId="0" applyNumberFormat="1" applyFont="1" applyFill="1" applyBorder="1" applyAlignment="1">
      <alignment horizontal="center" vertical="center"/>
    </xf>
    <xf numFmtId="3" fontId="24" fillId="34" borderId="15" xfId="0" applyNumberFormat="1" applyFont="1" applyFill="1" applyBorder="1" applyAlignment="1">
      <alignment horizontal="center" vertical="center"/>
    </xf>
    <xf numFmtId="3" fontId="24" fillId="0" borderId="15" xfId="0" applyNumberFormat="1" applyFont="1" applyBorder="1" applyAlignment="1">
      <alignment horizontal="center" vertical="center"/>
    </xf>
    <xf numFmtId="3" fontId="18" fillId="0" borderId="0" xfId="0" applyNumberFormat="1" applyFont="1" applyBorder="1" applyAlignment="1">
      <alignment horizontal="center" vertical="center"/>
    </xf>
    <xf numFmtId="0" fontId="40" fillId="0" borderId="0" xfId="0" applyFont="1" applyFill="1" applyBorder="1"/>
    <xf numFmtId="0" fontId="20" fillId="33" borderId="17" xfId="0" applyFont="1" applyFill="1" applyBorder="1" applyAlignment="1">
      <alignment horizontal="center" vertical="center" wrapText="1"/>
    </xf>
    <xf numFmtId="0" fontId="21" fillId="33" borderId="15" xfId="0" applyFont="1" applyFill="1" applyBorder="1" applyAlignment="1">
      <alignment horizontal="center" vertical="center" wrapText="1"/>
    </xf>
    <xf numFmtId="0" fontId="21" fillId="33" borderId="16" xfId="0" applyFont="1" applyFill="1" applyBorder="1" applyAlignment="1">
      <alignment vertical="center" wrapText="1"/>
    </xf>
    <xf numFmtId="0" fontId="21" fillId="33" borderId="16" xfId="0" applyFont="1" applyFill="1" applyBorder="1" applyAlignment="1">
      <alignment horizontal="left" vertical="center" wrapText="1"/>
    </xf>
    <xf numFmtId="0" fontId="20" fillId="33" borderId="15" xfId="0" applyFont="1" applyFill="1" applyBorder="1" applyAlignment="1">
      <alignment horizontal="center" vertical="center" wrapText="1"/>
    </xf>
    <xf numFmtId="3" fontId="21" fillId="33" borderId="15" xfId="0" applyNumberFormat="1" applyFont="1" applyFill="1" applyBorder="1" applyAlignment="1">
      <alignment horizontal="center" vertical="center"/>
    </xf>
    <xf numFmtId="3" fontId="21" fillId="33" borderId="16" xfId="0" applyNumberFormat="1" applyFont="1" applyFill="1" applyBorder="1" applyAlignment="1">
      <alignment horizontal="center" vertical="center" wrapText="1"/>
    </xf>
    <xf numFmtId="165" fontId="21" fillId="33" borderId="15" xfId="0" applyNumberFormat="1" applyFont="1" applyFill="1" applyBorder="1" applyAlignment="1">
      <alignment horizontal="center" vertical="center"/>
    </xf>
    <xf numFmtId="3" fontId="21" fillId="0" borderId="15" xfId="0" applyNumberFormat="1" applyFont="1" applyBorder="1" applyAlignment="1">
      <alignment horizontal="center" vertical="center"/>
    </xf>
    <xf numFmtId="3" fontId="23" fillId="0" borderId="15" xfId="0" applyNumberFormat="1" applyFont="1" applyBorder="1" applyAlignment="1">
      <alignment horizontal="center" vertical="center"/>
    </xf>
    <xf numFmtId="3" fontId="20" fillId="0" borderId="15" xfId="0" applyNumberFormat="1" applyFont="1" applyBorder="1" applyAlignment="1">
      <alignment horizontal="center" vertical="center"/>
    </xf>
    <xf numFmtId="0" fontId="21" fillId="0" borderId="16" xfId="0" applyFont="1" applyFill="1" applyBorder="1" applyAlignment="1">
      <alignment vertical="center" wrapText="1"/>
    </xf>
    <xf numFmtId="0" fontId="37" fillId="33" borderId="16" xfId="0" applyFont="1" applyFill="1" applyBorder="1" applyAlignment="1">
      <alignment horizontal="left" vertical="center" wrapText="1"/>
    </xf>
    <xf numFmtId="0" fontId="40" fillId="0" borderId="0" xfId="0" applyFont="1" applyAlignment="1">
      <alignment wrapText="1"/>
    </xf>
    <xf numFmtId="9" fontId="18" fillId="0" borderId="0" xfId="0" applyNumberFormat="1" applyFont="1" applyFill="1" applyBorder="1" applyAlignment="1">
      <alignment horizontal="center" vertical="center"/>
    </xf>
    <xf numFmtId="0" fontId="39" fillId="0" borderId="0" xfId="0" applyFont="1" applyFill="1" applyBorder="1" applyAlignment="1">
      <alignment horizontal="center" vertical="center" wrapText="1"/>
    </xf>
    <xf numFmtId="0" fontId="31" fillId="0" borderId="0" xfId="0" applyFont="1" applyFill="1" applyBorder="1" applyAlignment="1">
      <alignment vertical="center" wrapText="1"/>
    </xf>
    <xf numFmtId="0" fontId="31" fillId="0" borderId="0" xfId="0" applyFont="1" applyFill="1" applyBorder="1" applyAlignment="1">
      <alignment vertical="center"/>
    </xf>
    <xf numFmtId="164" fontId="41" fillId="0" borderId="0" xfId="45" applyFont="1"/>
    <xf numFmtId="0" fontId="40" fillId="0" borderId="0" xfId="0" applyFont="1" applyFill="1" applyBorder="1" applyAlignment="1">
      <alignment wrapText="1"/>
    </xf>
    <xf numFmtId="166" fontId="30" fillId="0" borderId="0" xfId="45" applyNumberFormat="1" applyFont="1" applyFill="1" applyBorder="1" applyAlignment="1">
      <alignment horizontal="center" vertical="center" wrapText="1"/>
    </xf>
    <xf numFmtId="166" fontId="46" fillId="0" borderId="0" xfId="45" applyNumberFormat="1" applyFont="1" applyFill="1" applyBorder="1" applyAlignment="1">
      <alignment horizontal="center" vertical="center" wrapText="1"/>
    </xf>
    <xf numFmtId="0" fontId="40" fillId="0" borderId="0" xfId="0" applyFont="1" applyBorder="1" applyAlignment="1">
      <alignment horizontal="center"/>
    </xf>
    <xf numFmtId="3" fontId="32" fillId="0" borderId="0" xfId="0" applyNumberFormat="1" applyFont="1" applyFill="1" applyBorder="1" applyAlignment="1">
      <alignment horizontal="center" vertical="center"/>
    </xf>
    <xf numFmtId="0" fontId="26" fillId="0" borderId="0"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0" xfId="0" applyFont="1" applyFill="1" applyBorder="1" applyAlignment="1">
      <alignment vertical="center" wrapText="1"/>
    </xf>
    <xf numFmtId="0" fontId="44" fillId="0" borderId="0" xfId="0" applyFont="1" applyFill="1" applyBorder="1" applyAlignment="1">
      <alignment horizontal="left" vertical="center" wrapText="1" indent="1"/>
    </xf>
    <xf numFmtId="3" fontId="33" fillId="0" borderId="0" xfId="0" applyNumberFormat="1" applyFont="1" applyFill="1" applyBorder="1" applyAlignment="1">
      <alignment horizontal="center" vertical="center"/>
    </xf>
    <xf numFmtId="0" fontId="18" fillId="0" borderId="0" xfId="0" applyFont="1" applyFill="1" applyBorder="1" applyAlignment="1">
      <alignment horizontal="left" vertical="center" wrapText="1" indent="1"/>
    </xf>
    <xf numFmtId="0" fontId="39" fillId="0" borderId="0" xfId="0" applyFont="1" applyFill="1" applyBorder="1" applyAlignment="1">
      <alignment vertical="center" wrapText="1"/>
    </xf>
    <xf numFmtId="0" fontId="40" fillId="0" borderId="0" xfId="0" applyFont="1" applyFill="1" applyBorder="1" applyAlignment="1">
      <alignment horizontal="center"/>
    </xf>
    <xf numFmtId="1" fontId="30" fillId="0" borderId="0" xfId="46" applyNumberFormat="1" applyFont="1" applyFill="1" applyBorder="1" applyAlignment="1">
      <alignment horizontal="center" vertical="center" wrapText="1"/>
    </xf>
    <xf numFmtId="0" fontId="21" fillId="0" borderId="0" xfId="0" applyFont="1" applyFill="1" applyBorder="1" applyAlignment="1">
      <alignment horizontal="left" vertical="center" wrapText="1"/>
    </xf>
    <xf numFmtId="0" fontId="39" fillId="39" borderId="16" xfId="0" applyFont="1" applyFill="1" applyBorder="1" applyAlignment="1">
      <alignment vertical="center" wrapText="1"/>
    </xf>
    <xf numFmtId="0" fontId="39" fillId="39" borderId="16" xfId="0" applyFont="1" applyFill="1" applyBorder="1" applyAlignment="1">
      <alignment horizontal="left" vertical="center" wrapText="1"/>
    </xf>
    <xf numFmtId="0" fontId="24" fillId="38" borderId="16" xfId="0" applyFont="1" applyFill="1" applyBorder="1" applyAlignment="1">
      <alignment vertical="center" wrapText="1"/>
    </xf>
    <xf numFmtId="0" fontId="24" fillId="38" borderId="19" xfId="0" applyFont="1" applyFill="1" applyBorder="1" applyAlignment="1">
      <alignment vertical="center" wrapText="1"/>
    </xf>
    <xf numFmtId="0" fontId="39" fillId="39" borderId="16" xfId="0" applyFont="1" applyFill="1" applyBorder="1" applyAlignment="1">
      <alignment horizontal="center" vertical="center" wrapText="1"/>
    </xf>
    <xf numFmtId="9" fontId="39" fillId="39" borderId="19" xfId="0" applyNumberFormat="1" applyFont="1" applyFill="1" applyBorder="1" applyAlignment="1">
      <alignment horizontal="center" vertical="center" wrapText="1"/>
    </xf>
    <xf numFmtId="9" fontId="18" fillId="39" borderId="14" xfId="0" applyNumberFormat="1" applyFont="1" applyFill="1" applyBorder="1" applyAlignment="1">
      <alignment vertical="center"/>
    </xf>
    <xf numFmtId="9" fontId="39" fillId="37" borderId="19" xfId="0" applyNumberFormat="1" applyFont="1" applyFill="1" applyBorder="1" applyAlignment="1">
      <alignment horizontal="center" vertical="center" wrapText="1"/>
    </xf>
    <xf numFmtId="0" fontId="39" fillId="37" borderId="19" xfId="0" applyFont="1" applyFill="1" applyBorder="1" applyAlignment="1">
      <alignment horizontal="left" vertical="center" wrapText="1"/>
    </xf>
    <xf numFmtId="0" fontId="18" fillId="37" borderId="14" xfId="0" applyNumberFormat="1" applyFont="1" applyFill="1" applyBorder="1" applyAlignment="1">
      <alignment vertical="center"/>
    </xf>
    <xf numFmtId="0" fontId="39" fillId="39" borderId="19" xfId="0" applyFont="1" applyFill="1" applyBorder="1" applyAlignment="1">
      <alignment horizontal="left" vertical="center" wrapText="1"/>
    </xf>
    <xf numFmtId="0" fontId="18" fillId="39" borderId="14" xfId="0" applyNumberFormat="1" applyFont="1" applyFill="1" applyBorder="1" applyAlignment="1">
      <alignment vertical="center"/>
    </xf>
    <xf numFmtId="0" fontId="26" fillId="39" borderId="16" xfId="0" applyFont="1" applyFill="1" applyBorder="1" applyAlignment="1">
      <alignment horizontal="left" vertical="center" wrapText="1"/>
    </xf>
    <xf numFmtId="37" fontId="21" fillId="0" borderId="19" xfId="45" applyNumberFormat="1" applyFont="1" applyFill="1" applyBorder="1" applyAlignment="1">
      <alignment horizontal="center" vertical="center" wrapText="1"/>
    </xf>
    <xf numFmtId="37" fontId="21" fillId="0" borderId="15" xfId="45" applyNumberFormat="1" applyFont="1" applyFill="1" applyBorder="1" applyAlignment="1">
      <alignment horizontal="center" vertical="center"/>
    </xf>
    <xf numFmtId="0" fontId="48" fillId="0" borderId="0" xfId="0" applyFont="1"/>
    <xf numFmtId="0" fontId="49" fillId="0" borderId="0" xfId="0" applyFont="1" applyAlignment="1"/>
    <xf numFmtId="0" fontId="49" fillId="0" borderId="0" xfId="0" applyFont="1" applyAlignment="1">
      <alignment horizontal="center"/>
    </xf>
    <xf numFmtId="0" fontId="49" fillId="0" borderId="0" xfId="0" applyFont="1"/>
    <xf numFmtId="3" fontId="48" fillId="0" borderId="0" xfId="0" applyNumberFormat="1" applyFont="1"/>
    <xf numFmtId="0" fontId="48" fillId="0" borderId="0" xfId="0" applyFont="1" applyFill="1" applyBorder="1"/>
    <xf numFmtId="0" fontId="50" fillId="0" borderId="0" xfId="0" applyFont="1" applyFill="1" applyBorder="1" applyAlignment="1">
      <alignment vertical="center" wrapText="1"/>
    </xf>
    <xf numFmtId="0" fontId="50" fillId="0" borderId="0" xfId="0" applyFont="1" applyFill="1" applyBorder="1" applyAlignment="1">
      <alignment vertical="center"/>
    </xf>
    <xf numFmtId="3" fontId="48" fillId="0" borderId="0" xfId="0" applyNumberFormat="1" applyFont="1" applyFill="1" applyBorder="1"/>
    <xf numFmtId="0" fontId="50" fillId="0" borderId="0" xfId="0" applyFont="1" applyFill="1" applyBorder="1" applyAlignment="1">
      <alignment vertical="top" wrapText="1"/>
    </xf>
    <xf numFmtId="164" fontId="48" fillId="0" borderId="0" xfId="45" applyFont="1"/>
    <xf numFmtId="0" fontId="51" fillId="0" borderId="0" xfId="0" applyFont="1"/>
    <xf numFmtId="3" fontId="19" fillId="0" borderId="0" xfId="0" applyNumberFormat="1" applyFont="1" applyFill="1" applyBorder="1" applyAlignment="1">
      <alignment horizontal="center" vertical="center" wrapText="1"/>
    </xf>
    <xf numFmtId="3" fontId="19" fillId="0" borderId="0" xfId="0" applyNumberFormat="1" applyFont="1" applyFill="1" applyBorder="1" applyAlignment="1">
      <alignment horizontal="center" vertical="center"/>
    </xf>
    <xf numFmtId="0" fontId="55" fillId="0" borderId="0" xfId="0" applyFont="1"/>
    <xf numFmtId="0" fontId="21" fillId="0" borderId="0" xfId="0" applyFont="1"/>
    <xf numFmtId="0" fontId="20" fillId="40" borderId="19" xfId="0" applyFont="1" applyFill="1" applyBorder="1" applyAlignment="1">
      <alignment vertical="center" wrapText="1"/>
    </xf>
    <xf numFmtId="0" fontId="21" fillId="33" borderId="17" xfId="0" applyFont="1" applyFill="1" applyBorder="1" applyAlignment="1">
      <alignment horizontal="center" vertical="center" wrapText="1"/>
    </xf>
    <xf numFmtId="0" fontId="20" fillId="40" borderId="16" xfId="0" applyFont="1" applyFill="1" applyBorder="1" applyAlignment="1">
      <alignment vertical="center" wrapText="1"/>
    </xf>
    <xf numFmtId="0" fontId="21" fillId="0" borderId="19" xfId="0" applyFont="1" applyBorder="1" applyAlignment="1">
      <alignment horizontal="left" vertical="center" wrapText="1" indent="1"/>
    </xf>
    <xf numFmtId="37" fontId="21" fillId="0" borderId="19" xfId="45" applyNumberFormat="1" applyFont="1" applyBorder="1" applyAlignment="1">
      <alignment horizontal="center" vertical="center"/>
    </xf>
    <xf numFmtId="37" fontId="21" fillId="0" borderId="15" xfId="45" applyNumberFormat="1" applyFont="1" applyBorder="1" applyAlignment="1">
      <alignment horizontal="center" vertical="center"/>
    </xf>
    <xf numFmtId="0" fontId="23" fillId="0" borderId="19" xfId="0" applyFont="1" applyBorder="1" applyAlignment="1">
      <alignment horizontal="left" vertical="center" wrapText="1" indent="1"/>
    </xf>
    <xf numFmtId="37" fontId="23" fillId="0" borderId="19" xfId="45" applyNumberFormat="1" applyFont="1" applyBorder="1" applyAlignment="1">
      <alignment horizontal="center" vertical="center"/>
    </xf>
    <xf numFmtId="3" fontId="23" fillId="0" borderId="19" xfId="45" applyNumberFormat="1" applyFont="1" applyBorder="1" applyAlignment="1">
      <alignment horizontal="center" vertical="center"/>
    </xf>
    <xf numFmtId="3" fontId="21" fillId="0" borderId="19" xfId="0" applyNumberFormat="1" applyFont="1" applyBorder="1" applyAlignment="1">
      <alignment horizontal="center"/>
    </xf>
    <xf numFmtId="37" fontId="23" fillId="0" borderId="19" xfId="45" applyNumberFormat="1" applyFont="1" applyBorder="1" applyAlignment="1">
      <alignment horizontal="center"/>
    </xf>
    <xf numFmtId="37" fontId="23" fillId="0" borderId="15" xfId="45" applyNumberFormat="1" applyFont="1" applyBorder="1" applyAlignment="1">
      <alignment horizontal="center" vertical="center"/>
    </xf>
    <xf numFmtId="0" fontId="25" fillId="0" borderId="19" xfId="0" applyFont="1" applyBorder="1" applyAlignment="1">
      <alignment horizontal="left" vertical="center" wrapText="1" indent="1"/>
    </xf>
    <xf numFmtId="0" fontId="26" fillId="35" borderId="16" xfId="0" applyFont="1" applyFill="1" applyBorder="1" applyAlignment="1">
      <alignment vertical="center" wrapText="1"/>
    </xf>
    <xf numFmtId="3" fontId="20" fillId="35" borderId="15" xfId="0" applyNumberFormat="1" applyFont="1" applyFill="1" applyBorder="1" applyAlignment="1">
      <alignment horizontal="center" vertical="center"/>
    </xf>
    <xf numFmtId="0" fontId="26" fillId="39" borderId="16" xfId="0" applyFont="1" applyFill="1" applyBorder="1" applyAlignment="1">
      <alignment vertical="center" wrapText="1"/>
    </xf>
    <xf numFmtId="3" fontId="21" fillId="33" borderId="19" xfId="0" applyNumberFormat="1" applyFont="1" applyFill="1" applyBorder="1" applyAlignment="1">
      <alignment horizontal="center" vertical="center" wrapText="1"/>
    </xf>
    <xf numFmtId="167" fontId="21" fillId="33" borderId="16" xfId="0" applyNumberFormat="1" applyFont="1" applyFill="1" applyBorder="1" applyAlignment="1">
      <alignment horizontal="center" vertical="center" wrapText="1"/>
    </xf>
    <xf numFmtId="0" fontId="26" fillId="0" borderId="19" xfId="0" applyFont="1" applyBorder="1" applyAlignment="1">
      <alignment horizontal="left" vertical="center" wrapText="1" indent="1"/>
    </xf>
    <xf numFmtId="37" fontId="20" fillId="35" borderId="19" xfId="45" applyNumberFormat="1" applyFont="1" applyFill="1" applyBorder="1" applyAlignment="1">
      <alignment horizontal="center" vertical="center"/>
    </xf>
    <xf numFmtId="9" fontId="27" fillId="39" borderId="19" xfId="0" applyNumberFormat="1" applyFont="1" applyFill="1" applyBorder="1" applyAlignment="1">
      <alignment horizontal="center" vertical="center" wrapText="1"/>
    </xf>
    <xf numFmtId="0" fontId="21" fillId="0" borderId="0" xfId="0" applyFont="1" applyFill="1" applyBorder="1"/>
    <xf numFmtId="0" fontId="25" fillId="0" borderId="22" xfId="0" applyFont="1" applyBorder="1" applyAlignment="1">
      <alignment horizontal="left" vertical="center" wrapText="1" indent="1"/>
    </xf>
    <xf numFmtId="0" fontId="20" fillId="0" borderId="17" xfId="0" applyFont="1" applyFill="1" applyBorder="1" applyAlignment="1">
      <alignment horizontal="center" vertical="center" wrapText="1"/>
    </xf>
    <xf numFmtId="0" fontId="20" fillId="0" borderId="15" xfId="0" applyFont="1" applyFill="1" applyBorder="1" applyAlignment="1">
      <alignment horizontal="center" vertical="center" wrapText="1"/>
    </xf>
    <xf numFmtId="3" fontId="21" fillId="0" borderId="16" xfId="0" applyNumberFormat="1" applyFont="1" applyFill="1" applyBorder="1" applyAlignment="1">
      <alignment horizontal="center" vertical="center" wrapText="1"/>
    </xf>
    <xf numFmtId="0" fontId="37" fillId="39" borderId="19" xfId="0" applyFont="1" applyFill="1" applyBorder="1" applyAlignment="1">
      <alignment vertical="center" wrapText="1"/>
    </xf>
    <xf numFmtId="9" fontId="37" fillId="39" borderId="19" xfId="0" applyNumberFormat="1" applyFont="1" applyFill="1" applyBorder="1" applyAlignment="1">
      <alignment horizontal="center" vertical="center" wrapText="1"/>
    </xf>
    <xf numFmtId="3" fontId="21" fillId="0" borderId="15" xfId="43" applyNumberFormat="1" applyFont="1" applyFill="1" applyBorder="1" applyAlignment="1">
      <alignment horizontal="center" vertical="center"/>
    </xf>
    <xf numFmtId="9" fontId="21" fillId="0" borderId="15" xfId="0" applyNumberFormat="1" applyFont="1" applyFill="1" applyBorder="1" applyAlignment="1">
      <alignment horizontal="center" vertical="center"/>
    </xf>
    <xf numFmtId="0" fontId="37" fillId="0" borderId="16" xfId="0" applyFont="1" applyFill="1" applyBorder="1" applyAlignment="1">
      <alignment horizontal="left" vertical="center" wrapText="1"/>
    </xf>
    <xf numFmtId="9" fontId="21" fillId="33" borderId="15" xfId="43" applyFont="1" applyFill="1" applyBorder="1" applyAlignment="1">
      <alignment horizontal="center" vertical="center"/>
    </xf>
    <xf numFmtId="0" fontId="26" fillId="39" borderId="19" xfId="0" applyFont="1" applyFill="1" applyBorder="1" applyAlignment="1">
      <alignment horizontal="left" vertical="center" wrapText="1"/>
    </xf>
    <xf numFmtId="3" fontId="23" fillId="0" borderId="19" xfId="0" applyNumberFormat="1" applyFont="1" applyBorder="1" applyAlignment="1">
      <alignment horizontal="center" vertical="center"/>
    </xf>
    <xf numFmtId="3" fontId="23" fillId="0" borderId="19" xfId="0" applyNumberFormat="1" applyFont="1" applyBorder="1" applyAlignment="1">
      <alignment horizontal="center"/>
    </xf>
    <xf numFmtId="3" fontId="23" fillId="0" borderId="19" xfId="43" applyNumberFormat="1" applyFont="1" applyBorder="1" applyAlignment="1">
      <alignment horizontal="center" vertical="center"/>
    </xf>
    <xf numFmtId="3" fontId="21" fillId="0" borderId="19" xfId="45" applyNumberFormat="1" applyFont="1" applyBorder="1" applyAlignment="1">
      <alignment horizontal="center"/>
    </xf>
    <xf numFmtId="3" fontId="21" fillId="0" borderId="19" xfId="0" applyNumberFormat="1" applyFont="1" applyBorder="1" applyAlignment="1">
      <alignment horizontal="center" vertical="center"/>
    </xf>
    <xf numFmtId="3" fontId="21" fillId="0" borderId="19" xfId="43" applyNumberFormat="1" applyFont="1" applyBorder="1" applyAlignment="1">
      <alignment horizontal="center" vertical="center"/>
    </xf>
    <xf numFmtId="3" fontId="20" fillId="35" borderId="19" xfId="0" applyNumberFormat="1" applyFont="1" applyFill="1" applyBorder="1" applyAlignment="1">
      <alignment horizontal="center" vertical="center"/>
    </xf>
    <xf numFmtId="0" fontId="21" fillId="33" borderId="19" xfId="0" applyFont="1" applyFill="1" applyBorder="1" applyAlignment="1">
      <alignment horizontal="left" vertical="center" wrapText="1"/>
    </xf>
    <xf numFmtId="37" fontId="21" fillId="0" borderId="19" xfId="45" applyNumberFormat="1" applyFont="1" applyBorder="1" applyAlignment="1">
      <alignment horizontal="center"/>
    </xf>
    <xf numFmtId="0" fontId="21" fillId="33" borderId="19" xfId="0" applyFont="1" applyFill="1" applyBorder="1" applyAlignment="1">
      <alignment horizontal="center" vertical="center" wrapText="1"/>
    </xf>
    <xf numFmtId="165" fontId="21" fillId="33" borderId="19" xfId="0" applyNumberFormat="1" applyFont="1" applyFill="1" applyBorder="1" applyAlignment="1">
      <alignment horizontal="center" vertical="center"/>
    </xf>
    <xf numFmtId="3" fontId="21" fillId="0" borderId="15" xfId="43" applyNumberFormat="1" applyFont="1" applyBorder="1" applyAlignment="1">
      <alignment horizontal="center" vertical="center"/>
    </xf>
    <xf numFmtId="0" fontId="37" fillId="39" borderId="19" xfId="0" applyFont="1" applyFill="1" applyBorder="1" applyAlignment="1">
      <alignment horizontal="center" vertical="center" wrapText="1"/>
    </xf>
    <xf numFmtId="0" fontId="20" fillId="34" borderId="16" xfId="0" applyFont="1" applyFill="1" applyBorder="1" applyAlignment="1">
      <alignment vertical="center" wrapText="1"/>
    </xf>
    <xf numFmtId="3" fontId="20" fillId="34" borderId="15" xfId="0" applyNumberFormat="1" applyFont="1" applyFill="1" applyBorder="1" applyAlignment="1">
      <alignment horizontal="center" vertical="center"/>
    </xf>
    <xf numFmtId="3" fontId="26" fillId="0" borderId="15" xfId="0" applyNumberFormat="1" applyFont="1" applyBorder="1" applyAlignment="1">
      <alignment horizontal="center" vertical="center"/>
    </xf>
    <xf numFmtId="3" fontId="23" fillId="0" borderId="0" xfId="0" applyNumberFormat="1" applyFont="1" applyBorder="1" applyAlignment="1">
      <alignment horizontal="center" vertical="center"/>
    </xf>
    <xf numFmtId="0" fontId="20" fillId="0" borderId="0" xfId="0" applyFont="1" applyBorder="1" applyAlignment="1">
      <alignment horizontal="left" vertical="center" wrapText="1" indent="1"/>
    </xf>
    <xf numFmtId="3" fontId="21" fillId="0" borderId="0" xfId="0" applyNumberFormat="1" applyFont="1" applyBorder="1" applyAlignment="1">
      <alignment horizontal="center" vertical="center"/>
    </xf>
    <xf numFmtId="0" fontId="37" fillId="0" borderId="0" xfId="0" applyFont="1"/>
    <xf numFmtId="0" fontId="21" fillId="33" borderId="18" xfId="0" applyFont="1" applyFill="1" applyBorder="1" applyAlignment="1">
      <alignment horizontal="center" vertical="center" wrapText="1"/>
    </xf>
    <xf numFmtId="0" fontId="21" fillId="33" borderId="16" xfId="0" applyFont="1" applyFill="1" applyBorder="1" applyAlignment="1">
      <alignment horizontal="center" vertical="center" wrapText="1"/>
    </xf>
    <xf numFmtId="164" fontId="41" fillId="0" borderId="0" xfId="45" applyFont="1" applyFill="1" applyBorder="1"/>
    <xf numFmtId="0" fontId="55" fillId="0" borderId="0" xfId="0" applyFont="1" applyFill="1" applyBorder="1"/>
    <xf numFmtId="166" fontId="41" fillId="0" borderId="0" xfId="45" applyNumberFormat="1" applyFont="1" applyFill="1" applyBorder="1"/>
    <xf numFmtId="0" fontId="21" fillId="33" borderId="16" xfId="0" applyFont="1" applyFill="1" applyBorder="1" applyAlignment="1">
      <alignment horizontal="center" vertical="center" wrapText="1"/>
    </xf>
    <xf numFmtId="0" fontId="53" fillId="0" borderId="0" xfId="0" applyFont="1" applyFill="1" applyBorder="1" applyAlignment="1">
      <alignment horizontal="center" vertical="center" wrapText="1"/>
    </xf>
    <xf numFmtId="0" fontId="54" fillId="0"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0" xfId="0" applyFont="1" applyFill="1" applyBorder="1" applyAlignment="1">
      <alignment horizontal="center" vertical="center" wrapText="1"/>
    </xf>
    <xf numFmtId="166" fontId="32" fillId="0" borderId="0" xfId="45" applyNumberFormat="1" applyFont="1" applyBorder="1" applyAlignment="1">
      <alignment horizontal="center" vertical="center" wrapText="1"/>
    </xf>
    <xf numFmtId="0" fontId="21" fillId="0" borderId="0" xfId="0" applyFont="1" applyBorder="1"/>
    <xf numFmtId="166" fontId="32" fillId="0" borderId="0" xfId="45" applyNumberFormat="1" applyFont="1" applyFill="1" applyBorder="1" applyAlignment="1">
      <alignment horizontal="center" vertical="center" wrapText="1"/>
    </xf>
    <xf numFmtId="0" fontId="52" fillId="0" borderId="0" xfId="0" applyFont="1" applyFill="1" applyBorder="1" applyAlignment="1">
      <alignment horizontal="left" vertical="center" wrapText="1"/>
    </xf>
    <xf numFmtId="3" fontId="52" fillId="0" borderId="0"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1" fontId="27" fillId="0" borderId="0" xfId="0" applyNumberFormat="1" applyFont="1" applyFill="1" applyBorder="1" applyAlignment="1">
      <alignment vertical="center"/>
    </xf>
    <xf numFmtId="3" fontId="27" fillId="0" borderId="0" xfId="0" applyNumberFormat="1" applyFont="1" applyFill="1" applyBorder="1" applyAlignment="1">
      <alignment vertical="center"/>
    </xf>
    <xf numFmtId="0" fontId="26" fillId="40" borderId="16" xfId="0" applyFont="1" applyFill="1" applyBorder="1" applyAlignment="1">
      <alignment horizontal="left" vertical="center" wrapText="1"/>
    </xf>
    <xf numFmtId="0" fontId="56" fillId="0" borderId="0" xfId="0" applyFont="1"/>
    <xf numFmtId="164" fontId="56" fillId="0" borderId="0" xfId="45" applyFont="1"/>
    <xf numFmtId="0" fontId="21" fillId="40" borderId="16" xfId="0" applyFont="1" applyFill="1" applyBorder="1" applyAlignment="1">
      <alignment horizontal="left" vertical="center" wrapText="1"/>
    </xf>
    <xf numFmtId="0" fontId="21" fillId="33" borderId="0" xfId="0" applyFont="1" applyFill="1" applyBorder="1" applyAlignment="1">
      <alignment horizontal="left" vertical="center" wrapText="1"/>
    </xf>
    <xf numFmtId="0" fontId="21" fillId="33" borderId="0" xfId="0" applyFont="1" applyFill="1" applyBorder="1" applyAlignment="1">
      <alignment horizontal="center" vertical="center" wrapText="1"/>
    </xf>
    <xf numFmtId="0" fontId="20" fillId="33" borderId="0" xfId="0" applyFont="1" applyFill="1" applyBorder="1" applyAlignment="1">
      <alignment horizontal="center" vertical="center" wrapText="1"/>
    </xf>
    <xf numFmtId="3" fontId="29" fillId="0" borderId="0" xfId="0" applyNumberFormat="1" applyFont="1" applyFill="1" applyBorder="1" applyAlignment="1">
      <alignment horizontal="center" vertical="center" wrapText="1"/>
    </xf>
    <xf numFmtId="3" fontId="21" fillId="33" borderId="0" xfId="0" applyNumberFormat="1" applyFont="1" applyFill="1" applyBorder="1" applyAlignment="1">
      <alignment horizontal="center" vertical="center"/>
    </xf>
    <xf numFmtId="3" fontId="21" fillId="33" borderId="0" xfId="0" applyNumberFormat="1" applyFont="1" applyFill="1" applyBorder="1" applyAlignment="1">
      <alignment horizontal="center" vertical="center" wrapText="1"/>
    </xf>
    <xf numFmtId="165" fontId="21" fillId="33" borderId="0" xfId="0" applyNumberFormat="1" applyFont="1" applyFill="1" applyBorder="1" applyAlignment="1">
      <alignment horizontal="center" vertical="center"/>
    </xf>
    <xf numFmtId="0" fontId="21" fillId="0" borderId="0" xfId="0" applyFont="1" applyBorder="1" applyAlignment="1">
      <alignment horizontal="left" vertical="center" wrapText="1" indent="1"/>
    </xf>
    <xf numFmtId="0" fontId="23" fillId="0" borderId="0" xfId="0" applyFont="1" applyBorder="1" applyAlignment="1">
      <alignment horizontal="left" vertical="center" wrapText="1" indent="1"/>
    </xf>
    <xf numFmtId="3" fontId="23" fillId="33" borderId="0" xfId="0" applyNumberFormat="1" applyFont="1" applyFill="1" applyBorder="1" applyAlignment="1">
      <alignment horizontal="center" vertical="center"/>
    </xf>
    <xf numFmtId="3" fontId="20" fillId="0" borderId="0" xfId="0" applyNumberFormat="1" applyFont="1" applyBorder="1" applyAlignment="1">
      <alignment horizontal="center" vertical="center"/>
    </xf>
    <xf numFmtId="0" fontId="41" fillId="0" borderId="0" xfId="0" applyFont="1" applyBorder="1"/>
    <xf numFmtId="0" fontId="41" fillId="33" borderId="0" xfId="0" applyFont="1" applyFill="1" applyBorder="1"/>
    <xf numFmtId="0" fontId="48" fillId="0" borderId="0" xfId="0" applyFont="1" applyBorder="1"/>
    <xf numFmtId="0" fontId="56" fillId="0" borderId="0" xfId="0" applyFont="1" applyFill="1" applyBorder="1"/>
    <xf numFmtId="164" fontId="48" fillId="0" borderId="0" xfId="45" applyFont="1" applyFill="1" applyBorder="1"/>
    <xf numFmtId="0" fontId="21" fillId="33" borderId="18" xfId="0" applyFont="1" applyFill="1" applyBorder="1" applyAlignment="1">
      <alignment horizontal="center" vertical="center" wrapText="1"/>
    </xf>
    <xf numFmtId="0" fontId="21" fillId="33" borderId="16" xfId="0" applyFont="1" applyFill="1" applyBorder="1" applyAlignment="1">
      <alignment horizontal="center" vertical="center" wrapText="1"/>
    </xf>
    <xf numFmtId="164" fontId="21" fillId="0" borderId="0" xfId="45" applyFont="1"/>
    <xf numFmtId="3" fontId="23" fillId="0" borderId="13" xfId="0" applyNumberFormat="1" applyFont="1" applyBorder="1" applyAlignment="1">
      <alignment horizontal="center" vertical="center"/>
    </xf>
    <xf numFmtId="3" fontId="21" fillId="0" borderId="13" xfId="0" applyNumberFormat="1" applyFont="1" applyBorder="1" applyAlignment="1">
      <alignment horizontal="center" vertical="center"/>
    </xf>
    <xf numFmtId="0" fontId="21" fillId="33" borderId="16" xfId="0" applyFont="1" applyFill="1" applyBorder="1" applyAlignment="1">
      <alignment horizontal="center" vertical="center" wrapText="1"/>
    </xf>
    <xf numFmtId="164" fontId="55" fillId="0" borderId="0" xfId="45" applyFont="1"/>
    <xf numFmtId="3" fontId="21" fillId="0" borderId="19" xfId="0" applyNumberFormat="1" applyFont="1" applyFill="1" applyBorder="1" applyAlignment="1">
      <alignment horizontal="center" vertical="center" wrapText="1"/>
    </xf>
    <xf numFmtId="0" fontId="31" fillId="0" borderId="0" xfId="0" applyFont="1" applyFill="1" applyBorder="1" applyAlignment="1">
      <alignment horizontal="center" vertical="center"/>
    </xf>
    <xf numFmtId="0" fontId="18" fillId="33" borderId="16" xfId="0" applyFont="1" applyFill="1" applyBorder="1" applyAlignment="1">
      <alignment horizontal="center" vertical="center" wrapText="1"/>
    </xf>
    <xf numFmtId="3" fontId="21" fillId="0" borderId="0" xfId="0" applyNumberFormat="1" applyFont="1" applyFill="1" applyBorder="1" applyAlignment="1">
      <alignment horizontal="center" vertical="center"/>
    </xf>
    <xf numFmtId="0" fontId="18" fillId="0" borderId="0" xfId="0" applyFont="1" applyFill="1" applyBorder="1" applyAlignment="1">
      <alignment horizontal="center" vertical="center" wrapText="1"/>
    </xf>
    <xf numFmtId="0" fontId="18" fillId="0" borderId="0" xfId="0" applyFont="1" applyFill="1" applyBorder="1" applyAlignment="1">
      <alignment horizontal="center" vertical="center"/>
    </xf>
    <xf numFmtId="0" fontId="24" fillId="0" borderId="0" xfId="0" applyFont="1" applyFill="1" applyBorder="1" applyAlignment="1">
      <alignment horizontal="center" vertical="center" wrapText="1"/>
    </xf>
    <xf numFmtId="0" fontId="24" fillId="0" borderId="0" xfId="0" applyFont="1" applyFill="1" applyBorder="1" applyAlignment="1">
      <alignment horizontal="center" vertical="center"/>
    </xf>
    <xf numFmtId="0" fontId="51" fillId="0" borderId="0" xfId="0" applyFont="1" applyFill="1" applyBorder="1"/>
    <xf numFmtId="3" fontId="51" fillId="0" borderId="0" xfId="0" applyNumberFormat="1" applyFont="1"/>
    <xf numFmtId="0" fontId="24" fillId="33" borderId="13" xfId="0" applyFont="1" applyFill="1" applyBorder="1" applyAlignment="1">
      <alignment horizontal="center" vertical="center" wrapText="1"/>
    </xf>
    <xf numFmtId="3" fontId="31" fillId="0" borderId="10" xfId="0" applyNumberFormat="1" applyFont="1" applyFill="1" applyBorder="1" applyAlignment="1">
      <alignment horizontal="center" vertical="center" wrapText="1"/>
    </xf>
    <xf numFmtId="3" fontId="18" fillId="33" borderId="25" xfId="0" applyNumberFormat="1" applyFont="1" applyFill="1" applyBorder="1" applyAlignment="1">
      <alignment horizontal="center" vertical="center" wrapText="1"/>
    </xf>
    <xf numFmtId="165" fontId="18" fillId="33" borderId="13" xfId="0" applyNumberFormat="1" applyFont="1" applyFill="1" applyBorder="1" applyAlignment="1">
      <alignment horizontal="center" vertical="center"/>
    </xf>
    <xf numFmtId="3" fontId="48" fillId="0" borderId="0" xfId="0" applyNumberFormat="1" applyFont="1" applyBorder="1"/>
    <xf numFmtId="0" fontId="57" fillId="0" borderId="0" xfId="0" applyFont="1" applyFill="1" applyBorder="1" applyAlignment="1">
      <alignment vertical="top" wrapText="1"/>
    </xf>
    <xf numFmtId="0" fontId="21"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3" fontId="21" fillId="0" borderId="0" xfId="0" applyNumberFormat="1" applyFont="1" applyFill="1" applyBorder="1" applyAlignment="1">
      <alignment horizontal="center" vertical="center" wrapText="1"/>
    </xf>
    <xf numFmtId="165" fontId="21" fillId="0" borderId="0" xfId="0" applyNumberFormat="1" applyFont="1" applyFill="1" applyBorder="1" applyAlignment="1">
      <alignment horizontal="center" vertical="center"/>
    </xf>
    <xf numFmtId="3" fontId="23" fillId="0" borderId="0" xfId="0" applyNumberFormat="1" applyFont="1" applyFill="1" applyBorder="1" applyAlignment="1">
      <alignment horizontal="center" vertical="center"/>
    </xf>
    <xf numFmtId="3" fontId="20" fillId="0" borderId="0" xfId="0" applyNumberFormat="1" applyFont="1" applyFill="1" applyBorder="1" applyAlignment="1">
      <alignment horizontal="center" vertical="center"/>
    </xf>
    <xf numFmtId="3" fontId="51" fillId="0" borderId="0" xfId="0" applyNumberFormat="1" applyFont="1" applyFill="1" applyBorder="1"/>
    <xf numFmtId="0" fontId="56" fillId="0" borderId="0" xfId="0" applyFont="1" applyFill="1"/>
    <xf numFmtId="164" fontId="51" fillId="0" borderId="0" xfId="45" applyFont="1" applyFill="1" applyBorder="1"/>
    <xf numFmtId="0" fontId="41" fillId="0" borderId="0" xfId="0" applyFont="1" applyAlignment="1">
      <alignment horizontal="center" wrapText="1"/>
    </xf>
    <xf numFmtId="0" fontId="48" fillId="0" borderId="0" xfId="0" applyFont="1" applyAlignment="1">
      <alignment horizontal="center" wrapText="1"/>
    </xf>
    <xf numFmtId="0" fontId="48" fillId="0" borderId="0" xfId="0" applyFont="1" applyFill="1" applyBorder="1" applyAlignment="1">
      <alignment horizontal="center" vertical="top" wrapText="1"/>
    </xf>
    <xf numFmtId="0" fontId="41" fillId="0" borderId="0" xfId="0" applyFont="1" applyFill="1" applyBorder="1" applyAlignment="1">
      <alignment horizontal="center" wrapText="1"/>
    </xf>
    <xf numFmtId="0" fontId="58" fillId="0" borderId="0" xfId="0" applyFont="1" applyAlignment="1"/>
    <xf numFmtId="0" fontId="29" fillId="0" borderId="0" xfId="0" applyFont="1"/>
    <xf numFmtId="0" fontId="29" fillId="0" borderId="0" xfId="0" applyFont="1" applyFill="1" applyBorder="1"/>
    <xf numFmtId="0" fontId="58" fillId="33" borderId="19" xfId="0" applyFont="1" applyFill="1" applyBorder="1" applyAlignment="1">
      <alignment horizontal="left" vertical="center" wrapText="1"/>
    </xf>
    <xf numFmtId="0" fontId="58" fillId="0" borderId="0" xfId="0" applyFont="1" applyFill="1" applyBorder="1" applyAlignment="1">
      <alignment horizontal="left" vertical="center" wrapText="1"/>
    </xf>
    <xf numFmtId="0" fontId="29" fillId="0" borderId="0" xfId="0" applyFont="1" applyFill="1" applyBorder="1" applyAlignment="1">
      <alignment vertical="center"/>
    </xf>
    <xf numFmtId="49" fontId="29" fillId="0" borderId="0" xfId="0" quotePrefix="1" applyNumberFormat="1" applyFont="1" applyFill="1" applyBorder="1" applyAlignment="1">
      <alignment vertical="center"/>
    </xf>
    <xf numFmtId="49" fontId="29" fillId="0" borderId="0" xfId="0" applyNumberFormat="1" applyFont="1" applyFill="1" applyBorder="1" applyAlignment="1">
      <alignment vertical="center"/>
    </xf>
    <xf numFmtId="0" fontId="29" fillId="0" borderId="0" xfId="0" applyFont="1" applyFill="1" applyBorder="1" applyAlignment="1">
      <alignment vertical="center" wrapText="1"/>
    </xf>
    <xf numFmtId="0" fontId="58" fillId="0" borderId="0" xfId="0" applyFont="1" applyFill="1" applyBorder="1" applyAlignment="1"/>
    <xf numFmtId="0" fontId="58" fillId="40" borderId="19" xfId="0" applyFont="1" applyFill="1" applyBorder="1" applyAlignment="1">
      <alignment vertical="center" wrapText="1"/>
    </xf>
    <xf numFmtId="0" fontId="58" fillId="0" borderId="0" xfId="0" applyFont="1" applyFill="1" applyBorder="1" applyAlignment="1">
      <alignment vertical="center" wrapText="1"/>
    </xf>
    <xf numFmtId="0" fontId="30" fillId="0" borderId="0" xfId="0" applyFont="1" applyFill="1" applyBorder="1" applyAlignment="1">
      <alignment vertical="center" wrapText="1"/>
    </xf>
    <xf numFmtId="0" fontId="29" fillId="33" borderId="17"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33" borderId="15" xfId="0" applyFont="1" applyFill="1" applyBorder="1" applyAlignment="1">
      <alignment horizontal="center" vertical="center" wrapText="1"/>
    </xf>
    <xf numFmtId="0" fontId="30" fillId="0" borderId="19" xfId="0" applyFont="1" applyFill="1" applyBorder="1" applyAlignment="1">
      <alignment horizontal="left" vertical="center" wrapText="1"/>
    </xf>
    <xf numFmtId="1" fontId="30" fillId="0" borderId="19" xfId="0" applyNumberFormat="1" applyFont="1" applyFill="1" applyBorder="1" applyAlignment="1">
      <alignment horizontal="center" vertical="center"/>
    </xf>
    <xf numFmtId="0" fontId="30" fillId="0" borderId="0" xfId="0" applyFont="1" applyFill="1" applyBorder="1" applyAlignment="1">
      <alignment horizontal="left" vertical="center" wrapText="1"/>
    </xf>
    <xf numFmtId="1" fontId="30" fillId="0" borderId="0" xfId="0" applyNumberFormat="1" applyFont="1" applyFill="1" applyBorder="1" applyAlignment="1">
      <alignment horizontal="center" vertical="center"/>
    </xf>
    <xf numFmtId="0" fontId="58" fillId="40" borderId="16" xfId="0" applyFont="1" applyFill="1" applyBorder="1" applyAlignment="1">
      <alignment vertical="center" wrapText="1"/>
    </xf>
    <xf numFmtId="0" fontId="30" fillId="0" borderId="19" xfId="0" applyFont="1" applyFill="1" applyBorder="1" applyAlignment="1">
      <alignment vertical="center" wrapText="1"/>
    </xf>
    <xf numFmtId="9" fontId="30" fillId="0" borderId="19" xfId="43" applyFont="1" applyFill="1" applyBorder="1" applyAlignment="1">
      <alignment horizontal="center" vertical="center"/>
    </xf>
    <xf numFmtId="0" fontId="46" fillId="0" borderId="0" xfId="0" applyFont="1"/>
    <xf numFmtId="0" fontId="46" fillId="0" borderId="0" xfId="0" applyFont="1" applyFill="1" applyBorder="1" applyAlignment="1">
      <alignment horizontal="left" vertical="center" wrapText="1"/>
    </xf>
    <xf numFmtId="0" fontId="46" fillId="0" borderId="0" xfId="0" applyFont="1" applyFill="1" applyBorder="1" applyAlignment="1">
      <alignment horizontal="center" vertical="center"/>
    </xf>
    <xf numFmtId="0" fontId="46" fillId="0" borderId="0" xfId="0" applyFont="1" applyFill="1" applyBorder="1" applyAlignment="1">
      <alignment horizontal="center" vertical="center" wrapText="1"/>
    </xf>
    <xf numFmtId="0" fontId="46" fillId="0" borderId="0" xfId="0" applyFont="1" applyFill="1" applyBorder="1" applyAlignment="1">
      <alignment vertical="center" wrapText="1"/>
    </xf>
    <xf numFmtId="0" fontId="46" fillId="0" borderId="0" xfId="0" applyFont="1" applyFill="1" applyBorder="1"/>
    <xf numFmtId="0" fontId="29" fillId="0" borderId="19" xfId="0" applyFont="1" applyBorder="1" applyAlignment="1">
      <alignment vertical="center" wrapText="1"/>
    </xf>
    <xf numFmtId="9" fontId="29" fillId="0" borderId="14" xfId="0" applyNumberFormat="1" applyFont="1" applyBorder="1" applyAlignment="1">
      <alignment horizontal="center" vertical="center"/>
    </xf>
    <xf numFmtId="9" fontId="29" fillId="0" borderId="0" xfId="43" applyFont="1"/>
    <xf numFmtId="9" fontId="30" fillId="0" borderId="0" xfId="43" applyFont="1" applyFill="1" applyBorder="1" applyAlignment="1">
      <alignment horizontal="center" vertical="center"/>
    </xf>
    <xf numFmtId="1" fontId="30" fillId="0" borderId="19" xfId="43" applyNumberFormat="1" applyFont="1" applyFill="1" applyBorder="1" applyAlignment="1">
      <alignment horizontal="center" vertical="center"/>
    </xf>
    <xf numFmtId="1" fontId="30" fillId="0" borderId="0" xfId="43" applyNumberFormat="1" applyFont="1" applyFill="1" applyBorder="1" applyAlignment="1">
      <alignment horizontal="center" vertical="center"/>
    </xf>
    <xf numFmtId="0" fontId="58" fillId="0" borderId="0" xfId="0" applyFont="1" applyFill="1" applyBorder="1" applyAlignment="1">
      <alignment vertical="center"/>
    </xf>
    <xf numFmtId="0" fontId="59" fillId="39" borderId="16" xfId="0" applyFont="1" applyFill="1" applyBorder="1" applyAlignment="1">
      <alignment horizontal="left" vertical="center" wrapText="1"/>
    </xf>
    <xf numFmtId="0" fontId="29" fillId="33" borderId="16"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30" fillId="0" borderId="0" xfId="0" applyFont="1" applyFill="1" applyBorder="1" applyAlignment="1">
      <alignment vertical="center"/>
    </xf>
    <xf numFmtId="0" fontId="29" fillId="0" borderId="0" xfId="0" applyFont="1" applyFill="1" applyBorder="1" applyAlignment="1">
      <alignment horizontal="left" vertical="center" wrapText="1"/>
    </xf>
    <xf numFmtId="0" fontId="58" fillId="33" borderId="17" xfId="0" applyFont="1" applyFill="1" applyBorder="1" applyAlignment="1">
      <alignment horizontal="center" vertical="center" wrapText="1"/>
    </xf>
    <xf numFmtId="0" fontId="58" fillId="33" borderId="0" xfId="0" applyFont="1" applyFill="1" applyBorder="1" applyAlignment="1">
      <alignment horizontal="center" vertical="center" wrapText="1"/>
    </xf>
    <xf numFmtId="0" fontId="58" fillId="33" borderId="15" xfId="0" applyFont="1" applyFill="1" applyBorder="1" applyAlignment="1">
      <alignment horizontal="center" vertical="center" wrapText="1"/>
    </xf>
    <xf numFmtId="0" fontId="58" fillId="0" borderId="0" xfId="0" applyFont="1" applyFill="1" applyBorder="1" applyAlignment="1">
      <alignment horizontal="center" vertical="center" wrapText="1"/>
    </xf>
    <xf numFmtId="3" fontId="29" fillId="0" borderId="19" xfId="0" applyNumberFormat="1" applyFont="1" applyFill="1" applyBorder="1" applyAlignment="1">
      <alignment horizontal="center" vertical="center" wrapText="1"/>
    </xf>
    <xf numFmtId="3" fontId="29" fillId="33" borderId="16" xfId="0" applyNumberFormat="1" applyFont="1" applyFill="1" applyBorder="1" applyAlignment="1">
      <alignment horizontal="center" vertical="center" wrapText="1"/>
    </xf>
    <xf numFmtId="0" fontId="29" fillId="33" borderId="16" xfId="0" applyFont="1" applyFill="1" applyBorder="1" applyAlignment="1">
      <alignment horizontal="center" vertical="center" wrapText="1"/>
    </xf>
    <xf numFmtId="165" fontId="29" fillId="33" borderId="15" xfId="0" applyNumberFormat="1" applyFont="1" applyFill="1" applyBorder="1" applyAlignment="1">
      <alignment horizontal="center" vertical="center"/>
    </xf>
    <xf numFmtId="165" fontId="29" fillId="0" borderId="0" xfId="0" applyNumberFormat="1" applyFont="1" applyFill="1" applyBorder="1" applyAlignment="1">
      <alignment horizontal="center" vertical="center"/>
    </xf>
    <xf numFmtId="0" fontId="29" fillId="0" borderId="16" xfId="0" applyFont="1" applyBorder="1" applyAlignment="1">
      <alignment horizontal="left" vertical="center" wrapText="1" indent="1"/>
    </xf>
    <xf numFmtId="3" fontId="29" fillId="0" borderId="15" xfId="0" applyNumberFormat="1" applyFont="1" applyBorder="1" applyAlignment="1">
      <alignment horizontal="center" vertical="center"/>
    </xf>
    <xf numFmtId="0" fontId="60" fillId="0" borderId="16" xfId="0" applyFont="1" applyBorder="1" applyAlignment="1">
      <alignment horizontal="left" vertical="center" wrapText="1" indent="1"/>
    </xf>
    <xf numFmtId="3" fontId="60" fillId="0" borderId="15" xfId="0" applyNumberFormat="1" applyFont="1" applyBorder="1" applyAlignment="1">
      <alignment horizontal="center" vertical="center"/>
    </xf>
    <xf numFmtId="0" fontId="29" fillId="0" borderId="0" xfId="0" applyFont="1" applyFill="1" applyBorder="1" applyAlignment="1">
      <alignment horizontal="left" vertical="center" wrapText="1" indent="1"/>
    </xf>
    <xf numFmtId="3" fontId="29" fillId="0" borderId="0" xfId="0" applyNumberFormat="1" applyFont="1" applyFill="1" applyBorder="1" applyAlignment="1">
      <alignment horizontal="center" vertical="center"/>
    </xf>
    <xf numFmtId="165" fontId="60" fillId="0" borderId="15" xfId="0" applyNumberFormat="1" applyFont="1" applyBorder="1" applyAlignment="1">
      <alignment horizontal="center" vertical="center"/>
    </xf>
    <xf numFmtId="0" fontId="60" fillId="0" borderId="0" xfId="0" applyFont="1" applyFill="1" applyBorder="1" applyAlignment="1">
      <alignment horizontal="left" vertical="center" wrapText="1" indent="1"/>
    </xf>
    <xf numFmtId="3" fontId="60" fillId="0" borderId="0" xfId="0" applyNumberFormat="1" applyFont="1" applyFill="1" applyBorder="1" applyAlignment="1">
      <alignment horizontal="center" vertical="center"/>
    </xf>
    <xf numFmtId="165" fontId="60" fillId="0" borderId="0" xfId="0" applyNumberFormat="1" applyFont="1" applyFill="1" applyBorder="1" applyAlignment="1">
      <alignment horizontal="center" vertical="center"/>
    </xf>
    <xf numFmtId="9" fontId="29" fillId="0" borderId="15" xfId="43" applyFont="1" applyBorder="1" applyAlignment="1">
      <alignment horizontal="center" vertical="center"/>
    </xf>
    <xf numFmtId="165" fontId="29" fillId="0" borderId="15" xfId="43" applyNumberFormat="1" applyFont="1" applyBorder="1" applyAlignment="1">
      <alignment horizontal="center" vertical="center"/>
    </xf>
    <xf numFmtId="9" fontId="29" fillId="0" borderId="0" xfId="43" applyFont="1" applyFill="1" applyBorder="1" applyAlignment="1">
      <alignment horizontal="center" vertical="center"/>
    </xf>
    <xf numFmtId="0" fontId="61" fillId="0" borderId="20" xfId="0" applyFont="1" applyBorder="1" applyAlignment="1">
      <alignment horizontal="left" vertical="center" wrapText="1" indent="1"/>
    </xf>
    <xf numFmtId="165" fontId="29" fillId="0" borderId="0" xfId="43" applyNumberFormat="1" applyFont="1" applyFill="1" applyBorder="1" applyAlignment="1">
      <alignment horizontal="center" vertical="center"/>
    </xf>
    <xf numFmtId="0" fontId="59" fillId="35" borderId="16" xfId="0" applyFont="1" applyFill="1" applyBorder="1" applyAlignment="1">
      <alignment vertical="center" wrapText="1"/>
    </xf>
    <xf numFmtId="3" fontId="58" fillId="35" borderId="15" xfId="0" applyNumberFormat="1" applyFont="1" applyFill="1" applyBorder="1" applyAlignment="1">
      <alignment horizontal="center" vertical="center"/>
    </xf>
    <xf numFmtId="0" fontId="61" fillId="0" borderId="0" xfId="0" applyFont="1" applyFill="1" applyBorder="1" applyAlignment="1">
      <alignment horizontal="left" vertical="center" wrapText="1" indent="1"/>
    </xf>
    <xf numFmtId="0" fontId="59" fillId="39" borderId="16" xfId="0" applyFont="1" applyFill="1" applyBorder="1" applyAlignment="1">
      <alignment vertical="center" wrapText="1"/>
    </xf>
    <xf numFmtId="0" fontId="59" fillId="0" borderId="0" xfId="0" applyFont="1" applyFill="1" applyBorder="1" applyAlignment="1">
      <alignment vertical="center" wrapText="1"/>
    </xf>
    <xf numFmtId="3" fontId="58" fillId="0" borderId="0" xfId="0" applyNumberFormat="1" applyFont="1" applyFill="1" applyBorder="1" applyAlignment="1">
      <alignment horizontal="center" vertical="center"/>
    </xf>
    <xf numFmtId="166" fontId="29" fillId="0" borderId="0" xfId="45" applyNumberFormat="1" applyFont="1" applyFill="1" applyBorder="1" applyAlignment="1">
      <alignment vertical="center" wrapText="1"/>
    </xf>
    <xf numFmtId="164" fontId="29" fillId="0" borderId="0" xfId="45" applyFont="1" applyFill="1" applyBorder="1" applyAlignment="1">
      <alignment horizontal="left" vertical="center" wrapText="1"/>
    </xf>
    <xf numFmtId="166" fontId="29" fillId="0" borderId="0" xfId="45" applyNumberFormat="1" applyFont="1"/>
    <xf numFmtId="3" fontId="29" fillId="0" borderId="0" xfId="0" applyNumberFormat="1" applyFont="1"/>
    <xf numFmtId="0" fontId="59" fillId="0" borderId="20" xfId="0" applyFont="1" applyBorder="1" applyAlignment="1">
      <alignment horizontal="left" vertical="center" wrapText="1" indent="1"/>
    </xf>
    <xf numFmtId="0" fontId="59" fillId="34" borderId="16" xfId="0" applyFont="1" applyFill="1" applyBorder="1" applyAlignment="1">
      <alignment horizontal="left" vertical="center" wrapText="1"/>
    </xf>
    <xf numFmtId="9" fontId="59" fillId="34" borderId="19" xfId="0" applyNumberFormat="1" applyFont="1" applyFill="1" applyBorder="1" applyAlignment="1">
      <alignment horizontal="center" vertical="center" wrapText="1"/>
    </xf>
    <xf numFmtId="0" fontId="59" fillId="34" borderId="16" xfId="0" applyFont="1" applyFill="1" applyBorder="1" applyAlignment="1">
      <alignment horizontal="left" vertical="center"/>
    </xf>
    <xf numFmtId="0" fontId="61" fillId="0" borderId="22" xfId="0" applyFont="1" applyBorder="1" applyAlignment="1">
      <alignment horizontal="left" vertical="center" wrapText="1" indent="1"/>
    </xf>
    <xf numFmtId="0" fontId="29" fillId="34" borderId="10" xfId="0" applyFont="1" applyFill="1" applyBorder="1" applyAlignment="1">
      <alignment vertical="center"/>
    </xf>
    <xf numFmtId="0" fontId="59" fillId="34" borderId="19" xfId="0" applyFont="1" applyFill="1" applyBorder="1" applyAlignment="1">
      <alignment vertical="center" wrapText="1"/>
    </xf>
    <xf numFmtId="0" fontId="29" fillId="34" borderId="11" xfId="0" applyFont="1" applyFill="1" applyBorder="1" applyAlignment="1">
      <alignment vertical="center"/>
    </xf>
    <xf numFmtId="0" fontId="29" fillId="34" borderId="14" xfId="0" applyFont="1" applyFill="1" applyBorder="1" applyAlignment="1">
      <alignment vertical="center"/>
    </xf>
    <xf numFmtId="0" fontId="59" fillId="34" borderId="19" xfId="0" applyFont="1" applyFill="1" applyBorder="1" applyAlignment="1">
      <alignment horizontal="left" vertical="center" wrapText="1"/>
    </xf>
    <xf numFmtId="0" fontId="59" fillId="36" borderId="16" xfId="0" applyFont="1" applyFill="1" applyBorder="1" applyAlignment="1">
      <alignment vertical="center" wrapText="1"/>
    </xf>
    <xf numFmtId="3" fontId="58" fillId="36" borderId="15" xfId="0" applyNumberFormat="1" applyFont="1" applyFill="1" applyBorder="1" applyAlignment="1">
      <alignment horizontal="center" vertical="center"/>
    </xf>
    <xf numFmtId="0" fontId="58" fillId="34" borderId="16" xfId="0" applyFont="1" applyFill="1" applyBorder="1" applyAlignment="1">
      <alignment vertical="center" wrapText="1"/>
    </xf>
    <xf numFmtId="3" fontId="58" fillId="34" borderId="15" xfId="0" applyNumberFormat="1" applyFont="1" applyFill="1" applyBorder="1" applyAlignment="1">
      <alignment horizontal="center" vertical="center"/>
    </xf>
    <xf numFmtId="3" fontId="58" fillId="0" borderId="15" xfId="0" applyNumberFormat="1" applyFont="1" applyBorder="1" applyAlignment="1">
      <alignment horizontal="center" vertical="center"/>
    </xf>
    <xf numFmtId="0" fontId="18" fillId="0" borderId="16" xfId="0" applyFont="1" applyFill="1" applyBorder="1" applyAlignment="1">
      <alignment vertical="center" wrapText="1"/>
    </xf>
    <xf numFmtId="9" fontId="31" fillId="0" borderId="19" xfId="0" applyNumberFormat="1" applyFont="1" applyFill="1" applyBorder="1" applyAlignment="1">
      <alignment horizontal="center" vertical="center"/>
    </xf>
    <xf numFmtId="0" fontId="18" fillId="0" borderId="16" xfId="0" applyFont="1" applyFill="1" applyBorder="1" applyAlignment="1">
      <alignment horizontal="left" vertical="center" wrapText="1"/>
    </xf>
    <xf numFmtId="3" fontId="18" fillId="0" borderId="15" xfId="43" applyNumberFormat="1" applyFont="1" applyFill="1" applyBorder="1" applyAlignment="1">
      <alignment horizontal="center" vertical="center"/>
    </xf>
    <xf numFmtId="1" fontId="18" fillId="0" borderId="15" xfId="0" applyNumberFormat="1" applyFont="1" applyFill="1" applyBorder="1" applyAlignment="1">
      <alignment horizontal="center" vertical="center"/>
    </xf>
    <xf numFmtId="9" fontId="18" fillId="0" borderId="15" xfId="43" applyNumberFormat="1" applyFont="1" applyFill="1" applyBorder="1" applyAlignment="1">
      <alignment horizontal="center" vertical="center"/>
    </xf>
    <xf numFmtId="0" fontId="38" fillId="0" borderId="16" xfId="0" applyFont="1" applyFill="1" applyBorder="1" applyAlignment="1">
      <alignment vertical="center" wrapText="1"/>
    </xf>
    <xf numFmtId="9" fontId="38" fillId="0" borderId="15" xfId="43" applyNumberFormat="1" applyFont="1" applyFill="1" applyBorder="1" applyAlignment="1">
      <alignment horizontal="center" vertical="center"/>
    </xf>
    <xf numFmtId="9" fontId="38" fillId="0" borderId="15" xfId="0" applyNumberFormat="1" applyFont="1" applyFill="1" applyBorder="1" applyAlignment="1">
      <alignment horizontal="center" vertical="center"/>
    </xf>
    <xf numFmtId="0" fontId="38" fillId="0" borderId="15" xfId="43" applyNumberFormat="1" applyFont="1" applyFill="1" applyBorder="1" applyAlignment="1">
      <alignment horizontal="center" vertical="center"/>
    </xf>
    <xf numFmtId="9" fontId="27" fillId="39" borderId="14" xfId="0" applyNumberFormat="1" applyFont="1" applyFill="1" applyBorder="1" applyAlignment="1">
      <alignment horizontal="center" vertical="center"/>
    </xf>
    <xf numFmtId="0" fontId="26" fillId="33" borderId="16" xfId="0" applyFont="1" applyFill="1" applyBorder="1" applyAlignment="1">
      <alignment horizontal="center" vertical="center" wrapText="1"/>
    </xf>
    <xf numFmtId="0" fontId="26" fillId="39" borderId="16" xfId="0" applyFont="1" applyFill="1" applyBorder="1" applyAlignment="1">
      <alignment horizontal="center" vertical="center" wrapText="1"/>
    </xf>
    <xf numFmtId="0" fontId="27" fillId="39" borderId="19" xfId="0" applyFont="1" applyFill="1" applyBorder="1" applyAlignment="1">
      <alignment horizontal="center" vertical="center" wrapText="1"/>
    </xf>
    <xf numFmtId="0" fontId="48" fillId="0" borderId="0" xfId="0" applyFont="1" applyFill="1" applyBorder="1" applyAlignment="1">
      <alignment wrapText="1"/>
    </xf>
    <xf numFmtId="0" fontId="39" fillId="39" borderId="10" xfId="0" applyFont="1" applyFill="1" applyBorder="1" applyAlignment="1">
      <alignment vertical="center"/>
    </xf>
    <xf numFmtId="0" fontId="39" fillId="39" borderId="14" xfId="0" applyFont="1" applyFill="1" applyBorder="1" applyAlignment="1">
      <alignment vertical="center" wrapText="1"/>
    </xf>
    <xf numFmtId="9" fontId="27" fillId="39" borderId="14" xfId="0" applyNumberFormat="1" applyFont="1" applyFill="1" applyBorder="1" applyAlignment="1">
      <alignment horizontal="center" vertical="center" wrapText="1"/>
    </xf>
    <xf numFmtId="9" fontId="20" fillId="39" borderId="14" xfId="0" applyNumberFormat="1" applyFont="1" applyFill="1" applyBorder="1" applyAlignment="1">
      <alignment horizontal="center" vertical="center" wrapText="1"/>
    </xf>
    <xf numFmtId="0" fontId="20" fillId="39" borderId="14" xfId="0" applyFont="1" applyFill="1" applyBorder="1" applyAlignment="1">
      <alignment horizontal="center" vertical="center"/>
    </xf>
    <xf numFmtId="0" fontId="58" fillId="40" borderId="10" xfId="0" applyFont="1" applyFill="1" applyBorder="1" applyAlignment="1">
      <alignment horizontal="center" vertical="center"/>
    </xf>
    <xf numFmtId="0" fontId="58" fillId="40" borderId="11" xfId="0" applyFont="1" applyFill="1" applyBorder="1" applyAlignment="1">
      <alignment horizontal="center" vertical="center"/>
    </xf>
    <xf numFmtId="0" fontId="58" fillId="40" borderId="14" xfId="0" applyFont="1" applyFill="1" applyBorder="1" applyAlignment="1">
      <alignment horizontal="center" vertical="center"/>
    </xf>
    <xf numFmtId="0" fontId="30" fillId="39" borderId="19" xfId="0" applyFont="1" applyFill="1" applyBorder="1" applyAlignment="1">
      <alignment horizontal="center" vertical="center"/>
    </xf>
    <xf numFmtId="0" fontId="30" fillId="33" borderId="10" xfId="0" applyFont="1" applyFill="1" applyBorder="1" applyAlignment="1">
      <alignment horizontal="left" vertical="center" wrapText="1"/>
    </xf>
    <xf numFmtId="0" fontId="30" fillId="33" borderId="11" xfId="0" applyFont="1" applyFill="1" applyBorder="1" applyAlignment="1">
      <alignment horizontal="left" vertical="center" wrapText="1"/>
    </xf>
    <xf numFmtId="0" fontId="30" fillId="33" borderId="14" xfId="0" applyFont="1" applyFill="1" applyBorder="1" applyAlignment="1">
      <alignment horizontal="left" vertical="center" wrapText="1"/>
    </xf>
    <xf numFmtId="0" fontId="29" fillId="0" borderId="10" xfId="0" applyFont="1" applyBorder="1" applyAlignment="1">
      <alignment horizontal="left" vertical="center" wrapText="1"/>
    </xf>
    <xf numFmtId="0" fontId="29" fillId="0" borderId="11" xfId="0" applyFont="1" applyBorder="1" applyAlignment="1">
      <alignment horizontal="left" vertical="center" wrapText="1"/>
    </xf>
    <xf numFmtId="0" fontId="29" fillId="0" borderId="14" xfId="0" applyFont="1" applyBorder="1" applyAlignment="1">
      <alignment horizontal="left" vertical="center" wrapText="1"/>
    </xf>
    <xf numFmtId="0" fontId="30" fillId="40" borderId="19" xfId="0" applyFont="1" applyFill="1" applyBorder="1" applyAlignment="1">
      <alignment horizontal="left" vertical="center" wrapText="1"/>
    </xf>
    <xf numFmtId="0" fontId="29" fillId="33" borderId="18" xfId="0" applyFont="1" applyFill="1" applyBorder="1" applyAlignment="1">
      <alignment horizontal="center" vertical="center" wrapText="1"/>
    </xf>
    <xf numFmtId="0" fontId="29" fillId="33" borderId="16" xfId="0" applyFont="1" applyFill="1" applyBorder="1" applyAlignment="1">
      <alignment horizontal="center" vertical="center" wrapText="1"/>
    </xf>
    <xf numFmtId="0" fontId="29" fillId="40" borderId="10" xfId="0" applyFont="1" applyFill="1" applyBorder="1" applyAlignment="1">
      <alignment horizontal="left" vertical="center" wrapText="1"/>
    </xf>
    <xf numFmtId="0" fontId="29" fillId="40" borderId="11" xfId="0" applyFont="1" applyFill="1" applyBorder="1" applyAlignment="1">
      <alignment horizontal="left" vertical="center" wrapText="1"/>
    </xf>
    <xf numFmtId="0" fontId="29" fillId="40" borderId="14" xfId="0" applyFont="1" applyFill="1" applyBorder="1" applyAlignment="1">
      <alignment horizontal="left" vertical="center" wrapText="1"/>
    </xf>
    <xf numFmtId="0" fontId="29" fillId="33" borderId="10" xfId="0" applyFont="1" applyFill="1" applyBorder="1" applyAlignment="1">
      <alignment horizontal="center" vertical="center" wrapText="1"/>
    </xf>
    <xf numFmtId="0" fontId="29" fillId="33" borderId="11" xfId="0" applyFont="1" applyFill="1" applyBorder="1" applyAlignment="1">
      <alignment horizontal="center" vertical="center" wrapText="1"/>
    </xf>
    <xf numFmtId="0" fontId="29" fillId="33" borderId="14" xfId="0" applyFont="1" applyFill="1" applyBorder="1" applyAlignment="1">
      <alignment horizontal="center" vertical="center" wrapText="1"/>
    </xf>
    <xf numFmtId="0" fontId="59" fillId="35" borderId="0" xfId="0" applyFont="1" applyFill="1" applyAlignment="1">
      <alignment horizontal="center"/>
    </xf>
    <xf numFmtId="0" fontId="29" fillId="0" borderId="19" xfId="0" applyFont="1" applyFill="1" applyBorder="1" applyAlignment="1">
      <alignment horizontal="center" vertical="center"/>
    </xf>
    <xf numFmtId="49" fontId="29" fillId="0" borderId="19" xfId="0" quotePrefix="1" applyNumberFormat="1" applyFont="1" applyFill="1" applyBorder="1" applyAlignment="1">
      <alignment horizontal="center" vertical="center"/>
    </xf>
    <xf numFmtId="49" fontId="29" fillId="0" borderId="19" xfId="0" applyNumberFormat="1" applyFont="1" applyFill="1" applyBorder="1" applyAlignment="1">
      <alignment horizontal="center" vertical="center"/>
    </xf>
    <xf numFmtId="0" fontId="58" fillId="0" borderId="10" xfId="0" applyFont="1" applyBorder="1" applyAlignment="1">
      <alignment horizontal="center"/>
    </xf>
    <xf numFmtId="0" fontId="58" fillId="0" borderId="11" xfId="0" applyFont="1" applyBorder="1" applyAlignment="1">
      <alignment horizontal="center"/>
    </xf>
    <xf numFmtId="0" fontId="58" fillId="0" borderId="14" xfId="0" applyFont="1" applyBorder="1" applyAlignment="1">
      <alignment horizontal="center"/>
    </xf>
    <xf numFmtId="0" fontId="29" fillId="33" borderId="10" xfId="0" applyFont="1" applyFill="1" applyBorder="1" applyAlignment="1">
      <alignment horizontal="left" vertical="center" wrapText="1"/>
    </xf>
    <xf numFmtId="0" fontId="29" fillId="33" borderId="11" xfId="0" applyFont="1" applyFill="1" applyBorder="1" applyAlignment="1">
      <alignment horizontal="left" vertical="center" wrapText="1"/>
    </xf>
    <xf numFmtId="0" fontId="29" fillId="33" borderId="14" xfId="0" applyFont="1" applyFill="1" applyBorder="1" applyAlignment="1">
      <alignment horizontal="left" vertical="center" wrapText="1"/>
    </xf>
    <xf numFmtId="0" fontId="30" fillId="0" borderId="19" xfId="0" applyFont="1" applyFill="1" applyBorder="1" applyAlignment="1">
      <alignment horizontal="center" vertical="center"/>
    </xf>
    <xf numFmtId="0" fontId="58" fillId="34" borderId="10" xfId="0" applyFont="1" applyFill="1" applyBorder="1" applyAlignment="1">
      <alignment horizontal="center" vertical="center" wrapText="1"/>
    </xf>
    <xf numFmtId="0" fontId="58" fillId="34" borderId="11" xfId="0" applyFont="1" applyFill="1" applyBorder="1" applyAlignment="1">
      <alignment horizontal="center" vertical="center" wrapText="1"/>
    </xf>
    <xf numFmtId="0" fontId="58" fillId="34" borderId="14" xfId="0" applyFont="1" applyFill="1" applyBorder="1" applyAlignment="1">
      <alignment horizontal="center" vertical="center" wrapText="1"/>
    </xf>
    <xf numFmtId="9" fontId="29" fillId="34" borderId="10" xfId="0" applyNumberFormat="1" applyFont="1" applyFill="1" applyBorder="1" applyAlignment="1">
      <alignment horizontal="center" vertical="center"/>
    </xf>
    <xf numFmtId="9" fontId="29" fillId="34" borderId="12" xfId="0" applyNumberFormat="1" applyFont="1" applyFill="1" applyBorder="1" applyAlignment="1">
      <alignment horizontal="center" vertical="center"/>
    </xf>
    <xf numFmtId="9" fontId="29" fillId="34" borderId="11" xfId="0" applyNumberFormat="1" applyFont="1" applyFill="1" applyBorder="1" applyAlignment="1">
      <alignment horizontal="center" vertical="center"/>
    </xf>
    <xf numFmtId="9" fontId="29" fillId="34" borderId="14" xfId="0" applyNumberFormat="1" applyFont="1" applyFill="1" applyBorder="1" applyAlignment="1">
      <alignment horizontal="center" vertical="center"/>
    </xf>
    <xf numFmtId="0" fontId="29" fillId="33" borderId="10" xfId="0" applyFont="1" applyFill="1" applyBorder="1" applyAlignment="1">
      <alignment horizontal="center" vertical="center"/>
    </xf>
    <xf numFmtId="0" fontId="29" fillId="33" borderId="11" xfId="0" applyFont="1" applyFill="1" applyBorder="1" applyAlignment="1">
      <alignment horizontal="center" vertical="center"/>
    </xf>
    <xf numFmtId="0" fontId="29" fillId="33" borderId="14" xfId="0" applyFont="1" applyFill="1" applyBorder="1" applyAlignment="1">
      <alignment horizontal="center" vertical="center"/>
    </xf>
    <xf numFmtId="9" fontId="29" fillId="34" borderId="13" xfId="0" applyNumberFormat="1" applyFont="1" applyFill="1" applyBorder="1" applyAlignment="1">
      <alignment horizontal="center" vertical="center"/>
    </xf>
    <xf numFmtId="0" fontId="58" fillId="34" borderId="10" xfId="0" applyFont="1" applyFill="1" applyBorder="1" applyAlignment="1">
      <alignment horizontal="center" vertical="center"/>
    </xf>
    <xf numFmtId="0" fontId="58" fillId="34" borderId="11" xfId="0" applyFont="1" applyFill="1" applyBorder="1" applyAlignment="1">
      <alignment horizontal="center" vertical="center"/>
    </xf>
    <xf numFmtId="0" fontId="58" fillId="34" borderId="14" xfId="0" applyFont="1" applyFill="1" applyBorder="1" applyAlignment="1">
      <alignment horizontal="center" vertical="center"/>
    </xf>
    <xf numFmtId="0" fontId="37" fillId="39" borderId="10" xfId="0" applyFont="1" applyFill="1" applyBorder="1" applyAlignment="1">
      <alignment horizontal="center" vertical="center" wrapText="1"/>
    </xf>
    <xf numFmtId="0" fontId="37" fillId="39" borderId="14" xfId="0" applyFont="1" applyFill="1" applyBorder="1" applyAlignment="1">
      <alignment horizontal="center" vertical="center" wrapText="1"/>
    </xf>
    <xf numFmtId="9" fontId="37" fillId="39" borderId="10" xfId="0" applyNumberFormat="1" applyFont="1" applyFill="1" applyBorder="1" applyAlignment="1">
      <alignment horizontal="center" vertical="center" wrapText="1"/>
    </xf>
    <xf numFmtId="9" fontId="37" fillId="39" borderId="14" xfId="0" applyNumberFormat="1" applyFont="1" applyFill="1" applyBorder="1" applyAlignment="1">
      <alignment horizontal="center" vertical="center" wrapText="1"/>
    </xf>
    <xf numFmtId="0" fontId="37" fillId="39" borderId="10" xfId="0" applyFont="1" applyFill="1" applyBorder="1" applyAlignment="1">
      <alignment horizontal="center" vertical="center"/>
    </xf>
    <xf numFmtId="0" fontId="37" fillId="39" borderId="14" xfId="0" applyFont="1" applyFill="1" applyBorder="1" applyAlignment="1">
      <alignment horizontal="center" vertical="center"/>
    </xf>
    <xf numFmtId="0" fontId="21" fillId="33" borderId="18" xfId="0" applyFont="1" applyFill="1" applyBorder="1" applyAlignment="1">
      <alignment horizontal="center" vertical="center" wrapText="1"/>
    </xf>
    <xf numFmtId="0" fontId="21" fillId="33" borderId="16" xfId="0" applyFont="1" applyFill="1" applyBorder="1" applyAlignment="1">
      <alignment horizontal="center" vertical="center" wrapText="1"/>
    </xf>
    <xf numFmtId="0" fontId="20" fillId="34" borderId="10" xfId="0" applyFont="1" applyFill="1" applyBorder="1" applyAlignment="1">
      <alignment horizontal="center" vertical="center" wrapText="1"/>
    </xf>
    <xf numFmtId="0" fontId="20" fillId="34" borderId="11" xfId="0" applyFont="1" applyFill="1" applyBorder="1" applyAlignment="1">
      <alignment horizontal="center" vertical="center" wrapText="1"/>
    </xf>
    <xf numFmtId="0" fontId="20" fillId="34" borderId="14" xfId="0" applyFont="1" applyFill="1" applyBorder="1" applyAlignment="1">
      <alignment horizontal="center" vertical="center" wrapText="1"/>
    </xf>
    <xf numFmtId="0" fontId="21" fillId="39" borderId="10" xfId="0" applyFont="1" applyFill="1" applyBorder="1" applyAlignment="1">
      <alignment horizontal="center" vertical="center" wrapText="1"/>
    </xf>
    <xf numFmtId="0" fontId="21" fillId="39" borderId="11" xfId="0" applyFont="1" applyFill="1" applyBorder="1" applyAlignment="1">
      <alignment horizontal="center" vertical="center" wrapText="1"/>
    </xf>
    <xf numFmtId="0" fontId="21" fillId="39" borderId="14" xfId="0" applyFont="1" applyFill="1" applyBorder="1" applyAlignment="1">
      <alignment horizontal="center"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14" xfId="0" applyFont="1" applyBorder="1" applyAlignment="1">
      <alignment horizontal="left" vertical="center" wrapText="1"/>
    </xf>
    <xf numFmtId="0" fontId="21" fillId="0" borderId="10"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14" xfId="0" applyFont="1" applyFill="1" applyBorder="1" applyAlignment="1">
      <alignment horizontal="center" vertical="center"/>
    </xf>
    <xf numFmtId="0" fontId="24" fillId="34" borderId="10" xfId="0" applyFont="1" applyFill="1" applyBorder="1" applyAlignment="1">
      <alignment horizontal="center" vertical="center"/>
    </xf>
    <xf numFmtId="0" fontId="24" fillId="34" borderId="11" xfId="0" applyFont="1" applyFill="1" applyBorder="1" applyAlignment="1">
      <alignment horizontal="center" vertical="center"/>
    </xf>
    <xf numFmtId="0" fontId="24" fillId="34" borderId="14" xfId="0" applyFont="1" applyFill="1" applyBorder="1" applyAlignment="1">
      <alignment horizontal="center" vertical="center"/>
    </xf>
    <xf numFmtId="0" fontId="21" fillId="0" borderId="10"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21" fillId="0" borderId="14" xfId="0" applyFont="1" applyFill="1" applyBorder="1" applyAlignment="1">
      <alignment horizontal="left" vertical="center" wrapText="1"/>
    </xf>
    <xf numFmtId="9" fontId="37" fillId="0" borderId="10" xfId="0" applyNumberFormat="1" applyFont="1" applyFill="1" applyBorder="1" applyAlignment="1">
      <alignment horizontal="center" vertical="center" wrapText="1"/>
    </xf>
    <xf numFmtId="9" fontId="37" fillId="0" borderId="11" xfId="0" applyNumberFormat="1" applyFont="1" applyFill="1" applyBorder="1" applyAlignment="1">
      <alignment horizontal="center" vertical="center" wrapText="1"/>
    </xf>
    <xf numFmtId="9" fontId="37" fillId="0" borderId="14" xfId="0" applyNumberFormat="1" applyFont="1" applyFill="1" applyBorder="1" applyAlignment="1">
      <alignment horizontal="center" vertical="center" wrapText="1"/>
    </xf>
    <xf numFmtId="0" fontId="37" fillId="0" borderId="10" xfId="0" applyFont="1" applyBorder="1" applyAlignment="1">
      <alignment horizontal="left" vertical="center" wrapText="1"/>
    </xf>
    <xf numFmtId="0" fontId="37" fillId="0" borderId="11" xfId="0" applyFont="1" applyBorder="1" applyAlignment="1">
      <alignment horizontal="left" vertical="center" wrapText="1"/>
    </xf>
    <xf numFmtId="0" fontId="37" fillId="0" borderId="14" xfId="0" applyFont="1" applyBorder="1" applyAlignment="1">
      <alignment horizontal="left" vertical="center" wrapText="1"/>
    </xf>
    <xf numFmtId="0" fontId="21" fillId="33" borderId="10" xfId="0" applyFont="1" applyFill="1" applyBorder="1" applyAlignment="1">
      <alignment horizontal="center" vertical="center"/>
    </xf>
    <xf numFmtId="0" fontId="21" fillId="33" borderId="11" xfId="0" applyFont="1" applyFill="1" applyBorder="1" applyAlignment="1">
      <alignment horizontal="center" vertical="center"/>
    </xf>
    <xf numFmtId="0" fontId="21" fillId="33" borderId="14" xfId="0" applyFont="1" applyFill="1" applyBorder="1" applyAlignment="1">
      <alignment horizontal="center" vertical="center"/>
    </xf>
    <xf numFmtId="0" fontId="19" fillId="0" borderId="10"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14" xfId="0" applyFont="1" applyFill="1" applyBorder="1" applyAlignment="1">
      <alignment horizontal="center" vertical="center"/>
    </xf>
    <xf numFmtId="0" fontId="21" fillId="0" borderId="10"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0" fillId="40" borderId="10" xfId="0" applyFont="1" applyFill="1" applyBorder="1" applyAlignment="1">
      <alignment horizontal="center" vertical="center" wrapText="1"/>
    </xf>
    <xf numFmtId="0" fontId="20" fillId="40" borderId="11" xfId="0" applyFont="1" applyFill="1" applyBorder="1" applyAlignment="1">
      <alignment horizontal="center" vertical="center" wrapText="1"/>
    </xf>
    <xf numFmtId="0" fontId="20" fillId="40" borderId="14" xfId="0" applyFont="1" applyFill="1" applyBorder="1" applyAlignment="1">
      <alignment horizontal="center" vertical="center" wrapText="1"/>
    </xf>
    <xf numFmtId="0" fontId="27" fillId="40" borderId="10" xfId="0" applyFont="1" applyFill="1" applyBorder="1" applyAlignment="1">
      <alignment horizontal="center" vertical="center" wrapText="1"/>
    </xf>
    <xf numFmtId="0" fontId="27" fillId="40" borderId="11" xfId="0" applyFont="1" applyFill="1" applyBorder="1" applyAlignment="1">
      <alignment horizontal="center" vertical="center" wrapText="1"/>
    </xf>
    <xf numFmtId="0" fontId="27" fillId="40" borderId="14" xfId="0" applyFont="1" applyFill="1" applyBorder="1" applyAlignment="1">
      <alignment horizontal="center" vertical="center" wrapText="1"/>
    </xf>
    <xf numFmtId="0" fontId="37" fillId="39" borderId="11" xfId="0" applyFont="1" applyFill="1" applyBorder="1" applyAlignment="1">
      <alignment horizontal="center" vertical="center" wrapText="1"/>
    </xf>
    <xf numFmtId="0" fontId="37" fillId="40" borderId="10" xfId="0" applyFont="1" applyFill="1" applyBorder="1" applyAlignment="1">
      <alignment horizontal="center" vertical="center" wrapText="1"/>
    </xf>
    <xf numFmtId="0" fontId="37" fillId="40" borderId="11" xfId="0" applyFont="1" applyFill="1" applyBorder="1" applyAlignment="1">
      <alignment horizontal="center" vertical="center" wrapText="1"/>
    </xf>
    <xf numFmtId="0" fontId="37" fillId="40" borderId="14" xfId="0" applyFont="1" applyFill="1" applyBorder="1" applyAlignment="1">
      <alignment horizontal="center" vertical="center" wrapText="1"/>
    </xf>
    <xf numFmtId="0" fontId="21" fillId="33" borderId="10" xfId="0" applyFont="1" applyFill="1" applyBorder="1" applyAlignment="1">
      <alignment horizontal="center" vertical="center" wrapText="1"/>
    </xf>
    <xf numFmtId="0" fontId="21" fillId="33" borderId="11" xfId="0" applyFont="1" applyFill="1" applyBorder="1" applyAlignment="1">
      <alignment horizontal="center" vertical="center" wrapText="1"/>
    </xf>
    <xf numFmtId="0" fontId="21" fillId="33" borderId="14" xfId="0" applyFont="1" applyFill="1" applyBorder="1" applyAlignment="1">
      <alignment horizontal="center" vertical="center" wrapText="1"/>
    </xf>
    <xf numFmtId="0" fontId="20" fillId="40" borderId="10" xfId="0" applyFont="1" applyFill="1" applyBorder="1" applyAlignment="1">
      <alignment horizontal="center" vertical="center"/>
    </xf>
    <xf numFmtId="0" fontId="20" fillId="40" borderId="11" xfId="0" applyFont="1" applyFill="1" applyBorder="1" applyAlignment="1">
      <alignment horizontal="center" vertical="center"/>
    </xf>
    <xf numFmtId="0" fontId="20" fillId="40" borderId="14" xfId="0" applyFont="1" applyFill="1" applyBorder="1" applyAlignment="1">
      <alignment horizontal="center" vertical="center"/>
    </xf>
    <xf numFmtId="9" fontId="27" fillId="40" borderId="10" xfId="0" applyNumberFormat="1" applyFont="1" applyFill="1" applyBorder="1" applyAlignment="1">
      <alignment horizontal="center" vertical="center" wrapText="1"/>
    </xf>
    <xf numFmtId="9" fontId="27" fillId="40" borderId="11" xfId="0" applyNumberFormat="1" applyFont="1" applyFill="1" applyBorder="1" applyAlignment="1">
      <alignment horizontal="center" vertical="center" wrapText="1"/>
    </xf>
    <xf numFmtId="9" fontId="27" fillId="40" borderId="14" xfId="0" applyNumberFormat="1" applyFont="1" applyFill="1" applyBorder="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4" xfId="0" applyFont="1" applyBorder="1" applyAlignment="1">
      <alignment horizontal="center" vertical="center" wrapText="1"/>
    </xf>
    <xf numFmtId="0" fontId="21" fillId="34" borderId="10" xfId="0" applyFont="1" applyFill="1" applyBorder="1" applyAlignment="1">
      <alignment horizontal="center" vertical="center" wrapText="1"/>
    </xf>
    <xf numFmtId="0" fontId="21" fillId="34" borderId="11" xfId="0" applyFont="1" applyFill="1" applyBorder="1" applyAlignment="1">
      <alignment horizontal="center" vertical="center" wrapText="1"/>
    </xf>
    <xf numFmtId="0" fontId="21" fillId="34" borderId="14" xfId="0" applyFont="1" applyFill="1" applyBorder="1" applyAlignment="1">
      <alignment horizontal="center" vertical="center" wrapText="1"/>
    </xf>
    <xf numFmtId="9" fontId="20" fillId="40" borderId="10" xfId="0" applyNumberFormat="1" applyFont="1" applyFill="1" applyBorder="1" applyAlignment="1">
      <alignment horizontal="center" vertical="center"/>
    </xf>
    <xf numFmtId="9" fontId="20" fillId="40" borderId="11" xfId="0" applyNumberFormat="1" applyFont="1" applyFill="1" applyBorder="1" applyAlignment="1">
      <alignment horizontal="center" vertical="center"/>
    </xf>
    <xf numFmtId="9" fontId="20" fillId="40" borderId="14" xfId="0" applyNumberFormat="1" applyFont="1" applyFill="1" applyBorder="1" applyAlignment="1">
      <alignment horizontal="center" vertical="center"/>
    </xf>
    <xf numFmtId="0" fontId="21" fillId="40" borderId="10" xfId="0" applyFont="1" applyFill="1" applyBorder="1" applyAlignment="1">
      <alignment horizontal="center" vertical="center" wrapText="1"/>
    </xf>
    <xf numFmtId="0" fontId="21" fillId="40" borderId="11" xfId="0" applyFont="1" applyFill="1" applyBorder="1" applyAlignment="1">
      <alignment horizontal="center" vertical="center" wrapText="1"/>
    </xf>
    <xf numFmtId="0" fontId="21" fillId="40" borderId="14" xfId="0" applyFont="1" applyFill="1" applyBorder="1" applyAlignment="1">
      <alignment horizontal="center" vertical="center" wrapText="1"/>
    </xf>
    <xf numFmtId="9" fontId="21" fillId="40" borderId="10" xfId="0" applyNumberFormat="1" applyFont="1" applyFill="1" applyBorder="1" applyAlignment="1">
      <alignment horizontal="center" vertical="center"/>
    </xf>
    <xf numFmtId="9" fontId="21" fillId="40" borderId="11" xfId="0" applyNumberFormat="1" applyFont="1" applyFill="1" applyBorder="1" applyAlignment="1">
      <alignment horizontal="center" vertical="center"/>
    </xf>
    <xf numFmtId="9" fontId="21" fillId="40" borderId="14" xfId="0" applyNumberFormat="1" applyFont="1" applyFill="1" applyBorder="1" applyAlignment="1">
      <alignment horizontal="center" vertical="center"/>
    </xf>
    <xf numFmtId="9" fontId="37" fillId="39" borderId="11" xfId="0" applyNumberFormat="1" applyFont="1" applyFill="1" applyBorder="1" applyAlignment="1">
      <alignment horizontal="center" vertical="center" wrapText="1"/>
    </xf>
    <xf numFmtId="0" fontId="43" fillId="35" borderId="0" xfId="0" applyFont="1" applyFill="1" applyAlignment="1">
      <alignment horizontal="center"/>
    </xf>
    <xf numFmtId="49" fontId="21" fillId="33" borderId="10" xfId="0" quotePrefix="1" applyNumberFormat="1" applyFont="1" applyFill="1" applyBorder="1" applyAlignment="1">
      <alignment horizontal="center" vertical="center"/>
    </xf>
    <xf numFmtId="49" fontId="21" fillId="33" borderId="11" xfId="0" quotePrefix="1" applyNumberFormat="1" applyFont="1" applyFill="1" applyBorder="1" applyAlignment="1">
      <alignment horizontal="center" vertical="center"/>
    </xf>
    <xf numFmtId="49" fontId="21" fillId="33" borderId="14" xfId="0" quotePrefix="1" applyNumberFormat="1" applyFont="1" applyFill="1" applyBorder="1" applyAlignment="1">
      <alignment horizontal="center" vertical="center"/>
    </xf>
    <xf numFmtId="0" fontId="20" fillId="0" borderId="10" xfId="0" applyFont="1" applyBorder="1" applyAlignment="1">
      <alignment horizontal="center"/>
    </xf>
    <xf numFmtId="0" fontId="20" fillId="0" borderId="11" xfId="0" applyFont="1" applyBorder="1" applyAlignment="1">
      <alignment horizontal="center"/>
    </xf>
    <xf numFmtId="0" fontId="20" fillId="0" borderId="14" xfId="0" applyFont="1" applyBorder="1" applyAlignment="1">
      <alignment horizontal="center"/>
    </xf>
    <xf numFmtId="0" fontId="21" fillId="0" borderId="21" xfId="0" applyFont="1" applyBorder="1" applyAlignment="1">
      <alignment horizontal="left" vertical="center" wrapText="1"/>
    </xf>
    <xf numFmtId="0" fontId="21" fillId="0" borderId="12" xfId="0" applyFont="1" applyBorder="1" applyAlignment="1">
      <alignment horizontal="left" vertical="center" wrapText="1"/>
    </xf>
    <xf numFmtId="0" fontId="21" fillId="0" borderId="23" xfId="0" applyFont="1" applyBorder="1" applyAlignment="1">
      <alignment horizontal="left" vertical="center" wrapText="1"/>
    </xf>
    <xf numFmtId="0" fontId="21" fillId="0" borderId="24" xfId="0" applyFont="1" applyBorder="1" applyAlignment="1">
      <alignment horizontal="left" vertical="center" wrapText="1"/>
    </xf>
    <xf numFmtId="0" fontId="21" fillId="0" borderId="0" xfId="0" applyFont="1" applyBorder="1" applyAlignment="1">
      <alignment horizontal="left" vertical="center" wrapText="1"/>
    </xf>
    <xf numFmtId="0" fontId="21" fillId="0" borderId="17" xfId="0" applyFont="1" applyBorder="1" applyAlignment="1">
      <alignment horizontal="left" vertical="center" wrapText="1"/>
    </xf>
    <xf numFmtId="0" fontId="21" fillId="0" borderId="25" xfId="0" applyFont="1" applyBorder="1" applyAlignment="1">
      <alignment horizontal="left" vertical="center" wrapText="1"/>
    </xf>
    <xf numFmtId="0" fontId="21" fillId="0" borderId="13" xfId="0" applyFont="1" applyBorder="1" applyAlignment="1">
      <alignment horizontal="left" vertical="center" wrapText="1"/>
    </xf>
    <xf numFmtId="0" fontId="21" fillId="0" borderId="15" xfId="0" applyFont="1" applyBorder="1" applyAlignment="1">
      <alignment horizontal="left" vertical="center" wrapText="1"/>
    </xf>
    <xf numFmtId="9" fontId="27" fillId="0" borderId="0" xfId="0" applyNumberFormat="1" applyFont="1" applyFill="1" applyBorder="1" applyAlignment="1">
      <alignment horizontal="center" vertical="center" wrapText="1"/>
    </xf>
    <xf numFmtId="0" fontId="19" fillId="0" borderId="0" xfId="0" applyFont="1" applyFill="1" applyBorder="1" applyAlignment="1">
      <alignment horizontal="center" vertical="center"/>
    </xf>
    <xf numFmtId="0" fontId="20" fillId="41" borderId="10" xfId="0" applyFont="1" applyFill="1" applyBorder="1" applyAlignment="1">
      <alignment horizontal="center" vertical="center"/>
    </xf>
    <xf numFmtId="0" fontId="20" fillId="41" borderId="11" xfId="0" applyFont="1" applyFill="1" applyBorder="1" applyAlignment="1">
      <alignment horizontal="center" vertical="center"/>
    </xf>
    <xf numFmtId="0" fontId="20" fillId="41" borderId="14" xfId="0" applyFont="1" applyFill="1" applyBorder="1" applyAlignment="1">
      <alignment horizontal="center" vertical="center"/>
    </xf>
    <xf numFmtId="0" fontId="21" fillId="0" borderId="0" xfId="0" applyFont="1" applyFill="1" applyBorder="1" applyAlignment="1">
      <alignment horizontal="center" vertical="center" wrapText="1"/>
    </xf>
    <xf numFmtId="9" fontId="21" fillId="0" borderId="0" xfId="0" applyNumberFormat="1" applyFont="1" applyFill="1" applyBorder="1" applyAlignment="1">
      <alignment horizontal="center" vertical="center"/>
    </xf>
    <xf numFmtId="0" fontId="21" fillId="0" borderId="0" xfId="0" applyFont="1" applyFill="1" applyBorder="1" applyAlignment="1">
      <alignment horizontal="center" vertical="center"/>
    </xf>
    <xf numFmtId="0" fontId="18" fillId="33" borderId="18" xfId="0" applyFont="1" applyFill="1" applyBorder="1" applyAlignment="1">
      <alignment horizontal="center" vertical="center" wrapText="1"/>
    </xf>
    <xf numFmtId="0" fontId="18" fillId="33" borderId="16" xfId="0" applyFont="1" applyFill="1" applyBorder="1" applyAlignment="1">
      <alignment horizontal="center" vertical="center" wrapText="1"/>
    </xf>
    <xf numFmtId="0" fontId="24" fillId="34" borderId="10" xfId="0" applyFont="1" applyFill="1" applyBorder="1" applyAlignment="1">
      <alignment horizontal="center" vertical="center" wrapText="1"/>
    </xf>
    <xf numFmtId="0" fontId="24" fillId="34" borderId="11" xfId="0" applyFont="1" applyFill="1" applyBorder="1" applyAlignment="1">
      <alignment horizontal="center" vertical="center" wrapText="1"/>
    </xf>
    <xf numFmtId="0" fontId="24" fillId="34" borderId="14" xfId="0" applyFont="1" applyFill="1" applyBorder="1" applyAlignment="1">
      <alignment horizontal="center" vertical="center" wrapText="1"/>
    </xf>
    <xf numFmtId="9" fontId="39" fillId="40" borderId="10" xfId="0" applyNumberFormat="1" applyFont="1" applyFill="1" applyBorder="1" applyAlignment="1">
      <alignment horizontal="center" vertical="center"/>
    </xf>
    <xf numFmtId="9" fontId="39" fillId="40" borderId="11" xfId="0" applyNumberFormat="1" applyFont="1" applyFill="1" applyBorder="1" applyAlignment="1">
      <alignment horizontal="center" vertical="center"/>
    </xf>
    <xf numFmtId="9" fontId="39" fillId="40" borderId="14" xfId="0" applyNumberFormat="1" applyFont="1" applyFill="1" applyBorder="1" applyAlignment="1">
      <alignment horizontal="center" vertical="center"/>
    </xf>
    <xf numFmtId="0" fontId="18" fillId="33" borderId="10" xfId="0" applyFont="1" applyFill="1" applyBorder="1" applyAlignment="1">
      <alignment horizontal="center" vertical="center" wrapText="1"/>
    </xf>
    <xf numFmtId="0" fontId="18" fillId="33" borderId="11" xfId="0" applyFont="1" applyFill="1" applyBorder="1" applyAlignment="1">
      <alignment horizontal="center" vertical="center" wrapText="1"/>
    </xf>
    <xf numFmtId="0" fontId="18" fillId="33" borderId="14" xfId="0" applyFont="1" applyFill="1" applyBorder="1" applyAlignment="1">
      <alignment horizontal="center" vertical="center" wrapText="1"/>
    </xf>
    <xf numFmtId="0" fontId="18" fillId="33" borderId="10" xfId="0" applyFont="1" applyFill="1" applyBorder="1" applyAlignment="1">
      <alignment horizontal="center" vertical="center"/>
    </xf>
    <xf numFmtId="0" fontId="18" fillId="33" borderId="11" xfId="0" applyFont="1" applyFill="1" applyBorder="1" applyAlignment="1">
      <alignment horizontal="center" vertical="center"/>
    </xf>
    <xf numFmtId="0" fontId="18" fillId="33" borderId="14" xfId="0" applyFont="1" applyFill="1" applyBorder="1" applyAlignment="1">
      <alignment horizontal="center" vertical="center"/>
    </xf>
    <xf numFmtId="0" fontId="39" fillId="39" borderId="10" xfId="0" applyFont="1" applyFill="1" applyBorder="1" applyAlignment="1">
      <alignment horizontal="center" vertical="center" wrapText="1"/>
    </xf>
    <xf numFmtId="0" fontId="39" fillId="39" borderId="14" xfId="0" applyFont="1" applyFill="1" applyBorder="1" applyAlignment="1">
      <alignment horizontal="center" vertical="center" wrapText="1"/>
    </xf>
    <xf numFmtId="0" fontId="21" fillId="33" borderId="0" xfId="0" applyFont="1" applyFill="1" applyBorder="1" applyAlignment="1">
      <alignment horizontal="center" vertical="center"/>
    </xf>
    <xf numFmtId="0" fontId="21" fillId="34" borderId="0" xfId="0" applyFont="1" applyFill="1" applyBorder="1" applyAlignment="1">
      <alignment horizontal="center" vertical="center" wrapText="1"/>
    </xf>
    <xf numFmtId="0" fontId="20" fillId="0" borderId="0" xfId="0" applyFont="1" applyFill="1" applyBorder="1" applyAlignment="1">
      <alignment horizontal="center" vertical="center"/>
    </xf>
    <xf numFmtId="3" fontId="21" fillId="0" borderId="0" xfId="0" applyNumberFormat="1" applyFont="1" applyFill="1" applyBorder="1" applyAlignment="1">
      <alignment horizontal="center" vertical="center"/>
    </xf>
    <xf numFmtId="0" fontId="18" fillId="0" borderId="0" xfId="0" applyFont="1" applyFill="1" applyBorder="1" applyAlignment="1">
      <alignment horizontal="center" vertical="center" wrapText="1"/>
    </xf>
    <xf numFmtId="0" fontId="39" fillId="37" borderId="10" xfId="0" applyFont="1" applyFill="1" applyBorder="1" applyAlignment="1">
      <alignment horizontal="center" vertical="center" wrapText="1"/>
    </xf>
    <xf numFmtId="0" fontId="39" fillId="37" borderId="14" xfId="0" applyFont="1" applyFill="1" applyBorder="1" applyAlignment="1">
      <alignment horizontal="center" vertical="center" wrapText="1"/>
    </xf>
    <xf numFmtId="0" fontId="31" fillId="0" borderId="10"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1" fillId="0" borderId="14" xfId="0" applyFont="1" applyFill="1" applyBorder="1" applyAlignment="1">
      <alignment horizontal="center" vertical="center" wrapText="1"/>
    </xf>
    <xf numFmtId="3" fontId="21" fillId="40" borderId="10" xfId="0" applyNumberFormat="1" applyFont="1" applyFill="1" applyBorder="1" applyAlignment="1">
      <alignment horizontal="center" vertical="center"/>
    </xf>
    <xf numFmtId="3" fontId="21" fillId="40" borderId="11" xfId="0" applyNumberFormat="1" applyFont="1" applyFill="1" applyBorder="1" applyAlignment="1">
      <alignment horizontal="center" vertical="center"/>
    </xf>
    <xf numFmtId="3" fontId="21" fillId="40" borderId="14" xfId="0" applyNumberFormat="1" applyFont="1" applyFill="1" applyBorder="1" applyAlignment="1">
      <alignment horizontal="center" vertical="center"/>
    </xf>
    <xf numFmtId="0" fontId="39" fillId="39" borderId="10" xfId="0" applyFont="1" applyFill="1" applyBorder="1" applyAlignment="1">
      <alignment horizontal="center" vertical="center"/>
    </xf>
    <xf numFmtId="0" fontId="39" fillId="39" borderId="14" xfId="0" applyFont="1" applyFill="1" applyBorder="1" applyAlignment="1">
      <alignment horizontal="center" vertical="center"/>
    </xf>
    <xf numFmtId="0" fontId="24" fillId="40" borderId="10" xfId="0" applyFont="1" applyFill="1" applyBorder="1" applyAlignment="1">
      <alignment horizontal="center" vertical="center"/>
    </xf>
    <xf numFmtId="0" fontId="24" fillId="40" borderId="11" xfId="0" applyFont="1" applyFill="1" applyBorder="1" applyAlignment="1">
      <alignment horizontal="center" vertical="center"/>
    </xf>
    <xf numFmtId="0" fontId="24" fillId="40" borderId="14" xfId="0" applyFont="1" applyFill="1" applyBorder="1" applyAlignment="1">
      <alignment horizontal="center" vertical="center"/>
    </xf>
    <xf numFmtId="9" fontId="38" fillId="34" borderId="10" xfId="0" applyNumberFormat="1" applyFont="1" applyFill="1" applyBorder="1" applyAlignment="1">
      <alignment horizontal="center" vertical="center"/>
    </xf>
    <xf numFmtId="9" fontId="38" fillId="34" borderId="11" xfId="0" applyNumberFormat="1" applyFont="1" applyFill="1" applyBorder="1" applyAlignment="1">
      <alignment horizontal="center" vertical="center"/>
    </xf>
    <xf numFmtId="9" fontId="38" fillId="34" borderId="14" xfId="0" applyNumberFormat="1" applyFont="1" applyFill="1" applyBorder="1" applyAlignment="1">
      <alignment horizontal="center" vertical="center"/>
    </xf>
    <xf numFmtId="0" fontId="32" fillId="33" borderId="19" xfId="0" applyFont="1" applyFill="1" applyBorder="1" applyAlignment="1">
      <alignment horizontal="center" vertical="center" wrapText="1"/>
    </xf>
    <xf numFmtId="3" fontId="53" fillId="0" borderId="0" xfId="0" applyNumberFormat="1" applyFont="1" applyFill="1" applyBorder="1" applyAlignment="1">
      <alignment horizontal="center" vertical="center" wrapText="1"/>
    </xf>
    <xf numFmtId="3" fontId="53" fillId="40" borderId="10" xfId="0" applyNumberFormat="1" applyFont="1" applyFill="1" applyBorder="1" applyAlignment="1">
      <alignment horizontal="center" vertical="center" wrapText="1"/>
    </xf>
    <xf numFmtId="3" fontId="53" fillId="40" borderId="11" xfId="0" applyNumberFormat="1" applyFont="1" applyFill="1" applyBorder="1" applyAlignment="1">
      <alignment horizontal="center" vertical="center" wrapText="1"/>
    </xf>
    <xf numFmtId="3" fontId="53" fillId="40" borderId="14" xfId="0" applyNumberFormat="1" applyFont="1" applyFill="1" applyBorder="1" applyAlignment="1">
      <alignment horizontal="center" vertical="center" wrapText="1"/>
    </xf>
    <xf numFmtId="3" fontId="53" fillId="39" borderId="10" xfId="0" applyNumberFormat="1" applyFont="1" applyFill="1" applyBorder="1" applyAlignment="1">
      <alignment horizontal="center" vertical="center" wrapText="1"/>
    </xf>
    <xf numFmtId="3" fontId="53" fillId="39" borderId="11" xfId="0" applyNumberFormat="1" applyFont="1" applyFill="1" applyBorder="1" applyAlignment="1">
      <alignment horizontal="center" vertical="center" wrapText="1"/>
    </xf>
    <xf numFmtId="3" fontId="53" fillId="39" borderId="14" xfId="0" applyNumberFormat="1" applyFont="1" applyFill="1" applyBorder="1" applyAlignment="1">
      <alignment horizontal="center" vertical="center" wrapText="1"/>
    </xf>
    <xf numFmtId="9" fontId="36" fillId="40" borderId="10" xfId="0" applyNumberFormat="1" applyFont="1" applyFill="1" applyBorder="1" applyAlignment="1">
      <alignment horizontal="center" vertical="center"/>
    </xf>
    <xf numFmtId="9" fontId="36" fillId="40" borderId="12" xfId="0" applyNumberFormat="1" applyFont="1" applyFill="1" applyBorder="1" applyAlignment="1">
      <alignment horizontal="center" vertical="center"/>
    </xf>
    <xf numFmtId="9" fontId="36" fillId="40" borderId="11" xfId="0" applyNumberFormat="1" applyFont="1" applyFill="1" applyBorder="1" applyAlignment="1">
      <alignment horizontal="center" vertical="center"/>
    </xf>
    <xf numFmtId="9" fontId="36" fillId="40" borderId="14" xfId="0" applyNumberFormat="1" applyFont="1" applyFill="1" applyBorder="1" applyAlignment="1">
      <alignment horizontal="center" vertical="center"/>
    </xf>
    <xf numFmtId="0" fontId="31" fillId="39" borderId="10" xfId="0" applyFont="1" applyFill="1" applyBorder="1" applyAlignment="1">
      <alignment horizontal="center" vertical="center" wrapText="1"/>
    </xf>
    <xf numFmtId="0" fontId="31" fillId="39" borderId="11" xfId="0" applyFont="1" applyFill="1" applyBorder="1" applyAlignment="1">
      <alignment horizontal="center" vertical="center" wrapText="1"/>
    </xf>
    <xf numFmtId="0" fontId="31" fillId="39" borderId="14" xfId="0" applyFont="1" applyFill="1" applyBorder="1" applyAlignment="1">
      <alignment horizontal="center" vertical="center" wrapText="1"/>
    </xf>
    <xf numFmtId="0" fontId="31" fillId="0" borderId="19" xfId="0" applyFont="1" applyFill="1" applyBorder="1" applyAlignment="1">
      <alignment horizontal="center" vertical="center" wrapText="1"/>
    </xf>
    <xf numFmtId="0" fontId="31" fillId="0" borderId="19" xfId="0" applyFont="1" applyFill="1" applyBorder="1" applyAlignment="1">
      <alignment horizontal="center" vertical="center"/>
    </xf>
    <xf numFmtId="0" fontId="32" fillId="0" borderId="10"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31" fillId="39" borderId="19" xfId="0" applyFont="1" applyFill="1" applyBorder="1" applyAlignment="1">
      <alignment horizontal="center" vertical="center"/>
    </xf>
    <xf numFmtId="0" fontId="32" fillId="39" borderId="10" xfId="0" applyFont="1" applyFill="1" applyBorder="1" applyAlignment="1">
      <alignment horizontal="center" vertical="center"/>
    </xf>
    <xf numFmtId="0" fontId="32" fillId="39" borderId="11" xfId="0" applyFont="1" applyFill="1" applyBorder="1" applyAlignment="1">
      <alignment horizontal="center" vertical="center"/>
    </xf>
    <xf numFmtId="0" fontId="32" fillId="39" borderId="14" xfId="0" applyFont="1" applyFill="1" applyBorder="1" applyAlignment="1">
      <alignment horizontal="center" vertical="center"/>
    </xf>
    <xf numFmtId="0" fontId="32" fillId="39" borderId="10" xfId="0" applyFont="1" applyFill="1" applyBorder="1" applyAlignment="1">
      <alignment horizontal="center" vertical="center" wrapText="1"/>
    </xf>
    <xf numFmtId="0" fontId="32" fillId="39" borderId="11" xfId="0" applyFont="1" applyFill="1" applyBorder="1" applyAlignment="1">
      <alignment horizontal="center" vertical="center" wrapText="1"/>
    </xf>
    <xf numFmtId="0" fontId="32" fillId="39" borderId="14" xfId="0" applyFont="1" applyFill="1" applyBorder="1" applyAlignment="1">
      <alignment horizontal="center" vertical="center" wrapText="1"/>
    </xf>
    <xf numFmtId="0" fontId="32" fillId="0" borderId="19" xfId="0" applyFont="1" applyFill="1" applyBorder="1" applyAlignment="1">
      <alignment horizontal="center" vertical="center"/>
    </xf>
    <xf numFmtId="0" fontId="31" fillId="38" borderId="19" xfId="0" applyFont="1" applyFill="1" applyBorder="1" applyAlignment="1">
      <alignment horizontal="left" vertical="center" wrapText="1"/>
    </xf>
    <xf numFmtId="0" fontId="31" fillId="38" borderId="10" xfId="0" applyFont="1" applyFill="1" applyBorder="1" applyAlignment="1">
      <alignment horizontal="left" vertical="center" wrapText="1"/>
    </xf>
    <xf numFmtId="0" fontId="31" fillId="38" borderId="11" xfId="0" applyFont="1" applyFill="1" applyBorder="1" applyAlignment="1">
      <alignment horizontal="left" vertical="center" wrapText="1"/>
    </xf>
    <xf numFmtId="0" fontId="31" fillId="38" borderId="14" xfId="0" applyFont="1" applyFill="1" applyBorder="1" applyAlignment="1">
      <alignment horizontal="left" vertical="center" wrapText="1"/>
    </xf>
    <xf numFmtId="0" fontId="18" fillId="33" borderId="19" xfId="0" applyFont="1" applyFill="1" applyBorder="1" applyAlignment="1">
      <alignment horizontal="center" vertical="center"/>
    </xf>
    <xf numFmtId="49" fontId="18" fillId="33" borderId="19" xfId="0" quotePrefix="1" applyNumberFormat="1" applyFont="1" applyFill="1" applyBorder="1" applyAlignment="1">
      <alignment horizontal="center" vertical="center"/>
    </xf>
    <xf numFmtId="49" fontId="18" fillId="33" borderId="19" xfId="0" applyNumberFormat="1" applyFont="1" applyFill="1" applyBorder="1" applyAlignment="1">
      <alignment horizontal="center" vertical="center"/>
    </xf>
    <xf numFmtId="0" fontId="24" fillId="0" borderId="10" xfId="0" applyFont="1" applyBorder="1" applyAlignment="1">
      <alignment horizontal="center"/>
    </xf>
    <xf numFmtId="0" fontId="24" fillId="0" borderId="11" xfId="0" applyFont="1" applyBorder="1" applyAlignment="1">
      <alignment horizontal="center"/>
    </xf>
    <xf numFmtId="0" fontId="24" fillId="0" borderId="14" xfId="0" applyFont="1" applyBorder="1" applyAlignment="1">
      <alignment horizontal="center"/>
    </xf>
    <xf numFmtId="0" fontId="32" fillId="33" borderId="19" xfId="0" applyFont="1" applyFill="1" applyBorder="1" applyAlignment="1">
      <alignment horizontal="left" vertical="center" wrapText="1"/>
    </xf>
    <xf numFmtId="0" fontId="18" fillId="39" borderId="10" xfId="0" applyFont="1" applyFill="1" applyBorder="1" applyAlignment="1">
      <alignment horizontal="center" vertical="center" wrapText="1"/>
    </xf>
    <xf numFmtId="0" fontId="18" fillId="39" borderId="11" xfId="0" applyFont="1" applyFill="1" applyBorder="1" applyAlignment="1">
      <alignment horizontal="center" vertical="center" wrapText="1"/>
    </xf>
    <xf numFmtId="0" fontId="18" fillId="39" borderId="14" xfId="0" applyFont="1" applyFill="1" applyBorder="1" applyAlignment="1">
      <alignment horizontal="center" vertical="center" wrapText="1"/>
    </xf>
    <xf numFmtId="0" fontId="38" fillId="33" borderId="10" xfId="0" applyFont="1" applyFill="1" applyBorder="1" applyAlignment="1">
      <alignment horizontal="center" vertical="center" wrapText="1"/>
    </xf>
    <xf numFmtId="0" fontId="38" fillId="33" borderId="11" xfId="0" applyFont="1" applyFill="1" applyBorder="1" applyAlignment="1">
      <alignment horizontal="center" vertical="center" wrapText="1"/>
    </xf>
    <xf numFmtId="0" fontId="38" fillId="33" borderId="14" xfId="0" applyFont="1" applyFill="1" applyBorder="1" applyAlignment="1">
      <alignment horizontal="center" vertical="center" wrapText="1"/>
    </xf>
    <xf numFmtId="0" fontId="42" fillId="0" borderId="0" xfId="0" applyFont="1" applyAlignment="1">
      <alignment horizontal="center"/>
    </xf>
    <xf numFmtId="0" fontId="62" fillId="0" borderId="0" xfId="0" applyFont="1" applyAlignment="1">
      <alignment horizontal="center" wrapText="1"/>
    </xf>
  </cellXfs>
  <cellStyles count="4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5"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3" xfId="44"/>
    <cellStyle name="Normal_Tabela_Investimeve" xfId="46"/>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T345"/>
  <sheetViews>
    <sheetView zoomScale="120" zoomScaleNormal="120" workbookViewId="0">
      <selection sqref="A1:E1"/>
    </sheetView>
  </sheetViews>
  <sheetFormatPr defaultRowHeight="12" x14ac:dyDescent="0.2"/>
  <cols>
    <col min="1" max="1" width="28.7109375" style="262" customWidth="1"/>
    <col min="2" max="5" width="14" style="262" customWidth="1"/>
    <col min="6" max="6" width="7" style="262" customWidth="1"/>
    <col min="7" max="7" width="9.7109375" style="262" customWidth="1"/>
    <col min="8" max="8" width="14.140625" style="262" customWidth="1"/>
    <col min="9" max="9" width="13" style="262" customWidth="1"/>
    <col min="10" max="10" width="11" style="262" customWidth="1"/>
    <col min="11" max="11" width="15.7109375" style="262" customWidth="1"/>
    <col min="12" max="12" width="10.5703125" style="262" bestFit="1" customWidth="1"/>
    <col min="13" max="16384" width="9.140625" style="262"/>
  </cols>
  <sheetData>
    <row r="1" spans="1:12" ht="14.25" x14ac:dyDescent="0.2">
      <c r="A1" s="598" t="s">
        <v>299</v>
      </c>
      <c r="B1" s="598"/>
      <c r="C1" s="598"/>
      <c r="D1" s="598"/>
      <c r="E1" s="598"/>
    </row>
    <row r="2" spans="1:12" x14ac:dyDescent="0.2">
      <c r="A2" s="261" t="s">
        <v>42</v>
      </c>
      <c r="B2" s="261"/>
      <c r="C2" s="261"/>
      <c r="D2" s="261"/>
      <c r="E2" s="261"/>
      <c r="F2" s="261"/>
    </row>
    <row r="3" spans="1:12" x14ac:dyDescent="0.2">
      <c r="A3" s="390" t="s">
        <v>127</v>
      </c>
      <c r="B3" s="390"/>
      <c r="C3" s="390"/>
      <c r="D3" s="390"/>
      <c r="E3" s="390"/>
    </row>
    <row r="4" spans="1:12" ht="12.75" thickBot="1" x14ac:dyDescent="0.25">
      <c r="G4" s="263"/>
      <c r="H4" s="263"/>
      <c r="I4" s="263"/>
      <c r="J4" s="263"/>
      <c r="K4" s="263"/>
      <c r="L4" s="263"/>
    </row>
    <row r="5" spans="1:12" ht="12.75" thickBot="1" x14ac:dyDescent="0.25">
      <c r="A5" s="264" t="s">
        <v>21</v>
      </c>
      <c r="B5" s="391" t="s">
        <v>128</v>
      </c>
      <c r="C5" s="391"/>
      <c r="D5" s="391"/>
      <c r="E5" s="391"/>
      <c r="G5" s="265"/>
      <c r="H5" s="266"/>
      <c r="I5" s="266"/>
      <c r="J5" s="266"/>
      <c r="K5" s="266"/>
      <c r="L5" s="263"/>
    </row>
    <row r="6" spans="1:12" ht="12.75" thickBot="1" x14ac:dyDescent="0.25">
      <c r="A6" s="264" t="s">
        <v>4</v>
      </c>
      <c r="B6" s="392" t="s">
        <v>129</v>
      </c>
      <c r="C6" s="393"/>
      <c r="D6" s="393"/>
      <c r="E6" s="393"/>
      <c r="G6" s="265"/>
      <c r="H6" s="267"/>
      <c r="I6" s="268"/>
      <c r="J6" s="268"/>
      <c r="K6" s="268"/>
      <c r="L6" s="263"/>
    </row>
    <row r="7" spans="1:12" ht="12.75" thickBot="1" x14ac:dyDescent="0.25">
      <c r="A7" s="264" t="s">
        <v>26</v>
      </c>
      <c r="B7" s="387" t="s">
        <v>41</v>
      </c>
      <c r="C7" s="388"/>
      <c r="D7" s="388"/>
      <c r="E7" s="389"/>
      <c r="G7" s="265"/>
      <c r="H7" s="269"/>
      <c r="I7" s="269"/>
      <c r="J7" s="269"/>
      <c r="K7" s="269"/>
      <c r="L7" s="263"/>
    </row>
    <row r="8" spans="1:12" ht="12.75" thickBot="1" x14ac:dyDescent="0.25">
      <c r="A8" s="394" t="s">
        <v>7</v>
      </c>
      <c r="B8" s="395"/>
      <c r="C8" s="395"/>
      <c r="D8" s="395"/>
      <c r="E8" s="396"/>
      <c r="G8" s="270"/>
      <c r="H8" s="270"/>
      <c r="I8" s="270"/>
      <c r="J8" s="270"/>
      <c r="K8" s="270"/>
      <c r="L8" s="263"/>
    </row>
    <row r="9" spans="1:12" ht="12.75" thickBot="1" x14ac:dyDescent="0.25">
      <c r="A9" s="378" t="s">
        <v>130</v>
      </c>
      <c r="B9" s="379"/>
      <c r="C9" s="379"/>
      <c r="D9" s="379"/>
      <c r="E9" s="380"/>
      <c r="G9" s="269"/>
      <c r="H9" s="269"/>
      <c r="I9" s="269"/>
      <c r="J9" s="269"/>
      <c r="K9" s="269"/>
      <c r="L9" s="263"/>
    </row>
    <row r="10" spans="1:12" ht="12.75" thickBot="1" x14ac:dyDescent="0.25">
      <c r="A10" s="378"/>
      <c r="B10" s="379"/>
      <c r="C10" s="379"/>
      <c r="D10" s="379"/>
      <c r="E10" s="380"/>
      <c r="G10" s="269"/>
      <c r="H10" s="269"/>
      <c r="I10" s="269"/>
      <c r="J10" s="269"/>
      <c r="K10" s="269"/>
      <c r="L10" s="263"/>
    </row>
    <row r="11" spans="1:12" ht="43.5" customHeight="1" thickBot="1" x14ac:dyDescent="0.25">
      <c r="A11" s="378"/>
      <c r="B11" s="379"/>
      <c r="C11" s="379"/>
      <c r="D11" s="379"/>
      <c r="E11" s="380"/>
      <c r="G11" s="269"/>
      <c r="H11" s="269"/>
      <c r="I11" s="269"/>
      <c r="J11" s="269"/>
      <c r="K11" s="269"/>
      <c r="L11" s="263"/>
    </row>
    <row r="12" spans="1:12" ht="27.75" customHeight="1" thickBot="1" x14ac:dyDescent="0.25">
      <c r="A12" s="271" t="s">
        <v>10</v>
      </c>
      <c r="B12" s="381" t="s">
        <v>131</v>
      </c>
      <c r="C12" s="381"/>
      <c r="D12" s="381"/>
      <c r="E12" s="381"/>
      <c r="G12" s="272"/>
      <c r="H12" s="273"/>
      <c r="I12" s="273"/>
      <c r="J12" s="273"/>
      <c r="K12" s="273"/>
      <c r="L12" s="263"/>
    </row>
    <row r="13" spans="1:12" x14ac:dyDescent="0.2">
      <c r="A13" s="382" t="s">
        <v>11</v>
      </c>
      <c r="B13" s="274">
        <v>2019</v>
      </c>
      <c r="C13" s="274">
        <v>2020</v>
      </c>
      <c r="D13" s="274">
        <v>2021</v>
      </c>
      <c r="E13" s="274">
        <v>2022</v>
      </c>
      <c r="G13" s="269"/>
      <c r="H13" s="275"/>
      <c r="I13" s="275"/>
      <c r="J13" s="275"/>
      <c r="K13" s="275"/>
      <c r="L13" s="263"/>
    </row>
    <row r="14" spans="1:12" ht="12.75" thickBot="1" x14ac:dyDescent="0.25">
      <c r="A14" s="383"/>
      <c r="B14" s="276" t="s">
        <v>6</v>
      </c>
      <c r="C14" s="276" t="s">
        <v>6</v>
      </c>
      <c r="D14" s="276" t="s">
        <v>6</v>
      </c>
      <c r="E14" s="276" t="s">
        <v>6</v>
      </c>
      <c r="G14" s="269"/>
      <c r="H14" s="275"/>
      <c r="I14" s="275"/>
      <c r="J14" s="275"/>
      <c r="K14" s="275"/>
      <c r="L14" s="263"/>
    </row>
    <row r="15" spans="1:12" ht="36.75" thickBot="1" x14ac:dyDescent="0.25">
      <c r="A15" s="277" t="s">
        <v>132</v>
      </c>
      <c r="B15" s="278">
        <v>3</v>
      </c>
      <c r="C15" s="278">
        <v>4</v>
      </c>
      <c r="D15" s="278">
        <v>5</v>
      </c>
      <c r="E15" s="278">
        <v>4</v>
      </c>
      <c r="G15" s="279"/>
      <c r="H15" s="280"/>
      <c r="I15" s="280"/>
      <c r="J15" s="280"/>
      <c r="K15" s="280"/>
      <c r="L15" s="263"/>
    </row>
    <row r="16" spans="1:12" ht="48.75" thickBot="1" x14ac:dyDescent="0.25">
      <c r="A16" s="277" t="s">
        <v>133</v>
      </c>
      <c r="B16" s="278">
        <v>1</v>
      </c>
      <c r="C16" s="278">
        <v>1</v>
      </c>
      <c r="D16" s="278"/>
      <c r="E16" s="278"/>
      <c r="G16" s="279"/>
      <c r="H16" s="280"/>
      <c r="I16" s="280"/>
      <c r="J16" s="280"/>
      <c r="K16" s="280"/>
      <c r="L16" s="263"/>
    </row>
    <row r="17" spans="1:20" ht="36.75" thickBot="1" x14ac:dyDescent="0.25">
      <c r="A17" s="277" t="s">
        <v>134</v>
      </c>
      <c r="B17" s="278">
        <v>1</v>
      </c>
      <c r="C17" s="278">
        <v>10</v>
      </c>
      <c r="D17" s="278">
        <v>10</v>
      </c>
      <c r="E17" s="278">
        <v>10</v>
      </c>
      <c r="G17" s="279"/>
      <c r="H17" s="280"/>
      <c r="I17" s="280"/>
      <c r="J17" s="280"/>
      <c r="K17" s="280"/>
      <c r="L17" s="263"/>
      <c r="M17" s="263"/>
      <c r="N17" s="263"/>
      <c r="O17" s="263"/>
      <c r="P17" s="263"/>
      <c r="Q17" s="263"/>
      <c r="R17" s="263"/>
      <c r="S17" s="263"/>
      <c r="T17" s="263"/>
    </row>
    <row r="18" spans="1:20" ht="25.5" customHeight="1" thickBot="1" x14ac:dyDescent="0.25">
      <c r="A18" s="281" t="s">
        <v>12</v>
      </c>
      <c r="B18" s="384" t="s">
        <v>135</v>
      </c>
      <c r="C18" s="385"/>
      <c r="D18" s="385"/>
      <c r="E18" s="386"/>
      <c r="G18" s="272"/>
      <c r="H18" s="269"/>
      <c r="I18" s="269"/>
      <c r="J18" s="269"/>
      <c r="K18" s="269"/>
      <c r="L18" s="263"/>
      <c r="M18" s="263"/>
      <c r="N18" s="263"/>
      <c r="O18" s="263"/>
      <c r="P18" s="263"/>
      <c r="Q18" s="263"/>
      <c r="R18" s="263"/>
      <c r="S18" s="263"/>
      <c r="T18" s="263"/>
    </row>
    <row r="19" spans="1:20" ht="12.75" thickBot="1" x14ac:dyDescent="0.25">
      <c r="A19" s="387" t="s">
        <v>13</v>
      </c>
      <c r="B19" s="388"/>
      <c r="C19" s="388"/>
      <c r="D19" s="388"/>
      <c r="E19" s="389"/>
      <c r="G19" s="269"/>
      <c r="H19" s="269"/>
      <c r="I19" s="269"/>
      <c r="J19" s="269"/>
      <c r="K19" s="269"/>
      <c r="L19" s="263"/>
      <c r="M19" s="263"/>
      <c r="N19" s="263"/>
      <c r="O19" s="263"/>
      <c r="P19" s="263"/>
      <c r="Q19" s="263"/>
      <c r="R19" s="263"/>
      <c r="S19" s="263"/>
      <c r="T19" s="263"/>
    </row>
    <row r="20" spans="1:20" ht="60.75" thickBot="1" x14ac:dyDescent="0.25">
      <c r="A20" s="282" t="s">
        <v>136</v>
      </c>
      <c r="B20" s="278">
        <v>5</v>
      </c>
      <c r="C20" s="278">
        <v>4</v>
      </c>
      <c r="D20" s="278">
        <v>3</v>
      </c>
      <c r="E20" s="278">
        <v>2</v>
      </c>
      <c r="G20" s="273"/>
      <c r="H20" s="280"/>
      <c r="I20" s="280"/>
      <c r="J20" s="280"/>
      <c r="K20" s="280"/>
      <c r="L20" s="263"/>
      <c r="M20" s="263"/>
      <c r="N20" s="263"/>
      <c r="O20" s="263"/>
      <c r="P20" s="263"/>
      <c r="Q20" s="263"/>
      <c r="R20" s="263"/>
      <c r="S20" s="263"/>
      <c r="T20" s="263"/>
    </row>
    <row r="21" spans="1:20" s="284" customFormat="1" ht="48.75" thickBot="1" x14ac:dyDescent="0.25">
      <c r="A21" s="277" t="s">
        <v>186</v>
      </c>
      <c r="B21" s="283">
        <v>0.36</v>
      </c>
      <c r="C21" s="283">
        <v>0.4</v>
      </c>
      <c r="D21" s="283">
        <v>0.45</v>
      </c>
      <c r="E21" s="283">
        <v>0.5</v>
      </c>
      <c r="K21" s="285"/>
      <c r="L21" s="286"/>
      <c r="M21" s="287"/>
      <c r="N21" s="287"/>
      <c r="O21" s="287"/>
      <c r="P21" s="287"/>
      <c r="Q21" s="288"/>
      <c r="R21" s="289"/>
      <c r="S21" s="289"/>
      <c r="T21" s="289"/>
    </row>
    <row r="22" spans="1:20" ht="48.75" thickBot="1" x14ac:dyDescent="0.25">
      <c r="A22" s="290" t="s">
        <v>137</v>
      </c>
      <c r="B22" s="291">
        <v>0.2</v>
      </c>
      <c r="C22" s="291">
        <v>0.25</v>
      </c>
      <c r="D22" s="291">
        <v>0.3</v>
      </c>
      <c r="E22" s="291">
        <v>0.4</v>
      </c>
      <c r="G22" s="292"/>
      <c r="H22" s="292"/>
      <c r="K22" s="293"/>
      <c r="L22" s="263"/>
      <c r="M22" s="263"/>
      <c r="N22" s="263"/>
      <c r="O22" s="263"/>
      <c r="P22" s="263"/>
      <c r="Q22" s="263"/>
      <c r="R22" s="263"/>
      <c r="S22" s="263"/>
      <c r="T22" s="263"/>
    </row>
    <row r="23" spans="1:20" ht="24.75" thickBot="1" x14ac:dyDescent="0.25">
      <c r="A23" s="277" t="s">
        <v>138</v>
      </c>
      <c r="B23" s="294">
        <v>0</v>
      </c>
      <c r="C23" s="294">
        <v>0</v>
      </c>
      <c r="D23" s="294">
        <v>0</v>
      </c>
      <c r="E23" s="294">
        <v>0</v>
      </c>
      <c r="G23" s="279"/>
      <c r="H23" s="293"/>
      <c r="I23" s="293"/>
      <c r="J23" s="293"/>
      <c r="K23" s="293"/>
      <c r="L23" s="263"/>
      <c r="M23" s="263"/>
      <c r="N23" s="263"/>
      <c r="O23" s="263"/>
      <c r="P23" s="263"/>
      <c r="Q23" s="263"/>
      <c r="R23" s="263"/>
      <c r="S23" s="263"/>
      <c r="T23" s="263"/>
    </row>
    <row r="24" spans="1:20" ht="36.75" thickBot="1" x14ac:dyDescent="0.25">
      <c r="A24" s="277" t="s">
        <v>139</v>
      </c>
      <c r="B24" s="283">
        <v>0.59</v>
      </c>
      <c r="C24" s="283">
        <v>0.6</v>
      </c>
      <c r="D24" s="283">
        <v>0.6</v>
      </c>
      <c r="E24" s="283">
        <v>0.6</v>
      </c>
      <c r="G24" s="279"/>
      <c r="H24" s="295"/>
      <c r="I24" s="295"/>
      <c r="J24" s="295"/>
      <c r="K24" s="295"/>
      <c r="L24" s="263"/>
    </row>
    <row r="25" spans="1:20" ht="12.75" thickBot="1" x14ac:dyDescent="0.25">
      <c r="A25" s="371" t="s">
        <v>29</v>
      </c>
      <c r="B25" s="372"/>
      <c r="C25" s="372"/>
      <c r="D25" s="372"/>
      <c r="E25" s="373"/>
      <c r="G25" s="279"/>
      <c r="H25" s="293"/>
      <c r="I25" s="293"/>
      <c r="J25" s="293"/>
      <c r="K25" s="293"/>
      <c r="L25" s="263"/>
    </row>
    <row r="26" spans="1:20" ht="12.75" thickBot="1" x14ac:dyDescent="0.25">
      <c r="A26" s="371" t="s">
        <v>37</v>
      </c>
      <c r="B26" s="372"/>
      <c r="C26" s="372"/>
      <c r="D26" s="372"/>
      <c r="E26" s="373"/>
      <c r="G26" s="296"/>
      <c r="H26" s="296"/>
      <c r="I26" s="296"/>
      <c r="J26" s="296"/>
      <c r="K26" s="296"/>
      <c r="L26" s="263"/>
    </row>
    <row r="27" spans="1:20" ht="12.75" thickBot="1" x14ac:dyDescent="0.25">
      <c r="A27" s="297" t="s">
        <v>180</v>
      </c>
      <c r="B27" s="374" t="s">
        <v>140</v>
      </c>
      <c r="C27" s="374"/>
      <c r="D27" s="374"/>
      <c r="E27" s="374"/>
      <c r="G27" s="296"/>
      <c r="H27" s="296"/>
      <c r="I27" s="296"/>
      <c r="J27" s="296"/>
      <c r="K27" s="296"/>
      <c r="L27" s="263"/>
    </row>
    <row r="28" spans="1:20" ht="47.25" customHeight="1" thickBot="1" x14ac:dyDescent="0.25">
      <c r="A28" s="298" t="s">
        <v>9</v>
      </c>
      <c r="B28" s="375" t="s">
        <v>141</v>
      </c>
      <c r="C28" s="376"/>
      <c r="D28" s="376"/>
      <c r="E28" s="377"/>
      <c r="G28" s="299"/>
      <c r="H28" s="300"/>
      <c r="I28" s="300"/>
      <c r="J28" s="300"/>
      <c r="K28" s="300"/>
      <c r="L28" s="263"/>
    </row>
    <row r="29" spans="1:20" ht="12.75" thickBot="1" x14ac:dyDescent="0.25">
      <c r="A29" s="298" t="s">
        <v>14</v>
      </c>
      <c r="B29" s="391" t="s">
        <v>142</v>
      </c>
      <c r="C29" s="391"/>
      <c r="D29" s="391"/>
      <c r="E29" s="391"/>
      <c r="G29" s="301"/>
      <c r="H29" s="273"/>
      <c r="I29" s="273"/>
      <c r="J29" s="273"/>
      <c r="K29" s="273"/>
      <c r="L29" s="263"/>
    </row>
    <row r="30" spans="1:20" x14ac:dyDescent="0.2">
      <c r="A30" s="382"/>
      <c r="B30" s="302">
        <v>2019</v>
      </c>
      <c r="C30" s="302">
        <v>2020</v>
      </c>
      <c r="D30" s="302">
        <v>2021</v>
      </c>
      <c r="E30" s="302">
        <v>2022</v>
      </c>
      <c r="G30" s="303"/>
      <c r="H30" s="303"/>
      <c r="I30" s="303"/>
      <c r="J30" s="303"/>
      <c r="K30" s="266"/>
      <c r="L30" s="263"/>
    </row>
    <row r="31" spans="1:20" ht="12.75" thickBot="1" x14ac:dyDescent="0.25">
      <c r="A31" s="383"/>
      <c r="B31" s="304" t="s">
        <v>6</v>
      </c>
      <c r="C31" s="304" t="s">
        <v>6</v>
      </c>
      <c r="D31" s="304" t="s">
        <v>6</v>
      </c>
      <c r="E31" s="304" t="s">
        <v>6</v>
      </c>
      <c r="G31" s="303"/>
      <c r="H31" s="303"/>
      <c r="I31" s="303"/>
      <c r="J31" s="303"/>
      <c r="K31" s="305"/>
      <c r="L31" s="263"/>
    </row>
    <row r="32" spans="1:20" ht="12.75" thickBot="1" x14ac:dyDescent="0.25">
      <c r="A32" s="298" t="s">
        <v>8</v>
      </c>
      <c r="B32" s="306">
        <v>24</v>
      </c>
      <c r="C32" s="306">
        <v>22</v>
      </c>
      <c r="D32" s="306">
        <v>22</v>
      </c>
      <c r="E32" s="306">
        <v>22</v>
      </c>
      <c r="G32" s="269"/>
      <c r="H32" s="305"/>
      <c r="I32" s="305"/>
      <c r="J32" s="305"/>
      <c r="K32" s="305"/>
      <c r="L32" s="263"/>
    </row>
    <row r="33" spans="1:12" ht="12.75" thickBot="1" x14ac:dyDescent="0.25">
      <c r="A33" s="298" t="s">
        <v>15</v>
      </c>
      <c r="B33" s="307">
        <f>B62</f>
        <v>104276</v>
      </c>
      <c r="C33" s="307">
        <f t="shared" ref="C33:E33" si="0">C62</f>
        <v>115276</v>
      </c>
      <c r="D33" s="307">
        <f t="shared" si="0"/>
        <v>115276</v>
      </c>
      <c r="E33" s="307">
        <f t="shared" si="0"/>
        <v>115276</v>
      </c>
      <c r="G33" s="301"/>
      <c r="H33" s="212"/>
      <c r="I33" s="212"/>
      <c r="J33" s="212"/>
      <c r="K33" s="212"/>
      <c r="L33" s="263"/>
    </row>
    <row r="34" spans="1:12" ht="12.75" thickBot="1" x14ac:dyDescent="0.25">
      <c r="A34" s="298" t="s">
        <v>23</v>
      </c>
      <c r="B34" s="307">
        <f>B33/B32</f>
        <v>4344.833333333333</v>
      </c>
      <c r="C34" s="307">
        <f t="shared" ref="C34:E34" si="1">C33/C32</f>
        <v>5239.818181818182</v>
      </c>
      <c r="D34" s="307">
        <f t="shared" si="1"/>
        <v>5239.818181818182</v>
      </c>
      <c r="E34" s="307">
        <f t="shared" si="1"/>
        <v>5239.818181818182</v>
      </c>
      <c r="G34" s="301"/>
      <c r="H34" s="212"/>
      <c r="I34" s="212"/>
      <c r="J34" s="212"/>
      <c r="K34" s="212"/>
      <c r="L34" s="263"/>
    </row>
    <row r="35" spans="1:12" ht="12.75" thickBot="1" x14ac:dyDescent="0.25">
      <c r="A35" s="298" t="s">
        <v>16</v>
      </c>
      <c r="B35" s="308" t="s">
        <v>22</v>
      </c>
      <c r="C35" s="309">
        <f>C32/B32-1</f>
        <v>-8.333333333333337E-2</v>
      </c>
      <c r="D35" s="309">
        <f t="shared" ref="D35:E37" si="2">D32/C32-1</f>
        <v>0</v>
      </c>
      <c r="E35" s="309">
        <f t="shared" si="2"/>
        <v>0</v>
      </c>
      <c r="G35" s="301"/>
      <c r="H35" s="212"/>
      <c r="I35" s="212"/>
      <c r="J35" s="212"/>
      <c r="K35" s="212"/>
      <c r="L35" s="263"/>
    </row>
    <row r="36" spans="1:12" ht="12.75" thickBot="1" x14ac:dyDescent="0.25">
      <c r="A36" s="298" t="s">
        <v>17</v>
      </c>
      <c r="B36" s="308" t="s">
        <v>22</v>
      </c>
      <c r="C36" s="309">
        <f>C33/B33-1</f>
        <v>0.10548927845333544</v>
      </c>
      <c r="D36" s="309">
        <f t="shared" si="2"/>
        <v>0</v>
      </c>
      <c r="E36" s="309">
        <f t="shared" si="2"/>
        <v>0</v>
      </c>
      <c r="G36" s="301"/>
      <c r="H36" s="275"/>
      <c r="I36" s="310"/>
      <c r="J36" s="310"/>
      <c r="K36" s="310"/>
      <c r="L36" s="263"/>
    </row>
    <row r="37" spans="1:12" ht="12.75" thickBot="1" x14ac:dyDescent="0.25">
      <c r="A37" s="298" t="s">
        <v>18</v>
      </c>
      <c r="B37" s="308" t="s">
        <v>22</v>
      </c>
      <c r="C37" s="309">
        <f>C34/B34-1</f>
        <v>0.20598830376727517</v>
      </c>
      <c r="D37" s="309">
        <f t="shared" si="2"/>
        <v>0</v>
      </c>
      <c r="E37" s="309">
        <f t="shared" si="2"/>
        <v>0</v>
      </c>
      <c r="G37" s="301"/>
      <c r="H37" s="275"/>
      <c r="I37" s="310"/>
      <c r="J37" s="310"/>
      <c r="K37" s="310"/>
      <c r="L37" s="263"/>
    </row>
    <row r="38" spans="1:12" ht="17.25" customHeight="1" thickBot="1" x14ac:dyDescent="0.25">
      <c r="A38" s="401" t="s">
        <v>284</v>
      </c>
      <c r="B38" s="402"/>
      <c r="C38" s="402"/>
      <c r="D38" s="402"/>
      <c r="E38" s="403"/>
      <c r="G38" s="301"/>
      <c r="H38" s="275"/>
      <c r="I38" s="310"/>
      <c r="J38" s="310"/>
      <c r="K38" s="310"/>
      <c r="L38" s="263"/>
    </row>
    <row r="39" spans="1:12" x14ac:dyDescent="0.2">
      <c r="A39" s="382"/>
      <c r="B39" s="302">
        <v>2019</v>
      </c>
      <c r="C39" s="302">
        <v>2020</v>
      </c>
      <c r="D39" s="302">
        <v>2021</v>
      </c>
      <c r="E39" s="302">
        <v>2022</v>
      </c>
      <c r="G39" s="272"/>
      <c r="H39" s="272"/>
      <c r="I39" s="272"/>
      <c r="J39" s="272"/>
      <c r="K39" s="272"/>
      <c r="L39" s="263"/>
    </row>
    <row r="40" spans="1:12" ht="12.75" thickBot="1" x14ac:dyDescent="0.25">
      <c r="A40" s="383"/>
      <c r="B40" s="304" t="s">
        <v>6</v>
      </c>
      <c r="C40" s="304" t="s">
        <v>6</v>
      </c>
      <c r="D40" s="304" t="s">
        <v>6</v>
      </c>
      <c r="E40" s="304" t="s">
        <v>6</v>
      </c>
      <c r="G40" s="269"/>
      <c r="H40" s="305"/>
      <c r="I40" s="305"/>
      <c r="J40" s="305"/>
      <c r="K40" s="305"/>
      <c r="L40" s="263"/>
    </row>
    <row r="41" spans="1:12" ht="12.75" thickBot="1" x14ac:dyDescent="0.25">
      <c r="A41" s="311" t="s">
        <v>0</v>
      </c>
      <c r="B41" s="312">
        <f>B42+B43</f>
        <v>89176</v>
      </c>
      <c r="C41" s="312">
        <f t="shared" ref="C41:E41" si="3">C42+C43</f>
        <v>97676</v>
      </c>
      <c r="D41" s="312">
        <f t="shared" si="3"/>
        <v>97676</v>
      </c>
      <c r="E41" s="312">
        <f t="shared" si="3"/>
        <v>97676</v>
      </c>
      <c r="G41" s="269"/>
      <c r="H41" s="305"/>
      <c r="I41" s="305"/>
      <c r="J41" s="305"/>
      <c r="K41" s="305"/>
      <c r="L41" s="263"/>
    </row>
    <row r="42" spans="1:12" ht="12.75" thickBot="1" x14ac:dyDescent="0.25">
      <c r="A42" s="313" t="s">
        <v>47</v>
      </c>
      <c r="B42" s="314">
        <v>89176</v>
      </c>
      <c r="C42" s="314">
        <v>97676</v>
      </c>
      <c r="D42" s="314">
        <v>97676</v>
      </c>
      <c r="E42" s="314">
        <v>97676</v>
      </c>
      <c r="G42" s="315"/>
      <c r="H42" s="316"/>
      <c r="I42" s="316"/>
      <c r="J42" s="316"/>
      <c r="K42" s="316"/>
      <c r="L42" s="263"/>
    </row>
    <row r="43" spans="1:12" ht="12.75" thickBot="1" x14ac:dyDescent="0.25">
      <c r="A43" s="313" t="s">
        <v>48</v>
      </c>
      <c r="B43" s="314"/>
      <c r="C43" s="317"/>
      <c r="D43" s="317"/>
      <c r="E43" s="317"/>
      <c r="G43" s="318"/>
      <c r="H43" s="319"/>
      <c r="I43" s="319"/>
      <c r="J43" s="319"/>
      <c r="K43" s="319"/>
      <c r="L43" s="263"/>
    </row>
    <row r="44" spans="1:12" ht="24.75" thickBot="1" x14ac:dyDescent="0.25">
      <c r="A44" s="311" t="s">
        <v>28</v>
      </c>
      <c r="B44" s="312">
        <f>B45+B46</f>
        <v>15100</v>
      </c>
      <c r="C44" s="312">
        <f t="shared" ref="C44:E44" si="4">C45+C46</f>
        <v>17600</v>
      </c>
      <c r="D44" s="312">
        <f t="shared" si="4"/>
        <v>17600</v>
      </c>
      <c r="E44" s="312">
        <f t="shared" si="4"/>
        <v>17600</v>
      </c>
      <c r="G44" s="318"/>
      <c r="H44" s="319"/>
      <c r="I44" s="320"/>
      <c r="J44" s="320"/>
      <c r="K44" s="320"/>
      <c r="L44" s="263"/>
    </row>
    <row r="45" spans="1:12" ht="12.75" thickBot="1" x14ac:dyDescent="0.25">
      <c r="A45" s="313" t="s">
        <v>47</v>
      </c>
      <c r="B45" s="314">
        <v>15100</v>
      </c>
      <c r="C45" s="314">
        <v>17600</v>
      </c>
      <c r="D45" s="314">
        <v>17600</v>
      </c>
      <c r="E45" s="314">
        <v>17600</v>
      </c>
      <c r="G45" s="315"/>
      <c r="H45" s="316"/>
      <c r="I45" s="316"/>
      <c r="J45" s="316"/>
      <c r="K45" s="316"/>
      <c r="L45" s="263"/>
    </row>
    <row r="46" spans="1:12" ht="12.75" thickBot="1" x14ac:dyDescent="0.25">
      <c r="A46" s="313" t="s">
        <v>48</v>
      </c>
      <c r="B46" s="314"/>
      <c r="C46" s="312"/>
      <c r="D46" s="312"/>
      <c r="E46" s="312"/>
      <c r="G46" s="318"/>
      <c r="H46" s="319"/>
      <c r="I46" s="319"/>
      <c r="J46" s="319"/>
      <c r="K46" s="319"/>
      <c r="L46" s="263"/>
    </row>
    <row r="47" spans="1:12" ht="12.75" thickBot="1" x14ac:dyDescent="0.25">
      <c r="A47" s="311" t="s">
        <v>1</v>
      </c>
      <c r="B47" s="314">
        <v>0</v>
      </c>
      <c r="C47" s="312">
        <v>0</v>
      </c>
      <c r="D47" s="312">
        <v>0</v>
      </c>
      <c r="E47" s="312">
        <v>0</v>
      </c>
      <c r="G47" s="318"/>
      <c r="H47" s="319"/>
      <c r="I47" s="316"/>
      <c r="J47" s="316"/>
      <c r="K47" s="316"/>
      <c r="L47" s="263"/>
    </row>
    <row r="48" spans="1:12" ht="12.75" thickBot="1" x14ac:dyDescent="0.25">
      <c r="A48" s="313" t="s">
        <v>47</v>
      </c>
      <c r="B48" s="314"/>
      <c r="C48" s="312"/>
      <c r="D48" s="312"/>
      <c r="E48" s="312"/>
      <c r="G48" s="315"/>
      <c r="H48" s="319"/>
      <c r="I48" s="316"/>
      <c r="J48" s="316"/>
      <c r="K48" s="316"/>
      <c r="L48" s="263"/>
    </row>
    <row r="49" spans="1:12" ht="12.75" thickBot="1" x14ac:dyDescent="0.25">
      <c r="A49" s="313" t="s">
        <v>48</v>
      </c>
      <c r="B49" s="314"/>
      <c r="C49" s="312"/>
      <c r="D49" s="312"/>
      <c r="E49" s="312"/>
      <c r="G49" s="318"/>
      <c r="H49" s="319"/>
      <c r="I49" s="316"/>
      <c r="J49" s="316"/>
      <c r="K49" s="316"/>
      <c r="L49" s="263"/>
    </row>
    <row r="50" spans="1:12" ht="12.75" thickBot="1" x14ac:dyDescent="0.25">
      <c r="A50" s="311" t="s">
        <v>2</v>
      </c>
      <c r="B50" s="314"/>
      <c r="C50" s="312"/>
      <c r="D50" s="312"/>
      <c r="E50" s="312"/>
      <c r="G50" s="318"/>
      <c r="H50" s="319"/>
      <c r="I50" s="316"/>
      <c r="J50" s="316"/>
      <c r="K50" s="316"/>
      <c r="L50" s="263"/>
    </row>
    <row r="51" spans="1:12" ht="12.75" thickBot="1" x14ac:dyDescent="0.25">
      <c r="A51" s="313" t="s">
        <v>47</v>
      </c>
      <c r="B51" s="314"/>
      <c r="C51" s="312"/>
      <c r="D51" s="312"/>
      <c r="E51" s="312"/>
      <c r="G51" s="315"/>
      <c r="H51" s="319"/>
      <c r="I51" s="316"/>
      <c r="J51" s="316"/>
      <c r="K51" s="316"/>
      <c r="L51" s="263"/>
    </row>
    <row r="52" spans="1:12" ht="12.75" thickBot="1" x14ac:dyDescent="0.25">
      <c r="A52" s="313" t="s">
        <v>48</v>
      </c>
      <c r="B52" s="314"/>
      <c r="C52" s="312"/>
      <c r="D52" s="312"/>
      <c r="E52" s="312"/>
      <c r="G52" s="318"/>
      <c r="H52" s="319"/>
      <c r="I52" s="316"/>
      <c r="J52" s="316"/>
      <c r="K52" s="316"/>
      <c r="L52" s="263"/>
    </row>
    <row r="53" spans="1:12" ht="12.75" thickBot="1" x14ac:dyDescent="0.25">
      <c r="A53" s="311" t="s">
        <v>24</v>
      </c>
      <c r="B53" s="314"/>
      <c r="C53" s="312"/>
      <c r="D53" s="312"/>
      <c r="E53" s="312"/>
      <c r="G53" s="318"/>
      <c r="H53" s="319"/>
      <c r="I53" s="316"/>
      <c r="J53" s="316"/>
      <c r="K53" s="316"/>
      <c r="L53" s="263"/>
    </row>
    <row r="54" spans="1:12" ht="12.75" thickBot="1" x14ac:dyDescent="0.25">
      <c r="A54" s="313" t="s">
        <v>47</v>
      </c>
      <c r="B54" s="314"/>
      <c r="C54" s="312"/>
      <c r="D54" s="312"/>
      <c r="E54" s="312"/>
      <c r="G54" s="315"/>
      <c r="H54" s="319"/>
      <c r="I54" s="316"/>
      <c r="J54" s="316"/>
      <c r="K54" s="316"/>
      <c r="L54" s="263"/>
    </row>
    <row r="55" spans="1:12" ht="12.75" thickBot="1" x14ac:dyDescent="0.25">
      <c r="A55" s="313" t="s">
        <v>48</v>
      </c>
      <c r="B55" s="314"/>
      <c r="C55" s="312"/>
      <c r="D55" s="312"/>
      <c r="E55" s="312"/>
      <c r="G55" s="318"/>
      <c r="H55" s="319"/>
      <c r="I55" s="316"/>
      <c r="J55" s="316"/>
      <c r="K55" s="316"/>
      <c r="L55" s="263"/>
    </row>
    <row r="56" spans="1:12" ht="12.75" thickBot="1" x14ac:dyDescent="0.25">
      <c r="A56" s="311" t="s">
        <v>25</v>
      </c>
      <c r="B56" s="314"/>
      <c r="C56" s="312"/>
      <c r="D56" s="312"/>
      <c r="E56" s="312"/>
      <c r="G56" s="318"/>
      <c r="H56" s="319"/>
      <c r="I56" s="316"/>
      <c r="J56" s="316"/>
      <c r="K56" s="316"/>
      <c r="L56" s="263"/>
    </row>
    <row r="57" spans="1:12" ht="12.75" thickBot="1" x14ac:dyDescent="0.25">
      <c r="A57" s="313" t="s">
        <v>47</v>
      </c>
      <c r="B57" s="314"/>
      <c r="C57" s="312"/>
      <c r="D57" s="312"/>
      <c r="E57" s="312"/>
      <c r="G57" s="315"/>
      <c r="H57" s="319"/>
      <c r="I57" s="316"/>
      <c r="J57" s="316"/>
      <c r="K57" s="316"/>
      <c r="L57" s="263"/>
    </row>
    <row r="58" spans="1:12" ht="12.75" thickBot="1" x14ac:dyDescent="0.25">
      <c r="A58" s="313" t="s">
        <v>48</v>
      </c>
      <c r="B58" s="314"/>
      <c r="C58" s="312"/>
      <c r="D58" s="312"/>
      <c r="E58" s="312"/>
      <c r="G58" s="318"/>
      <c r="H58" s="319"/>
      <c r="I58" s="316"/>
      <c r="J58" s="316"/>
      <c r="K58" s="316"/>
      <c r="L58" s="263"/>
    </row>
    <row r="59" spans="1:12" ht="24.75" thickBot="1" x14ac:dyDescent="0.25">
      <c r="A59" s="311" t="s">
        <v>3</v>
      </c>
      <c r="B59" s="314">
        <v>0</v>
      </c>
      <c r="C59" s="312">
        <v>0</v>
      </c>
      <c r="D59" s="312">
        <f>C59*1.03*0.99</f>
        <v>0</v>
      </c>
      <c r="E59" s="312">
        <f>D59*1.03*0.99</f>
        <v>0</v>
      </c>
      <c r="G59" s="318"/>
      <c r="H59" s="319"/>
      <c r="I59" s="316"/>
      <c r="J59" s="316"/>
      <c r="K59" s="316"/>
      <c r="L59" s="263"/>
    </row>
    <row r="60" spans="1:12" ht="12.75" thickBot="1" x14ac:dyDescent="0.25">
      <c r="A60" s="313" t="s">
        <v>47</v>
      </c>
      <c r="B60" s="314"/>
      <c r="C60" s="321"/>
      <c r="D60" s="321"/>
      <c r="E60" s="321"/>
      <c r="G60" s="315"/>
      <c r="H60" s="319"/>
      <c r="I60" s="316"/>
      <c r="J60" s="316"/>
      <c r="K60" s="316"/>
      <c r="L60" s="263"/>
    </row>
    <row r="61" spans="1:12" ht="12.75" thickBot="1" x14ac:dyDescent="0.25">
      <c r="A61" s="313" t="s">
        <v>48</v>
      </c>
      <c r="B61" s="314"/>
      <c r="C61" s="322"/>
      <c r="D61" s="321"/>
      <c r="E61" s="321"/>
      <c r="G61" s="318"/>
      <c r="H61" s="319"/>
      <c r="I61" s="323"/>
      <c r="J61" s="323"/>
      <c r="K61" s="323"/>
      <c r="L61" s="263"/>
    </row>
    <row r="62" spans="1:12" ht="12.75" thickBot="1" x14ac:dyDescent="0.25">
      <c r="A62" s="324" t="s">
        <v>30</v>
      </c>
      <c r="B62" s="314">
        <f>B59+B56+B53+B50+B47+B44+B41</f>
        <v>104276</v>
      </c>
      <c r="C62" s="314">
        <f t="shared" ref="C62:E62" si="5">C59+C56+C53+C50+C47+C44+C41</f>
        <v>115276</v>
      </c>
      <c r="D62" s="314">
        <f t="shared" si="5"/>
        <v>115276</v>
      </c>
      <c r="E62" s="314">
        <f t="shared" si="5"/>
        <v>115276</v>
      </c>
      <c r="G62" s="318"/>
      <c r="H62" s="319"/>
      <c r="I62" s="325"/>
      <c r="J62" s="323"/>
      <c r="K62" s="323"/>
      <c r="L62" s="263"/>
    </row>
    <row r="63" spans="1:12" ht="12.75" thickBot="1" x14ac:dyDescent="0.25">
      <c r="A63" s="326" t="s">
        <v>31</v>
      </c>
      <c r="B63" s="327">
        <f>IF(B62-B33=0,0,"Error")</f>
        <v>0</v>
      </c>
      <c r="C63" s="327">
        <f>IF(C62-C33=0,0,"Error")</f>
        <v>0</v>
      </c>
      <c r="D63" s="327">
        <f>IF(D62-D33=0,0,"Error")</f>
        <v>0</v>
      </c>
      <c r="E63" s="327">
        <f>IF(E62-E33=0,0,"Error")</f>
        <v>0</v>
      </c>
      <c r="G63" s="328"/>
      <c r="H63" s="319"/>
      <c r="I63" s="319"/>
      <c r="J63" s="319"/>
      <c r="K63" s="319"/>
      <c r="L63" s="263"/>
    </row>
    <row r="64" spans="1:12" ht="12.75" thickBot="1" x14ac:dyDescent="0.25">
      <c r="A64" s="329" t="s">
        <v>181</v>
      </c>
      <c r="B64" s="374" t="s">
        <v>143</v>
      </c>
      <c r="C64" s="374"/>
      <c r="D64" s="374"/>
      <c r="E64" s="374"/>
      <c r="G64" s="330"/>
      <c r="H64" s="331"/>
      <c r="I64" s="331"/>
      <c r="J64" s="331"/>
      <c r="K64" s="331"/>
      <c r="L64" s="263"/>
    </row>
    <row r="65" spans="1:12" ht="25.5" customHeight="1" thickBot="1" x14ac:dyDescent="0.25">
      <c r="A65" s="298" t="s">
        <v>9</v>
      </c>
      <c r="B65" s="397" t="s">
        <v>144</v>
      </c>
      <c r="C65" s="398"/>
      <c r="D65" s="398"/>
      <c r="E65" s="399"/>
      <c r="G65" s="269"/>
      <c r="H65" s="300"/>
      <c r="I65" s="300"/>
      <c r="J65" s="300"/>
      <c r="K65" s="300"/>
      <c r="L65" s="263"/>
    </row>
    <row r="66" spans="1:12" ht="12.75" thickBot="1" x14ac:dyDescent="0.25">
      <c r="A66" s="298" t="s">
        <v>14</v>
      </c>
      <c r="B66" s="400" t="s">
        <v>145</v>
      </c>
      <c r="C66" s="400"/>
      <c r="D66" s="400"/>
      <c r="E66" s="400"/>
      <c r="G66" s="301"/>
      <c r="H66" s="269"/>
      <c r="I66" s="269"/>
      <c r="J66" s="269"/>
      <c r="K66" s="269"/>
      <c r="L66" s="263"/>
    </row>
    <row r="67" spans="1:12" x14ac:dyDescent="0.2">
      <c r="A67" s="382"/>
      <c r="B67" s="302">
        <v>2019</v>
      </c>
      <c r="C67" s="302">
        <v>2020</v>
      </c>
      <c r="D67" s="302">
        <v>2021</v>
      </c>
      <c r="E67" s="302">
        <v>2022</v>
      </c>
      <c r="G67" s="301"/>
      <c r="H67" s="300"/>
      <c r="I67" s="300"/>
      <c r="J67" s="300"/>
      <c r="K67" s="300"/>
      <c r="L67" s="263"/>
    </row>
    <row r="68" spans="1:12" ht="12.75" thickBot="1" x14ac:dyDescent="0.25">
      <c r="A68" s="383"/>
      <c r="B68" s="304" t="s">
        <v>6</v>
      </c>
      <c r="C68" s="304" t="s">
        <v>6</v>
      </c>
      <c r="D68" s="304" t="s">
        <v>6</v>
      </c>
      <c r="E68" s="304" t="s">
        <v>6</v>
      </c>
      <c r="G68" s="269"/>
      <c r="H68" s="305"/>
      <c r="I68" s="305"/>
      <c r="J68" s="305"/>
      <c r="K68" s="305"/>
      <c r="L68" s="263"/>
    </row>
    <row r="69" spans="1:12" ht="12.75" thickBot="1" x14ac:dyDescent="0.25">
      <c r="A69" s="298" t="s">
        <v>8</v>
      </c>
      <c r="B69" s="306">
        <v>13</v>
      </c>
      <c r="C69" s="306">
        <v>11</v>
      </c>
      <c r="D69" s="306">
        <v>12</v>
      </c>
      <c r="E69" s="306">
        <v>13</v>
      </c>
      <c r="G69" s="332"/>
      <c r="H69" s="305"/>
      <c r="I69" s="305"/>
      <c r="J69" s="305"/>
      <c r="K69" s="305"/>
      <c r="L69" s="263"/>
    </row>
    <row r="70" spans="1:12" ht="12.75" thickBot="1" x14ac:dyDescent="0.25">
      <c r="A70" s="298" t="s">
        <v>15</v>
      </c>
      <c r="B70" s="307">
        <f>+B99</f>
        <v>56654</v>
      </c>
      <c r="C70" s="307">
        <f>C99</f>
        <v>49724</v>
      </c>
      <c r="D70" s="307">
        <v>54724</v>
      </c>
      <c r="E70" s="307">
        <f>E99</f>
        <v>60224</v>
      </c>
      <c r="G70" s="333"/>
      <c r="H70" s="212"/>
      <c r="I70" s="212"/>
      <c r="J70" s="212"/>
      <c r="K70" s="212"/>
      <c r="L70" s="263"/>
    </row>
    <row r="71" spans="1:12" ht="12.75" thickBot="1" x14ac:dyDescent="0.25">
      <c r="A71" s="298" t="s">
        <v>23</v>
      </c>
      <c r="B71" s="307">
        <f>B70/B69</f>
        <v>4358</v>
      </c>
      <c r="C71" s="307">
        <f>C70/C69</f>
        <v>4520.363636363636</v>
      </c>
      <c r="D71" s="307">
        <f>D70/D69</f>
        <v>4560.333333333333</v>
      </c>
      <c r="E71" s="307">
        <f>E70/E69</f>
        <v>4632.6153846153848</v>
      </c>
      <c r="G71" s="333"/>
      <c r="H71" s="333"/>
      <c r="I71" s="333"/>
      <c r="J71" s="333"/>
      <c r="K71" s="333"/>
      <c r="L71" s="333"/>
    </row>
    <row r="72" spans="1:12" ht="12.75" thickBot="1" x14ac:dyDescent="0.25">
      <c r="A72" s="298" t="s">
        <v>16</v>
      </c>
      <c r="B72" s="308"/>
      <c r="C72" s="309">
        <f>C69/B69-1</f>
        <v>-0.15384615384615385</v>
      </c>
      <c r="D72" s="309">
        <f>D69/C69-1</f>
        <v>9.0909090909090828E-2</v>
      </c>
      <c r="E72" s="309">
        <f>E69/D69-1</f>
        <v>8.3333333333333259E-2</v>
      </c>
      <c r="G72" s="301"/>
      <c r="H72" s="275"/>
      <c r="I72" s="310"/>
      <c r="J72" s="310"/>
      <c r="K72" s="212"/>
      <c r="L72" s="263"/>
    </row>
    <row r="73" spans="1:12" ht="12.75" thickBot="1" x14ac:dyDescent="0.25">
      <c r="A73" s="298" t="s">
        <v>17</v>
      </c>
      <c r="B73" s="308"/>
      <c r="C73" s="309">
        <f>C70/B70-1</f>
        <v>-0.12232146009107914</v>
      </c>
      <c r="D73" s="309">
        <f t="shared" ref="D73:E74" si="6">D70/C70-1</f>
        <v>0.10055506395302061</v>
      </c>
      <c r="E73" s="309">
        <f>E70/D70-1</f>
        <v>0.10050434909728811</v>
      </c>
      <c r="G73" s="301"/>
      <c r="H73" s="301"/>
      <c r="I73" s="301"/>
      <c r="J73" s="301"/>
      <c r="K73" s="310"/>
      <c r="L73" s="263"/>
    </row>
    <row r="74" spans="1:12" ht="18" customHeight="1" thickBot="1" x14ac:dyDescent="0.25">
      <c r="A74" s="298" t="s">
        <v>18</v>
      </c>
      <c r="B74" s="308"/>
      <c r="C74" s="309">
        <f>C71/B71-1</f>
        <v>3.7256456255997161E-2</v>
      </c>
      <c r="D74" s="309">
        <f t="shared" si="6"/>
        <v>8.8421419569355564E-3</v>
      </c>
      <c r="E74" s="309">
        <f t="shared" si="6"/>
        <v>1.5850168397496978E-2</v>
      </c>
      <c r="K74" s="310"/>
      <c r="L74" s="263"/>
    </row>
    <row r="75" spans="1:12" ht="12.75" thickBot="1" x14ac:dyDescent="0.25">
      <c r="A75" s="401" t="s">
        <v>285</v>
      </c>
      <c r="B75" s="402"/>
      <c r="C75" s="402"/>
      <c r="D75" s="402"/>
      <c r="E75" s="403"/>
    </row>
    <row r="76" spans="1:12" x14ac:dyDescent="0.2">
      <c r="A76" s="382"/>
      <c r="B76" s="302">
        <v>2019</v>
      </c>
      <c r="C76" s="302">
        <v>2020</v>
      </c>
      <c r="D76" s="302">
        <v>2021</v>
      </c>
      <c r="E76" s="302">
        <v>2022</v>
      </c>
    </row>
    <row r="77" spans="1:12" ht="12.75" thickBot="1" x14ac:dyDescent="0.25">
      <c r="A77" s="383"/>
      <c r="B77" s="304" t="s">
        <v>6</v>
      </c>
      <c r="C77" s="304" t="s">
        <v>6</v>
      </c>
      <c r="D77" s="304" t="s">
        <v>6</v>
      </c>
      <c r="E77" s="304" t="s">
        <v>6</v>
      </c>
    </row>
    <row r="78" spans="1:12" ht="12.75" thickBot="1" x14ac:dyDescent="0.25">
      <c r="A78" s="311" t="s">
        <v>0</v>
      </c>
      <c r="B78" s="312"/>
      <c r="C78" s="312"/>
      <c r="D78" s="312"/>
      <c r="E78" s="312"/>
      <c r="G78" s="334"/>
    </row>
    <row r="79" spans="1:12" ht="12.75" thickBot="1" x14ac:dyDescent="0.25">
      <c r="A79" s="313" t="s">
        <v>47</v>
      </c>
      <c r="B79" s="314"/>
      <c r="C79" s="317"/>
      <c r="D79" s="317"/>
      <c r="E79" s="317"/>
    </row>
    <row r="80" spans="1:12" ht="12.75" thickBot="1" x14ac:dyDescent="0.25">
      <c r="A80" s="313" t="s">
        <v>48</v>
      </c>
      <c r="B80" s="314"/>
      <c r="C80" s="317"/>
      <c r="D80" s="317"/>
      <c r="E80" s="317"/>
    </row>
    <row r="81" spans="1:8" ht="24.75" thickBot="1" x14ac:dyDescent="0.25">
      <c r="A81" s="311" t="s">
        <v>28</v>
      </c>
      <c r="B81" s="312"/>
      <c r="C81" s="312"/>
      <c r="D81" s="312"/>
      <c r="E81" s="312"/>
      <c r="G81" s="335"/>
    </row>
    <row r="82" spans="1:8" ht="12.75" thickBot="1" x14ac:dyDescent="0.25">
      <c r="A82" s="313" t="s">
        <v>47</v>
      </c>
      <c r="B82" s="314"/>
      <c r="C82" s="312"/>
      <c r="D82" s="312"/>
      <c r="E82" s="312"/>
      <c r="H82" s="335"/>
    </row>
    <row r="83" spans="1:8" ht="12.75" thickBot="1" x14ac:dyDescent="0.25">
      <c r="A83" s="313" t="s">
        <v>48</v>
      </c>
      <c r="B83" s="314"/>
      <c r="C83" s="312"/>
      <c r="D83" s="312"/>
      <c r="E83" s="312"/>
    </row>
    <row r="84" spans="1:8" ht="12.75" thickBot="1" x14ac:dyDescent="0.25">
      <c r="A84" s="311" t="s">
        <v>1</v>
      </c>
      <c r="B84" s="314">
        <f>B85+B86</f>
        <v>55657</v>
      </c>
      <c r="C84" s="314">
        <f>C85+C86</f>
        <v>49544</v>
      </c>
      <c r="D84" s="314">
        <f t="shared" ref="D84:E84" si="7">D85+D86</f>
        <v>54544</v>
      </c>
      <c r="E84" s="314">
        <f t="shared" si="7"/>
        <v>60044</v>
      </c>
    </row>
    <row r="85" spans="1:8" ht="12.75" thickBot="1" x14ac:dyDescent="0.25">
      <c r="A85" s="313" t="s">
        <v>47</v>
      </c>
      <c r="B85" s="314">
        <v>55657</v>
      </c>
      <c r="C85" s="314">
        <v>49544</v>
      </c>
      <c r="D85" s="314">
        <v>54544</v>
      </c>
      <c r="E85" s="314">
        <v>60044</v>
      </c>
    </row>
    <row r="86" spans="1:8" ht="12.75" thickBot="1" x14ac:dyDescent="0.25">
      <c r="A86" s="313" t="s">
        <v>48</v>
      </c>
      <c r="B86" s="314"/>
      <c r="C86" s="312"/>
      <c r="D86" s="312"/>
      <c r="E86" s="312"/>
    </row>
    <row r="87" spans="1:8" ht="12.75" thickBot="1" x14ac:dyDescent="0.25">
      <c r="A87" s="311" t="s">
        <v>2</v>
      </c>
      <c r="B87" s="314"/>
      <c r="C87" s="312"/>
      <c r="D87" s="312"/>
      <c r="E87" s="312"/>
    </row>
    <row r="88" spans="1:8" ht="12.75" thickBot="1" x14ac:dyDescent="0.25">
      <c r="A88" s="313" t="s">
        <v>47</v>
      </c>
      <c r="B88" s="314"/>
      <c r="C88" s="312"/>
      <c r="D88" s="312"/>
      <c r="E88" s="312"/>
    </row>
    <row r="89" spans="1:8" ht="12.75" thickBot="1" x14ac:dyDescent="0.25">
      <c r="A89" s="313" t="s">
        <v>48</v>
      </c>
      <c r="B89" s="314"/>
      <c r="C89" s="312"/>
      <c r="D89" s="312"/>
      <c r="E89" s="312"/>
    </row>
    <row r="90" spans="1:8" ht="12.75" thickBot="1" x14ac:dyDescent="0.25">
      <c r="A90" s="311" t="s">
        <v>24</v>
      </c>
      <c r="B90" s="314"/>
      <c r="C90" s="312"/>
      <c r="D90" s="312"/>
      <c r="E90" s="312"/>
    </row>
    <row r="91" spans="1:8" ht="12.75" thickBot="1" x14ac:dyDescent="0.25">
      <c r="A91" s="313" t="s">
        <v>47</v>
      </c>
      <c r="B91" s="314"/>
      <c r="C91" s="312"/>
      <c r="D91" s="312"/>
      <c r="E91" s="312"/>
    </row>
    <row r="92" spans="1:8" ht="12.75" thickBot="1" x14ac:dyDescent="0.25">
      <c r="A92" s="313" t="s">
        <v>48</v>
      </c>
      <c r="B92" s="314"/>
      <c r="C92" s="312"/>
      <c r="D92" s="312"/>
      <c r="E92" s="312"/>
    </row>
    <row r="93" spans="1:8" ht="12.75" thickBot="1" x14ac:dyDescent="0.25">
      <c r="A93" s="311" t="s">
        <v>25</v>
      </c>
      <c r="B93" s="314"/>
      <c r="C93" s="312"/>
      <c r="D93" s="312"/>
      <c r="E93" s="312"/>
    </row>
    <row r="94" spans="1:8" ht="12.75" thickBot="1" x14ac:dyDescent="0.25">
      <c r="A94" s="313" t="s">
        <v>47</v>
      </c>
      <c r="B94" s="314"/>
      <c r="C94" s="312"/>
      <c r="D94" s="312"/>
      <c r="E94" s="312"/>
    </row>
    <row r="95" spans="1:8" ht="12.75" thickBot="1" x14ac:dyDescent="0.25">
      <c r="A95" s="313" t="s">
        <v>48</v>
      </c>
      <c r="B95" s="314"/>
      <c r="C95" s="312"/>
      <c r="D95" s="312"/>
      <c r="E95" s="312"/>
    </row>
    <row r="96" spans="1:8" ht="24.75" thickBot="1" x14ac:dyDescent="0.25">
      <c r="A96" s="311" t="s">
        <v>3</v>
      </c>
      <c r="B96" s="314">
        <f>B97+B98</f>
        <v>997</v>
      </c>
      <c r="C96" s="314">
        <f t="shared" ref="C96:E96" si="8">C97+C98</f>
        <v>180</v>
      </c>
      <c r="D96" s="314">
        <f t="shared" si="8"/>
        <v>180</v>
      </c>
      <c r="E96" s="314">
        <f t="shared" si="8"/>
        <v>180</v>
      </c>
    </row>
    <row r="97" spans="1:5" ht="12.75" thickBot="1" x14ac:dyDescent="0.25">
      <c r="A97" s="313" t="s">
        <v>47</v>
      </c>
      <c r="B97" s="314">
        <v>997</v>
      </c>
      <c r="C97" s="312">
        <v>180</v>
      </c>
      <c r="D97" s="312">
        <v>180</v>
      </c>
      <c r="E97" s="312">
        <v>180</v>
      </c>
    </row>
    <row r="98" spans="1:5" ht="12.75" thickBot="1" x14ac:dyDescent="0.25">
      <c r="A98" s="313" t="s">
        <v>48</v>
      </c>
      <c r="B98" s="314"/>
      <c r="C98" s="312"/>
      <c r="D98" s="312"/>
      <c r="E98" s="312"/>
    </row>
    <row r="99" spans="1:5" ht="12.75" thickBot="1" x14ac:dyDescent="0.25">
      <c r="A99" s="336" t="s">
        <v>53</v>
      </c>
      <c r="B99" s="314">
        <f>B96+B93+B90+B87+B84+B81+B78</f>
        <v>56654</v>
      </c>
      <c r="C99" s="314">
        <f t="shared" ref="C99:E99" si="9">C96+C93+C90+C87+C84+C81+C78</f>
        <v>49724</v>
      </c>
      <c r="D99" s="314">
        <f t="shared" si="9"/>
        <v>54724</v>
      </c>
      <c r="E99" s="314">
        <f t="shared" si="9"/>
        <v>60224</v>
      </c>
    </row>
    <row r="100" spans="1:5" ht="12.75" thickBot="1" x14ac:dyDescent="0.25">
      <c r="A100" s="326" t="s">
        <v>31</v>
      </c>
      <c r="B100" s="327">
        <f>IF(B99-B70=0,0,"Error")</f>
        <v>0</v>
      </c>
      <c r="C100" s="327">
        <f>IF(C99-C70=0,0,"Error")</f>
        <v>0</v>
      </c>
      <c r="D100" s="327">
        <f>IF(D99-D70=0,0,"Error")</f>
        <v>0</v>
      </c>
      <c r="E100" s="327">
        <f>IF(E99-E70=0,0,"Error")</f>
        <v>0</v>
      </c>
    </row>
    <row r="101" spans="1:5" ht="12.75" thickBot="1" x14ac:dyDescent="0.25">
      <c r="A101" s="371" t="s">
        <v>38</v>
      </c>
      <c r="B101" s="372"/>
      <c r="C101" s="372"/>
      <c r="D101" s="372"/>
      <c r="E101" s="373"/>
    </row>
    <row r="102" spans="1:5" ht="12.75" thickBot="1" x14ac:dyDescent="0.25">
      <c r="A102" s="371" t="s">
        <v>33</v>
      </c>
      <c r="B102" s="372"/>
      <c r="C102" s="372"/>
      <c r="D102" s="372"/>
      <c r="E102" s="373"/>
    </row>
    <row r="103" spans="1:5" ht="12.75" thickBot="1" x14ac:dyDescent="0.25">
      <c r="A103" s="337" t="s">
        <v>146</v>
      </c>
      <c r="B103" s="404"/>
      <c r="C103" s="405"/>
      <c r="D103" s="406"/>
      <c r="E103" s="407"/>
    </row>
    <row r="104" spans="1:5" ht="39" customHeight="1" thickBot="1" x14ac:dyDescent="0.25">
      <c r="A104" s="337" t="s">
        <v>83</v>
      </c>
      <c r="B104" s="337"/>
      <c r="C104" s="338" t="s">
        <v>84</v>
      </c>
      <c r="D104" s="406"/>
      <c r="E104" s="407"/>
    </row>
    <row r="105" spans="1:5" ht="12.75" thickBot="1" x14ac:dyDescent="0.25">
      <c r="A105" s="339"/>
      <c r="B105" s="404"/>
      <c r="C105" s="411"/>
      <c r="D105" s="406"/>
      <c r="E105" s="407"/>
    </row>
    <row r="106" spans="1:5" ht="12.75" thickBot="1" x14ac:dyDescent="0.25">
      <c r="A106" s="298" t="s">
        <v>9</v>
      </c>
      <c r="B106" s="387"/>
      <c r="C106" s="388"/>
      <c r="D106" s="388"/>
      <c r="E106" s="389"/>
    </row>
    <row r="107" spans="1:5" ht="12.75" thickBot="1" x14ac:dyDescent="0.25">
      <c r="A107" s="298" t="s">
        <v>14</v>
      </c>
      <c r="B107" s="408"/>
      <c r="C107" s="409"/>
      <c r="D107" s="409"/>
      <c r="E107" s="410"/>
    </row>
    <row r="108" spans="1:5" x14ac:dyDescent="0.2">
      <c r="A108" s="382"/>
      <c r="B108" s="302">
        <v>2018</v>
      </c>
      <c r="C108" s="302">
        <v>2019</v>
      </c>
      <c r="D108" s="302">
        <v>2020</v>
      </c>
      <c r="E108" s="302">
        <v>2021</v>
      </c>
    </row>
    <row r="109" spans="1:5" ht="12.75" thickBot="1" x14ac:dyDescent="0.25">
      <c r="A109" s="383"/>
      <c r="B109" s="304" t="s">
        <v>5</v>
      </c>
      <c r="C109" s="304" t="s">
        <v>6</v>
      </c>
      <c r="D109" s="304" t="s">
        <v>6</v>
      </c>
      <c r="E109" s="304" t="s">
        <v>6</v>
      </c>
    </row>
    <row r="110" spans="1:5" ht="12.75" thickBot="1" x14ac:dyDescent="0.25">
      <c r="A110" s="298" t="s">
        <v>8</v>
      </c>
      <c r="B110" s="307"/>
      <c r="C110" s="307"/>
      <c r="D110" s="307"/>
      <c r="E110" s="307"/>
    </row>
    <row r="111" spans="1:5" ht="12.75" thickBot="1" x14ac:dyDescent="0.25">
      <c r="A111" s="298" t="s">
        <v>15</v>
      </c>
      <c r="B111" s="307">
        <f>B174-B129</f>
        <v>0</v>
      </c>
      <c r="C111" s="307">
        <f>C174-C136</f>
        <v>0</v>
      </c>
      <c r="D111" s="307">
        <f>D174-D136</f>
        <v>0</v>
      </c>
      <c r="E111" s="307">
        <f>E174-E136</f>
        <v>0</v>
      </c>
    </row>
    <row r="112" spans="1:5" ht="12.75" thickBot="1" x14ac:dyDescent="0.25">
      <c r="A112" s="298" t="s">
        <v>23</v>
      </c>
      <c r="B112" s="307" t="e">
        <f>B111/B110</f>
        <v>#DIV/0!</v>
      </c>
      <c r="C112" s="307" t="e">
        <f t="shared" ref="C112:E112" si="10">C111/C110</f>
        <v>#DIV/0!</v>
      </c>
      <c r="D112" s="307" t="e">
        <f t="shared" si="10"/>
        <v>#DIV/0!</v>
      </c>
      <c r="E112" s="307" t="e">
        <f t="shared" si="10"/>
        <v>#DIV/0!</v>
      </c>
    </row>
    <row r="113" spans="1:5" ht="12.75" thickBot="1" x14ac:dyDescent="0.25">
      <c r="A113" s="298" t="s">
        <v>16</v>
      </c>
      <c r="B113" s="308" t="s">
        <v>22</v>
      </c>
      <c r="C113" s="309" t="e">
        <f>C110/B110-1</f>
        <v>#DIV/0!</v>
      </c>
      <c r="D113" s="309" t="e">
        <f t="shared" ref="D113:E115" si="11">D110/C110-1</f>
        <v>#DIV/0!</v>
      </c>
      <c r="E113" s="309" t="e">
        <f t="shared" si="11"/>
        <v>#DIV/0!</v>
      </c>
    </row>
    <row r="114" spans="1:5" ht="12.75" thickBot="1" x14ac:dyDescent="0.25">
      <c r="A114" s="298" t="s">
        <v>17</v>
      </c>
      <c r="B114" s="308" t="s">
        <v>22</v>
      </c>
      <c r="C114" s="309" t="e">
        <f>C111/B111-1</f>
        <v>#DIV/0!</v>
      </c>
      <c r="D114" s="309" t="e">
        <f t="shared" si="11"/>
        <v>#DIV/0!</v>
      </c>
      <c r="E114" s="309" t="e">
        <f t="shared" si="11"/>
        <v>#DIV/0!</v>
      </c>
    </row>
    <row r="115" spans="1:5" ht="12.75" thickBot="1" x14ac:dyDescent="0.25">
      <c r="A115" s="298" t="s">
        <v>18</v>
      </c>
      <c r="B115" s="308" t="s">
        <v>22</v>
      </c>
      <c r="C115" s="309" t="e">
        <f>C112/B112-1</f>
        <v>#DIV/0!</v>
      </c>
      <c r="D115" s="309" t="e">
        <f t="shared" si="11"/>
        <v>#DIV/0!</v>
      </c>
      <c r="E115" s="309" t="e">
        <f t="shared" si="11"/>
        <v>#DIV/0!</v>
      </c>
    </row>
    <row r="116" spans="1:5" ht="12.75" thickBot="1" x14ac:dyDescent="0.25">
      <c r="A116" s="401" t="s">
        <v>286</v>
      </c>
      <c r="B116" s="402"/>
      <c r="C116" s="402"/>
      <c r="D116" s="402"/>
      <c r="E116" s="403"/>
    </row>
    <row r="117" spans="1:5" x14ac:dyDescent="0.2">
      <c r="A117" s="382"/>
      <c r="B117" s="302">
        <v>2018</v>
      </c>
      <c r="C117" s="302">
        <v>2019</v>
      </c>
      <c r="D117" s="302">
        <v>2020</v>
      </c>
      <c r="E117" s="302">
        <v>2021</v>
      </c>
    </row>
    <row r="118" spans="1:5" ht="12.75" thickBot="1" x14ac:dyDescent="0.25">
      <c r="A118" s="383"/>
      <c r="B118" s="304" t="s">
        <v>5</v>
      </c>
      <c r="C118" s="304" t="s">
        <v>6</v>
      </c>
      <c r="D118" s="304" t="s">
        <v>6</v>
      </c>
      <c r="E118" s="304" t="s">
        <v>6</v>
      </c>
    </row>
    <row r="119" spans="1:5" ht="12.75" thickBot="1" x14ac:dyDescent="0.25">
      <c r="A119" s="311" t="s">
        <v>34</v>
      </c>
      <c r="B119" s="312">
        <f>B120+B121+B122+B123</f>
        <v>0</v>
      </c>
      <c r="C119" s="312">
        <f t="shared" ref="C119:E119" si="12">C120+C121+C122+C123</f>
        <v>0</v>
      </c>
      <c r="D119" s="312">
        <f t="shared" si="12"/>
        <v>0</v>
      </c>
      <c r="E119" s="312">
        <f t="shared" si="12"/>
        <v>0</v>
      </c>
    </row>
    <row r="120" spans="1:5" ht="12.75" thickBot="1" x14ac:dyDescent="0.25">
      <c r="A120" s="313" t="s">
        <v>47</v>
      </c>
      <c r="B120" s="312"/>
      <c r="C120" s="312"/>
      <c r="D120" s="312"/>
      <c r="E120" s="312"/>
    </row>
    <row r="121" spans="1:5" ht="12.75" thickBot="1" x14ac:dyDescent="0.25">
      <c r="A121" s="313" t="s">
        <v>86</v>
      </c>
      <c r="B121" s="312"/>
      <c r="C121" s="312"/>
      <c r="D121" s="312"/>
      <c r="E121" s="312"/>
    </row>
    <row r="122" spans="1:5" ht="12.75" thickBot="1" x14ac:dyDescent="0.25">
      <c r="A122" s="313" t="s">
        <v>87</v>
      </c>
      <c r="B122" s="312"/>
      <c r="C122" s="312"/>
      <c r="D122" s="312"/>
      <c r="E122" s="312"/>
    </row>
    <row r="123" spans="1:5" ht="12.75" thickBot="1" x14ac:dyDescent="0.25">
      <c r="A123" s="313" t="s">
        <v>88</v>
      </c>
      <c r="B123" s="312"/>
      <c r="C123" s="312"/>
      <c r="D123" s="312"/>
      <c r="E123" s="312"/>
    </row>
    <row r="124" spans="1:5" ht="12.75" thickBot="1" x14ac:dyDescent="0.25">
      <c r="A124" s="311" t="s">
        <v>35</v>
      </c>
      <c r="B124" s="314">
        <f>B125+B126+B127+B128</f>
        <v>0</v>
      </c>
      <c r="C124" s="314">
        <f t="shared" ref="C124:E124" si="13">C125+C126+C127+C128</f>
        <v>0</v>
      </c>
      <c r="D124" s="314">
        <f t="shared" si="13"/>
        <v>0</v>
      </c>
      <c r="E124" s="314">
        <f t="shared" si="13"/>
        <v>0</v>
      </c>
    </row>
    <row r="125" spans="1:5" ht="12.75" thickBot="1" x14ac:dyDescent="0.25">
      <c r="A125" s="313" t="s">
        <v>47</v>
      </c>
      <c r="B125" s="314"/>
      <c r="C125" s="312"/>
      <c r="D125" s="312"/>
      <c r="E125" s="312"/>
    </row>
    <row r="126" spans="1:5" ht="12.75" thickBot="1" x14ac:dyDescent="0.25">
      <c r="A126" s="313" t="s">
        <v>86</v>
      </c>
      <c r="B126" s="314"/>
      <c r="C126" s="312"/>
      <c r="D126" s="312"/>
      <c r="E126" s="312"/>
    </row>
    <row r="127" spans="1:5" ht="12.75" thickBot="1" x14ac:dyDescent="0.25">
      <c r="A127" s="313" t="s">
        <v>87</v>
      </c>
      <c r="B127" s="314"/>
      <c r="C127" s="312"/>
      <c r="D127" s="312"/>
      <c r="E127" s="312"/>
    </row>
    <row r="128" spans="1:5" ht="12.75" thickBot="1" x14ac:dyDescent="0.25">
      <c r="A128" s="313" t="s">
        <v>88</v>
      </c>
      <c r="B128" s="314"/>
      <c r="C128" s="312"/>
      <c r="D128" s="312"/>
      <c r="E128" s="312"/>
    </row>
    <row r="129" spans="1:5" ht="12.75" thickBot="1" x14ac:dyDescent="0.25">
      <c r="A129" s="340" t="s">
        <v>30</v>
      </c>
      <c r="B129" s="314">
        <f>B119+B124</f>
        <v>0</v>
      </c>
      <c r="C129" s="314">
        <f t="shared" ref="C129:E129" si="14">C119+C124</f>
        <v>0</v>
      </c>
      <c r="D129" s="314">
        <f t="shared" si="14"/>
        <v>0</v>
      </c>
      <c r="E129" s="314">
        <f t="shared" si="14"/>
        <v>0</v>
      </c>
    </row>
    <row r="130" spans="1:5" ht="42.75" hidden="1" customHeight="1" thickBot="1" x14ac:dyDescent="0.25">
      <c r="A130" s="337" t="s">
        <v>49</v>
      </c>
      <c r="B130" s="337"/>
      <c r="C130" s="338" t="s">
        <v>84</v>
      </c>
      <c r="D130" s="404"/>
      <c r="E130" s="407"/>
    </row>
    <row r="131" spans="1:5" ht="12.75" hidden="1" thickBot="1" x14ac:dyDescent="0.25">
      <c r="A131" s="298" t="s">
        <v>9</v>
      </c>
      <c r="B131" s="387"/>
      <c r="C131" s="388"/>
      <c r="D131" s="388"/>
      <c r="E131" s="389"/>
    </row>
    <row r="132" spans="1:5" ht="12.75" hidden="1" thickBot="1" x14ac:dyDescent="0.25">
      <c r="A132" s="298" t="s">
        <v>14</v>
      </c>
      <c r="B132" s="408"/>
      <c r="C132" s="409"/>
      <c r="D132" s="409"/>
      <c r="E132" s="410"/>
    </row>
    <row r="133" spans="1:5" hidden="1" x14ac:dyDescent="0.2">
      <c r="A133" s="382"/>
      <c r="B133" s="302">
        <v>2018</v>
      </c>
      <c r="C133" s="302">
        <v>2019</v>
      </c>
      <c r="D133" s="302">
        <v>2020</v>
      </c>
      <c r="E133" s="302">
        <v>2021</v>
      </c>
    </row>
    <row r="134" spans="1:5" ht="12.75" hidden="1" thickBot="1" x14ac:dyDescent="0.25">
      <c r="A134" s="383"/>
      <c r="B134" s="304" t="s">
        <v>5</v>
      </c>
      <c r="C134" s="304" t="s">
        <v>6</v>
      </c>
      <c r="D134" s="304" t="s">
        <v>6</v>
      </c>
      <c r="E134" s="304" t="s">
        <v>6</v>
      </c>
    </row>
    <row r="135" spans="1:5" ht="12.75" hidden="1" thickBot="1" x14ac:dyDescent="0.25">
      <c r="A135" s="298" t="s">
        <v>8</v>
      </c>
      <c r="B135" s="298"/>
      <c r="C135" s="298"/>
      <c r="D135" s="298"/>
      <c r="E135" s="298"/>
    </row>
    <row r="136" spans="1:5" ht="12.75" hidden="1" thickBot="1" x14ac:dyDescent="0.25">
      <c r="A136" s="298" t="s">
        <v>15</v>
      </c>
      <c r="B136" s="307"/>
      <c r="C136" s="307"/>
      <c r="D136" s="307"/>
      <c r="E136" s="307"/>
    </row>
    <row r="137" spans="1:5" ht="12.75" hidden="1" thickBot="1" x14ac:dyDescent="0.25">
      <c r="A137" s="298" t="s">
        <v>23</v>
      </c>
      <c r="B137" s="307" t="e">
        <f>B136/B135</f>
        <v>#DIV/0!</v>
      </c>
      <c r="C137" s="307" t="e">
        <f t="shared" ref="C137:E137" si="15">C136/C135</f>
        <v>#DIV/0!</v>
      </c>
      <c r="D137" s="307" t="e">
        <f t="shared" si="15"/>
        <v>#DIV/0!</v>
      </c>
      <c r="E137" s="307" t="e">
        <f t="shared" si="15"/>
        <v>#DIV/0!</v>
      </c>
    </row>
    <row r="138" spans="1:5" ht="12.75" hidden="1" thickBot="1" x14ac:dyDescent="0.25">
      <c r="A138" s="298" t="s">
        <v>16</v>
      </c>
      <c r="B138" s="308" t="s">
        <v>22</v>
      </c>
      <c r="C138" s="309" t="e">
        <f>C135/B135-1</f>
        <v>#DIV/0!</v>
      </c>
      <c r="D138" s="309" t="e">
        <f t="shared" ref="D138:E140" si="16">D135/C135-1</f>
        <v>#DIV/0!</v>
      </c>
      <c r="E138" s="309" t="e">
        <f t="shared" si="16"/>
        <v>#DIV/0!</v>
      </c>
    </row>
    <row r="139" spans="1:5" ht="12.75" hidden="1" thickBot="1" x14ac:dyDescent="0.25">
      <c r="A139" s="298" t="s">
        <v>17</v>
      </c>
      <c r="B139" s="308" t="s">
        <v>22</v>
      </c>
      <c r="C139" s="309" t="e">
        <f>C136/B136-1</f>
        <v>#DIV/0!</v>
      </c>
      <c r="D139" s="309" t="e">
        <f t="shared" si="16"/>
        <v>#DIV/0!</v>
      </c>
      <c r="E139" s="309" t="e">
        <f t="shared" si="16"/>
        <v>#DIV/0!</v>
      </c>
    </row>
    <row r="140" spans="1:5" ht="12.75" hidden="1" thickBot="1" x14ac:dyDescent="0.25">
      <c r="A140" s="298" t="s">
        <v>18</v>
      </c>
      <c r="B140" s="308" t="s">
        <v>22</v>
      </c>
      <c r="C140" s="309" t="e">
        <f>C137/B137-1</f>
        <v>#DIV/0!</v>
      </c>
      <c r="D140" s="309" t="e">
        <f t="shared" si="16"/>
        <v>#DIV/0!</v>
      </c>
      <c r="E140" s="309" t="e">
        <f t="shared" si="16"/>
        <v>#DIV/0!</v>
      </c>
    </row>
    <row r="141" spans="1:5" ht="12.75" hidden="1" thickBot="1" x14ac:dyDescent="0.25">
      <c r="A141" s="401" t="s">
        <v>287</v>
      </c>
      <c r="B141" s="402"/>
      <c r="C141" s="402"/>
      <c r="D141" s="402"/>
      <c r="E141" s="403"/>
    </row>
    <row r="142" spans="1:5" hidden="1" x14ac:dyDescent="0.2">
      <c r="A142" s="382"/>
      <c r="B142" s="302">
        <v>2018</v>
      </c>
      <c r="C142" s="302">
        <v>2019</v>
      </c>
      <c r="D142" s="302">
        <v>2020</v>
      </c>
      <c r="E142" s="302">
        <v>2021</v>
      </c>
    </row>
    <row r="143" spans="1:5" ht="12.75" hidden="1" thickBot="1" x14ac:dyDescent="0.25">
      <c r="A143" s="383"/>
      <c r="B143" s="304" t="s">
        <v>5</v>
      </c>
      <c r="C143" s="304" t="s">
        <v>6</v>
      </c>
      <c r="D143" s="304" t="s">
        <v>6</v>
      </c>
      <c r="E143" s="304" t="s">
        <v>6</v>
      </c>
    </row>
    <row r="144" spans="1:5" ht="12.75" hidden="1" thickBot="1" x14ac:dyDescent="0.25">
      <c r="A144" s="311" t="s">
        <v>34</v>
      </c>
      <c r="B144" s="312">
        <f>B145+B146+B147+B148</f>
        <v>0</v>
      </c>
      <c r="C144" s="312">
        <f t="shared" ref="C144:E144" si="17">C145+C146+C147+C148</f>
        <v>0</v>
      </c>
      <c r="D144" s="312">
        <f t="shared" si="17"/>
        <v>0</v>
      </c>
      <c r="E144" s="312">
        <f t="shared" si="17"/>
        <v>0</v>
      </c>
    </row>
    <row r="145" spans="1:5" ht="12.75" hidden="1" thickBot="1" x14ac:dyDescent="0.25">
      <c r="A145" s="313" t="s">
        <v>47</v>
      </c>
      <c r="B145" s="312"/>
      <c r="C145" s="312"/>
      <c r="D145" s="312"/>
      <c r="E145" s="312"/>
    </row>
    <row r="146" spans="1:5" ht="12.75" hidden="1" thickBot="1" x14ac:dyDescent="0.25">
      <c r="A146" s="313" t="s">
        <v>86</v>
      </c>
      <c r="B146" s="312"/>
      <c r="C146" s="312"/>
      <c r="D146" s="312"/>
      <c r="E146" s="312"/>
    </row>
    <row r="147" spans="1:5" ht="12.75" hidden="1" thickBot="1" x14ac:dyDescent="0.25">
      <c r="A147" s="313" t="s">
        <v>87</v>
      </c>
      <c r="B147" s="312"/>
      <c r="C147" s="312"/>
      <c r="D147" s="312"/>
      <c r="E147" s="312"/>
    </row>
    <row r="148" spans="1:5" ht="12.75" hidden="1" thickBot="1" x14ac:dyDescent="0.25">
      <c r="A148" s="313" t="s">
        <v>88</v>
      </c>
      <c r="B148" s="312"/>
      <c r="C148" s="312"/>
      <c r="D148" s="312"/>
      <c r="E148" s="312"/>
    </row>
    <row r="149" spans="1:5" ht="12.75" hidden="1" thickBot="1" x14ac:dyDescent="0.25">
      <c r="A149" s="311" t="s">
        <v>35</v>
      </c>
      <c r="B149" s="314">
        <f>B150+B151+B152+B153</f>
        <v>0</v>
      </c>
      <c r="C149" s="314">
        <f t="shared" ref="C149:E149" si="18">C150+C151+C152+C153</f>
        <v>0</v>
      </c>
      <c r="D149" s="314">
        <f t="shared" si="18"/>
        <v>0</v>
      </c>
      <c r="E149" s="314">
        <f t="shared" si="18"/>
        <v>0</v>
      </c>
    </row>
    <row r="150" spans="1:5" ht="12.75" hidden="1" thickBot="1" x14ac:dyDescent="0.25">
      <c r="A150" s="313" t="s">
        <v>47</v>
      </c>
      <c r="B150" s="314"/>
      <c r="C150" s="312"/>
      <c r="D150" s="312"/>
      <c r="E150" s="312"/>
    </row>
    <row r="151" spans="1:5" ht="12.75" hidden="1" thickBot="1" x14ac:dyDescent="0.25">
      <c r="A151" s="313" t="s">
        <v>86</v>
      </c>
      <c r="B151" s="314"/>
      <c r="C151" s="312"/>
      <c r="D151" s="312"/>
      <c r="E151" s="312"/>
    </row>
    <row r="152" spans="1:5" ht="12.75" hidden="1" thickBot="1" x14ac:dyDescent="0.25">
      <c r="A152" s="313" t="s">
        <v>87</v>
      </c>
      <c r="B152" s="314"/>
      <c r="C152" s="312"/>
      <c r="D152" s="312"/>
      <c r="E152" s="312"/>
    </row>
    <row r="153" spans="1:5" ht="12.75" hidden="1" thickBot="1" x14ac:dyDescent="0.25">
      <c r="A153" s="313" t="s">
        <v>88</v>
      </c>
      <c r="B153" s="314"/>
      <c r="C153" s="312"/>
      <c r="D153" s="312"/>
      <c r="E153" s="312"/>
    </row>
    <row r="154" spans="1:5" ht="12.75" hidden="1" thickBot="1" x14ac:dyDescent="0.25">
      <c r="A154" s="340" t="s">
        <v>89</v>
      </c>
      <c r="B154" s="314">
        <f>B144+B149</f>
        <v>0</v>
      </c>
      <c r="C154" s="314">
        <f t="shared" ref="C154:E154" si="19">C144+C149</f>
        <v>0</v>
      </c>
      <c r="D154" s="314">
        <f t="shared" si="19"/>
        <v>0</v>
      </c>
      <c r="E154" s="314">
        <f t="shared" si="19"/>
        <v>0</v>
      </c>
    </row>
    <row r="155" spans="1:5" ht="42.75" hidden="1" customHeight="1" thickBot="1" x14ac:dyDescent="0.25">
      <c r="A155" s="337" t="s">
        <v>147</v>
      </c>
      <c r="B155" s="341"/>
      <c r="C155" s="342" t="s">
        <v>84</v>
      </c>
      <c r="D155" s="343"/>
      <c r="E155" s="344"/>
    </row>
    <row r="156" spans="1:5" ht="12.75" hidden="1" thickBot="1" x14ac:dyDescent="0.25">
      <c r="A156" s="298" t="s">
        <v>9</v>
      </c>
      <c r="B156" s="387"/>
      <c r="C156" s="388"/>
      <c r="D156" s="388"/>
      <c r="E156" s="389"/>
    </row>
    <row r="157" spans="1:5" ht="12.75" hidden="1" thickBot="1" x14ac:dyDescent="0.25">
      <c r="A157" s="298" t="s">
        <v>14</v>
      </c>
      <c r="B157" s="408"/>
      <c r="C157" s="409"/>
      <c r="D157" s="409"/>
      <c r="E157" s="410"/>
    </row>
    <row r="158" spans="1:5" hidden="1" x14ac:dyDescent="0.2">
      <c r="A158" s="382"/>
      <c r="B158" s="302">
        <v>2018</v>
      </c>
      <c r="C158" s="302">
        <v>2019</v>
      </c>
      <c r="D158" s="302">
        <v>2020</v>
      </c>
      <c r="E158" s="302">
        <v>2021</v>
      </c>
    </row>
    <row r="159" spans="1:5" ht="12.75" hidden="1" thickBot="1" x14ac:dyDescent="0.25">
      <c r="A159" s="383"/>
      <c r="B159" s="304" t="s">
        <v>5</v>
      </c>
      <c r="C159" s="304" t="s">
        <v>6</v>
      </c>
      <c r="D159" s="304" t="s">
        <v>6</v>
      </c>
      <c r="E159" s="304" t="s">
        <v>6</v>
      </c>
    </row>
    <row r="160" spans="1:5" ht="12.75" hidden="1" thickBot="1" x14ac:dyDescent="0.25">
      <c r="A160" s="298" t="s">
        <v>8</v>
      </c>
      <c r="B160" s="298"/>
      <c r="C160" s="298"/>
      <c r="D160" s="298"/>
      <c r="E160" s="298"/>
    </row>
    <row r="161" spans="1:5" ht="12.75" hidden="1" thickBot="1" x14ac:dyDescent="0.25">
      <c r="A161" s="298" t="s">
        <v>15</v>
      </c>
      <c r="B161" s="307">
        <f>B179</f>
        <v>0</v>
      </c>
      <c r="C161" s="307">
        <f t="shared" ref="C161:E161" si="20">C179</f>
        <v>0</v>
      </c>
      <c r="D161" s="307">
        <f t="shared" si="20"/>
        <v>0</v>
      </c>
      <c r="E161" s="307">
        <f t="shared" si="20"/>
        <v>0</v>
      </c>
    </row>
    <row r="162" spans="1:5" ht="12.75" hidden="1" thickBot="1" x14ac:dyDescent="0.25">
      <c r="A162" s="298" t="s">
        <v>23</v>
      </c>
      <c r="B162" s="307" t="e">
        <f>B161/B160</f>
        <v>#DIV/0!</v>
      </c>
      <c r="C162" s="307" t="e">
        <f t="shared" ref="C162:E162" si="21">C161/C160</f>
        <v>#DIV/0!</v>
      </c>
      <c r="D162" s="307" t="e">
        <f t="shared" si="21"/>
        <v>#DIV/0!</v>
      </c>
      <c r="E162" s="307" t="e">
        <f t="shared" si="21"/>
        <v>#DIV/0!</v>
      </c>
    </row>
    <row r="163" spans="1:5" ht="12.75" hidden="1" thickBot="1" x14ac:dyDescent="0.25">
      <c r="A163" s="298" t="s">
        <v>16</v>
      </c>
      <c r="B163" s="308" t="s">
        <v>22</v>
      </c>
      <c r="C163" s="309" t="e">
        <f>C160/B160-1</f>
        <v>#DIV/0!</v>
      </c>
      <c r="D163" s="309" t="e">
        <f t="shared" ref="D163:E165" si="22">D160/C160-1</f>
        <v>#DIV/0!</v>
      </c>
      <c r="E163" s="309" t="e">
        <f t="shared" si="22"/>
        <v>#DIV/0!</v>
      </c>
    </row>
    <row r="164" spans="1:5" ht="12.75" hidden="1" thickBot="1" x14ac:dyDescent="0.25">
      <c r="A164" s="298" t="s">
        <v>17</v>
      </c>
      <c r="B164" s="308" t="s">
        <v>22</v>
      </c>
      <c r="C164" s="309" t="e">
        <f>C161/B161-1</f>
        <v>#DIV/0!</v>
      </c>
      <c r="D164" s="309" t="e">
        <f t="shared" si="22"/>
        <v>#DIV/0!</v>
      </c>
      <c r="E164" s="309" t="e">
        <f t="shared" si="22"/>
        <v>#DIV/0!</v>
      </c>
    </row>
    <row r="165" spans="1:5" ht="12.75" hidden="1" thickBot="1" x14ac:dyDescent="0.25">
      <c r="A165" s="298" t="s">
        <v>18</v>
      </c>
      <c r="B165" s="308" t="s">
        <v>22</v>
      </c>
      <c r="C165" s="309" t="e">
        <f>C162/B162-1</f>
        <v>#DIV/0!</v>
      </c>
      <c r="D165" s="309" t="e">
        <f t="shared" si="22"/>
        <v>#DIV/0!</v>
      </c>
      <c r="E165" s="309" t="e">
        <f t="shared" si="22"/>
        <v>#DIV/0!</v>
      </c>
    </row>
    <row r="166" spans="1:5" ht="12.75" hidden="1" thickBot="1" x14ac:dyDescent="0.25">
      <c r="A166" s="401" t="s">
        <v>288</v>
      </c>
      <c r="B166" s="402"/>
      <c r="C166" s="402"/>
      <c r="D166" s="402"/>
      <c r="E166" s="403"/>
    </row>
    <row r="167" spans="1:5" hidden="1" x14ac:dyDescent="0.2">
      <c r="A167" s="382"/>
      <c r="B167" s="302">
        <v>2018</v>
      </c>
      <c r="C167" s="302">
        <v>2019</v>
      </c>
      <c r="D167" s="302">
        <v>2020</v>
      </c>
      <c r="E167" s="302">
        <v>2021</v>
      </c>
    </row>
    <row r="168" spans="1:5" ht="12.75" hidden="1" thickBot="1" x14ac:dyDescent="0.25">
      <c r="A168" s="383"/>
      <c r="B168" s="304" t="s">
        <v>5</v>
      </c>
      <c r="C168" s="304" t="s">
        <v>6</v>
      </c>
      <c r="D168" s="304" t="s">
        <v>6</v>
      </c>
      <c r="E168" s="304" t="s">
        <v>6</v>
      </c>
    </row>
    <row r="169" spans="1:5" ht="12.75" hidden="1" thickBot="1" x14ac:dyDescent="0.25">
      <c r="A169" s="311" t="s">
        <v>34</v>
      </c>
      <c r="B169" s="312">
        <f>B170+B171+B172+B173</f>
        <v>0</v>
      </c>
      <c r="C169" s="312">
        <f t="shared" ref="C169:E169" si="23">C170+C171+C172+C173</f>
        <v>0</v>
      </c>
      <c r="D169" s="312">
        <f t="shared" si="23"/>
        <v>0</v>
      </c>
      <c r="E169" s="312">
        <f t="shared" si="23"/>
        <v>0</v>
      </c>
    </row>
    <row r="170" spans="1:5" ht="12.75" hidden="1" thickBot="1" x14ac:dyDescent="0.25">
      <c r="A170" s="313" t="s">
        <v>47</v>
      </c>
      <c r="B170" s="312"/>
      <c r="C170" s="312"/>
      <c r="D170" s="312"/>
      <c r="E170" s="312"/>
    </row>
    <row r="171" spans="1:5" ht="12.75" hidden="1" thickBot="1" x14ac:dyDescent="0.25">
      <c r="A171" s="313" t="s">
        <v>86</v>
      </c>
      <c r="B171" s="312"/>
      <c r="C171" s="312"/>
      <c r="D171" s="312"/>
      <c r="E171" s="312"/>
    </row>
    <row r="172" spans="1:5" ht="12.75" hidden="1" thickBot="1" x14ac:dyDescent="0.25">
      <c r="A172" s="313" t="s">
        <v>87</v>
      </c>
      <c r="B172" s="312"/>
      <c r="C172" s="312"/>
      <c r="D172" s="312"/>
      <c r="E172" s="312"/>
    </row>
    <row r="173" spans="1:5" ht="12.75" hidden="1" thickBot="1" x14ac:dyDescent="0.25">
      <c r="A173" s="313" t="s">
        <v>88</v>
      </c>
      <c r="B173" s="312"/>
      <c r="C173" s="312"/>
      <c r="D173" s="312"/>
      <c r="E173" s="312"/>
    </row>
    <row r="174" spans="1:5" ht="12.75" hidden="1" thickBot="1" x14ac:dyDescent="0.25">
      <c r="A174" s="311" t="s">
        <v>35</v>
      </c>
      <c r="B174" s="314">
        <f>B175+B176+B177+B178</f>
        <v>0</v>
      </c>
      <c r="C174" s="314">
        <f t="shared" ref="C174:E174" si="24">C175+C176+C177+C178</f>
        <v>0</v>
      </c>
      <c r="D174" s="314">
        <f t="shared" si="24"/>
        <v>0</v>
      </c>
      <c r="E174" s="314">
        <f t="shared" si="24"/>
        <v>0</v>
      </c>
    </row>
    <row r="175" spans="1:5" ht="12.75" hidden="1" thickBot="1" x14ac:dyDescent="0.25">
      <c r="A175" s="313" t="s">
        <v>47</v>
      </c>
      <c r="B175" s="314"/>
      <c r="C175" s="312"/>
      <c r="D175" s="312"/>
      <c r="E175" s="312"/>
    </row>
    <row r="176" spans="1:5" ht="12.75" hidden="1" thickBot="1" x14ac:dyDescent="0.25">
      <c r="A176" s="313" t="s">
        <v>86</v>
      </c>
      <c r="B176" s="314"/>
      <c r="C176" s="312"/>
      <c r="D176" s="312"/>
      <c r="E176" s="312"/>
    </row>
    <row r="177" spans="1:5" ht="12.75" hidden="1" thickBot="1" x14ac:dyDescent="0.25">
      <c r="A177" s="313" t="s">
        <v>87</v>
      </c>
      <c r="B177" s="314"/>
      <c r="C177" s="312"/>
      <c r="D177" s="312"/>
      <c r="E177" s="312"/>
    </row>
    <row r="178" spans="1:5" ht="12.75" hidden="1" thickBot="1" x14ac:dyDescent="0.25">
      <c r="A178" s="313" t="s">
        <v>88</v>
      </c>
      <c r="B178" s="314"/>
      <c r="C178" s="312"/>
      <c r="D178" s="312"/>
      <c r="E178" s="312"/>
    </row>
    <row r="179" spans="1:5" ht="12.75" hidden="1" thickBot="1" x14ac:dyDescent="0.25">
      <c r="A179" s="324" t="s">
        <v>148</v>
      </c>
      <c r="B179" s="314">
        <f>B169+B174</f>
        <v>0</v>
      </c>
      <c r="C179" s="314">
        <f t="shared" ref="C179:E179" si="25">C169+C174</f>
        <v>0</v>
      </c>
      <c r="D179" s="314">
        <f t="shared" si="25"/>
        <v>0</v>
      </c>
      <c r="E179" s="314">
        <f t="shared" si="25"/>
        <v>0</v>
      </c>
    </row>
    <row r="180" spans="1:5" ht="12.75" hidden="1" thickBot="1" x14ac:dyDescent="0.25">
      <c r="A180" s="345" t="s">
        <v>149</v>
      </c>
      <c r="B180" s="404"/>
      <c r="C180" s="406"/>
      <c r="D180" s="406"/>
      <c r="E180" s="407"/>
    </row>
    <row r="181" spans="1:5" ht="42.75" hidden="1" customHeight="1" thickBot="1" x14ac:dyDescent="0.25">
      <c r="A181" s="337" t="s">
        <v>147</v>
      </c>
      <c r="B181" s="341"/>
      <c r="C181" s="342" t="s">
        <v>84</v>
      </c>
      <c r="D181" s="343"/>
      <c r="E181" s="344"/>
    </row>
    <row r="182" spans="1:5" ht="12.75" hidden="1" thickBot="1" x14ac:dyDescent="0.25">
      <c r="A182" s="298" t="s">
        <v>9</v>
      </c>
      <c r="B182" s="387"/>
      <c r="C182" s="388"/>
      <c r="D182" s="388"/>
      <c r="E182" s="389"/>
    </row>
    <row r="183" spans="1:5" ht="12.75" hidden="1" thickBot="1" x14ac:dyDescent="0.25">
      <c r="A183" s="298" t="s">
        <v>14</v>
      </c>
      <c r="B183" s="408"/>
      <c r="C183" s="409"/>
      <c r="D183" s="409"/>
      <c r="E183" s="410"/>
    </row>
    <row r="184" spans="1:5" hidden="1" x14ac:dyDescent="0.2">
      <c r="A184" s="382"/>
      <c r="B184" s="302">
        <v>2018</v>
      </c>
      <c r="C184" s="302">
        <v>2019</v>
      </c>
      <c r="D184" s="302">
        <v>2020</v>
      </c>
      <c r="E184" s="302">
        <v>2021</v>
      </c>
    </row>
    <row r="185" spans="1:5" ht="12.75" hidden="1" thickBot="1" x14ac:dyDescent="0.25">
      <c r="A185" s="383"/>
      <c r="B185" s="304" t="s">
        <v>5</v>
      </c>
      <c r="C185" s="304" t="s">
        <v>6</v>
      </c>
      <c r="D185" s="304" t="s">
        <v>6</v>
      </c>
      <c r="E185" s="304" t="s">
        <v>6</v>
      </c>
    </row>
    <row r="186" spans="1:5" ht="12.75" hidden="1" thickBot="1" x14ac:dyDescent="0.25">
      <c r="A186" s="298" t="s">
        <v>8</v>
      </c>
      <c r="B186" s="298"/>
      <c r="C186" s="298"/>
      <c r="D186" s="298"/>
      <c r="E186" s="298"/>
    </row>
    <row r="187" spans="1:5" ht="12.75" hidden="1" thickBot="1" x14ac:dyDescent="0.25">
      <c r="A187" s="298" t="s">
        <v>15</v>
      </c>
      <c r="B187" s="307">
        <f>B205</f>
        <v>0</v>
      </c>
      <c r="C187" s="307">
        <f t="shared" ref="C187:E187" si="26">C205</f>
        <v>0</v>
      </c>
      <c r="D187" s="307">
        <f t="shared" si="26"/>
        <v>0</v>
      </c>
      <c r="E187" s="307">
        <f t="shared" si="26"/>
        <v>0</v>
      </c>
    </row>
    <row r="188" spans="1:5" ht="12.75" hidden="1" thickBot="1" x14ac:dyDescent="0.25">
      <c r="A188" s="298" t="s">
        <v>23</v>
      </c>
      <c r="B188" s="307" t="e">
        <f>B187/B186</f>
        <v>#DIV/0!</v>
      </c>
      <c r="C188" s="307" t="e">
        <f t="shared" ref="C188:E188" si="27">C187/C186</f>
        <v>#DIV/0!</v>
      </c>
      <c r="D188" s="307" t="e">
        <f t="shared" si="27"/>
        <v>#DIV/0!</v>
      </c>
      <c r="E188" s="307" t="e">
        <f t="shared" si="27"/>
        <v>#DIV/0!</v>
      </c>
    </row>
    <row r="189" spans="1:5" ht="12.75" hidden="1" thickBot="1" x14ac:dyDescent="0.25">
      <c r="A189" s="298" t="s">
        <v>16</v>
      </c>
      <c r="B189" s="308" t="s">
        <v>22</v>
      </c>
      <c r="C189" s="309" t="e">
        <f>C186/B186-1</f>
        <v>#DIV/0!</v>
      </c>
      <c r="D189" s="309" t="e">
        <f t="shared" ref="D189:E191" si="28">D186/C186-1</f>
        <v>#DIV/0!</v>
      </c>
      <c r="E189" s="309" t="e">
        <f t="shared" si="28"/>
        <v>#DIV/0!</v>
      </c>
    </row>
    <row r="190" spans="1:5" ht="12.75" hidden="1" thickBot="1" x14ac:dyDescent="0.25">
      <c r="A190" s="298" t="s">
        <v>17</v>
      </c>
      <c r="B190" s="308" t="s">
        <v>22</v>
      </c>
      <c r="C190" s="309" t="e">
        <f>C187/B187-1</f>
        <v>#DIV/0!</v>
      </c>
      <c r="D190" s="309" t="e">
        <f t="shared" si="28"/>
        <v>#DIV/0!</v>
      </c>
      <c r="E190" s="309" t="e">
        <f t="shared" si="28"/>
        <v>#DIV/0!</v>
      </c>
    </row>
    <row r="191" spans="1:5" ht="12.75" hidden="1" thickBot="1" x14ac:dyDescent="0.25">
      <c r="A191" s="298" t="s">
        <v>18</v>
      </c>
      <c r="B191" s="308" t="s">
        <v>22</v>
      </c>
      <c r="C191" s="309" t="e">
        <f>C188/B188-1</f>
        <v>#DIV/0!</v>
      </c>
      <c r="D191" s="309" t="e">
        <f t="shared" si="28"/>
        <v>#DIV/0!</v>
      </c>
      <c r="E191" s="309" t="e">
        <f t="shared" si="28"/>
        <v>#DIV/0!</v>
      </c>
    </row>
    <row r="192" spans="1:5" ht="12.75" hidden="1" thickBot="1" x14ac:dyDescent="0.25">
      <c r="A192" s="401" t="s">
        <v>289</v>
      </c>
      <c r="B192" s="402"/>
      <c r="C192" s="402"/>
      <c r="D192" s="402"/>
      <c r="E192" s="403"/>
    </row>
    <row r="193" spans="1:5" hidden="1" x14ac:dyDescent="0.2">
      <c r="A193" s="382"/>
      <c r="B193" s="302">
        <v>2018</v>
      </c>
      <c r="C193" s="302">
        <v>2019</v>
      </c>
      <c r="D193" s="302">
        <v>2020</v>
      </c>
      <c r="E193" s="302">
        <v>2021</v>
      </c>
    </row>
    <row r="194" spans="1:5" ht="12.75" hidden="1" thickBot="1" x14ac:dyDescent="0.25">
      <c r="A194" s="383"/>
      <c r="B194" s="304" t="s">
        <v>5</v>
      </c>
      <c r="C194" s="304" t="s">
        <v>6</v>
      </c>
      <c r="D194" s="304" t="s">
        <v>6</v>
      </c>
      <c r="E194" s="304" t="s">
        <v>6</v>
      </c>
    </row>
    <row r="195" spans="1:5" ht="12.75" hidden="1" thickBot="1" x14ac:dyDescent="0.25">
      <c r="A195" s="311" t="s">
        <v>34</v>
      </c>
      <c r="B195" s="312">
        <f>B196+B197+B198+B199</f>
        <v>0</v>
      </c>
      <c r="C195" s="312">
        <f t="shared" ref="C195:E195" si="29">C196+C197+C198+C199</f>
        <v>0</v>
      </c>
      <c r="D195" s="312">
        <f t="shared" si="29"/>
        <v>0</v>
      </c>
      <c r="E195" s="312">
        <f t="shared" si="29"/>
        <v>0</v>
      </c>
    </row>
    <row r="196" spans="1:5" ht="12.75" hidden="1" thickBot="1" x14ac:dyDescent="0.25">
      <c r="A196" s="313" t="s">
        <v>47</v>
      </c>
      <c r="B196" s="312"/>
      <c r="C196" s="312"/>
      <c r="D196" s="312"/>
      <c r="E196" s="312"/>
    </row>
    <row r="197" spans="1:5" ht="12.75" hidden="1" thickBot="1" x14ac:dyDescent="0.25">
      <c r="A197" s="313" t="s">
        <v>86</v>
      </c>
      <c r="B197" s="312"/>
      <c r="C197" s="312"/>
      <c r="D197" s="312"/>
      <c r="E197" s="312"/>
    </row>
    <row r="198" spans="1:5" ht="12.75" hidden="1" thickBot="1" x14ac:dyDescent="0.25">
      <c r="A198" s="313" t="s">
        <v>87</v>
      </c>
      <c r="B198" s="312"/>
      <c r="C198" s="312"/>
      <c r="D198" s="312"/>
      <c r="E198" s="312"/>
    </row>
    <row r="199" spans="1:5" ht="12.75" hidden="1" thickBot="1" x14ac:dyDescent="0.25">
      <c r="A199" s="313" t="s">
        <v>88</v>
      </c>
      <c r="B199" s="312"/>
      <c r="C199" s="312"/>
      <c r="D199" s="312"/>
      <c r="E199" s="312"/>
    </row>
    <row r="200" spans="1:5" ht="12.75" hidden="1" thickBot="1" x14ac:dyDescent="0.25">
      <c r="A200" s="311" t="s">
        <v>35</v>
      </c>
      <c r="B200" s="314">
        <f>B201+B202+B203+B204</f>
        <v>0</v>
      </c>
      <c r="C200" s="314">
        <f t="shared" ref="C200:E200" si="30">C201+C202+C203+C204</f>
        <v>0</v>
      </c>
      <c r="D200" s="314">
        <f t="shared" si="30"/>
        <v>0</v>
      </c>
      <c r="E200" s="314">
        <f t="shared" si="30"/>
        <v>0</v>
      </c>
    </row>
    <row r="201" spans="1:5" ht="12.75" hidden="1" thickBot="1" x14ac:dyDescent="0.25">
      <c r="A201" s="313" t="s">
        <v>47</v>
      </c>
      <c r="B201" s="314"/>
      <c r="C201" s="314"/>
      <c r="D201" s="314"/>
      <c r="E201" s="314"/>
    </row>
    <row r="202" spans="1:5" ht="12.75" hidden="1" thickBot="1" x14ac:dyDescent="0.25">
      <c r="A202" s="313" t="s">
        <v>86</v>
      </c>
      <c r="B202" s="314"/>
      <c r="C202" s="314"/>
      <c r="D202" s="314"/>
      <c r="E202" s="314"/>
    </row>
    <row r="203" spans="1:5" ht="12.75" hidden="1" thickBot="1" x14ac:dyDescent="0.25">
      <c r="A203" s="313" t="s">
        <v>87</v>
      </c>
      <c r="B203" s="314"/>
      <c r="C203" s="314"/>
      <c r="D203" s="314"/>
      <c r="E203" s="314"/>
    </row>
    <row r="204" spans="1:5" ht="12.75" hidden="1" thickBot="1" x14ac:dyDescent="0.25">
      <c r="A204" s="313" t="s">
        <v>88</v>
      </c>
      <c r="B204" s="314"/>
      <c r="C204" s="314"/>
      <c r="D204" s="314"/>
      <c r="E204" s="314"/>
    </row>
    <row r="205" spans="1:5" ht="12.75" hidden="1" thickBot="1" x14ac:dyDescent="0.25">
      <c r="A205" s="324" t="s">
        <v>150</v>
      </c>
      <c r="B205" s="314">
        <f>B195+B200</f>
        <v>0</v>
      </c>
      <c r="C205" s="314">
        <f t="shared" ref="C205:E205" si="31">C195+C200</f>
        <v>0</v>
      </c>
      <c r="D205" s="314">
        <f t="shared" si="31"/>
        <v>0</v>
      </c>
      <c r="E205" s="314">
        <f t="shared" si="31"/>
        <v>0</v>
      </c>
    </row>
    <row r="206" spans="1:5" ht="12.75" hidden="1" thickBot="1" x14ac:dyDescent="0.25">
      <c r="A206" s="412" t="s">
        <v>32</v>
      </c>
      <c r="B206" s="413"/>
      <c r="C206" s="413"/>
      <c r="D206" s="413"/>
      <c r="E206" s="414"/>
    </row>
    <row r="207" spans="1:5" ht="12.75" hidden="1" thickBot="1" x14ac:dyDescent="0.25">
      <c r="A207" s="412" t="s">
        <v>36</v>
      </c>
      <c r="B207" s="413"/>
      <c r="C207" s="413"/>
      <c r="D207" s="413"/>
      <c r="E207" s="414"/>
    </row>
    <row r="208" spans="1:5" ht="12.75" hidden="1" thickBot="1" x14ac:dyDescent="0.25">
      <c r="A208" s="337" t="s">
        <v>146</v>
      </c>
      <c r="B208" s="404"/>
      <c r="C208" s="405"/>
      <c r="D208" s="406"/>
      <c r="E208" s="407"/>
    </row>
    <row r="209" spans="1:5" ht="39" hidden="1" customHeight="1" thickBot="1" x14ac:dyDescent="0.25">
      <c r="A209" s="337" t="s">
        <v>83</v>
      </c>
      <c r="B209" s="337"/>
      <c r="C209" s="338" t="s">
        <v>84</v>
      </c>
      <c r="D209" s="406"/>
      <c r="E209" s="407"/>
    </row>
    <row r="210" spans="1:5" ht="12.75" hidden="1" thickBot="1" x14ac:dyDescent="0.25">
      <c r="A210" s="339"/>
      <c r="B210" s="404"/>
      <c r="C210" s="411"/>
      <c r="D210" s="406"/>
      <c r="E210" s="407"/>
    </row>
    <row r="211" spans="1:5" ht="12.75" hidden="1" thickBot="1" x14ac:dyDescent="0.25">
      <c r="A211" s="298" t="s">
        <v>9</v>
      </c>
      <c r="B211" s="387"/>
      <c r="C211" s="388"/>
      <c r="D211" s="388"/>
      <c r="E211" s="389"/>
    </row>
    <row r="212" spans="1:5" ht="12.75" hidden="1" thickBot="1" x14ac:dyDescent="0.25">
      <c r="A212" s="298" t="s">
        <v>14</v>
      </c>
      <c r="B212" s="408"/>
      <c r="C212" s="409"/>
      <c r="D212" s="409"/>
      <c r="E212" s="410"/>
    </row>
    <row r="213" spans="1:5" hidden="1" x14ac:dyDescent="0.2">
      <c r="A213" s="382"/>
      <c r="B213" s="302">
        <v>2018</v>
      </c>
      <c r="C213" s="302">
        <v>2019</v>
      </c>
      <c r="D213" s="302">
        <v>2020</v>
      </c>
      <c r="E213" s="302">
        <v>2021</v>
      </c>
    </row>
    <row r="214" spans="1:5" ht="12.75" hidden="1" thickBot="1" x14ac:dyDescent="0.25">
      <c r="A214" s="383"/>
      <c r="B214" s="304" t="s">
        <v>5</v>
      </c>
      <c r="C214" s="304" t="s">
        <v>6</v>
      </c>
      <c r="D214" s="304" t="s">
        <v>6</v>
      </c>
      <c r="E214" s="304" t="s">
        <v>6</v>
      </c>
    </row>
    <row r="215" spans="1:5" ht="12.75" hidden="1" thickBot="1" x14ac:dyDescent="0.25">
      <c r="A215" s="298" t="s">
        <v>8</v>
      </c>
      <c r="B215" s="307"/>
      <c r="C215" s="307"/>
      <c r="D215" s="307"/>
      <c r="E215" s="307"/>
    </row>
    <row r="216" spans="1:5" ht="12.75" hidden="1" thickBot="1" x14ac:dyDescent="0.25">
      <c r="A216" s="298" t="s">
        <v>15</v>
      </c>
      <c r="B216" s="307">
        <f>B279-B241</f>
        <v>0</v>
      </c>
      <c r="C216" s="307">
        <f>C279-C241</f>
        <v>0</v>
      </c>
      <c r="D216" s="307">
        <f>D279-D241</f>
        <v>0</v>
      </c>
      <c r="E216" s="307">
        <f>E279-E241</f>
        <v>0</v>
      </c>
    </row>
    <row r="217" spans="1:5" ht="12.75" hidden="1" thickBot="1" x14ac:dyDescent="0.25">
      <c r="A217" s="298" t="s">
        <v>23</v>
      </c>
      <c r="B217" s="307" t="e">
        <f>B216/B215</f>
        <v>#DIV/0!</v>
      </c>
      <c r="C217" s="307" t="e">
        <f t="shared" ref="C217:E217" si="32">C216/C215</f>
        <v>#DIV/0!</v>
      </c>
      <c r="D217" s="307" t="e">
        <f t="shared" si="32"/>
        <v>#DIV/0!</v>
      </c>
      <c r="E217" s="307" t="e">
        <f t="shared" si="32"/>
        <v>#DIV/0!</v>
      </c>
    </row>
    <row r="218" spans="1:5" ht="12.75" hidden="1" thickBot="1" x14ac:dyDescent="0.25">
      <c r="A218" s="298" t="s">
        <v>16</v>
      </c>
      <c r="B218" s="308" t="s">
        <v>22</v>
      </c>
      <c r="C218" s="309" t="e">
        <f>C215/B215-1</f>
        <v>#DIV/0!</v>
      </c>
      <c r="D218" s="309" t="e">
        <f t="shared" ref="D218:E220" si="33">D215/C215-1</f>
        <v>#DIV/0!</v>
      </c>
      <c r="E218" s="309" t="e">
        <f t="shared" si="33"/>
        <v>#DIV/0!</v>
      </c>
    </row>
    <row r="219" spans="1:5" ht="12.75" hidden="1" thickBot="1" x14ac:dyDescent="0.25">
      <c r="A219" s="298" t="s">
        <v>17</v>
      </c>
      <c r="B219" s="308" t="s">
        <v>22</v>
      </c>
      <c r="C219" s="309" t="e">
        <f>C216/B216-1</f>
        <v>#DIV/0!</v>
      </c>
      <c r="D219" s="309" t="e">
        <f t="shared" si="33"/>
        <v>#DIV/0!</v>
      </c>
      <c r="E219" s="309" t="e">
        <f t="shared" si="33"/>
        <v>#DIV/0!</v>
      </c>
    </row>
    <row r="220" spans="1:5" ht="12.75" hidden="1" thickBot="1" x14ac:dyDescent="0.25">
      <c r="A220" s="298" t="s">
        <v>18</v>
      </c>
      <c r="B220" s="308" t="s">
        <v>22</v>
      </c>
      <c r="C220" s="309" t="e">
        <f>C217/B217-1</f>
        <v>#DIV/0!</v>
      </c>
      <c r="D220" s="309" t="e">
        <f t="shared" si="33"/>
        <v>#DIV/0!</v>
      </c>
      <c r="E220" s="309" t="e">
        <f t="shared" si="33"/>
        <v>#DIV/0!</v>
      </c>
    </row>
    <row r="221" spans="1:5" ht="12.75" hidden="1" thickBot="1" x14ac:dyDescent="0.25">
      <c r="A221" s="401" t="s">
        <v>286</v>
      </c>
      <c r="B221" s="402"/>
      <c r="C221" s="402"/>
      <c r="D221" s="402"/>
      <c r="E221" s="403"/>
    </row>
    <row r="222" spans="1:5" hidden="1" x14ac:dyDescent="0.2">
      <c r="A222" s="382"/>
      <c r="B222" s="302">
        <v>2018</v>
      </c>
      <c r="C222" s="302">
        <v>2019</v>
      </c>
      <c r="D222" s="302">
        <v>2020</v>
      </c>
      <c r="E222" s="302">
        <v>2021</v>
      </c>
    </row>
    <row r="223" spans="1:5" ht="12.75" hidden="1" thickBot="1" x14ac:dyDescent="0.25">
      <c r="A223" s="383"/>
      <c r="B223" s="304" t="s">
        <v>5</v>
      </c>
      <c r="C223" s="304" t="s">
        <v>6</v>
      </c>
      <c r="D223" s="304" t="s">
        <v>6</v>
      </c>
      <c r="E223" s="304" t="s">
        <v>6</v>
      </c>
    </row>
    <row r="224" spans="1:5" ht="12.75" hidden="1" thickBot="1" x14ac:dyDescent="0.25">
      <c r="A224" s="311" t="s">
        <v>34</v>
      </c>
      <c r="B224" s="312">
        <f>B225+B226+B227+B228</f>
        <v>0</v>
      </c>
      <c r="C224" s="312">
        <f t="shared" ref="C224:E224" si="34">C225+C226+C227+C228</f>
        <v>0</v>
      </c>
      <c r="D224" s="312">
        <f t="shared" si="34"/>
        <v>0</v>
      </c>
      <c r="E224" s="312">
        <f t="shared" si="34"/>
        <v>0</v>
      </c>
    </row>
    <row r="225" spans="1:5" ht="12.75" hidden="1" thickBot="1" x14ac:dyDescent="0.25">
      <c r="A225" s="313" t="s">
        <v>47</v>
      </c>
      <c r="B225" s="312"/>
      <c r="C225" s="312"/>
      <c r="D225" s="312"/>
      <c r="E225" s="312"/>
    </row>
    <row r="226" spans="1:5" ht="12.75" hidden="1" thickBot="1" x14ac:dyDescent="0.25">
      <c r="A226" s="313" t="s">
        <v>86</v>
      </c>
      <c r="B226" s="312"/>
      <c r="C226" s="312"/>
      <c r="D226" s="312"/>
      <c r="E226" s="312"/>
    </row>
    <row r="227" spans="1:5" ht="12.75" hidden="1" thickBot="1" x14ac:dyDescent="0.25">
      <c r="A227" s="313" t="s">
        <v>87</v>
      </c>
      <c r="B227" s="312"/>
      <c r="C227" s="312"/>
      <c r="D227" s="312"/>
      <c r="E227" s="312"/>
    </row>
    <row r="228" spans="1:5" ht="12.75" hidden="1" thickBot="1" x14ac:dyDescent="0.25">
      <c r="A228" s="313" t="s">
        <v>88</v>
      </c>
      <c r="B228" s="312"/>
      <c r="C228" s="312"/>
      <c r="D228" s="312"/>
      <c r="E228" s="312"/>
    </row>
    <row r="229" spans="1:5" ht="12.75" hidden="1" thickBot="1" x14ac:dyDescent="0.25">
      <c r="A229" s="311" t="s">
        <v>35</v>
      </c>
      <c r="B229" s="314">
        <f>B230+B231+B232+B233</f>
        <v>0</v>
      </c>
      <c r="C229" s="314">
        <f t="shared" ref="C229:E229" si="35">C230+C231+C232+C233</f>
        <v>0</v>
      </c>
      <c r="D229" s="314">
        <f t="shared" si="35"/>
        <v>0</v>
      </c>
      <c r="E229" s="314">
        <f t="shared" si="35"/>
        <v>0</v>
      </c>
    </row>
    <row r="230" spans="1:5" ht="12.75" hidden="1" thickBot="1" x14ac:dyDescent="0.25">
      <c r="A230" s="313" t="s">
        <v>47</v>
      </c>
      <c r="B230" s="314"/>
      <c r="C230" s="312"/>
      <c r="D230" s="312"/>
      <c r="E230" s="312"/>
    </row>
    <row r="231" spans="1:5" ht="12.75" hidden="1" thickBot="1" x14ac:dyDescent="0.25">
      <c r="A231" s="313" t="s">
        <v>86</v>
      </c>
      <c r="B231" s="314"/>
      <c r="C231" s="312"/>
      <c r="D231" s="312"/>
      <c r="E231" s="312"/>
    </row>
    <row r="232" spans="1:5" ht="12.75" hidden="1" thickBot="1" x14ac:dyDescent="0.25">
      <c r="A232" s="313" t="s">
        <v>87</v>
      </c>
      <c r="B232" s="314"/>
      <c r="C232" s="312"/>
      <c r="D232" s="312"/>
      <c r="E232" s="312"/>
    </row>
    <row r="233" spans="1:5" ht="12.75" hidden="1" thickBot="1" x14ac:dyDescent="0.25">
      <c r="A233" s="313" t="s">
        <v>88</v>
      </c>
      <c r="B233" s="314"/>
      <c r="C233" s="312"/>
      <c r="D233" s="312"/>
      <c r="E233" s="312"/>
    </row>
    <row r="234" spans="1:5" ht="12.75" hidden="1" thickBot="1" x14ac:dyDescent="0.25">
      <c r="A234" s="340" t="s">
        <v>30</v>
      </c>
      <c r="B234" s="314">
        <f>B224+B229</f>
        <v>0</v>
      </c>
      <c r="C234" s="314">
        <f t="shared" ref="C234:E234" si="36">C224+C229</f>
        <v>0</v>
      </c>
      <c r="D234" s="314">
        <f t="shared" si="36"/>
        <v>0</v>
      </c>
      <c r="E234" s="314">
        <f t="shared" si="36"/>
        <v>0</v>
      </c>
    </row>
    <row r="235" spans="1:5" ht="42.75" hidden="1" customHeight="1" thickBot="1" x14ac:dyDescent="0.25">
      <c r="A235" s="337" t="s">
        <v>49</v>
      </c>
      <c r="B235" s="337"/>
      <c r="C235" s="338" t="s">
        <v>84</v>
      </c>
      <c r="D235" s="404"/>
      <c r="E235" s="407"/>
    </row>
    <row r="236" spans="1:5" ht="12.75" hidden="1" thickBot="1" x14ac:dyDescent="0.25">
      <c r="A236" s="298" t="s">
        <v>9</v>
      </c>
      <c r="B236" s="387"/>
      <c r="C236" s="388"/>
      <c r="D236" s="388"/>
      <c r="E236" s="389"/>
    </row>
    <row r="237" spans="1:5" ht="12.75" hidden="1" thickBot="1" x14ac:dyDescent="0.25">
      <c r="A237" s="298" t="s">
        <v>14</v>
      </c>
      <c r="B237" s="408"/>
      <c r="C237" s="409"/>
      <c r="D237" s="409"/>
      <c r="E237" s="410"/>
    </row>
    <row r="238" spans="1:5" hidden="1" x14ac:dyDescent="0.2">
      <c r="A238" s="382"/>
      <c r="B238" s="302">
        <v>2018</v>
      </c>
      <c r="C238" s="302">
        <v>2019</v>
      </c>
      <c r="D238" s="302">
        <v>2020</v>
      </c>
      <c r="E238" s="302">
        <v>2021</v>
      </c>
    </row>
    <row r="239" spans="1:5" ht="12.75" hidden="1" thickBot="1" x14ac:dyDescent="0.25">
      <c r="A239" s="383"/>
      <c r="B239" s="304" t="s">
        <v>5</v>
      </c>
      <c r="C239" s="304" t="s">
        <v>6</v>
      </c>
      <c r="D239" s="304" t="s">
        <v>6</v>
      </c>
      <c r="E239" s="304" t="s">
        <v>6</v>
      </c>
    </row>
    <row r="240" spans="1:5" ht="12.75" hidden="1" thickBot="1" x14ac:dyDescent="0.25">
      <c r="A240" s="298" t="s">
        <v>8</v>
      </c>
      <c r="B240" s="298"/>
      <c r="C240" s="298"/>
      <c r="D240" s="298"/>
      <c r="E240" s="298"/>
    </row>
    <row r="241" spans="1:5" ht="12.75" hidden="1" thickBot="1" x14ac:dyDescent="0.25">
      <c r="A241" s="298" t="s">
        <v>15</v>
      </c>
      <c r="B241" s="307"/>
      <c r="C241" s="307"/>
      <c r="D241" s="307"/>
      <c r="E241" s="307"/>
    </row>
    <row r="242" spans="1:5" ht="12.75" hidden="1" thickBot="1" x14ac:dyDescent="0.25">
      <c r="A242" s="298" t="s">
        <v>23</v>
      </c>
      <c r="B242" s="307" t="e">
        <f>B241/B240</f>
        <v>#DIV/0!</v>
      </c>
      <c r="C242" s="307" t="e">
        <f t="shared" ref="C242:E242" si="37">C241/C240</f>
        <v>#DIV/0!</v>
      </c>
      <c r="D242" s="307" t="e">
        <f t="shared" si="37"/>
        <v>#DIV/0!</v>
      </c>
      <c r="E242" s="307" t="e">
        <f t="shared" si="37"/>
        <v>#DIV/0!</v>
      </c>
    </row>
    <row r="243" spans="1:5" ht="12.75" hidden="1" thickBot="1" x14ac:dyDescent="0.25">
      <c r="A243" s="298" t="s">
        <v>16</v>
      </c>
      <c r="B243" s="308" t="s">
        <v>22</v>
      </c>
      <c r="C243" s="309" t="e">
        <f>C240/B240-1</f>
        <v>#DIV/0!</v>
      </c>
      <c r="D243" s="309" t="e">
        <f t="shared" ref="D243:E245" si="38">D240/C240-1</f>
        <v>#DIV/0!</v>
      </c>
      <c r="E243" s="309" t="e">
        <f t="shared" si="38"/>
        <v>#DIV/0!</v>
      </c>
    </row>
    <row r="244" spans="1:5" ht="12.75" hidden="1" thickBot="1" x14ac:dyDescent="0.25">
      <c r="A244" s="298" t="s">
        <v>17</v>
      </c>
      <c r="B244" s="308" t="s">
        <v>22</v>
      </c>
      <c r="C244" s="309" t="e">
        <f>C241/B241-1</f>
        <v>#DIV/0!</v>
      </c>
      <c r="D244" s="309" t="e">
        <f t="shared" si="38"/>
        <v>#DIV/0!</v>
      </c>
      <c r="E244" s="309" t="e">
        <f t="shared" si="38"/>
        <v>#DIV/0!</v>
      </c>
    </row>
    <row r="245" spans="1:5" ht="12.75" hidden="1" thickBot="1" x14ac:dyDescent="0.25">
      <c r="A245" s="298" t="s">
        <v>18</v>
      </c>
      <c r="B245" s="308" t="s">
        <v>22</v>
      </c>
      <c r="C245" s="309" t="e">
        <f>C242/B242-1</f>
        <v>#DIV/0!</v>
      </c>
      <c r="D245" s="309" t="e">
        <f t="shared" si="38"/>
        <v>#DIV/0!</v>
      </c>
      <c r="E245" s="309" t="e">
        <f t="shared" si="38"/>
        <v>#DIV/0!</v>
      </c>
    </row>
    <row r="246" spans="1:5" ht="12.75" hidden="1" thickBot="1" x14ac:dyDescent="0.25">
      <c r="A246" s="401" t="s">
        <v>287</v>
      </c>
      <c r="B246" s="402"/>
      <c r="C246" s="402"/>
      <c r="D246" s="402"/>
      <c r="E246" s="403"/>
    </row>
    <row r="247" spans="1:5" hidden="1" x14ac:dyDescent="0.2">
      <c r="A247" s="382"/>
      <c r="B247" s="302">
        <v>2018</v>
      </c>
      <c r="C247" s="302">
        <v>2019</v>
      </c>
      <c r="D247" s="302">
        <v>2020</v>
      </c>
      <c r="E247" s="302">
        <v>2021</v>
      </c>
    </row>
    <row r="248" spans="1:5" ht="12.75" hidden="1" thickBot="1" x14ac:dyDescent="0.25">
      <c r="A248" s="383"/>
      <c r="B248" s="304" t="s">
        <v>5</v>
      </c>
      <c r="C248" s="304" t="s">
        <v>6</v>
      </c>
      <c r="D248" s="304" t="s">
        <v>6</v>
      </c>
      <c r="E248" s="304" t="s">
        <v>6</v>
      </c>
    </row>
    <row r="249" spans="1:5" ht="12.75" hidden="1" thickBot="1" x14ac:dyDescent="0.25">
      <c r="A249" s="311" t="s">
        <v>34</v>
      </c>
      <c r="B249" s="312">
        <f>B250+B251+B252+B253</f>
        <v>0</v>
      </c>
      <c r="C249" s="312">
        <f t="shared" ref="C249:E249" si="39">C250+C251+C252+C253</f>
        <v>0</v>
      </c>
      <c r="D249" s="312">
        <f t="shared" si="39"/>
        <v>0</v>
      </c>
      <c r="E249" s="312">
        <f t="shared" si="39"/>
        <v>0</v>
      </c>
    </row>
    <row r="250" spans="1:5" ht="12.75" hidden="1" thickBot="1" x14ac:dyDescent="0.25">
      <c r="A250" s="313" t="s">
        <v>47</v>
      </c>
      <c r="B250" s="312"/>
      <c r="C250" s="312"/>
      <c r="D250" s="312"/>
      <c r="E250" s="312"/>
    </row>
    <row r="251" spans="1:5" ht="12.75" hidden="1" thickBot="1" x14ac:dyDescent="0.25">
      <c r="A251" s="313" t="s">
        <v>86</v>
      </c>
      <c r="B251" s="312"/>
      <c r="C251" s="312"/>
      <c r="D251" s="312"/>
      <c r="E251" s="312"/>
    </row>
    <row r="252" spans="1:5" ht="12.75" hidden="1" thickBot="1" x14ac:dyDescent="0.25">
      <c r="A252" s="313" t="s">
        <v>87</v>
      </c>
      <c r="B252" s="312"/>
      <c r="C252" s="312"/>
      <c r="D252" s="312"/>
      <c r="E252" s="312"/>
    </row>
    <row r="253" spans="1:5" ht="12.75" hidden="1" thickBot="1" x14ac:dyDescent="0.25">
      <c r="A253" s="313" t="s">
        <v>88</v>
      </c>
      <c r="B253" s="312"/>
      <c r="C253" s="312"/>
      <c r="D253" s="312"/>
      <c r="E253" s="312"/>
    </row>
    <row r="254" spans="1:5" ht="12.75" hidden="1" thickBot="1" x14ac:dyDescent="0.25">
      <c r="A254" s="311" t="s">
        <v>35</v>
      </c>
      <c r="B254" s="314">
        <f>B255+B256+B257+B258</f>
        <v>0</v>
      </c>
      <c r="C254" s="314">
        <f t="shared" ref="C254:E254" si="40">C255+C256+C257+C258</f>
        <v>0</v>
      </c>
      <c r="D254" s="314">
        <f t="shared" si="40"/>
        <v>0</v>
      </c>
      <c r="E254" s="314">
        <f t="shared" si="40"/>
        <v>0</v>
      </c>
    </row>
    <row r="255" spans="1:5" ht="12.75" hidden="1" thickBot="1" x14ac:dyDescent="0.25">
      <c r="A255" s="313" t="s">
        <v>47</v>
      </c>
      <c r="B255" s="314"/>
      <c r="C255" s="312"/>
      <c r="D255" s="312"/>
      <c r="E255" s="312"/>
    </row>
    <row r="256" spans="1:5" ht="12.75" hidden="1" thickBot="1" x14ac:dyDescent="0.25">
      <c r="A256" s="313" t="s">
        <v>86</v>
      </c>
      <c r="B256" s="314"/>
      <c r="C256" s="312"/>
      <c r="D256" s="312"/>
      <c r="E256" s="312"/>
    </row>
    <row r="257" spans="1:5" ht="12.75" hidden="1" thickBot="1" x14ac:dyDescent="0.25">
      <c r="A257" s="313" t="s">
        <v>87</v>
      </c>
      <c r="B257" s="314"/>
      <c r="C257" s="312"/>
      <c r="D257" s="312"/>
      <c r="E257" s="312"/>
    </row>
    <row r="258" spans="1:5" ht="12.75" hidden="1" thickBot="1" x14ac:dyDescent="0.25">
      <c r="A258" s="313" t="s">
        <v>88</v>
      </c>
      <c r="B258" s="314"/>
      <c r="C258" s="312"/>
      <c r="D258" s="312"/>
      <c r="E258" s="312"/>
    </row>
    <row r="259" spans="1:5" ht="12.75" hidden="1" thickBot="1" x14ac:dyDescent="0.25">
      <c r="A259" s="340" t="s">
        <v>89</v>
      </c>
      <c r="B259" s="314">
        <f>B249+B254</f>
        <v>0</v>
      </c>
      <c r="C259" s="314">
        <f t="shared" ref="C259:E259" si="41">C249+C254</f>
        <v>0</v>
      </c>
      <c r="D259" s="314">
        <f t="shared" si="41"/>
        <v>0</v>
      </c>
      <c r="E259" s="314">
        <f t="shared" si="41"/>
        <v>0</v>
      </c>
    </row>
    <row r="260" spans="1:5" ht="42.75" hidden="1" customHeight="1" thickBot="1" x14ac:dyDescent="0.25">
      <c r="A260" s="337" t="s">
        <v>147</v>
      </c>
      <c r="B260" s="341"/>
      <c r="C260" s="342" t="s">
        <v>84</v>
      </c>
      <c r="D260" s="343"/>
      <c r="E260" s="344"/>
    </row>
    <row r="261" spans="1:5" ht="12.75" hidden="1" thickBot="1" x14ac:dyDescent="0.25">
      <c r="A261" s="298" t="s">
        <v>9</v>
      </c>
      <c r="B261" s="387"/>
      <c r="C261" s="388"/>
      <c r="D261" s="388"/>
      <c r="E261" s="389"/>
    </row>
    <row r="262" spans="1:5" ht="12.75" hidden="1" thickBot="1" x14ac:dyDescent="0.25">
      <c r="A262" s="298" t="s">
        <v>14</v>
      </c>
      <c r="B262" s="408"/>
      <c r="C262" s="409"/>
      <c r="D262" s="409"/>
      <c r="E262" s="410"/>
    </row>
    <row r="263" spans="1:5" hidden="1" x14ac:dyDescent="0.2">
      <c r="A263" s="382"/>
      <c r="B263" s="302">
        <v>2018</v>
      </c>
      <c r="C263" s="302">
        <v>2019</v>
      </c>
      <c r="D263" s="302">
        <v>2020</v>
      </c>
      <c r="E263" s="302">
        <v>2021</v>
      </c>
    </row>
    <row r="264" spans="1:5" ht="12.75" hidden="1" thickBot="1" x14ac:dyDescent="0.25">
      <c r="A264" s="383"/>
      <c r="B264" s="304" t="s">
        <v>5</v>
      </c>
      <c r="C264" s="304" t="s">
        <v>6</v>
      </c>
      <c r="D264" s="304" t="s">
        <v>6</v>
      </c>
      <c r="E264" s="304" t="s">
        <v>6</v>
      </c>
    </row>
    <row r="265" spans="1:5" ht="12.75" hidden="1" thickBot="1" x14ac:dyDescent="0.25">
      <c r="A265" s="298" t="s">
        <v>8</v>
      </c>
      <c r="B265" s="298"/>
      <c r="C265" s="298"/>
      <c r="D265" s="298"/>
      <c r="E265" s="298"/>
    </row>
    <row r="266" spans="1:5" ht="12.75" hidden="1" thickBot="1" x14ac:dyDescent="0.25">
      <c r="A266" s="298" t="s">
        <v>15</v>
      </c>
      <c r="B266" s="307">
        <f>B284</f>
        <v>0</v>
      </c>
      <c r="C266" s="307">
        <f t="shared" ref="C266:E266" si="42">C284</f>
        <v>0</v>
      </c>
      <c r="D266" s="307">
        <f t="shared" si="42"/>
        <v>0</v>
      </c>
      <c r="E266" s="307">
        <f t="shared" si="42"/>
        <v>0</v>
      </c>
    </row>
    <row r="267" spans="1:5" ht="12.75" hidden="1" thickBot="1" x14ac:dyDescent="0.25">
      <c r="A267" s="298" t="s">
        <v>23</v>
      </c>
      <c r="B267" s="307" t="e">
        <f>B266/B265</f>
        <v>#DIV/0!</v>
      </c>
      <c r="C267" s="307" t="e">
        <f t="shared" ref="C267:E267" si="43">C266/C265</f>
        <v>#DIV/0!</v>
      </c>
      <c r="D267" s="307" t="e">
        <f t="shared" si="43"/>
        <v>#DIV/0!</v>
      </c>
      <c r="E267" s="307" t="e">
        <f t="shared" si="43"/>
        <v>#DIV/0!</v>
      </c>
    </row>
    <row r="268" spans="1:5" ht="12.75" hidden="1" thickBot="1" x14ac:dyDescent="0.25">
      <c r="A268" s="298" t="s">
        <v>16</v>
      </c>
      <c r="B268" s="308" t="s">
        <v>22</v>
      </c>
      <c r="C268" s="309" t="e">
        <f>C265/B265-1</f>
        <v>#DIV/0!</v>
      </c>
      <c r="D268" s="309" t="e">
        <f t="shared" ref="D268:E270" si="44">D265/C265-1</f>
        <v>#DIV/0!</v>
      </c>
      <c r="E268" s="309" t="e">
        <f t="shared" si="44"/>
        <v>#DIV/0!</v>
      </c>
    </row>
    <row r="269" spans="1:5" ht="12.75" hidden="1" thickBot="1" x14ac:dyDescent="0.25">
      <c r="A269" s="298" t="s">
        <v>17</v>
      </c>
      <c r="B269" s="308" t="s">
        <v>22</v>
      </c>
      <c r="C269" s="309" t="e">
        <f>C266/B266-1</f>
        <v>#DIV/0!</v>
      </c>
      <c r="D269" s="309" t="e">
        <f t="shared" si="44"/>
        <v>#DIV/0!</v>
      </c>
      <c r="E269" s="309" t="e">
        <f t="shared" si="44"/>
        <v>#DIV/0!</v>
      </c>
    </row>
    <row r="270" spans="1:5" ht="12.75" hidden="1" thickBot="1" x14ac:dyDescent="0.25">
      <c r="A270" s="298" t="s">
        <v>18</v>
      </c>
      <c r="B270" s="308" t="s">
        <v>22</v>
      </c>
      <c r="C270" s="309" t="e">
        <f>C267/B267-1</f>
        <v>#DIV/0!</v>
      </c>
      <c r="D270" s="309" t="e">
        <f t="shared" si="44"/>
        <v>#DIV/0!</v>
      </c>
      <c r="E270" s="309" t="e">
        <f t="shared" si="44"/>
        <v>#DIV/0!</v>
      </c>
    </row>
    <row r="271" spans="1:5" ht="12.75" hidden="1" thickBot="1" x14ac:dyDescent="0.25">
      <c r="A271" s="401" t="s">
        <v>290</v>
      </c>
      <c r="B271" s="402"/>
      <c r="C271" s="402"/>
      <c r="D271" s="402"/>
      <c r="E271" s="403"/>
    </row>
    <row r="272" spans="1:5" hidden="1" x14ac:dyDescent="0.2">
      <c r="A272" s="382"/>
      <c r="B272" s="302">
        <v>2018</v>
      </c>
      <c r="C272" s="302">
        <v>2019</v>
      </c>
      <c r="D272" s="302">
        <v>2020</v>
      </c>
      <c r="E272" s="302">
        <v>2021</v>
      </c>
    </row>
    <row r="273" spans="1:5" ht="12.75" hidden="1" thickBot="1" x14ac:dyDescent="0.25">
      <c r="A273" s="383"/>
      <c r="B273" s="304" t="s">
        <v>5</v>
      </c>
      <c r="C273" s="304" t="s">
        <v>6</v>
      </c>
      <c r="D273" s="304" t="s">
        <v>6</v>
      </c>
      <c r="E273" s="304" t="s">
        <v>6</v>
      </c>
    </row>
    <row r="274" spans="1:5" ht="12.75" hidden="1" thickBot="1" x14ac:dyDescent="0.25">
      <c r="A274" s="311" t="s">
        <v>34</v>
      </c>
      <c r="B274" s="312">
        <f>B275+B276+B277+B278</f>
        <v>0</v>
      </c>
      <c r="C274" s="312">
        <f t="shared" ref="C274:E274" si="45">C275+C276+C277+C278</f>
        <v>0</v>
      </c>
      <c r="D274" s="312">
        <f t="shared" si="45"/>
        <v>0</v>
      </c>
      <c r="E274" s="312">
        <f t="shared" si="45"/>
        <v>0</v>
      </c>
    </row>
    <row r="275" spans="1:5" ht="12.75" hidden="1" thickBot="1" x14ac:dyDescent="0.25">
      <c r="A275" s="313" t="s">
        <v>47</v>
      </c>
      <c r="B275" s="312"/>
      <c r="C275" s="312"/>
      <c r="D275" s="312"/>
      <c r="E275" s="312"/>
    </row>
    <row r="276" spans="1:5" ht="12.75" hidden="1" thickBot="1" x14ac:dyDescent="0.25">
      <c r="A276" s="313" t="s">
        <v>86</v>
      </c>
      <c r="B276" s="312"/>
      <c r="C276" s="312"/>
      <c r="D276" s="312"/>
      <c r="E276" s="312"/>
    </row>
    <row r="277" spans="1:5" ht="12.75" hidden="1" thickBot="1" x14ac:dyDescent="0.25">
      <c r="A277" s="313" t="s">
        <v>87</v>
      </c>
      <c r="B277" s="312"/>
      <c r="C277" s="312"/>
      <c r="D277" s="312"/>
      <c r="E277" s="312"/>
    </row>
    <row r="278" spans="1:5" ht="12.75" hidden="1" thickBot="1" x14ac:dyDescent="0.25">
      <c r="A278" s="313" t="s">
        <v>88</v>
      </c>
      <c r="B278" s="312"/>
      <c r="C278" s="312"/>
      <c r="D278" s="312"/>
      <c r="E278" s="312"/>
    </row>
    <row r="279" spans="1:5" ht="12.75" hidden="1" thickBot="1" x14ac:dyDescent="0.25">
      <c r="A279" s="311" t="s">
        <v>35</v>
      </c>
      <c r="B279" s="314">
        <f>B280+B281+B282+B283</f>
        <v>0</v>
      </c>
      <c r="C279" s="314">
        <f t="shared" ref="C279:E279" si="46">C280+C281+C282+C283</f>
        <v>0</v>
      </c>
      <c r="D279" s="314">
        <f t="shared" si="46"/>
        <v>0</v>
      </c>
      <c r="E279" s="314">
        <f t="shared" si="46"/>
        <v>0</v>
      </c>
    </row>
    <row r="280" spans="1:5" ht="12.75" hidden="1" thickBot="1" x14ac:dyDescent="0.25">
      <c r="A280" s="313" t="s">
        <v>47</v>
      </c>
      <c r="B280" s="314"/>
      <c r="C280" s="312"/>
      <c r="D280" s="312"/>
      <c r="E280" s="312"/>
    </row>
    <row r="281" spans="1:5" ht="12.75" hidden="1" thickBot="1" x14ac:dyDescent="0.25">
      <c r="A281" s="313" t="s">
        <v>86</v>
      </c>
      <c r="B281" s="314"/>
      <c r="C281" s="312"/>
      <c r="D281" s="312"/>
      <c r="E281" s="312"/>
    </row>
    <row r="282" spans="1:5" ht="12.75" hidden="1" thickBot="1" x14ac:dyDescent="0.25">
      <c r="A282" s="313" t="s">
        <v>87</v>
      </c>
      <c r="B282" s="314"/>
      <c r="C282" s="312"/>
      <c r="D282" s="312"/>
      <c r="E282" s="312"/>
    </row>
    <row r="283" spans="1:5" ht="12.75" hidden="1" thickBot="1" x14ac:dyDescent="0.25">
      <c r="A283" s="313" t="s">
        <v>88</v>
      </c>
      <c r="B283" s="314"/>
      <c r="C283" s="312"/>
      <c r="D283" s="312"/>
      <c r="E283" s="312"/>
    </row>
    <row r="284" spans="1:5" ht="12.75" hidden="1" thickBot="1" x14ac:dyDescent="0.25">
      <c r="A284" s="324" t="s">
        <v>151</v>
      </c>
      <c r="B284" s="314">
        <f>B274+B279</f>
        <v>0</v>
      </c>
      <c r="C284" s="314">
        <f t="shared" ref="C284:E284" si="47">C274+C279</f>
        <v>0</v>
      </c>
      <c r="D284" s="314">
        <f t="shared" si="47"/>
        <v>0</v>
      </c>
      <c r="E284" s="314">
        <f t="shared" si="47"/>
        <v>0</v>
      </c>
    </row>
    <row r="285" spans="1:5" ht="12.75" hidden="1" thickBot="1" x14ac:dyDescent="0.25">
      <c r="A285" s="345" t="s">
        <v>149</v>
      </c>
      <c r="B285" s="404"/>
      <c r="C285" s="406"/>
      <c r="D285" s="406"/>
      <c r="E285" s="407"/>
    </row>
    <row r="286" spans="1:5" ht="42.75" hidden="1" customHeight="1" thickBot="1" x14ac:dyDescent="0.25">
      <c r="A286" s="337" t="s">
        <v>147</v>
      </c>
      <c r="B286" s="341"/>
      <c r="C286" s="342" t="s">
        <v>84</v>
      </c>
      <c r="D286" s="343"/>
      <c r="E286" s="344"/>
    </row>
    <row r="287" spans="1:5" ht="12.75" hidden="1" thickBot="1" x14ac:dyDescent="0.25">
      <c r="A287" s="298" t="s">
        <v>9</v>
      </c>
      <c r="B287" s="387"/>
      <c r="C287" s="388"/>
      <c r="D287" s="388"/>
      <c r="E287" s="389"/>
    </row>
    <row r="288" spans="1:5" ht="12.75" hidden="1" thickBot="1" x14ac:dyDescent="0.25">
      <c r="A288" s="298" t="s">
        <v>14</v>
      </c>
      <c r="B288" s="408"/>
      <c r="C288" s="409"/>
      <c r="D288" s="409"/>
      <c r="E288" s="410"/>
    </row>
    <row r="289" spans="1:5" hidden="1" x14ac:dyDescent="0.2">
      <c r="A289" s="382"/>
      <c r="B289" s="302">
        <v>2018</v>
      </c>
      <c r="C289" s="302">
        <v>2019</v>
      </c>
      <c r="D289" s="302">
        <v>2020</v>
      </c>
      <c r="E289" s="302">
        <v>2021</v>
      </c>
    </row>
    <row r="290" spans="1:5" ht="12.75" hidden="1" thickBot="1" x14ac:dyDescent="0.25">
      <c r="A290" s="383"/>
      <c r="B290" s="304" t="s">
        <v>5</v>
      </c>
      <c r="C290" s="304" t="s">
        <v>6</v>
      </c>
      <c r="D290" s="304" t="s">
        <v>6</v>
      </c>
      <c r="E290" s="304" t="s">
        <v>6</v>
      </c>
    </row>
    <row r="291" spans="1:5" ht="12.75" hidden="1" thickBot="1" x14ac:dyDescent="0.25">
      <c r="A291" s="298" t="s">
        <v>8</v>
      </c>
      <c r="B291" s="298"/>
      <c r="C291" s="298"/>
      <c r="D291" s="298"/>
      <c r="E291" s="298"/>
    </row>
    <row r="292" spans="1:5" ht="12.75" hidden="1" thickBot="1" x14ac:dyDescent="0.25">
      <c r="A292" s="298" t="s">
        <v>15</v>
      </c>
      <c r="B292" s="307">
        <f>B310</f>
        <v>0</v>
      </c>
      <c r="C292" s="307">
        <f t="shared" ref="C292:E292" si="48">C310</f>
        <v>0</v>
      </c>
      <c r="D292" s="307">
        <f t="shared" si="48"/>
        <v>0</v>
      </c>
      <c r="E292" s="307">
        <f t="shared" si="48"/>
        <v>0</v>
      </c>
    </row>
    <row r="293" spans="1:5" ht="12.75" hidden="1" thickBot="1" x14ac:dyDescent="0.25">
      <c r="A293" s="298" t="s">
        <v>23</v>
      </c>
      <c r="B293" s="307" t="e">
        <f>B292/B291</f>
        <v>#DIV/0!</v>
      </c>
      <c r="C293" s="307" t="e">
        <f t="shared" ref="C293:E293" si="49">C292/C291</f>
        <v>#DIV/0!</v>
      </c>
      <c r="D293" s="307" t="e">
        <f t="shared" si="49"/>
        <v>#DIV/0!</v>
      </c>
      <c r="E293" s="307" t="e">
        <f t="shared" si="49"/>
        <v>#DIV/0!</v>
      </c>
    </row>
    <row r="294" spans="1:5" ht="12.75" hidden="1" thickBot="1" x14ac:dyDescent="0.25">
      <c r="A294" s="298" t="s">
        <v>16</v>
      </c>
      <c r="B294" s="308" t="s">
        <v>22</v>
      </c>
      <c r="C294" s="309" t="e">
        <f>C291/B291-1</f>
        <v>#DIV/0!</v>
      </c>
      <c r="D294" s="309" t="e">
        <f t="shared" ref="D294:E296" si="50">D291/C291-1</f>
        <v>#DIV/0!</v>
      </c>
      <c r="E294" s="309" t="e">
        <f t="shared" si="50"/>
        <v>#DIV/0!</v>
      </c>
    </row>
    <row r="295" spans="1:5" ht="12.75" hidden="1" thickBot="1" x14ac:dyDescent="0.25">
      <c r="A295" s="298" t="s">
        <v>17</v>
      </c>
      <c r="B295" s="308" t="s">
        <v>22</v>
      </c>
      <c r="C295" s="309" t="e">
        <f>C292/B292-1</f>
        <v>#DIV/0!</v>
      </c>
      <c r="D295" s="309" t="e">
        <f t="shared" si="50"/>
        <v>#DIV/0!</v>
      </c>
      <c r="E295" s="309" t="e">
        <f t="shared" si="50"/>
        <v>#DIV/0!</v>
      </c>
    </row>
    <row r="296" spans="1:5" ht="12.75" hidden="1" thickBot="1" x14ac:dyDescent="0.25">
      <c r="A296" s="298" t="s">
        <v>18</v>
      </c>
      <c r="B296" s="308" t="s">
        <v>22</v>
      </c>
      <c r="C296" s="309" t="e">
        <f>C293/B293-1</f>
        <v>#DIV/0!</v>
      </c>
      <c r="D296" s="309" t="e">
        <f t="shared" si="50"/>
        <v>#DIV/0!</v>
      </c>
      <c r="E296" s="309" t="e">
        <f t="shared" si="50"/>
        <v>#DIV/0!</v>
      </c>
    </row>
    <row r="297" spans="1:5" ht="12.75" hidden="1" thickBot="1" x14ac:dyDescent="0.25">
      <c r="A297" s="401" t="s">
        <v>289</v>
      </c>
      <c r="B297" s="402"/>
      <c r="C297" s="402"/>
      <c r="D297" s="402"/>
      <c r="E297" s="403"/>
    </row>
    <row r="298" spans="1:5" hidden="1" x14ac:dyDescent="0.2">
      <c r="A298" s="382"/>
      <c r="B298" s="302">
        <v>2018</v>
      </c>
      <c r="C298" s="302">
        <v>2019</v>
      </c>
      <c r="D298" s="302">
        <v>2020</v>
      </c>
      <c r="E298" s="302">
        <v>2021</v>
      </c>
    </row>
    <row r="299" spans="1:5" ht="12.75" hidden="1" thickBot="1" x14ac:dyDescent="0.25">
      <c r="A299" s="383"/>
      <c r="B299" s="304" t="s">
        <v>5</v>
      </c>
      <c r="C299" s="304" t="s">
        <v>6</v>
      </c>
      <c r="D299" s="304" t="s">
        <v>6</v>
      </c>
      <c r="E299" s="304" t="s">
        <v>6</v>
      </c>
    </row>
    <row r="300" spans="1:5" ht="12.75" hidden="1" thickBot="1" x14ac:dyDescent="0.25">
      <c r="A300" s="311" t="s">
        <v>34</v>
      </c>
      <c r="B300" s="312">
        <f>B301+B302+B303+B304</f>
        <v>0</v>
      </c>
      <c r="C300" s="312">
        <f t="shared" ref="C300:E300" si="51">C301+C302+C303+C304</f>
        <v>0</v>
      </c>
      <c r="D300" s="312">
        <f t="shared" si="51"/>
        <v>0</v>
      </c>
      <c r="E300" s="312">
        <f t="shared" si="51"/>
        <v>0</v>
      </c>
    </row>
    <row r="301" spans="1:5" ht="12.75" hidden="1" thickBot="1" x14ac:dyDescent="0.25">
      <c r="A301" s="313" t="s">
        <v>47</v>
      </c>
      <c r="B301" s="312"/>
      <c r="C301" s="312"/>
      <c r="D301" s="312"/>
      <c r="E301" s="312"/>
    </row>
    <row r="302" spans="1:5" ht="12.75" hidden="1" thickBot="1" x14ac:dyDescent="0.25">
      <c r="A302" s="313" t="s">
        <v>86</v>
      </c>
      <c r="B302" s="312"/>
      <c r="C302" s="312"/>
      <c r="D302" s="312"/>
      <c r="E302" s="312"/>
    </row>
    <row r="303" spans="1:5" ht="12.75" hidden="1" thickBot="1" x14ac:dyDescent="0.25">
      <c r="A303" s="313" t="s">
        <v>87</v>
      </c>
      <c r="B303" s="312"/>
      <c r="C303" s="312"/>
      <c r="D303" s="312"/>
      <c r="E303" s="312"/>
    </row>
    <row r="304" spans="1:5" ht="12.75" hidden="1" thickBot="1" x14ac:dyDescent="0.25">
      <c r="A304" s="313" t="s">
        <v>88</v>
      </c>
      <c r="B304" s="312"/>
      <c r="C304" s="312"/>
      <c r="D304" s="312"/>
      <c r="E304" s="312"/>
    </row>
    <row r="305" spans="1:5" ht="12.75" hidden="1" thickBot="1" x14ac:dyDescent="0.25">
      <c r="A305" s="311" t="s">
        <v>35</v>
      </c>
      <c r="B305" s="314">
        <f>B306+B307+B308+B309</f>
        <v>0</v>
      </c>
      <c r="C305" s="314">
        <f t="shared" ref="C305:E305" si="52">C306+C307+C308+C309</f>
        <v>0</v>
      </c>
      <c r="D305" s="314">
        <f t="shared" si="52"/>
        <v>0</v>
      </c>
      <c r="E305" s="314">
        <f t="shared" si="52"/>
        <v>0</v>
      </c>
    </row>
    <row r="306" spans="1:5" ht="12.75" hidden="1" thickBot="1" x14ac:dyDescent="0.25">
      <c r="A306" s="313" t="s">
        <v>47</v>
      </c>
      <c r="B306" s="314"/>
      <c r="C306" s="314"/>
      <c r="D306" s="314"/>
      <c r="E306" s="314"/>
    </row>
    <row r="307" spans="1:5" ht="12.75" hidden="1" thickBot="1" x14ac:dyDescent="0.25">
      <c r="A307" s="313" t="s">
        <v>86</v>
      </c>
      <c r="B307" s="314"/>
      <c r="C307" s="314"/>
      <c r="D307" s="314"/>
      <c r="E307" s="314"/>
    </row>
    <row r="308" spans="1:5" ht="12.75" hidden="1" thickBot="1" x14ac:dyDescent="0.25">
      <c r="A308" s="313" t="s">
        <v>87</v>
      </c>
      <c r="B308" s="314"/>
      <c r="C308" s="314"/>
      <c r="D308" s="314"/>
      <c r="E308" s="314"/>
    </row>
    <row r="309" spans="1:5" ht="12.75" hidden="1" thickBot="1" x14ac:dyDescent="0.25">
      <c r="A309" s="313" t="s">
        <v>88</v>
      </c>
      <c r="B309" s="314"/>
      <c r="C309" s="314"/>
      <c r="D309" s="314"/>
      <c r="E309" s="314"/>
    </row>
    <row r="310" spans="1:5" ht="12.75" thickBot="1" x14ac:dyDescent="0.25">
      <c r="A310" s="324" t="s">
        <v>150</v>
      </c>
      <c r="B310" s="314">
        <f>B300+B305</f>
        <v>0</v>
      </c>
      <c r="C310" s="314">
        <f t="shared" ref="C310:E310" si="53">C300+C305</f>
        <v>0</v>
      </c>
      <c r="D310" s="314">
        <f t="shared" si="53"/>
        <v>0</v>
      </c>
      <c r="E310" s="314">
        <f t="shared" si="53"/>
        <v>0</v>
      </c>
    </row>
    <row r="311" spans="1:5" ht="12.75" thickBot="1" x14ac:dyDescent="0.25">
      <c r="A311" s="346"/>
      <c r="B311" s="347"/>
      <c r="C311" s="347"/>
      <c r="D311" s="347"/>
      <c r="E311" s="347"/>
    </row>
    <row r="312" spans="1:5" ht="24.75" thickBot="1" x14ac:dyDescent="0.25">
      <c r="A312" s="348" t="s">
        <v>39</v>
      </c>
      <c r="B312" s="349">
        <f>+B187+B111+B70+B33+B136+B292+B266+B241+B216+B161</f>
        <v>160930</v>
      </c>
      <c r="C312" s="349">
        <f t="shared" ref="C312:E312" si="54">+C187+C111+C70+C33+C136+C292+C266+C241+C216+C161</f>
        <v>165000</v>
      </c>
      <c r="D312" s="349">
        <f t="shared" si="54"/>
        <v>170000</v>
      </c>
      <c r="E312" s="349">
        <f t="shared" si="54"/>
        <v>175500</v>
      </c>
    </row>
    <row r="313" spans="1:5" ht="24.75" thickBot="1" x14ac:dyDescent="0.25">
      <c r="A313" s="348" t="s">
        <v>40</v>
      </c>
      <c r="B313" s="349">
        <f>+B314+B317+B320+B323+B326+B329+B332+B335+B340</f>
        <v>160930</v>
      </c>
      <c r="C313" s="349">
        <f t="shared" ref="C313:E313" si="55">+C314+C317+C320+C323+C326+C329+C332+C335+C340</f>
        <v>165000</v>
      </c>
      <c r="D313" s="349">
        <f t="shared" si="55"/>
        <v>170000</v>
      </c>
      <c r="E313" s="349">
        <f t="shared" si="55"/>
        <v>175500</v>
      </c>
    </row>
    <row r="314" spans="1:5" ht="12.75" thickBot="1" x14ac:dyDescent="0.25">
      <c r="A314" s="311" t="s">
        <v>0</v>
      </c>
      <c r="B314" s="350">
        <f>B315+B316</f>
        <v>89176</v>
      </c>
      <c r="C314" s="350">
        <f t="shared" ref="C314:E314" si="56">C315+C316</f>
        <v>97676</v>
      </c>
      <c r="D314" s="350">
        <f t="shared" si="56"/>
        <v>97676</v>
      </c>
      <c r="E314" s="350">
        <f t="shared" si="56"/>
        <v>97676</v>
      </c>
    </row>
    <row r="315" spans="1:5" ht="12.75" thickBot="1" x14ac:dyDescent="0.25">
      <c r="A315" s="313" t="s">
        <v>47</v>
      </c>
      <c r="B315" s="314">
        <f>B42+B79</f>
        <v>89176</v>
      </c>
      <c r="C315" s="314">
        <f t="shared" ref="B315:E316" si="57">C42+C79</f>
        <v>97676</v>
      </c>
      <c r="D315" s="314">
        <f t="shared" si="57"/>
        <v>97676</v>
      </c>
      <c r="E315" s="314">
        <f t="shared" si="57"/>
        <v>97676</v>
      </c>
    </row>
    <row r="316" spans="1:5" ht="12.75" thickBot="1" x14ac:dyDescent="0.25">
      <c r="A316" s="313" t="s">
        <v>90</v>
      </c>
      <c r="B316" s="314">
        <f t="shared" si="57"/>
        <v>0</v>
      </c>
      <c r="C316" s="314">
        <f t="shared" si="57"/>
        <v>0</v>
      </c>
      <c r="D316" s="314">
        <f t="shared" si="57"/>
        <v>0</v>
      </c>
      <c r="E316" s="314">
        <f t="shared" si="57"/>
        <v>0</v>
      </c>
    </row>
    <row r="317" spans="1:5" ht="24.75" thickBot="1" x14ac:dyDescent="0.25">
      <c r="A317" s="311" t="s">
        <v>28</v>
      </c>
      <c r="B317" s="350">
        <f>B318+B319</f>
        <v>15100</v>
      </c>
      <c r="C317" s="350">
        <f t="shared" ref="C317:E317" si="58">C318+C319</f>
        <v>17600</v>
      </c>
      <c r="D317" s="350">
        <f t="shared" si="58"/>
        <v>17600</v>
      </c>
      <c r="E317" s="350">
        <f t="shared" si="58"/>
        <v>17600</v>
      </c>
    </row>
    <row r="318" spans="1:5" ht="12.75" thickBot="1" x14ac:dyDescent="0.25">
      <c r="A318" s="313" t="s">
        <v>47</v>
      </c>
      <c r="B318" s="312">
        <f>B45+B82</f>
        <v>15100</v>
      </c>
      <c r="C318" s="312">
        <f t="shared" ref="B318:E319" si="59">C45+C82</f>
        <v>17600</v>
      </c>
      <c r="D318" s="312">
        <f t="shared" si="59"/>
        <v>17600</v>
      </c>
      <c r="E318" s="312">
        <f t="shared" si="59"/>
        <v>17600</v>
      </c>
    </row>
    <row r="319" spans="1:5" ht="12.75" thickBot="1" x14ac:dyDescent="0.25">
      <c r="A319" s="313" t="s">
        <v>90</v>
      </c>
      <c r="B319" s="314">
        <f t="shared" si="59"/>
        <v>0</v>
      </c>
      <c r="C319" s="314">
        <f t="shared" si="59"/>
        <v>0</v>
      </c>
      <c r="D319" s="314">
        <f t="shared" si="59"/>
        <v>0</v>
      </c>
      <c r="E319" s="314">
        <f t="shared" si="59"/>
        <v>0</v>
      </c>
    </row>
    <row r="320" spans="1:5" ht="12.75" thickBot="1" x14ac:dyDescent="0.25">
      <c r="A320" s="311" t="s">
        <v>1</v>
      </c>
      <c r="B320" s="350">
        <f>B321+B322</f>
        <v>55657</v>
      </c>
      <c r="C320" s="350">
        <f t="shared" ref="C320:E320" si="60">C321+C322</f>
        <v>49544</v>
      </c>
      <c r="D320" s="350">
        <f t="shared" si="60"/>
        <v>54544</v>
      </c>
      <c r="E320" s="350">
        <f t="shared" si="60"/>
        <v>60044</v>
      </c>
    </row>
    <row r="321" spans="1:5" ht="12.75" thickBot="1" x14ac:dyDescent="0.25">
      <c r="A321" s="313" t="s">
        <v>47</v>
      </c>
      <c r="B321" s="314">
        <f t="shared" ref="B321:E322" si="61">B48+B85</f>
        <v>55657</v>
      </c>
      <c r="C321" s="314">
        <f t="shared" si="61"/>
        <v>49544</v>
      </c>
      <c r="D321" s="314">
        <f t="shared" si="61"/>
        <v>54544</v>
      </c>
      <c r="E321" s="314">
        <f t="shared" si="61"/>
        <v>60044</v>
      </c>
    </row>
    <row r="322" spans="1:5" ht="12.75" thickBot="1" x14ac:dyDescent="0.25">
      <c r="A322" s="313" t="s">
        <v>90</v>
      </c>
      <c r="B322" s="314">
        <f t="shared" si="61"/>
        <v>0</v>
      </c>
      <c r="C322" s="314">
        <f t="shared" si="61"/>
        <v>0</v>
      </c>
      <c r="D322" s="314">
        <f t="shared" si="61"/>
        <v>0</v>
      </c>
      <c r="E322" s="314">
        <f t="shared" si="61"/>
        <v>0</v>
      </c>
    </row>
    <row r="323" spans="1:5" ht="12.75" thickBot="1" x14ac:dyDescent="0.25">
      <c r="A323" s="311" t="s">
        <v>2</v>
      </c>
      <c r="B323" s="350">
        <f>B324+B325</f>
        <v>0</v>
      </c>
      <c r="C323" s="350">
        <f t="shared" ref="C323:E323" si="62">C324+C325</f>
        <v>0</v>
      </c>
      <c r="D323" s="350">
        <f t="shared" si="62"/>
        <v>0</v>
      </c>
      <c r="E323" s="350">
        <f t="shared" si="62"/>
        <v>0</v>
      </c>
    </row>
    <row r="324" spans="1:5" ht="12.75" thickBot="1" x14ac:dyDescent="0.25">
      <c r="A324" s="313" t="s">
        <v>47</v>
      </c>
      <c r="B324" s="312">
        <f t="shared" ref="B324:E325" si="63">B51+B88</f>
        <v>0</v>
      </c>
      <c r="C324" s="312">
        <f t="shared" si="63"/>
        <v>0</v>
      </c>
      <c r="D324" s="312">
        <f t="shared" si="63"/>
        <v>0</v>
      </c>
      <c r="E324" s="312">
        <f t="shared" si="63"/>
        <v>0</v>
      </c>
    </row>
    <row r="325" spans="1:5" ht="12.75" thickBot="1" x14ac:dyDescent="0.25">
      <c r="A325" s="313" t="s">
        <v>90</v>
      </c>
      <c r="B325" s="314">
        <f t="shared" si="63"/>
        <v>0</v>
      </c>
      <c r="C325" s="314">
        <f t="shared" si="63"/>
        <v>0</v>
      </c>
      <c r="D325" s="314">
        <f t="shared" si="63"/>
        <v>0</v>
      </c>
      <c r="E325" s="314">
        <f t="shared" si="63"/>
        <v>0</v>
      </c>
    </row>
    <row r="326" spans="1:5" ht="12.75" thickBot="1" x14ac:dyDescent="0.25">
      <c r="A326" s="311" t="s">
        <v>24</v>
      </c>
      <c r="B326" s="350">
        <f>B327+B328</f>
        <v>0</v>
      </c>
      <c r="C326" s="350">
        <f t="shared" ref="C326:E326" si="64">C327+C328</f>
        <v>0</v>
      </c>
      <c r="D326" s="350">
        <f t="shared" si="64"/>
        <v>0</v>
      </c>
      <c r="E326" s="350">
        <f t="shared" si="64"/>
        <v>0</v>
      </c>
    </row>
    <row r="327" spans="1:5" ht="12.75" thickBot="1" x14ac:dyDescent="0.25">
      <c r="A327" s="313" t="s">
        <v>47</v>
      </c>
      <c r="B327" s="312">
        <f t="shared" ref="B327:E328" si="65">B54+B91</f>
        <v>0</v>
      </c>
      <c r="C327" s="312">
        <f t="shared" si="65"/>
        <v>0</v>
      </c>
      <c r="D327" s="312">
        <f t="shared" si="65"/>
        <v>0</v>
      </c>
      <c r="E327" s="312">
        <f t="shared" si="65"/>
        <v>0</v>
      </c>
    </row>
    <row r="328" spans="1:5" ht="12.75" thickBot="1" x14ac:dyDescent="0.25">
      <c r="A328" s="313" t="s">
        <v>90</v>
      </c>
      <c r="B328" s="314">
        <f t="shared" si="65"/>
        <v>0</v>
      </c>
      <c r="C328" s="314">
        <f t="shared" si="65"/>
        <v>0</v>
      </c>
      <c r="D328" s="314">
        <f t="shared" si="65"/>
        <v>0</v>
      </c>
      <c r="E328" s="314">
        <f t="shared" si="65"/>
        <v>0</v>
      </c>
    </row>
    <row r="329" spans="1:5" ht="12.75" thickBot="1" x14ac:dyDescent="0.25">
      <c r="A329" s="311" t="s">
        <v>25</v>
      </c>
      <c r="B329" s="350">
        <f>B330+B331</f>
        <v>0</v>
      </c>
      <c r="C329" s="350">
        <f t="shared" ref="C329:E329" si="66">C330+C331</f>
        <v>0</v>
      </c>
      <c r="D329" s="350">
        <f t="shared" si="66"/>
        <v>0</v>
      </c>
      <c r="E329" s="350">
        <f t="shared" si="66"/>
        <v>0</v>
      </c>
    </row>
    <row r="330" spans="1:5" ht="12.75" thickBot="1" x14ac:dyDescent="0.25">
      <c r="A330" s="313" t="s">
        <v>47</v>
      </c>
      <c r="B330" s="312">
        <f t="shared" ref="B330:E331" si="67">B57+B94</f>
        <v>0</v>
      </c>
      <c r="C330" s="312">
        <f t="shared" si="67"/>
        <v>0</v>
      </c>
      <c r="D330" s="312">
        <f t="shared" si="67"/>
        <v>0</v>
      </c>
      <c r="E330" s="312">
        <f t="shared" si="67"/>
        <v>0</v>
      </c>
    </row>
    <row r="331" spans="1:5" ht="12.75" thickBot="1" x14ac:dyDescent="0.25">
      <c r="A331" s="313" t="s">
        <v>90</v>
      </c>
      <c r="B331" s="314">
        <f t="shared" si="67"/>
        <v>0</v>
      </c>
      <c r="C331" s="314">
        <f t="shared" si="67"/>
        <v>0</v>
      </c>
      <c r="D331" s="314">
        <f t="shared" si="67"/>
        <v>0</v>
      </c>
      <c r="E331" s="314">
        <f t="shared" si="67"/>
        <v>0</v>
      </c>
    </row>
    <row r="332" spans="1:5" ht="24.75" thickBot="1" x14ac:dyDescent="0.25">
      <c r="A332" s="311" t="s">
        <v>3</v>
      </c>
      <c r="B332" s="350">
        <f>B96+B59</f>
        <v>997</v>
      </c>
      <c r="C332" s="350">
        <f>C96+C59</f>
        <v>180</v>
      </c>
      <c r="D332" s="350">
        <f>D96+D59</f>
        <v>180</v>
      </c>
      <c r="E332" s="350">
        <f>E96+E59</f>
        <v>180</v>
      </c>
    </row>
    <row r="333" spans="1:5" ht="12.75" thickBot="1" x14ac:dyDescent="0.25">
      <c r="A333" s="313" t="s">
        <v>47</v>
      </c>
      <c r="B333" s="312">
        <f t="shared" ref="B333:E334" si="68">B60+B97</f>
        <v>997</v>
      </c>
      <c r="C333" s="312">
        <f t="shared" si="68"/>
        <v>180</v>
      </c>
      <c r="D333" s="312">
        <f t="shared" si="68"/>
        <v>180</v>
      </c>
      <c r="E333" s="312">
        <f t="shared" si="68"/>
        <v>180</v>
      </c>
    </row>
    <row r="334" spans="1:5" ht="12.75" thickBot="1" x14ac:dyDescent="0.25">
      <c r="A334" s="313" t="s">
        <v>90</v>
      </c>
      <c r="B334" s="314">
        <f t="shared" si="68"/>
        <v>0</v>
      </c>
      <c r="C334" s="314">
        <f t="shared" si="68"/>
        <v>0</v>
      </c>
      <c r="D334" s="314">
        <f t="shared" si="68"/>
        <v>0</v>
      </c>
      <c r="E334" s="314">
        <f t="shared" si="68"/>
        <v>0</v>
      </c>
    </row>
    <row r="335" spans="1:5" ht="12.75" thickBot="1" x14ac:dyDescent="0.25">
      <c r="A335" s="311" t="s">
        <v>19</v>
      </c>
      <c r="B335" s="350">
        <f>B336+B337+B338+B339</f>
        <v>0</v>
      </c>
      <c r="C335" s="350">
        <f t="shared" ref="C335:E335" si="69">C336+C337+C338+C339</f>
        <v>0</v>
      </c>
      <c r="D335" s="350">
        <f t="shared" si="69"/>
        <v>0</v>
      </c>
      <c r="E335" s="350">
        <f t="shared" si="69"/>
        <v>0</v>
      </c>
    </row>
    <row r="336" spans="1:5" ht="12.75" thickBot="1" x14ac:dyDescent="0.25">
      <c r="A336" s="313" t="s">
        <v>47</v>
      </c>
      <c r="B336" s="312">
        <f t="shared" ref="B336:E339" si="70">B120+B145+B170+B196+B225+B250+B275+B301</f>
        <v>0</v>
      </c>
      <c r="C336" s="312">
        <f t="shared" si="70"/>
        <v>0</v>
      </c>
      <c r="D336" s="312">
        <f t="shared" si="70"/>
        <v>0</v>
      </c>
      <c r="E336" s="312">
        <f t="shared" si="70"/>
        <v>0</v>
      </c>
    </row>
    <row r="337" spans="1:5" ht="12.75" thickBot="1" x14ac:dyDescent="0.25">
      <c r="A337" s="313" t="s">
        <v>91</v>
      </c>
      <c r="B337" s="312">
        <f t="shared" si="70"/>
        <v>0</v>
      </c>
      <c r="C337" s="312">
        <f t="shared" si="70"/>
        <v>0</v>
      </c>
      <c r="D337" s="312">
        <f t="shared" si="70"/>
        <v>0</v>
      </c>
      <c r="E337" s="312">
        <f t="shared" si="70"/>
        <v>0</v>
      </c>
    </row>
    <row r="338" spans="1:5" ht="12.75" thickBot="1" x14ac:dyDescent="0.25">
      <c r="A338" s="313" t="s">
        <v>87</v>
      </c>
      <c r="B338" s="312">
        <f t="shared" si="70"/>
        <v>0</v>
      </c>
      <c r="C338" s="312">
        <f t="shared" si="70"/>
        <v>0</v>
      </c>
      <c r="D338" s="312">
        <f t="shared" si="70"/>
        <v>0</v>
      </c>
      <c r="E338" s="312">
        <f t="shared" si="70"/>
        <v>0</v>
      </c>
    </row>
    <row r="339" spans="1:5" ht="12.75" thickBot="1" x14ac:dyDescent="0.25">
      <c r="A339" s="313" t="s">
        <v>88</v>
      </c>
      <c r="B339" s="312">
        <f t="shared" si="70"/>
        <v>0</v>
      </c>
      <c r="C339" s="312">
        <f t="shared" si="70"/>
        <v>0</v>
      </c>
      <c r="D339" s="312">
        <f t="shared" si="70"/>
        <v>0</v>
      </c>
      <c r="E339" s="312">
        <f t="shared" si="70"/>
        <v>0</v>
      </c>
    </row>
    <row r="340" spans="1:5" ht="12.75" thickBot="1" x14ac:dyDescent="0.25">
      <c r="A340" s="311" t="s">
        <v>20</v>
      </c>
      <c r="B340" s="350">
        <f>B341+B342+B343+B344</f>
        <v>0</v>
      </c>
      <c r="C340" s="350">
        <f t="shared" ref="C340:E340" si="71">C341+C342+C343+C344</f>
        <v>0</v>
      </c>
      <c r="D340" s="350">
        <f t="shared" si="71"/>
        <v>0</v>
      </c>
      <c r="E340" s="350">
        <f t="shared" si="71"/>
        <v>0</v>
      </c>
    </row>
    <row r="341" spans="1:5" ht="12.75" thickBot="1" x14ac:dyDescent="0.25">
      <c r="A341" s="313" t="s">
        <v>47</v>
      </c>
      <c r="B341" s="312">
        <f t="shared" ref="B341:E344" si="72">B125+B150+B175+B201+B230+B255+B280+B306</f>
        <v>0</v>
      </c>
      <c r="C341" s="312">
        <f t="shared" si="72"/>
        <v>0</v>
      </c>
      <c r="D341" s="312">
        <f t="shared" si="72"/>
        <v>0</v>
      </c>
      <c r="E341" s="312">
        <f t="shared" si="72"/>
        <v>0</v>
      </c>
    </row>
    <row r="342" spans="1:5" ht="12.75" thickBot="1" x14ac:dyDescent="0.25">
      <c r="A342" s="313" t="s">
        <v>91</v>
      </c>
      <c r="B342" s="312">
        <f t="shared" si="72"/>
        <v>0</v>
      </c>
      <c r="C342" s="312">
        <f t="shared" si="72"/>
        <v>0</v>
      </c>
      <c r="D342" s="312">
        <f t="shared" si="72"/>
        <v>0</v>
      </c>
      <c r="E342" s="312">
        <f t="shared" si="72"/>
        <v>0</v>
      </c>
    </row>
    <row r="343" spans="1:5" ht="12.75" thickBot="1" x14ac:dyDescent="0.25">
      <c r="A343" s="313" t="s">
        <v>87</v>
      </c>
      <c r="B343" s="312">
        <f t="shared" si="72"/>
        <v>0</v>
      </c>
      <c r="C343" s="312">
        <f t="shared" si="72"/>
        <v>0</v>
      </c>
      <c r="D343" s="312">
        <f t="shared" si="72"/>
        <v>0</v>
      </c>
      <c r="E343" s="312">
        <f t="shared" si="72"/>
        <v>0</v>
      </c>
    </row>
    <row r="344" spans="1:5" ht="12.75" thickBot="1" x14ac:dyDescent="0.25">
      <c r="A344" s="313" t="s">
        <v>88</v>
      </c>
      <c r="B344" s="312">
        <f t="shared" si="72"/>
        <v>0</v>
      </c>
      <c r="C344" s="312">
        <f t="shared" si="72"/>
        <v>0</v>
      </c>
      <c r="D344" s="312">
        <f t="shared" si="72"/>
        <v>0</v>
      </c>
      <c r="E344" s="312">
        <f t="shared" si="72"/>
        <v>0</v>
      </c>
    </row>
    <row r="345" spans="1:5" ht="12.75" thickBot="1" x14ac:dyDescent="0.25">
      <c r="A345" s="326" t="s">
        <v>31</v>
      </c>
      <c r="B345" s="327">
        <f>IF(B313-B312=0,0,"Error")</f>
        <v>0</v>
      </c>
      <c r="C345" s="327">
        <f>IF(C313-C312=0,0,"Error")</f>
        <v>0</v>
      </c>
      <c r="D345" s="327">
        <f>IF(D313-D312=0,0,"Error")</f>
        <v>0</v>
      </c>
      <c r="E345" s="327">
        <f>IF(E313-E312=0,0,"Error")</f>
        <v>0</v>
      </c>
    </row>
  </sheetData>
  <mergeCells count="79">
    <mergeCell ref="A1:E1"/>
    <mergeCell ref="D235:E235"/>
    <mergeCell ref="B236:E236"/>
    <mergeCell ref="B237:E237"/>
    <mergeCell ref="B183:E183"/>
    <mergeCell ref="A184:A185"/>
    <mergeCell ref="A192:E192"/>
    <mergeCell ref="A193:A194"/>
    <mergeCell ref="A206:E206"/>
    <mergeCell ref="B211:E211"/>
    <mergeCell ref="B212:E212"/>
    <mergeCell ref="A213:A214"/>
    <mergeCell ref="A221:E221"/>
    <mergeCell ref="A222:A223"/>
    <mergeCell ref="B180:E180"/>
    <mergeCell ref="B182:E182"/>
    <mergeCell ref="A298:A299"/>
    <mergeCell ref="A246:E246"/>
    <mergeCell ref="A247:A248"/>
    <mergeCell ref="B261:E261"/>
    <mergeCell ref="B262:E262"/>
    <mergeCell ref="A263:A264"/>
    <mergeCell ref="A271:E271"/>
    <mergeCell ref="A238:A239"/>
    <mergeCell ref="B208:E208"/>
    <mergeCell ref="D209:E209"/>
    <mergeCell ref="B210:E210"/>
    <mergeCell ref="D130:E130"/>
    <mergeCell ref="B131:E131"/>
    <mergeCell ref="B132:E132"/>
    <mergeCell ref="A133:A134"/>
    <mergeCell ref="A272:A273"/>
    <mergeCell ref="B285:E285"/>
    <mergeCell ref="B287:E287"/>
    <mergeCell ref="B288:E288"/>
    <mergeCell ref="A289:A290"/>
    <mergeCell ref="A297:E297"/>
    <mergeCell ref="A207:E207"/>
    <mergeCell ref="B157:E157"/>
    <mergeCell ref="A158:A159"/>
    <mergeCell ref="A166:E166"/>
    <mergeCell ref="A167:A168"/>
    <mergeCell ref="A67:A68"/>
    <mergeCell ref="A75:E75"/>
    <mergeCell ref="A141:E141"/>
    <mergeCell ref="A142:A143"/>
    <mergeCell ref="B156:E156"/>
    <mergeCell ref="A76:A77"/>
    <mergeCell ref="A101:E101"/>
    <mergeCell ref="A102:E102"/>
    <mergeCell ref="B103:E103"/>
    <mergeCell ref="D104:E104"/>
    <mergeCell ref="B106:E106"/>
    <mergeCell ref="B107:E107"/>
    <mergeCell ref="B105:E105"/>
    <mergeCell ref="A108:A109"/>
    <mergeCell ref="A116:E116"/>
    <mergeCell ref="A117:A118"/>
    <mergeCell ref="B29:E29"/>
    <mergeCell ref="A30:A31"/>
    <mergeCell ref="B64:E64"/>
    <mergeCell ref="B65:E65"/>
    <mergeCell ref="B66:E66"/>
    <mergeCell ref="A39:A40"/>
    <mergeCell ref="A38:E38"/>
    <mergeCell ref="A3:E3"/>
    <mergeCell ref="B5:E5"/>
    <mergeCell ref="B6:E6"/>
    <mergeCell ref="B7:E7"/>
    <mergeCell ref="A8:E8"/>
    <mergeCell ref="A25:E25"/>
    <mergeCell ref="A26:E26"/>
    <mergeCell ref="B27:E27"/>
    <mergeCell ref="B28:E28"/>
    <mergeCell ref="A9:E11"/>
    <mergeCell ref="B12:E12"/>
    <mergeCell ref="A13:A14"/>
    <mergeCell ref="B18:E18"/>
    <mergeCell ref="A19:E19"/>
  </mergeCells>
  <pageMargins left="0.17" right="0.17" top="0.36" bottom="0.56999999999999995" header="0.35" footer="0.49"/>
  <pageSetup orientation="portrait" blackAndWhite="1" horizontalDpi="4294967294" verticalDpi="4294967294"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723"/>
  <sheetViews>
    <sheetView zoomScale="120" zoomScaleNormal="120" workbookViewId="0">
      <selection sqref="A1:E1"/>
    </sheetView>
  </sheetViews>
  <sheetFormatPr defaultRowHeight="12" x14ac:dyDescent="0.2"/>
  <cols>
    <col min="1" max="1" width="32.85546875" style="133" customWidth="1"/>
    <col min="2" max="2" width="14.140625" style="133" customWidth="1"/>
    <col min="3" max="3" width="15.28515625" style="133" customWidth="1"/>
    <col min="4" max="4" width="14" style="133" customWidth="1"/>
    <col min="5" max="5" width="14.85546875" style="133" customWidth="1"/>
    <col min="6" max="6" width="9.28515625" style="186" customWidth="1"/>
    <col min="7" max="7" width="15.28515625" style="231" customWidth="1"/>
    <col min="8" max="8" width="8.28515625" style="132" customWidth="1"/>
    <col min="9" max="9" width="13" style="132" customWidth="1"/>
    <col min="10" max="10" width="11.140625" style="133" customWidth="1"/>
    <col min="11" max="11" width="14" style="133" customWidth="1"/>
    <col min="12" max="12" width="14.42578125" style="133" customWidth="1"/>
    <col min="13" max="13" width="28.85546875" style="133" customWidth="1"/>
    <col min="14" max="14" width="11" style="133" customWidth="1"/>
    <col min="15" max="16384" width="9.140625" style="133"/>
  </cols>
  <sheetData>
    <row r="1" spans="1:13" ht="14.25" x14ac:dyDescent="0.2">
      <c r="A1" s="598" t="s">
        <v>299</v>
      </c>
      <c r="B1" s="598"/>
      <c r="C1" s="598"/>
      <c r="D1" s="598"/>
      <c r="E1" s="598"/>
      <c r="H1" s="190"/>
      <c r="I1" s="190"/>
      <c r="J1" s="155"/>
      <c r="K1" s="155"/>
      <c r="L1" s="155"/>
      <c r="M1" s="155"/>
    </row>
    <row r="2" spans="1:13" s="9" customFormat="1" ht="12.75" x14ac:dyDescent="0.2">
      <c r="A2" s="11" t="s">
        <v>42</v>
      </c>
      <c r="B2" s="11"/>
      <c r="C2" s="11"/>
      <c r="D2" s="11"/>
      <c r="E2" s="11"/>
      <c r="F2" s="119"/>
      <c r="G2" s="119"/>
      <c r="H2" s="119"/>
      <c r="I2" s="119"/>
      <c r="J2" s="119"/>
      <c r="K2" s="119"/>
      <c r="L2" s="119"/>
      <c r="M2" s="119"/>
    </row>
    <row r="3" spans="1:13" s="9" customFormat="1" ht="12.75" x14ac:dyDescent="0.2">
      <c r="A3" s="491" t="s">
        <v>27</v>
      </c>
      <c r="B3" s="491"/>
      <c r="C3" s="491"/>
      <c r="D3" s="491"/>
      <c r="E3" s="491"/>
      <c r="F3" s="119"/>
      <c r="G3" s="119"/>
      <c r="H3" s="119"/>
      <c r="I3" s="119"/>
      <c r="J3" s="119"/>
      <c r="K3" s="119"/>
      <c r="L3" s="119"/>
      <c r="M3" s="119"/>
    </row>
    <row r="4" spans="1:13" ht="12.75" customHeight="1" thickBot="1" x14ac:dyDescent="0.25">
      <c r="F4" s="119"/>
      <c r="G4" s="119"/>
      <c r="H4" s="119"/>
      <c r="I4" s="119"/>
      <c r="J4" s="119"/>
      <c r="K4" s="119"/>
      <c r="L4" s="119"/>
      <c r="M4" s="119"/>
    </row>
    <row r="5" spans="1:13" ht="13.5" thickBot="1" x14ac:dyDescent="0.25">
      <c r="A5" s="7" t="s">
        <v>21</v>
      </c>
      <c r="B5" s="447" t="s">
        <v>152</v>
      </c>
      <c r="C5" s="448"/>
      <c r="D5" s="448"/>
      <c r="E5" s="449"/>
      <c r="F5" s="119"/>
      <c r="G5" s="119"/>
      <c r="H5" s="119"/>
      <c r="I5" s="119"/>
      <c r="J5" s="119"/>
      <c r="K5" s="119"/>
      <c r="L5" s="119"/>
      <c r="M5" s="119"/>
    </row>
    <row r="6" spans="1:13" ht="12.75" customHeight="1" thickBot="1" x14ac:dyDescent="0.25">
      <c r="A6" s="7" t="s">
        <v>4</v>
      </c>
      <c r="B6" s="492" t="s">
        <v>153</v>
      </c>
      <c r="C6" s="493"/>
      <c r="D6" s="493"/>
      <c r="E6" s="494"/>
      <c r="F6" s="119"/>
      <c r="G6" s="119"/>
      <c r="H6" s="119"/>
      <c r="I6" s="119"/>
      <c r="J6" s="119"/>
      <c r="K6" s="119"/>
      <c r="L6" s="119"/>
      <c r="M6" s="119"/>
    </row>
    <row r="7" spans="1:13" ht="13.5" thickBot="1" x14ac:dyDescent="0.25">
      <c r="A7" s="7" t="s">
        <v>26</v>
      </c>
      <c r="B7" s="466" t="s">
        <v>41</v>
      </c>
      <c r="C7" s="467"/>
      <c r="D7" s="467"/>
      <c r="E7" s="468"/>
      <c r="F7" s="119"/>
      <c r="G7" s="119"/>
      <c r="H7" s="119"/>
      <c r="I7" s="119"/>
      <c r="J7" s="119"/>
      <c r="K7" s="119"/>
      <c r="L7" s="119"/>
      <c r="M7" s="119"/>
    </row>
    <row r="8" spans="1:13" ht="12.75" customHeight="1" thickBot="1" x14ac:dyDescent="0.25">
      <c r="A8" s="495" t="s">
        <v>7</v>
      </c>
      <c r="B8" s="496"/>
      <c r="C8" s="496"/>
      <c r="D8" s="496"/>
      <c r="E8" s="497"/>
      <c r="F8" s="119"/>
      <c r="G8" s="119"/>
      <c r="H8" s="119"/>
      <c r="I8" s="119"/>
      <c r="J8" s="119"/>
      <c r="K8" s="119"/>
      <c r="L8" s="119"/>
      <c r="M8" s="119"/>
    </row>
    <row r="9" spans="1:13" ht="40.5" customHeight="1" x14ac:dyDescent="0.2">
      <c r="A9" s="498" t="s">
        <v>279</v>
      </c>
      <c r="B9" s="499"/>
      <c r="C9" s="499"/>
      <c r="D9" s="499"/>
      <c r="E9" s="500"/>
      <c r="F9" s="119"/>
      <c r="G9" s="119"/>
      <c r="H9" s="119"/>
      <c r="I9" s="119"/>
      <c r="J9" s="119"/>
      <c r="K9" s="119"/>
      <c r="L9" s="119"/>
      <c r="M9" s="119"/>
    </row>
    <row r="10" spans="1:13" ht="40.5" customHeight="1" x14ac:dyDescent="0.2">
      <c r="A10" s="501"/>
      <c r="B10" s="502"/>
      <c r="C10" s="502"/>
      <c r="D10" s="502"/>
      <c r="E10" s="503"/>
      <c r="F10" s="119"/>
      <c r="G10" s="119"/>
      <c r="H10" s="119"/>
      <c r="I10" s="119"/>
      <c r="J10" s="119"/>
      <c r="K10" s="119"/>
      <c r="L10" s="119"/>
      <c r="M10" s="119"/>
    </row>
    <row r="11" spans="1:13" ht="40.5" customHeight="1" thickBot="1" x14ac:dyDescent="0.25">
      <c r="A11" s="504"/>
      <c r="B11" s="505"/>
      <c r="C11" s="505"/>
      <c r="D11" s="505"/>
      <c r="E11" s="506"/>
      <c r="F11" s="119"/>
      <c r="G11" s="119"/>
      <c r="H11" s="119"/>
      <c r="I11" s="119"/>
      <c r="J11" s="119"/>
      <c r="K11" s="119"/>
      <c r="L11" s="119"/>
      <c r="M11" s="119"/>
    </row>
    <row r="12" spans="1:13" ht="26.25" customHeight="1" thickBot="1" x14ac:dyDescent="0.25">
      <c r="A12" s="134" t="s">
        <v>10</v>
      </c>
      <c r="B12" s="484" t="s">
        <v>229</v>
      </c>
      <c r="C12" s="485"/>
      <c r="D12" s="485"/>
      <c r="E12" s="486"/>
      <c r="F12" s="119"/>
      <c r="G12" s="119"/>
      <c r="H12" s="119"/>
      <c r="I12" s="119"/>
      <c r="J12" s="119"/>
      <c r="K12" s="119"/>
      <c r="L12" s="119"/>
      <c r="M12" s="119"/>
    </row>
    <row r="13" spans="1:13" ht="12" customHeight="1" x14ac:dyDescent="0.2">
      <c r="A13" s="421" t="s">
        <v>11</v>
      </c>
      <c r="B13" s="135">
        <v>2019</v>
      </c>
      <c r="C13" s="135">
        <v>2020</v>
      </c>
      <c r="D13" s="135">
        <v>2021</v>
      </c>
      <c r="E13" s="135">
        <v>2022</v>
      </c>
      <c r="F13" s="119"/>
      <c r="G13" s="119"/>
      <c r="H13" s="119"/>
      <c r="I13" s="119"/>
      <c r="J13" s="119"/>
      <c r="K13" s="119"/>
      <c r="L13" s="119"/>
      <c r="M13" s="119"/>
    </row>
    <row r="14" spans="1:13" ht="12.75" customHeight="1" thickBot="1" x14ac:dyDescent="0.25">
      <c r="A14" s="422"/>
      <c r="B14" s="70" t="s">
        <v>5</v>
      </c>
      <c r="C14" s="70" t="s">
        <v>6</v>
      </c>
      <c r="D14" s="70" t="s">
        <v>6</v>
      </c>
      <c r="E14" s="70" t="s">
        <v>6</v>
      </c>
      <c r="F14" s="119"/>
      <c r="G14" s="119"/>
      <c r="H14" s="119"/>
      <c r="I14" s="119"/>
      <c r="J14" s="119"/>
      <c r="K14" s="119"/>
      <c r="L14" s="119"/>
      <c r="M14" s="119"/>
    </row>
    <row r="15" spans="1:13" ht="48.75" thickBot="1" x14ac:dyDescent="0.25">
      <c r="A15" s="80" t="s">
        <v>230</v>
      </c>
      <c r="B15" s="75">
        <f>B20</f>
        <v>206</v>
      </c>
      <c r="C15" s="75">
        <f t="shared" ref="C15:E15" si="0">C20</f>
        <v>214</v>
      </c>
      <c r="D15" s="75">
        <f t="shared" si="0"/>
        <v>219</v>
      </c>
      <c r="E15" s="75">
        <f t="shared" si="0"/>
        <v>224</v>
      </c>
      <c r="F15" s="119"/>
      <c r="G15" s="119"/>
      <c r="H15" s="119"/>
      <c r="I15" s="119"/>
      <c r="J15" s="119"/>
      <c r="K15" s="119"/>
      <c r="L15" s="119"/>
      <c r="M15" s="119"/>
    </row>
    <row r="16" spans="1:13" ht="48.75" thickBot="1" x14ac:dyDescent="0.25">
      <c r="A16" s="71" t="s">
        <v>280</v>
      </c>
      <c r="B16" s="117">
        <v>1065081</v>
      </c>
      <c r="C16" s="117">
        <v>1100000</v>
      </c>
      <c r="D16" s="117">
        <v>1150000</v>
      </c>
      <c r="E16" s="117">
        <v>1200000</v>
      </c>
      <c r="F16" s="119"/>
      <c r="G16" s="119"/>
      <c r="H16" s="119"/>
      <c r="I16" s="119"/>
      <c r="J16" s="119"/>
      <c r="K16" s="119"/>
      <c r="L16" s="119"/>
      <c r="M16" s="119"/>
    </row>
    <row r="17" spans="1:13" ht="48.75" thickBot="1" x14ac:dyDescent="0.25">
      <c r="A17" s="81" t="s">
        <v>281</v>
      </c>
      <c r="B17" s="74">
        <v>75</v>
      </c>
      <c r="C17" s="74">
        <v>80</v>
      </c>
      <c r="D17" s="74">
        <v>85</v>
      </c>
      <c r="E17" s="74">
        <v>90</v>
      </c>
      <c r="F17" s="119"/>
      <c r="G17" s="119"/>
      <c r="H17" s="119"/>
      <c r="I17" s="119"/>
      <c r="J17" s="119"/>
      <c r="K17" s="119"/>
      <c r="L17" s="119"/>
      <c r="M17" s="119"/>
    </row>
    <row r="18" spans="1:13" ht="30" customHeight="1" thickBot="1" x14ac:dyDescent="0.25">
      <c r="A18" s="136" t="s">
        <v>12</v>
      </c>
      <c r="B18" s="484" t="s">
        <v>231</v>
      </c>
      <c r="C18" s="485"/>
      <c r="D18" s="485"/>
      <c r="E18" s="486"/>
      <c r="F18" s="119"/>
      <c r="G18" s="119"/>
      <c r="H18" s="119"/>
      <c r="I18" s="119"/>
      <c r="J18" s="119"/>
      <c r="K18" s="119"/>
      <c r="L18" s="119"/>
      <c r="M18" s="119"/>
    </row>
    <row r="19" spans="1:13" ht="12.75" customHeight="1" thickBot="1" x14ac:dyDescent="0.25">
      <c r="A19" s="466" t="s">
        <v>13</v>
      </c>
      <c r="B19" s="467"/>
      <c r="C19" s="467"/>
      <c r="D19" s="467"/>
      <c r="E19" s="468"/>
      <c r="F19" s="119"/>
      <c r="G19" s="119"/>
      <c r="H19" s="119"/>
      <c r="I19" s="119"/>
      <c r="J19" s="119"/>
      <c r="K19" s="119"/>
      <c r="L19" s="119"/>
      <c r="M19" s="119"/>
    </row>
    <row r="20" spans="1:13" ht="36.75" thickBot="1" x14ac:dyDescent="0.25">
      <c r="A20" s="80" t="s">
        <v>232</v>
      </c>
      <c r="B20" s="75">
        <f>B30+B178</f>
        <v>206</v>
      </c>
      <c r="C20" s="75">
        <f t="shared" ref="C20:E20" si="1">C30+C178</f>
        <v>214</v>
      </c>
      <c r="D20" s="75">
        <f t="shared" si="1"/>
        <v>219</v>
      </c>
      <c r="E20" s="75">
        <f t="shared" si="1"/>
        <v>224</v>
      </c>
      <c r="F20" s="119"/>
      <c r="G20" s="119"/>
      <c r="H20" s="119"/>
      <c r="I20" s="119"/>
      <c r="J20" s="119"/>
      <c r="K20" s="119"/>
      <c r="L20" s="119"/>
      <c r="M20" s="119"/>
    </row>
    <row r="21" spans="1:13" ht="36.75" thickBot="1" x14ac:dyDescent="0.25">
      <c r="A21" s="80" t="s">
        <v>233</v>
      </c>
      <c r="B21" s="117">
        <v>1065081</v>
      </c>
      <c r="C21" s="117">
        <v>1100000</v>
      </c>
      <c r="D21" s="117">
        <v>1150000</v>
      </c>
      <c r="E21" s="117">
        <v>1200000</v>
      </c>
      <c r="F21" s="119"/>
      <c r="G21" s="119"/>
      <c r="H21" s="119"/>
      <c r="I21" s="119"/>
      <c r="J21" s="119"/>
      <c r="K21" s="119"/>
      <c r="L21" s="119"/>
      <c r="M21" s="119"/>
    </row>
    <row r="22" spans="1:13" ht="24.75" thickBot="1" x14ac:dyDescent="0.25">
      <c r="A22" s="80" t="s">
        <v>154</v>
      </c>
      <c r="B22" s="116">
        <v>98218</v>
      </c>
      <c r="C22" s="116">
        <v>100000</v>
      </c>
      <c r="D22" s="116">
        <v>102000</v>
      </c>
      <c r="E22" s="116">
        <v>105000</v>
      </c>
      <c r="F22" s="119"/>
      <c r="G22" s="119"/>
      <c r="H22" s="119"/>
      <c r="I22" s="119"/>
      <c r="J22" s="119"/>
      <c r="K22" s="119"/>
      <c r="L22" s="119"/>
      <c r="M22" s="119"/>
    </row>
    <row r="23" spans="1:13" ht="12.75" customHeight="1" thickBot="1" x14ac:dyDescent="0.25">
      <c r="A23" s="469" t="s">
        <v>29</v>
      </c>
      <c r="B23" s="470"/>
      <c r="C23" s="470"/>
      <c r="D23" s="470"/>
      <c r="E23" s="471"/>
      <c r="F23" s="119"/>
      <c r="G23" s="119"/>
      <c r="H23" s="119"/>
      <c r="I23" s="119"/>
      <c r="J23" s="119"/>
      <c r="K23" s="119"/>
      <c r="L23" s="119"/>
      <c r="M23" s="119"/>
    </row>
    <row r="24" spans="1:13" ht="12.75" customHeight="1" thickBot="1" x14ac:dyDescent="0.25">
      <c r="A24" s="469" t="s">
        <v>37</v>
      </c>
      <c r="B24" s="470"/>
      <c r="C24" s="470"/>
      <c r="D24" s="470"/>
      <c r="E24" s="471"/>
      <c r="F24" s="119"/>
      <c r="G24" s="119"/>
      <c r="H24" s="119"/>
      <c r="I24" s="119"/>
      <c r="J24" s="119"/>
      <c r="K24" s="119"/>
      <c r="L24" s="119"/>
      <c r="M24" s="119"/>
    </row>
    <row r="25" spans="1:13" ht="13.5" thickBot="1" x14ac:dyDescent="0.25">
      <c r="A25" s="115" t="s">
        <v>182</v>
      </c>
      <c r="B25" s="426" t="s">
        <v>155</v>
      </c>
      <c r="C25" s="427"/>
      <c r="D25" s="427"/>
      <c r="E25" s="428"/>
      <c r="F25" s="119"/>
      <c r="G25" s="119"/>
      <c r="H25" s="119"/>
      <c r="I25" s="119"/>
      <c r="J25" s="119"/>
      <c r="K25" s="119"/>
      <c r="L25" s="119"/>
      <c r="M25" s="119"/>
    </row>
    <row r="26" spans="1:13" ht="51" customHeight="1" thickBot="1" x14ac:dyDescent="0.25">
      <c r="A26" s="72" t="s">
        <v>9</v>
      </c>
      <c r="B26" s="429" t="s">
        <v>156</v>
      </c>
      <c r="C26" s="430"/>
      <c r="D26" s="430"/>
      <c r="E26" s="431"/>
      <c r="F26" s="119"/>
      <c r="G26" s="119"/>
      <c r="H26" s="119"/>
      <c r="I26" s="119"/>
      <c r="J26" s="119"/>
      <c r="K26" s="119"/>
      <c r="L26" s="119"/>
      <c r="M26" s="119"/>
    </row>
    <row r="27" spans="1:13" ht="12.75" customHeight="1" thickBot="1" x14ac:dyDescent="0.25">
      <c r="A27" s="72" t="s">
        <v>14</v>
      </c>
      <c r="B27" s="432" t="s">
        <v>157</v>
      </c>
      <c r="C27" s="433"/>
      <c r="D27" s="433"/>
      <c r="E27" s="434"/>
      <c r="F27" s="119"/>
      <c r="G27" s="119"/>
      <c r="H27" s="119"/>
      <c r="I27" s="119"/>
      <c r="J27" s="119"/>
      <c r="K27" s="119"/>
      <c r="L27" s="119"/>
      <c r="M27" s="119"/>
    </row>
    <row r="28" spans="1:13" ht="12" customHeight="1" x14ac:dyDescent="0.2">
      <c r="A28" s="421"/>
      <c r="B28" s="69">
        <v>2019</v>
      </c>
      <c r="C28" s="69">
        <v>2020</v>
      </c>
      <c r="D28" s="69">
        <v>2021</v>
      </c>
      <c r="E28" s="69">
        <v>2022</v>
      </c>
      <c r="F28" s="119"/>
      <c r="G28" s="119"/>
      <c r="H28" s="119"/>
      <c r="I28" s="119"/>
      <c r="J28" s="119"/>
      <c r="K28" s="119"/>
      <c r="L28" s="119"/>
      <c r="M28" s="119"/>
    </row>
    <row r="29" spans="1:13" ht="13.5" thickBot="1" x14ac:dyDescent="0.25">
      <c r="A29" s="422"/>
      <c r="B29" s="73" t="s">
        <v>5</v>
      </c>
      <c r="C29" s="73" t="s">
        <v>6</v>
      </c>
      <c r="D29" s="73" t="s">
        <v>6</v>
      </c>
      <c r="E29" s="73" t="s">
        <v>6</v>
      </c>
      <c r="F29" s="119"/>
      <c r="G29" s="119"/>
      <c r="H29" s="119"/>
      <c r="I29" s="119"/>
      <c r="J29" s="119"/>
      <c r="K29" s="119"/>
      <c r="L29" s="119"/>
      <c r="M29" s="119"/>
    </row>
    <row r="30" spans="1:13" ht="12.75" customHeight="1" thickBot="1" x14ac:dyDescent="0.25">
      <c r="A30" s="72" t="s">
        <v>8</v>
      </c>
      <c r="B30" s="75">
        <v>192</v>
      </c>
      <c r="C30" s="159">
        <v>200</v>
      </c>
      <c r="D30" s="159">
        <v>205</v>
      </c>
      <c r="E30" s="159">
        <v>210</v>
      </c>
      <c r="F30" s="119"/>
      <c r="G30" s="119"/>
      <c r="H30" s="119"/>
      <c r="I30" s="119"/>
      <c r="J30" s="119"/>
      <c r="K30" s="119"/>
      <c r="L30" s="119"/>
      <c r="M30" s="119"/>
    </row>
    <row r="31" spans="1:13" ht="12.75" customHeight="1" thickBot="1" x14ac:dyDescent="0.25">
      <c r="A31" s="72" t="s">
        <v>15</v>
      </c>
      <c r="B31" s="75">
        <v>296365</v>
      </c>
      <c r="C31" s="75">
        <v>293183</v>
      </c>
      <c r="D31" s="75">
        <v>292505</v>
      </c>
      <c r="E31" s="75">
        <v>294883</v>
      </c>
      <c r="F31" s="119"/>
      <c r="G31" s="119"/>
      <c r="H31" s="119"/>
      <c r="I31" s="119"/>
      <c r="J31" s="119"/>
      <c r="K31" s="119"/>
      <c r="L31" s="119"/>
      <c r="M31" s="119"/>
    </row>
    <row r="32" spans="1:13" ht="12.75" customHeight="1" thickBot="1" x14ac:dyDescent="0.25">
      <c r="A32" s="72" t="s">
        <v>23</v>
      </c>
      <c r="B32" s="75">
        <f>B31/B30</f>
        <v>1543.5677083333333</v>
      </c>
      <c r="C32" s="75">
        <f t="shared" ref="C32:E32" si="2">C31/C30</f>
        <v>1465.915</v>
      </c>
      <c r="D32" s="75">
        <f t="shared" si="2"/>
        <v>1426.8536585365853</v>
      </c>
      <c r="E32" s="75">
        <f t="shared" si="2"/>
        <v>1404.2047619047619</v>
      </c>
      <c r="F32" s="119"/>
      <c r="G32" s="119"/>
      <c r="H32" s="119"/>
      <c r="I32" s="119"/>
      <c r="J32" s="119"/>
      <c r="K32" s="119"/>
      <c r="L32" s="119"/>
      <c r="M32" s="119"/>
    </row>
    <row r="33" spans="1:13" ht="12.75" customHeight="1" thickBot="1" x14ac:dyDescent="0.25">
      <c r="A33" s="72" t="s">
        <v>16</v>
      </c>
      <c r="B33" s="188" t="s">
        <v>22</v>
      </c>
      <c r="C33" s="76">
        <f>C30/B30-1</f>
        <v>4.1666666666666741E-2</v>
      </c>
      <c r="D33" s="76">
        <f t="shared" ref="D33:E35" si="3">D30/C30-1</f>
        <v>2.4999999999999911E-2</v>
      </c>
      <c r="E33" s="76">
        <f t="shared" si="3"/>
        <v>2.4390243902439046E-2</v>
      </c>
      <c r="F33" s="119"/>
      <c r="G33" s="119"/>
      <c r="H33" s="119"/>
      <c r="I33" s="119"/>
      <c r="J33" s="119"/>
      <c r="K33" s="119"/>
      <c r="L33" s="119"/>
      <c r="M33" s="119"/>
    </row>
    <row r="34" spans="1:13" ht="12.75" customHeight="1" thickBot="1" x14ac:dyDescent="0.25">
      <c r="A34" s="72" t="s">
        <v>17</v>
      </c>
      <c r="B34" s="188" t="s">
        <v>22</v>
      </c>
      <c r="C34" s="76">
        <f>C31/B31-1</f>
        <v>-1.0736760413679103E-2</v>
      </c>
      <c r="D34" s="76">
        <f t="shared" si="3"/>
        <v>-2.3125488176326536E-3</v>
      </c>
      <c r="E34" s="76">
        <f t="shared" si="3"/>
        <v>8.129775559392094E-3</v>
      </c>
      <c r="F34" s="119"/>
      <c r="G34" s="119"/>
      <c r="H34" s="119"/>
      <c r="I34" s="119"/>
      <c r="J34" s="119"/>
      <c r="K34" s="119"/>
      <c r="L34" s="119"/>
      <c r="M34" s="119"/>
    </row>
    <row r="35" spans="1:13" ht="13.5" thickBot="1" x14ac:dyDescent="0.25">
      <c r="A35" s="72" t="s">
        <v>18</v>
      </c>
      <c r="B35" s="188" t="s">
        <v>22</v>
      </c>
      <c r="C35" s="76">
        <f>C32/B32-1</f>
        <v>-5.0307289997131854E-2</v>
      </c>
      <c r="D35" s="76">
        <f t="shared" si="3"/>
        <v>-2.6646389090373424E-2</v>
      </c>
      <c r="E35" s="76">
        <f t="shared" si="3"/>
        <v>-1.5873314334879041E-2</v>
      </c>
      <c r="F35" s="119"/>
      <c r="G35" s="119"/>
      <c r="H35" s="119"/>
      <c r="I35" s="119"/>
      <c r="J35" s="119"/>
      <c r="K35" s="119"/>
      <c r="L35" s="119"/>
      <c r="M35" s="119"/>
    </row>
    <row r="36" spans="1:13" ht="12.75" customHeight="1" thickBot="1" x14ac:dyDescent="0.25">
      <c r="A36" s="423" t="s">
        <v>207</v>
      </c>
      <c r="B36" s="424"/>
      <c r="C36" s="424"/>
      <c r="D36" s="424"/>
      <c r="E36" s="425"/>
      <c r="F36" s="119"/>
      <c r="G36" s="119"/>
      <c r="H36" s="119"/>
      <c r="I36" s="119"/>
      <c r="J36" s="119"/>
      <c r="K36" s="119"/>
      <c r="L36" s="119"/>
      <c r="M36" s="119"/>
    </row>
    <row r="37" spans="1:13" ht="12" customHeight="1" x14ac:dyDescent="0.2">
      <c r="A37" s="421"/>
      <c r="B37" s="69">
        <v>2019</v>
      </c>
      <c r="C37" s="69">
        <v>2020</v>
      </c>
      <c r="D37" s="69">
        <v>2021</v>
      </c>
      <c r="E37" s="69">
        <v>2022</v>
      </c>
      <c r="F37" s="119"/>
      <c r="G37" s="119"/>
      <c r="H37" s="119"/>
      <c r="I37" s="119"/>
      <c r="J37" s="119"/>
      <c r="K37" s="119"/>
      <c r="L37" s="119"/>
      <c r="M37" s="119"/>
    </row>
    <row r="38" spans="1:13" ht="13.5" thickBot="1" x14ac:dyDescent="0.25">
      <c r="A38" s="422"/>
      <c r="B38" s="73" t="s">
        <v>5</v>
      </c>
      <c r="C38" s="73" t="s">
        <v>6</v>
      </c>
      <c r="D38" s="73" t="s">
        <v>6</v>
      </c>
      <c r="E38" s="73" t="s">
        <v>6</v>
      </c>
      <c r="F38" s="119"/>
      <c r="G38" s="119"/>
      <c r="H38" s="119"/>
      <c r="I38" s="119"/>
      <c r="J38" s="119"/>
      <c r="K38" s="119"/>
      <c r="L38" s="119"/>
      <c r="M38" s="119"/>
    </row>
    <row r="39" spans="1:13" ht="12.75" customHeight="1" thickBot="1" x14ac:dyDescent="0.25">
      <c r="A39" s="137" t="s">
        <v>0</v>
      </c>
      <c r="B39" s="138">
        <f>B40+B41</f>
        <v>165001</v>
      </c>
      <c r="C39" s="138">
        <f t="shared" ref="C39:E39" si="4">C40+C41</f>
        <v>167326</v>
      </c>
      <c r="D39" s="138">
        <f t="shared" si="4"/>
        <v>162214</v>
      </c>
      <c r="E39" s="139">
        <f t="shared" si="4"/>
        <v>162214</v>
      </c>
      <c r="F39" s="119"/>
      <c r="G39" s="119"/>
      <c r="H39" s="119"/>
      <c r="I39" s="119"/>
      <c r="J39" s="119"/>
      <c r="K39" s="119"/>
      <c r="L39" s="119"/>
      <c r="M39" s="119"/>
    </row>
    <row r="40" spans="1:13" ht="12.75" customHeight="1" thickBot="1" x14ac:dyDescent="0.25">
      <c r="A40" s="140" t="s">
        <v>47</v>
      </c>
      <c r="B40" s="138">
        <v>165001</v>
      </c>
      <c r="C40" s="138">
        <v>167326</v>
      </c>
      <c r="D40" s="138">
        <v>162214</v>
      </c>
      <c r="E40" s="138">
        <v>162214</v>
      </c>
      <c r="F40" s="119"/>
      <c r="G40" s="119"/>
      <c r="H40" s="119"/>
      <c r="I40" s="119"/>
      <c r="J40" s="119"/>
      <c r="K40" s="119"/>
      <c r="L40" s="119"/>
      <c r="M40" s="119"/>
    </row>
    <row r="41" spans="1:13" ht="12.75" customHeight="1" thickBot="1" x14ac:dyDescent="0.25">
      <c r="A41" s="140" t="s">
        <v>48</v>
      </c>
      <c r="B41" s="138"/>
      <c r="C41" s="138"/>
      <c r="D41" s="138"/>
      <c r="E41" s="139"/>
      <c r="F41" s="119"/>
      <c r="G41" s="119"/>
      <c r="H41" s="119"/>
      <c r="I41" s="119"/>
      <c r="J41" s="119"/>
      <c r="K41" s="119"/>
      <c r="L41" s="119"/>
      <c r="M41" s="119"/>
    </row>
    <row r="42" spans="1:13" ht="13.5" thickBot="1" x14ac:dyDescent="0.25">
      <c r="A42" s="137" t="s">
        <v>28</v>
      </c>
      <c r="B42" s="138">
        <f>B43+B44</f>
        <v>28200</v>
      </c>
      <c r="C42" s="138">
        <f t="shared" ref="C42:E42" si="5">C43+C44</f>
        <v>27935</v>
      </c>
      <c r="D42" s="138">
        <f t="shared" si="5"/>
        <v>27069</v>
      </c>
      <c r="E42" s="139">
        <f t="shared" si="5"/>
        <v>27069</v>
      </c>
      <c r="F42" s="119"/>
      <c r="G42" s="119"/>
      <c r="H42" s="119"/>
      <c r="I42" s="119"/>
      <c r="J42" s="119"/>
      <c r="K42" s="119"/>
      <c r="L42" s="119"/>
      <c r="M42" s="119"/>
    </row>
    <row r="43" spans="1:13" ht="12.75" customHeight="1" thickBot="1" x14ac:dyDescent="0.25">
      <c r="A43" s="140" t="s">
        <v>47</v>
      </c>
      <c r="B43" s="138">
        <v>28200</v>
      </c>
      <c r="C43" s="138">
        <v>27935</v>
      </c>
      <c r="D43" s="138">
        <v>27069</v>
      </c>
      <c r="E43" s="138">
        <v>27069</v>
      </c>
      <c r="F43" s="119"/>
      <c r="G43" s="119"/>
      <c r="H43" s="119"/>
      <c r="I43" s="119"/>
      <c r="J43" s="119"/>
      <c r="K43" s="119"/>
      <c r="L43" s="119"/>
      <c r="M43" s="119"/>
    </row>
    <row r="44" spans="1:13" ht="12.75" customHeight="1" thickBot="1" x14ac:dyDescent="0.25">
      <c r="A44" s="140" t="s">
        <v>48</v>
      </c>
      <c r="B44" s="138"/>
      <c r="C44" s="138"/>
      <c r="D44" s="138"/>
      <c r="E44" s="139"/>
      <c r="F44" s="119"/>
      <c r="G44" s="119"/>
      <c r="H44" s="119"/>
      <c r="I44" s="119"/>
      <c r="J44" s="119"/>
      <c r="K44" s="119"/>
      <c r="L44" s="119"/>
      <c r="M44" s="119"/>
    </row>
    <row r="45" spans="1:13" ht="12.75" customHeight="1" thickBot="1" x14ac:dyDescent="0.25">
      <c r="A45" s="137" t="s">
        <v>1</v>
      </c>
      <c r="B45" s="138">
        <f>B46+B47</f>
        <v>100964</v>
      </c>
      <c r="C45" s="138">
        <f t="shared" ref="C45:E45" si="6">C46+C47</f>
        <v>97700</v>
      </c>
      <c r="D45" s="138">
        <f t="shared" si="6"/>
        <v>99000</v>
      </c>
      <c r="E45" s="139">
        <f t="shared" si="6"/>
        <v>101378</v>
      </c>
      <c r="F45" s="119"/>
      <c r="G45" s="119"/>
      <c r="H45" s="119"/>
      <c r="I45" s="119"/>
      <c r="J45" s="119"/>
      <c r="K45" s="119"/>
      <c r="L45" s="119"/>
      <c r="M45" s="119"/>
    </row>
    <row r="46" spans="1:13" ht="15.75" customHeight="1" thickBot="1" x14ac:dyDescent="0.25">
      <c r="A46" s="140" t="s">
        <v>47</v>
      </c>
      <c r="B46" s="138">
        <v>71020</v>
      </c>
      <c r="C46" s="138">
        <v>64500</v>
      </c>
      <c r="D46" s="138">
        <v>64500</v>
      </c>
      <c r="E46" s="138">
        <v>64500</v>
      </c>
      <c r="F46" s="119"/>
      <c r="G46" s="119"/>
      <c r="H46" s="119"/>
      <c r="I46" s="119"/>
      <c r="J46" s="119"/>
      <c r="K46" s="119"/>
      <c r="L46" s="119"/>
      <c r="M46" s="119"/>
    </row>
    <row r="47" spans="1:13" ht="12.75" customHeight="1" thickBot="1" x14ac:dyDescent="0.25">
      <c r="A47" s="140" t="s">
        <v>48</v>
      </c>
      <c r="B47" s="138">
        <v>29944</v>
      </c>
      <c r="C47" s="138">
        <v>33200</v>
      </c>
      <c r="D47" s="138">
        <v>34500</v>
      </c>
      <c r="E47" s="138">
        <v>36878</v>
      </c>
      <c r="F47" s="119"/>
      <c r="G47" s="119"/>
      <c r="H47" s="119"/>
      <c r="I47" s="119"/>
      <c r="J47" s="119"/>
      <c r="K47" s="119"/>
      <c r="L47" s="119"/>
      <c r="M47" s="119"/>
    </row>
    <row r="48" spans="1:13" ht="12.75" customHeight="1" thickBot="1" x14ac:dyDescent="0.25">
      <c r="A48" s="2" t="s">
        <v>2</v>
      </c>
      <c r="B48" s="139">
        <f>B49+B50</f>
        <v>0</v>
      </c>
      <c r="C48" s="139">
        <f t="shared" ref="C48:E48" si="7">C49+C50</f>
        <v>0</v>
      </c>
      <c r="D48" s="139">
        <f t="shared" si="7"/>
        <v>0</v>
      </c>
      <c r="E48" s="139">
        <f t="shared" si="7"/>
        <v>0</v>
      </c>
      <c r="F48" s="119"/>
      <c r="G48" s="119"/>
      <c r="H48" s="119"/>
      <c r="I48" s="119"/>
      <c r="J48" s="119"/>
      <c r="K48" s="119"/>
      <c r="L48" s="119"/>
      <c r="M48" s="119"/>
    </row>
    <row r="49" spans="1:13" ht="12.75" customHeight="1" thickBot="1" x14ac:dyDescent="0.25">
      <c r="A49" s="3" t="s">
        <v>47</v>
      </c>
      <c r="B49" s="138"/>
      <c r="C49" s="138"/>
      <c r="D49" s="138"/>
      <c r="E49" s="138"/>
      <c r="F49" s="119"/>
      <c r="G49" s="119"/>
      <c r="H49" s="119"/>
      <c r="I49" s="119"/>
      <c r="J49" s="119"/>
      <c r="K49" s="119"/>
      <c r="L49" s="119"/>
      <c r="M49" s="119"/>
    </row>
    <row r="50" spans="1:13" ht="12.75" customHeight="1" thickBot="1" x14ac:dyDescent="0.25">
      <c r="A50" s="3" t="s">
        <v>48</v>
      </c>
      <c r="B50" s="141"/>
      <c r="C50" s="138"/>
      <c r="D50" s="138"/>
      <c r="E50" s="138"/>
      <c r="F50" s="119"/>
      <c r="G50" s="119"/>
      <c r="H50" s="119"/>
      <c r="I50" s="119"/>
      <c r="J50" s="119"/>
      <c r="K50" s="119"/>
      <c r="L50" s="119"/>
      <c r="M50" s="119"/>
    </row>
    <row r="51" spans="1:13" ht="12.75" customHeight="1" thickBot="1" x14ac:dyDescent="0.25">
      <c r="A51" s="2" t="s">
        <v>24</v>
      </c>
      <c r="B51" s="141">
        <f>B52+B53</f>
        <v>1500</v>
      </c>
      <c r="C51" s="141">
        <f t="shared" ref="C51:E51" si="8">C52+C53</f>
        <v>0</v>
      </c>
      <c r="D51" s="142">
        <f t="shared" si="8"/>
        <v>4000</v>
      </c>
      <c r="E51" s="142">
        <f t="shared" si="8"/>
        <v>4000</v>
      </c>
      <c r="F51" s="119"/>
      <c r="G51" s="119"/>
      <c r="H51" s="119"/>
      <c r="I51" s="119"/>
      <c r="J51" s="119"/>
      <c r="K51" s="119"/>
      <c r="L51" s="119"/>
      <c r="M51" s="119"/>
    </row>
    <row r="52" spans="1:13" ht="12.75" customHeight="1" thickBot="1" x14ac:dyDescent="0.25">
      <c r="A52" s="3" t="s">
        <v>47</v>
      </c>
      <c r="B52" s="141">
        <v>1500</v>
      </c>
      <c r="C52" s="138"/>
      <c r="D52" s="143">
        <v>4000</v>
      </c>
      <c r="E52" s="143">
        <v>4000</v>
      </c>
      <c r="F52" s="119"/>
      <c r="G52" s="119"/>
      <c r="H52" s="119"/>
      <c r="I52" s="119"/>
      <c r="J52" s="119"/>
      <c r="K52" s="119"/>
      <c r="L52" s="119"/>
      <c r="M52" s="119"/>
    </row>
    <row r="53" spans="1:13" ht="12.75" customHeight="1" thickBot="1" x14ac:dyDescent="0.25">
      <c r="A53" s="3" t="s">
        <v>48</v>
      </c>
      <c r="B53" s="141"/>
      <c r="C53" s="138"/>
      <c r="D53" s="138"/>
      <c r="E53" s="138"/>
      <c r="F53" s="119"/>
      <c r="G53" s="119"/>
      <c r="H53" s="119"/>
      <c r="I53" s="119"/>
      <c r="J53" s="119"/>
      <c r="K53" s="119"/>
      <c r="L53" s="119"/>
      <c r="M53" s="119"/>
    </row>
    <row r="54" spans="1:13" ht="12.75" customHeight="1" thickBot="1" x14ac:dyDescent="0.25">
      <c r="A54" s="137" t="s">
        <v>25</v>
      </c>
      <c r="B54" s="141">
        <f>B55+B56</f>
        <v>222</v>
      </c>
      <c r="C54" s="141">
        <f t="shared" ref="C54:E54" si="9">C55+C56</f>
        <v>222</v>
      </c>
      <c r="D54" s="141">
        <f t="shared" si="9"/>
        <v>222</v>
      </c>
      <c r="E54" s="141">
        <f t="shared" si="9"/>
        <v>222</v>
      </c>
      <c r="F54" s="119"/>
      <c r="G54" s="119"/>
      <c r="H54" s="119"/>
      <c r="I54" s="119"/>
      <c r="J54" s="119"/>
      <c r="K54" s="119"/>
      <c r="L54" s="119"/>
      <c r="M54" s="119"/>
    </row>
    <row r="55" spans="1:13" ht="12.75" customHeight="1" thickBot="1" x14ac:dyDescent="0.25">
      <c r="A55" s="140" t="s">
        <v>47</v>
      </c>
      <c r="B55" s="144">
        <v>222</v>
      </c>
      <c r="C55" s="144">
        <v>222</v>
      </c>
      <c r="D55" s="138">
        <v>222</v>
      </c>
      <c r="E55" s="138">
        <v>222</v>
      </c>
      <c r="F55" s="119"/>
      <c r="G55" s="119"/>
      <c r="H55" s="119"/>
      <c r="I55" s="119"/>
      <c r="J55" s="119"/>
      <c r="K55" s="119"/>
      <c r="L55" s="119"/>
      <c r="M55" s="119"/>
    </row>
    <row r="56" spans="1:13" ht="12.75" customHeight="1" thickBot="1" x14ac:dyDescent="0.25">
      <c r="A56" s="140" t="s">
        <v>48</v>
      </c>
      <c r="B56" s="141"/>
      <c r="C56" s="138"/>
      <c r="D56" s="138"/>
      <c r="E56" s="138"/>
      <c r="F56" s="119"/>
      <c r="G56" s="119"/>
      <c r="H56" s="119"/>
      <c r="I56" s="119"/>
      <c r="J56" s="119"/>
      <c r="K56" s="119"/>
      <c r="L56" s="119"/>
      <c r="M56" s="119"/>
    </row>
    <row r="57" spans="1:13" ht="13.5" thickBot="1" x14ac:dyDescent="0.25">
      <c r="A57" s="137" t="s">
        <v>3</v>
      </c>
      <c r="B57" s="141">
        <f>B58+B59</f>
        <v>478</v>
      </c>
      <c r="C57" s="141">
        <f t="shared" ref="C57:E57" si="10">C58+C59</f>
        <v>0</v>
      </c>
      <c r="D57" s="141">
        <f t="shared" si="10"/>
        <v>0</v>
      </c>
      <c r="E57" s="141">
        <f t="shared" si="10"/>
        <v>0</v>
      </c>
      <c r="F57" s="119"/>
      <c r="G57" s="119"/>
      <c r="H57" s="119"/>
      <c r="I57" s="119"/>
      <c r="J57" s="119"/>
      <c r="K57" s="119"/>
      <c r="L57" s="119"/>
      <c r="M57" s="119"/>
    </row>
    <row r="58" spans="1:13" ht="12.75" customHeight="1" thickBot="1" x14ac:dyDescent="0.25">
      <c r="A58" s="3" t="s">
        <v>47</v>
      </c>
      <c r="B58" s="145">
        <v>478</v>
      </c>
      <c r="C58" s="139"/>
      <c r="D58" s="139"/>
      <c r="E58" s="139"/>
      <c r="F58" s="119"/>
      <c r="G58" s="119"/>
      <c r="H58" s="119"/>
      <c r="I58" s="119"/>
      <c r="J58" s="119"/>
      <c r="K58" s="119"/>
      <c r="L58" s="119"/>
      <c r="M58" s="119"/>
    </row>
    <row r="59" spans="1:13" ht="12.75" customHeight="1" thickBot="1" x14ac:dyDescent="0.25">
      <c r="A59" s="3" t="s">
        <v>48</v>
      </c>
      <c r="B59" s="145"/>
      <c r="C59" s="139"/>
      <c r="D59" s="139"/>
      <c r="E59" s="139"/>
      <c r="F59" s="119"/>
      <c r="G59" s="119"/>
      <c r="H59" s="119"/>
      <c r="I59" s="119"/>
      <c r="J59" s="119"/>
      <c r="K59" s="119"/>
      <c r="L59" s="119"/>
      <c r="M59" s="119"/>
    </row>
    <row r="60" spans="1:13" ht="12.75" customHeight="1" thickBot="1" x14ac:dyDescent="0.25">
      <c r="A60" s="146" t="s">
        <v>30</v>
      </c>
      <c r="B60" s="139">
        <f t="shared" ref="B60:E60" si="11">B57+B54+B51+B48+B45+B42+B39</f>
        <v>296365</v>
      </c>
      <c r="C60" s="139">
        <f t="shared" si="11"/>
        <v>293183</v>
      </c>
      <c r="D60" s="139">
        <f t="shared" si="11"/>
        <v>292505</v>
      </c>
      <c r="E60" s="139">
        <f t="shared" si="11"/>
        <v>294883</v>
      </c>
      <c r="F60" s="119"/>
      <c r="G60" s="119"/>
      <c r="H60" s="119"/>
      <c r="I60" s="119"/>
      <c r="J60" s="119"/>
      <c r="K60" s="119"/>
      <c r="L60" s="119"/>
      <c r="M60" s="119"/>
    </row>
    <row r="61" spans="1:13" ht="12.75" customHeight="1" thickBot="1" x14ac:dyDescent="0.25">
      <c r="A61" s="147" t="s">
        <v>31</v>
      </c>
      <c r="B61" s="148">
        <f>IF(B60-B31=0,0,"Error")</f>
        <v>0</v>
      </c>
      <c r="C61" s="148">
        <f>IF(C60-C31=0,0,"Error")</f>
        <v>0</v>
      </c>
      <c r="D61" s="148">
        <f>IF(D60-D31=0,0,"Error")</f>
        <v>0</v>
      </c>
      <c r="E61" s="148">
        <f>IF(E60-E31=0,0,"Error")</f>
        <v>0</v>
      </c>
      <c r="F61" s="119"/>
      <c r="G61" s="119"/>
      <c r="H61" s="119"/>
      <c r="I61" s="119"/>
      <c r="J61" s="119"/>
      <c r="K61" s="119"/>
      <c r="L61" s="119"/>
      <c r="M61" s="119"/>
    </row>
    <row r="62" spans="1:13" ht="24.75" customHeight="1" thickBot="1" x14ac:dyDescent="0.25">
      <c r="A62" s="115" t="s">
        <v>247</v>
      </c>
      <c r="B62" s="426" t="s">
        <v>270</v>
      </c>
      <c r="C62" s="427"/>
      <c r="D62" s="427"/>
      <c r="E62" s="428"/>
      <c r="F62" s="119"/>
      <c r="G62" s="119"/>
      <c r="H62" s="119"/>
      <c r="I62" s="119"/>
      <c r="J62" s="119"/>
      <c r="K62" s="119"/>
      <c r="L62" s="119"/>
      <c r="M62" s="119"/>
    </row>
    <row r="63" spans="1:13" ht="25.5" customHeight="1" thickBot="1" x14ac:dyDescent="0.25">
      <c r="A63" s="72" t="s">
        <v>9</v>
      </c>
      <c r="B63" s="453" t="s">
        <v>204</v>
      </c>
      <c r="C63" s="454"/>
      <c r="D63" s="454"/>
      <c r="E63" s="455"/>
      <c r="F63" s="119"/>
      <c r="G63" s="119"/>
      <c r="H63" s="119"/>
      <c r="I63" s="119"/>
      <c r="J63" s="119"/>
      <c r="K63" s="119"/>
      <c r="L63" s="119"/>
      <c r="M63" s="119"/>
    </row>
    <row r="64" spans="1:13" ht="12.75" customHeight="1" thickBot="1" x14ac:dyDescent="0.25">
      <c r="A64" s="72" t="s">
        <v>14</v>
      </c>
      <c r="B64" s="432" t="s">
        <v>197</v>
      </c>
      <c r="C64" s="433"/>
      <c r="D64" s="433"/>
      <c r="E64" s="434"/>
      <c r="F64" s="119"/>
      <c r="G64" s="119"/>
      <c r="H64" s="119"/>
      <c r="I64" s="119"/>
      <c r="J64" s="119"/>
      <c r="K64" s="119"/>
      <c r="L64" s="119"/>
      <c r="M64" s="119"/>
    </row>
    <row r="65" spans="1:13" ht="12" customHeight="1" x14ac:dyDescent="0.2">
      <c r="A65" s="421"/>
      <c r="B65" s="69">
        <v>2019</v>
      </c>
      <c r="C65" s="69">
        <v>2020</v>
      </c>
      <c r="D65" s="69">
        <v>2021</v>
      </c>
      <c r="E65" s="69">
        <v>2022</v>
      </c>
      <c r="F65" s="119"/>
      <c r="G65" s="119"/>
      <c r="H65" s="119"/>
      <c r="I65" s="119"/>
      <c r="J65" s="119"/>
      <c r="K65" s="119"/>
      <c r="L65" s="119"/>
      <c r="M65" s="119"/>
    </row>
    <row r="66" spans="1:13" ht="13.5" thickBot="1" x14ac:dyDescent="0.25">
      <c r="A66" s="422"/>
      <c r="B66" s="73" t="s">
        <v>5</v>
      </c>
      <c r="C66" s="73" t="s">
        <v>6</v>
      </c>
      <c r="D66" s="73" t="s">
        <v>6</v>
      </c>
      <c r="E66" s="73" t="s">
        <v>6</v>
      </c>
      <c r="F66" s="119"/>
      <c r="G66" s="119"/>
      <c r="H66" s="119"/>
      <c r="I66" s="119"/>
      <c r="J66" s="119"/>
      <c r="K66" s="119"/>
      <c r="L66" s="119"/>
      <c r="M66" s="119"/>
    </row>
    <row r="67" spans="1:13" ht="12.75" customHeight="1" thickBot="1" x14ac:dyDescent="0.25">
      <c r="A67" s="72" t="s">
        <v>8</v>
      </c>
      <c r="B67" s="159">
        <v>1</v>
      </c>
      <c r="C67" s="159">
        <v>1</v>
      </c>
      <c r="D67" s="75"/>
      <c r="E67" s="75"/>
      <c r="F67" s="119"/>
      <c r="G67" s="119"/>
      <c r="H67" s="119"/>
      <c r="I67" s="119"/>
      <c r="J67" s="119"/>
      <c r="K67" s="119"/>
      <c r="L67" s="119"/>
      <c r="M67" s="119"/>
    </row>
    <row r="68" spans="1:13" ht="12.75" customHeight="1" thickBot="1" x14ac:dyDescent="0.25">
      <c r="A68" s="72" t="s">
        <v>15</v>
      </c>
      <c r="B68" s="75">
        <v>2500</v>
      </c>
      <c r="C68" s="75">
        <v>2000</v>
      </c>
      <c r="D68" s="75"/>
      <c r="E68" s="75"/>
      <c r="F68" s="119"/>
      <c r="G68" s="119"/>
      <c r="H68" s="119"/>
      <c r="I68" s="119"/>
      <c r="J68" s="119"/>
      <c r="K68" s="119"/>
      <c r="L68" s="119"/>
      <c r="M68" s="119"/>
    </row>
    <row r="69" spans="1:13" ht="12.75" customHeight="1" thickBot="1" x14ac:dyDescent="0.25">
      <c r="A69" s="72" t="s">
        <v>23</v>
      </c>
      <c r="B69" s="75">
        <f>B68/B67</f>
        <v>2500</v>
      </c>
      <c r="C69" s="75">
        <f t="shared" ref="C69:E69" si="12">C68/C67</f>
        <v>2000</v>
      </c>
      <c r="D69" s="75" t="e">
        <f t="shared" si="12"/>
        <v>#DIV/0!</v>
      </c>
      <c r="E69" s="75" t="e">
        <f t="shared" si="12"/>
        <v>#DIV/0!</v>
      </c>
      <c r="F69" s="119"/>
      <c r="G69" s="119"/>
      <c r="H69" s="119"/>
      <c r="I69" s="119"/>
      <c r="J69" s="119"/>
      <c r="K69" s="119"/>
      <c r="L69" s="119"/>
      <c r="M69" s="119"/>
    </row>
    <row r="70" spans="1:13" ht="12.75" customHeight="1" thickBot="1" x14ac:dyDescent="0.25">
      <c r="A70" s="72" t="s">
        <v>16</v>
      </c>
      <c r="B70" s="188" t="s">
        <v>22</v>
      </c>
      <c r="C70" s="76">
        <f>C67/B67-1</f>
        <v>0</v>
      </c>
      <c r="D70" s="76">
        <f t="shared" ref="D70:E72" si="13">D67/C67-1</f>
        <v>-1</v>
      </c>
      <c r="E70" s="76" t="e">
        <f t="shared" si="13"/>
        <v>#DIV/0!</v>
      </c>
      <c r="F70" s="119"/>
      <c r="G70" s="119"/>
      <c r="H70" s="119"/>
      <c r="I70" s="119"/>
      <c r="J70" s="119"/>
      <c r="K70" s="119"/>
      <c r="L70" s="119"/>
      <c r="M70" s="119"/>
    </row>
    <row r="71" spans="1:13" ht="12.75" customHeight="1" thickBot="1" x14ac:dyDescent="0.25">
      <c r="A71" s="72" t="s">
        <v>17</v>
      </c>
      <c r="B71" s="188" t="s">
        <v>22</v>
      </c>
      <c r="C71" s="76">
        <f>C68/B68-1</f>
        <v>-0.19999999999999996</v>
      </c>
      <c r="D71" s="76">
        <f t="shared" si="13"/>
        <v>-1</v>
      </c>
      <c r="E71" s="76" t="e">
        <f t="shared" si="13"/>
        <v>#DIV/0!</v>
      </c>
      <c r="F71" s="119"/>
      <c r="G71" s="119"/>
      <c r="H71" s="119"/>
      <c r="I71" s="119"/>
      <c r="J71" s="119"/>
      <c r="K71" s="119"/>
      <c r="L71" s="119"/>
      <c r="M71" s="119"/>
    </row>
    <row r="72" spans="1:13" ht="13.5" thickBot="1" x14ac:dyDescent="0.25">
      <c r="A72" s="72" t="s">
        <v>18</v>
      </c>
      <c r="B72" s="188" t="s">
        <v>22</v>
      </c>
      <c r="C72" s="76">
        <f>C69/B69-1</f>
        <v>-0.19999999999999996</v>
      </c>
      <c r="D72" s="76" t="e">
        <f t="shared" si="13"/>
        <v>#DIV/0!</v>
      </c>
      <c r="E72" s="76" t="e">
        <f t="shared" si="13"/>
        <v>#DIV/0!</v>
      </c>
      <c r="F72" s="119"/>
      <c r="G72" s="119"/>
      <c r="H72" s="119"/>
      <c r="I72" s="119"/>
      <c r="J72" s="119"/>
      <c r="K72" s="119"/>
      <c r="L72" s="119"/>
      <c r="M72" s="119"/>
    </row>
    <row r="73" spans="1:13" ht="12.75" customHeight="1" thickBot="1" x14ac:dyDescent="0.25">
      <c r="A73" s="423" t="s">
        <v>207</v>
      </c>
      <c r="B73" s="424"/>
      <c r="C73" s="424"/>
      <c r="D73" s="424"/>
      <c r="E73" s="425"/>
      <c r="F73" s="119"/>
      <c r="G73" s="119"/>
      <c r="H73" s="119"/>
      <c r="I73" s="119"/>
      <c r="J73" s="119"/>
      <c r="K73" s="119"/>
      <c r="L73" s="119"/>
      <c r="M73" s="119"/>
    </row>
    <row r="74" spans="1:13" ht="12" customHeight="1" x14ac:dyDescent="0.2">
      <c r="A74" s="421"/>
      <c r="B74" s="69">
        <v>2019</v>
      </c>
      <c r="C74" s="69">
        <v>2020</v>
      </c>
      <c r="D74" s="69">
        <v>2021</v>
      </c>
      <c r="E74" s="69">
        <v>2022</v>
      </c>
      <c r="F74" s="119"/>
      <c r="G74" s="119"/>
      <c r="H74" s="119"/>
      <c r="I74" s="119"/>
      <c r="J74" s="119"/>
      <c r="K74" s="119"/>
      <c r="L74" s="119"/>
      <c r="M74" s="119"/>
    </row>
    <row r="75" spans="1:13" ht="13.5" thickBot="1" x14ac:dyDescent="0.25">
      <c r="A75" s="422"/>
      <c r="B75" s="73" t="s">
        <v>5</v>
      </c>
      <c r="C75" s="73" t="s">
        <v>6</v>
      </c>
      <c r="D75" s="73" t="s">
        <v>6</v>
      </c>
      <c r="E75" s="73" t="s">
        <v>6</v>
      </c>
      <c r="F75" s="119"/>
      <c r="G75" s="119"/>
      <c r="H75" s="119"/>
      <c r="I75" s="119"/>
      <c r="J75" s="119"/>
      <c r="K75" s="119"/>
      <c r="L75" s="119"/>
      <c r="M75" s="119"/>
    </row>
    <row r="76" spans="1:13" ht="12.75" customHeight="1" thickBot="1" x14ac:dyDescent="0.25">
      <c r="A76" s="137" t="s">
        <v>0</v>
      </c>
      <c r="B76" s="138">
        <f>B77+B78</f>
        <v>0</v>
      </c>
      <c r="C76" s="138">
        <f t="shared" ref="C76:E76" si="14">C77+C78</f>
        <v>0</v>
      </c>
      <c r="D76" s="138">
        <f t="shared" si="14"/>
        <v>0</v>
      </c>
      <c r="E76" s="139">
        <f t="shared" si="14"/>
        <v>0</v>
      </c>
      <c r="F76" s="119"/>
      <c r="G76" s="119"/>
      <c r="H76" s="119"/>
      <c r="I76" s="119"/>
      <c r="J76" s="119"/>
      <c r="K76" s="119"/>
      <c r="L76" s="119"/>
      <c r="M76" s="119"/>
    </row>
    <row r="77" spans="1:13" ht="12.75" customHeight="1" thickBot="1" x14ac:dyDescent="0.25">
      <c r="A77" s="140" t="s">
        <v>47</v>
      </c>
      <c r="B77" s="138"/>
      <c r="C77" s="138"/>
      <c r="D77" s="138"/>
      <c r="E77" s="139"/>
      <c r="F77" s="119"/>
      <c r="G77" s="119"/>
      <c r="H77" s="119"/>
      <c r="I77" s="119"/>
      <c r="J77" s="119"/>
      <c r="K77" s="119"/>
      <c r="L77" s="119"/>
      <c r="M77" s="119"/>
    </row>
    <row r="78" spans="1:13" ht="12.75" customHeight="1" thickBot="1" x14ac:dyDescent="0.25">
      <c r="A78" s="140" t="s">
        <v>48</v>
      </c>
      <c r="B78" s="138"/>
      <c r="C78" s="138"/>
      <c r="D78" s="138"/>
      <c r="E78" s="139"/>
      <c r="F78" s="119"/>
      <c r="G78" s="119"/>
      <c r="H78" s="119"/>
      <c r="I78" s="119"/>
      <c r="J78" s="119"/>
      <c r="K78" s="119"/>
      <c r="L78" s="119"/>
      <c r="M78" s="119"/>
    </row>
    <row r="79" spans="1:13" ht="13.5" thickBot="1" x14ac:dyDescent="0.25">
      <c r="A79" s="137" t="s">
        <v>28</v>
      </c>
      <c r="B79" s="138">
        <f>B80+B81</f>
        <v>0</v>
      </c>
      <c r="C79" s="138">
        <f t="shared" ref="C79:E79" si="15">C80+C81</f>
        <v>0</v>
      </c>
      <c r="D79" s="138">
        <f t="shared" si="15"/>
        <v>0</v>
      </c>
      <c r="E79" s="139">
        <f t="shared" si="15"/>
        <v>0</v>
      </c>
      <c r="F79" s="119"/>
      <c r="G79" s="119"/>
      <c r="H79" s="119"/>
      <c r="I79" s="119"/>
      <c r="J79" s="119"/>
      <c r="K79" s="119"/>
      <c r="L79" s="119"/>
      <c r="M79" s="119"/>
    </row>
    <row r="80" spans="1:13" ht="12.75" customHeight="1" thickBot="1" x14ac:dyDescent="0.25">
      <c r="A80" s="140" t="s">
        <v>47</v>
      </c>
      <c r="B80" s="138"/>
      <c r="C80" s="138"/>
      <c r="D80" s="138"/>
      <c r="E80" s="139"/>
      <c r="F80" s="119"/>
      <c r="G80" s="119"/>
      <c r="H80" s="119"/>
      <c r="I80" s="119"/>
      <c r="J80" s="119"/>
      <c r="K80" s="119"/>
      <c r="L80" s="119"/>
      <c r="M80" s="119"/>
    </row>
    <row r="81" spans="1:13" ht="12.75" customHeight="1" thickBot="1" x14ac:dyDescent="0.25">
      <c r="A81" s="140" t="s">
        <v>48</v>
      </c>
      <c r="B81" s="138"/>
      <c r="C81" s="138"/>
      <c r="D81" s="138"/>
      <c r="E81" s="139"/>
      <c r="F81" s="119"/>
      <c r="G81" s="119"/>
      <c r="H81" s="119"/>
      <c r="I81" s="119"/>
      <c r="J81" s="119"/>
      <c r="K81" s="119"/>
      <c r="L81" s="119"/>
      <c r="M81" s="119"/>
    </row>
    <row r="82" spans="1:13" ht="12.75" customHeight="1" thickBot="1" x14ac:dyDescent="0.25">
      <c r="A82" s="137" t="s">
        <v>1</v>
      </c>
      <c r="B82" s="138">
        <f>B83+B84</f>
        <v>0</v>
      </c>
      <c r="C82" s="138">
        <f t="shared" ref="C82:E82" si="16">C83+C84</f>
        <v>0</v>
      </c>
      <c r="D82" s="138">
        <f t="shared" si="16"/>
        <v>0</v>
      </c>
      <c r="E82" s="139">
        <f t="shared" si="16"/>
        <v>0</v>
      </c>
      <c r="F82" s="119"/>
      <c r="G82" s="119"/>
      <c r="H82" s="119"/>
      <c r="I82" s="119"/>
      <c r="J82" s="119"/>
      <c r="K82" s="119"/>
      <c r="L82" s="119"/>
      <c r="M82" s="119"/>
    </row>
    <row r="83" spans="1:13" ht="12.75" customHeight="1" thickBot="1" x14ac:dyDescent="0.25">
      <c r="A83" s="140" t="s">
        <v>47</v>
      </c>
      <c r="B83" s="138"/>
      <c r="C83" s="138"/>
      <c r="D83" s="138"/>
      <c r="E83" s="138"/>
      <c r="F83" s="119"/>
      <c r="G83" s="119"/>
      <c r="H83" s="119"/>
      <c r="I83" s="119"/>
      <c r="J83" s="119"/>
      <c r="K83" s="119"/>
      <c r="L83" s="119"/>
      <c r="M83" s="119"/>
    </row>
    <row r="84" spans="1:13" ht="12.75" customHeight="1" thickBot="1" x14ac:dyDescent="0.25">
      <c r="A84" s="140" t="s">
        <v>48</v>
      </c>
      <c r="B84" s="138"/>
      <c r="C84" s="138"/>
      <c r="D84" s="138"/>
      <c r="E84" s="138"/>
      <c r="F84" s="119"/>
      <c r="G84" s="119"/>
      <c r="H84" s="119"/>
      <c r="I84" s="119"/>
      <c r="J84" s="119"/>
      <c r="K84" s="119"/>
      <c r="L84" s="119"/>
      <c r="M84" s="119"/>
    </row>
    <row r="85" spans="1:13" ht="12.75" customHeight="1" thickBot="1" x14ac:dyDescent="0.25">
      <c r="A85" s="2" t="s">
        <v>2</v>
      </c>
      <c r="B85" s="139">
        <f>B86+B87</f>
        <v>0</v>
      </c>
      <c r="C85" s="139">
        <f t="shared" ref="C85:E85" si="17">C86+C87</f>
        <v>0</v>
      </c>
      <c r="D85" s="139">
        <f t="shared" si="17"/>
        <v>0</v>
      </c>
      <c r="E85" s="139">
        <f t="shared" si="17"/>
        <v>0</v>
      </c>
      <c r="F85" s="119"/>
      <c r="G85" s="119"/>
      <c r="H85" s="119"/>
      <c r="I85" s="119"/>
      <c r="J85" s="119"/>
      <c r="K85" s="119"/>
      <c r="L85" s="119"/>
      <c r="M85" s="119"/>
    </row>
    <row r="86" spans="1:13" ht="12.75" customHeight="1" thickBot="1" x14ac:dyDescent="0.25">
      <c r="A86" s="3" t="s">
        <v>47</v>
      </c>
      <c r="B86" s="138"/>
      <c r="C86" s="138"/>
      <c r="D86" s="138"/>
      <c r="E86" s="138"/>
      <c r="F86" s="119"/>
      <c r="G86" s="119"/>
      <c r="H86" s="119"/>
      <c r="I86" s="119"/>
      <c r="J86" s="119"/>
      <c r="K86" s="119"/>
      <c r="L86" s="119"/>
      <c r="M86" s="119"/>
    </row>
    <row r="87" spans="1:13" ht="12.75" customHeight="1" thickBot="1" x14ac:dyDescent="0.25">
      <c r="A87" s="3" t="s">
        <v>48</v>
      </c>
      <c r="B87" s="141"/>
      <c r="C87" s="138"/>
      <c r="D87" s="138"/>
      <c r="E87" s="138"/>
      <c r="F87" s="119"/>
      <c r="G87" s="119"/>
      <c r="H87" s="119"/>
      <c r="I87" s="119"/>
      <c r="J87" s="119"/>
      <c r="K87" s="119"/>
      <c r="L87" s="119"/>
      <c r="M87" s="119"/>
    </row>
    <row r="88" spans="1:13" ht="12.75" customHeight="1" thickBot="1" x14ac:dyDescent="0.25">
      <c r="A88" s="2" t="s">
        <v>24</v>
      </c>
      <c r="B88" s="141">
        <f>B89+B90</f>
        <v>2500</v>
      </c>
      <c r="C88" s="141">
        <f t="shared" ref="C88:E88" si="18">C89+C90</f>
        <v>2000</v>
      </c>
      <c r="D88" s="142">
        <f t="shared" si="18"/>
        <v>0</v>
      </c>
      <c r="E88" s="142">
        <f t="shared" si="18"/>
        <v>0</v>
      </c>
      <c r="F88" s="119"/>
      <c r="G88" s="119"/>
      <c r="H88" s="119"/>
      <c r="I88" s="119"/>
      <c r="J88" s="119"/>
      <c r="K88" s="119"/>
      <c r="L88" s="119"/>
      <c r="M88" s="119"/>
    </row>
    <row r="89" spans="1:13" ht="12.75" customHeight="1" thickBot="1" x14ac:dyDescent="0.25">
      <c r="A89" s="3" t="s">
        <v>47</v>
      </c>
      <c r="B89" s="141">
        <v>2500</v>
      </c>
      <c r="C89" s="138">
        <v>2000</v>
      </c>
      <c r="D89" s="143"/>
      <c r="E89" s="143"/>
      <c r="F89" s="119"/>
      <c r="G89" s="119"/>
      <c r="H89" s="119"/>
      <c r="I89" s="119"/>
      <c r="J89" s="119"/>
      <c r="K89" s="119"/>
      <c r="L89" s="119"/>
      <c r="M89" s="119"/>
    </row>
    <row r="90" spans="1:13" ht="12.75" customHeight="1" thickBot="1" x14ac:dyDescent="0.25">
      <c r="A90" s="3" t="s">
        <v>48</v>
      </c>
      <c r="B90" s="141"/>
      <c r="C90" s="138"/>
      <c r="D90" s="138"/>
      <c r="E90" s="138"/>
      <c r="F90" s="119"/>
      <c r="G90" s="119"/>
      <c r="H90" s="119"/>
      <c r="I90" s="119"/>
      <c r="J90" s="119"/>
      <c r="K90" s="119"/>
      <c r="L90" s="119"/>
      <c r="M90" s="119"/>
    </row>
    <row r="91" spans="1:13" ht="12.75" customHeight="1" thickBot="1" x14ac:dyDescent="0.25">
      <c r="A91" s="137" t="s">
        <v>25</v>
      </c>
      <c r="B91" s="141">
        <f>B92+B93</f>
        <v>0</v>
      </c>
      <c r="C91" s="141">
        <f t="shared" ref="C91:E91" si="19">C92+C93</f>
        <v>0</v>
      </c>
      <c r="D91" s="141">
        <f t="shared" si="19"/>
        <v>0</v>
      </c>
      <c r="E91" s="141">
        <f t="shared" si="19"/>
        <v>0</v>
      </c>
      <c r="F91" s="119"/>
      <c r="G91" s="119"/>
      <c r="H91" s="119"/>
      <c r="I91" s="119"/>
      <c r="J91" s="119"/>
      <c r="K91" s="119"/>
      <c r="L91" s="119"/>
      <c r="M91" s="119"/>
    </row>
    <row r="92" spans="1:13" ht="12.75" customHeight="1" thickBot="1" x14ac:dyDescent="0.25">
      <c r="A92" s="140" t="s">
        <v>47</v>
      </c>
      <c r="B92" s="144"/>
      <c r="C92" s="144"/>
      <c r="D92" s="138"/>
      <c r="E92" s="138"/>
      <c r="F92" s="119"/>
      <c r="G92" s="119"/>
      <c r="H92" s="119"/>
      <c r="I92" s="119"/>
      <c r="J92" s="119"/>
      <c r="K92" s="119"/>
      <c r="L92" s="119"/>
      <c r="M92" s="119"/>
    </row>
    <row r="93" spans="1:13" ht="12.75" customHeight="1" thickBot="1" x14ac:dyDescent="0.25">
      <c r="A93" s="140" t="s">
        <v>48</v>
      </c>
      <c r="B93" s="141"/>
      <c r="C93" s="138"/>
      <c r="D93" s="138"/>
      <c r="E93" s="138"/>
      <c r="F93" s="119"/>
      <c r="G93" s="119"/>
      <c r="H93" s="119"/>
      <c r="I93" s="119"/>
      <c r="J93" s="119"/>
      <c r="K93" s="119"/>
      <c r="L93" s="119"/>
      <c r="M93" s="119"/>
    </row>
    <row r="94" spans="1:13" ht="13.5" thickBot="1" x14ac:dyDescent="0.25">
      <c r="A94" s="137" t="s">
        <v>3</v>
      </c>
      <c r="B94" s="141">
        <f>B95+B96</f>
        <v>0</v>
      </c>
      <c r="C94" s="141">
        <f t="shared" ref="C94:E94" si="20">C95+C96</f>
        <v>0</v>
      </c>
      <c r="D94" s="141">
        <f t="shared" si="20"/>
        <v>0</v>
      </c>
      <c r="E94" s="141">
        <f t="shared" si="20"/>
        <v>0</v>
      </c>
      <c r="F94" s="119"/>
      <c r="G94" s="119"/>
      <c r="H94" s="119"/>
      <c r="I94" s="119"/>
      <c r="J94" s="119"/>
      <c r="K94" s="119"/>
      <c r="L94" s="119"/>
      <c r="M94" s="119"/>
    </row>
    <row r="95" spans="1:13" ht="12.75" customHeight="1" thickBot="1" x14ac:dyDescent="0.25">
      <c r="A95" s="3" t="s">
        <v>47</v>
      </c>
      <c r="B95" s="145"/>
      <c r="C95" s="139"/>
      <c r="D95" s="139"/>
      <c r="E95" s="139"/>
      <c r="F95" s="119"/>
      <c r="G95" s="119"/>
      <c r="H95" s="119"/>
      <c r="I95" s="119"/>
      <c r="J95" s="119"/>
      <c r="K95" s="119"/>
      <c r="L95" s="119"/>
      <c r="M95" s="119"/>
    </row>
    <row r="96" spans="1:13" ht="12.75" customHeight="1" thickBot="1" x14ac:dyDescent="0.25">
      <c r="A96" s="3" t="s">
        <v>48</v>
      </c>
      <c r="B96" s="145"/>
      <c r="C96" s="139"/>
      <c r="D96" s="139"/>
      <c r="E96" s="139"/>
      <c r="F96" s="119"/>
      <c r="G96" s="119"/>
      <c r="H96" s="119"/>
      <c r="I96" s="119"/>
      <c r="J96" s="119"/>
      <c r="K96" s="119"/>
      <c r="L96" s="119"/>
      <c r="M96" s="119"/>
    </row>
    <row r="97" spans="1:13" ht="12.75" customHeight="1" thickBot="1" x14ac:dyDescent="0.25">
      <c r="A97" s="146" t="s">
        <v>30</v>
      </c>
      <c r="B97" s="139">
        <f t="shared" ref="B97:E97" si="21">B94+B91+B88+B85+B82+B79+B76</f>
        <v>2500</v>
      </c>
      <c r="C97" s="139">
        <f t="shared" si="21"/>
        <v>2000</v>
      </c>
      <c r="D97" s="139">
        <f t="shared" si="21"/>
        <v>0</v>
      </c>
      <c r="E97" s="139">
        <f t="shared" si="21"/>
        <v>0</v>
      </c>
      <c r="F97" s="119"/>
      <c r="G97" s="119"/>
      <c r="H97" s="119"/>
      <c r="I97" s="119"/>
      <c r="J97" s="119"/>
      <c r="K97" s="119"/>
      <c r="L97" s="119"/>
      <c r="M97" s="119"/>
    </row>
    <row r="98" spans="1:13" ht="12.75" customHeight="1" thickBot="1" x14ac:dyDescent="0.25">
      <c r="A98" s="147" t="s">
        <v>31</v>
      </c>
      <c r="B98" s="148">
        <f>IF(B97-B68=0,0,"Error")</f>
        <v>0</v>
      </c>
      <c r="C98" s="148">
        <f>IF(C97-C68=0,0,"Error")</f>
        <v>0</v>
      </c>
      <c r="D98" s="148">
        <f>IF(D97-D68=0,0,"Error")</f>
        <v>0</v>
      </c>
      <c r="E98" s="148">
        <f>IF(E97-E68=0,0,"Error")</f>
        <v>0</v>
      </c>
      <c r="F98" s="119"/>
      <c r="G98" s="119"/>
      <c r="H98" s="119"/>
      <c r="I98" s="119"/>
      <c r="J98" s="119"/>
      <c r="K98" s="119"/>
      <c r="L98" s="119"/>
      <c r="M98" s="119"/>
    </row>
    <row r="99" spans="1:13" ht="23.25" customHeight="1" thickBot="1" x14ac:dyDescent="0.25">
      <c r="A99" s="115" t="s">
        <v>276</v>
      </c>
      <c r="B99" s="426" t="s">
        <v>274</v>
      </c>
      <c r="C99" s="427"/>
      <c r="D99" s="427"/>
      <c r="E99" s="428"/>
      <c r="F99" s="119"/>
      <c r="G99" s="119"/>
      <c r="H99" s="119"/>
      <c r="I99" s="119"/>
      <c r="J99" s="119"/>
      <c r="K99" s="119"/>
      <c r="L99" s="119"/>
      <c r="M99" s="119"/>
    </row>
    <row r="100" spans="1:13" ht="33" customHeight="1" thickBot="1" x14ac:dyDescent="0.25">
      <c r="A100" s="72" t="s">
        <v>9</v>
      </c>
      <c r="B100" s="453" t="s">
        <v>275</v>
      </c>
      <c r="C100" s="454"/>
      <c r="D100" s="454"/>
      <c r="E100" s="455"/>
      <c r="F100" s="119"/>
      <c r="G100" s="119"/>
      <c r="H100" s="119"/>
      <c r="I100" s="119"/>
      <c r="J100" s="119"/>
      <c r="K100" s="119"/>
      <c r="L100" s="119"/>
      <c r="M100" s="119"/>
    </row>
    <row r="101" spans="1:13" ht="12.75" customHeight="1" thickBot="1" x14ac:dyDescent="0.25">
      <c r="A101" s="72" t="s">
        <v>14</v>
      </c>
      <c r="B101" s="432" t="s">
        <v>197</v>
      </c>
      <c r="C101" s="433"/>
      <c r="D101" s="433"/>
      <c r="E101" s="434"/>
      <c r="F101" s="119"/>
      <c r="G101" s="119"/>
      <c r="H101" s="119"/>
      <c r="I101" s="119"/>
      <c r="J101" s="119"/>
      <c r="K101" s="119"/>
      <c r="L101" s="119"/>
      <c r="M101" s="119"/>
    </row>
    <row r="102" spans="1:13" ht="12" customHeight="1" x14ac:dyDescent="0.2">
      <c r="A102" s="421"/>
      <c r="B102" s="69">
        <v>2019</v>
      </c>
      <c r="C102" s="69">
        <v>2020</v>
      </c>
      <c r="D102" s="69">
        <v>2021</v>
      </c>
      <c r="E102" s="69">
        <v>2022</v>
      </c>
      <c r="F102" s="119"/>
      <c r="G102" s="119"/>
      <c r="H102" s="119"/>
      <c r="I102" s="119"/>
      <c r="J102" s="119"/>
      <c r="K102" s="119"/>
      <c r="L102" s="119"/>
      <c r="M102" s="119"/>
    </row>
    <row r="103" spans="1:13" ht="13.5" thickBot="1" x14ac:dyDescent="0.25">
      <c r="A103" s="422"/>
      <c r="B103" s="73" t="s">
        <v>5</v>
      </c>
      <c r="C103" s="73" t="s">
        <v>6</v>
      </c>
      <c r="D103" s="73" t="s">
        <v>6</v>
      </c>
      <c r="E103" s="73" t="s">
        <v>6</v>
      </c>
      <c r="F103" s="119"/>
      <c r="G103" s="119"/>
      <c r="H103" s="119"/>
      <c r="I103" s="119"/>
      <c r="J103" s="119"/>
      <c r="K103" s="119"/>
      <c r="L103" s="119"/>
      <c r="M103" s="119"/>
    </row>
    <row r="104" spans="1:13" ht="12.75" customHeight="1" thickBot="1" x14ac:dyDescent="0.25">
      <c r="A104" s="72" t="s">
        <v>8</v>
      </c>
      <c r="B104" s="75"/>
      <c r="C104" s="159">
        <v>1</v>
      </c>
      <c r="D104" s="75"/>
      <c r="E104" s="75"/>
      <c r="F104" s="119"/>
      <c r="G104" s="119"/>
      <c r="H104" s="119"/>
      <c r="I104" s="119"/>
      <c r="J104" s="119"/>
      <c r="K104" s="119"/>
      <c r="L104" s="119"/>
      <c r="M104" s="119"/>
    </row>
    <row r="105" spans="1:13" ht="12.75" customHeight="1" thickBot="1" x14ac:dyDescent="0.25">
      <c r="A105" s="72" t="s">
        <v>15</v>
      </c>
      <c r="B105" s="75"/>
      <c r="C105" s="75">
        <v>2000</v>
      </c>
      <c r="D105" s="75"/>
      <c r="E105" s="75"/>
      <c r="F105" s="119"/>
      <c r="G105" s="119"/>
      <c r="H105" s="119"/>
      <c r="I105" s="119"/>
      <c r="J105" s="119"/>
      <c r="K105" s="119"/>
      <c r="L105" s="119"/>
      <c r="M105" s="119"/>
    </row>
    <row r="106" spans="1:13" ht="12.75" customHeight="1" thickBot="1" x14ac:dyDescent="0.25">
      <c r="A106" s="72" t="s">
        <v>23</v>
      </c>
      <c r="B106" s="75" t="e">
        <f>B105/B104</f>
        <v>#DIV/0!</v>
      </c>
      <c r="C106" s="75">
        <f t="shared" ref="C106:E106" si="22">C105/C104</f>
        <v>2000</v>
      </c>
      <c r="D106" s="75" t="e">
        <f t="shared" si="22"/>
        <v>#DIV/0!</v>
      </c>
      <c r="E106" s="75" t="e">
        <f t="shared" si="22"/>
        <v>#DIV/0!</v>
      </c>
      <c r="F106" s="119"/>
      <c r="G106" s="119"/>
      <c r="H106" s="119"/>
      <c r="I106" s="119"/>
      <c r="J106" s="119"/>
      <c r="K106" s="119"/>
      <c r="L106" s="119"/>
      <c r="M106" s="119"/>
    </row>
    <row r="107" spans="1:13" ht="12.75" customHeight="1" thickBot="1" x14ac:dyDescent="0.25">
      <c r="A107" s="72" t="s">
        <v>16</v>
      </c>
      <c r="B107" s="188" t="s">
        <v>22</v>
      </c>
      <c r="C107" s="76" t="e">
        <f>C104/B104-1</f>
        <v>#DIV/0!</v>
      </c>
      <c r="D107" s="76">
        <f t="shared" ref="D107:E109" si="23">D104/C104-1</f>
        <v>-1</v>
      </c>
      <c r="E107" s="76" t="e">
        <f t="shared" si="23"/>
        <v>#DIV/0!</v>
      </c>
      <c r="F107" s="119"/>
      <c r="G107" s="119"/>
      <c r="H107" s="119"/>
      <c r="I107" s="119"/>
      <c r="J107" s="119"/>
      <c r="K107" s="119"/>
      <c r="L107" s="119"/>
      <c r="M107" s="119"/>
    </row>
    <row r="108" spans="1:13" ht="12.75" customHeight="1" thickBot="1" x14ac:dyDescent="0.25">
      <c r="A108" s="72" t="s">
        <v>17</v>
      </c>
      <c r="B108" s="188" t="s">
        <v>22</v>
      </c>
      <c r="C108" s="76" t="e">
        <f>C105/B105-1</f>
        <v>#DIV/0!</v>
      </c>
      <c r="D108" s="76">
        <f t="shared" si="23"/>
        <v>-1</v>
      </c>
      <c r="E108" s="76" t="e">
        <f t="shared" si="23"/>
        <v>#DIV/0!</v>
      </c>
      <c r="F108" s="119"/>
      <c r="G108" s="119"/>
      <c r="H108" s="119"/>
      <c r="I108" s="119"/>
      <c r="J108" s="119"/>
      <c r="K108" s="119"/>
      <c r="L108" s="119"/>
      <c r="M108" s="119"/>
    </row>
    <row r="109" spans="1:13" ht="13.5" thickBot="1" x14ac:dyDescent="0.25">
      <c r="A109" s="72" t="s">
        <v>18</v>
      </c>
      <c r="B109" s="188" t="s">
        <v>22</v>
      </c>
      <c r="C109" s="76" t="e">
        <f>C106/B106-1</f>
        <v>#DIV/0!</v>
      </c>
      <c r="D109" s="76" t="e">
        <f t="shared" si="23"/>
        <v>#DIV/0!</v>
      </c>
      <c r="E109" s="76" t="e">
        <f t="shared" si="23"/>
        <v>#DIV/0!</v>
      </c>
      <c r="F109" s="119"/>
      <c r="G109" s="119"/>
      <c r="H109" s="119"/>
      <c r="I109" s="119"/>
      <c r="J109" s="119"/>
      <c r="K109" s="119"/>
      <c r="L109" s="119"/>
      <c r="M109" s="119"/>
    </row>
    <row r="110" spans="1:13" ht="12.75" customHeight="1" thickBot="1" x14ac:dyDescent="0.25">
      <c r="A110" s="423" t="s">
        <v>207</v>
      </c>
      <c r="B110" s="424"/>
      <c r="C110" s="424"/>
      <c r="D110" s="424"/>
      <c r="E110" s="425"/>
      <c r="F110" s="119"/>
      <c r="G110" s="119"/>
      <c r="H110" s="119"/>
      <c r="I110" s="119"/>
      <c r="J110" s="119"/>
      <c r="K110" s="119"/>
      <c r="L110" s="119"/>
      <c r="M110" s="119"/>
    </row>
    <row r="111" spans="1:13" ht="12" customHeight="1" x14ac:dyDescent="0.2">
      <c r="A111" s="421"/>
      <c r="B111" s="69">
        <v>2019</v>
      </c>
      <c r="C111" s="69">
        <v>2020</v>
      </c>
      <c r="D111" s="69">
        <v>2021</v>
      </c>
      <c r="E111" s="69">
        <v>2022</v>
      </c>
      <c r="F111" s="119"/>
      <c r="G111" s="119"/>
      <c r="H111" s="119"/>
      <c r="I111" s="119"/>
      <c r="J111" s="119"/>
      <c r="K111" s="119"/>
      <c r="L111" s="119"/>
      <c r="M111" s="119"/>
    </row>
    <row r="112" spans="1:13" ht="13.5" thickBot="1" x14ac:dyDescent="0.25">
      <c r="A112" s="422"/>
      <c r="B112" s="73" t="s">
        <v>5</v>
      </c>
      <c r="C112" s="73" t="s">
        <v>6</v>
      </c>
      <c r="D112" s="73" t="s">
        <v>6</v>
      </c>
      <c r="E112" s="73" t="s">
        <v>6</v>
      </c>
      <c r="F112" s="119"/>
      <c r="G112" s="119"/>
      <c r="H112" s="119"/>
      <c r="I112" s="119"/>
      <c r="J112" s="119"/>
      <c r="K112" s="119"/>
      <c r="L112" s="119"/>
      <c r="M112" s="119"/>
    </row>
    <row r="113" spans="1:13" ht="12.75" customHeight="1" thickBot="1" x14ac:dyDescent="0.25">
      <c r="A113" s="137" t="s">
        <v>0</v>
      </c>
      <c r="B113" s="138">
        <f>B114+B115</f>
        <v>0</v>
      </c>
      <c r="C113" s="138">
        <f t="shared" ref="C113:E113" si="24">C114+C115</f>
        <v>0</v>
      </c>
      <c r="D113" s="138">
        <f t="shared" si="24"/>
        <v>0</v>
      </c>
      <c r="E113" s="139">
        <f t="shared" si="24"/>
        <v>0</v>
      </c>
      <c r="F113" s="119"/>
      <c r="G113" s="119"/>
      <c r="H113" s="119"/>
      <c r="I113" s="119"/>
      <c r="J113" s="119"/>
      <c r="K113" s="119"/>
      <c r="L113" s="119"/>
      <c r="M113" s="119"/>
    </row>
    <row r="114" spans="1:13" ht="12.75" customHeight="1" thickBot="1" x14ac:dyDescent="0.25">
      <c r="A114" s="140" t="s">
        <v>47</v>
      </c>
      <c r="B114" s="138"/>
      <c r="C114" s="138"/>
      <c r="D114" s="138"/>
      <c r="E114" s="139"/>
      <c r="F114" s="119"/>
      <c r="G114" s="119"/>
      <c r="H114" s="119"/>
      <c r="I114" s="119"/>
      <c r="J114" s="119"/>
      <c r="K114" s="119"/>
      <c r="L114" s="119"/>
      <c r="M114" s="119"/>
    </row>
    <row r="115" spans="1:13" ht="12.75" customHeight="1" thickBot="1" x14ac:dyDescent="0.25">
      <c r="A115" s="140" t="s">
        <v>48</v>
      </c>
      <c r="B115" s="138"/>
      <c r="C115" s="138"/>
      <c r="D115" s="138"/>
      <c r="E115" s="139"/>
      <c r="F115" s="119"/>
      <c r="G115" s="119"/>
      <c r="H115" s="119"/>
      <c r="I115" s="119"/>
      <c r="J115" s="119"/>
      <c r="K115" s="119"/>
      <c r="L115" s="119"/>
      <c r="M115" s="119"/>
    </row>
    <row r="116" spans="1:13" ht="13.5" thickBot="1" x14ac:dyDescent="0.25">
      <c r="A116" s="137" t="s">
        <v>28</v>
      </c>
      <c r="B116" s="138">
        <f>B117+B118</f>
        <v>0</v>
      </c>
      <c r="C116" s="138">
        <f t="shared" ref="C116:E116" si="25">C117+C118</f>
        <v>0</v>
      </c>
      <c r="D116" s="138">
        <f t="shared" si="25"/>
        <v>0</v>
      </c>
      <c r="E116" s="139">
        <f t="shared" si="25"/>
        <v>0</v>
      </c>
      <c r="F116" s="119"/>
      <c r="G116" s="119"/>
      <c r="H116" s="119"/>
      <c r="I116" s="119"/>
      <c r="J116" s="119"/>
      <c r="K116" s="119"/>
      <c r="L116" s="119"/>
      <c r="M116" s="119"/>
    </row>
    <row r="117" spans="1:13" ht="12.75" customHeight="1" thickBot="1" x14ac:dyDescent="0.25">
      <c r="A117" s="140" t="s">
        <v>47</v>
      </c>
      <c r="B117" s="138"/>
      <c r="C117" s="138"/>
      <c r="D117" s="138"/>
      <c r="E117" s="139"/>
      <c r="F117" s="119"/>
      <c r="G117" s="119"/>
      <c r="H117" s="119"/>
      <c r="I117" s="119"/>
      <c r="J117" s="119"/>
      <c r="K117" s="119"/>
      <c r="L117" s="119"/>
      <c r="M117" s="119"/>
    </row>
    <row r="118" spans="1:13" ht="12.75" customHeight="1" thickBot="1" x14ac:dyDescent="0.25">
      <c r="A118" s="140" t="s">
        <v>48</v>
      </c>
      <c r="B118" s="138"/>
      <c r="C118" s="138"/>
      <c r="D118" s="138"/>
      <c r="E118" s="139"/>
      <c r="F118" s="119"/>
      <c r="G118" s="119"/>
      <c r="H118" s="119"/>
      <c r="I118" s="119"/>
      <c r="J118" s="119"/>
      <c r="K118" s="119"/>
      <c r="L118" s="119"/>
      <c r="M118" s="119"/>
    </row>
    <row r="119" spans="1:13" ht="12.75" customHeight="1" thickBot="1" x14ac:dyDescent="0.25">
      <c r="A119" s="137" t="s">
        <v>1</v>
      </c>
      <c r="B119" s="138">
        <f>B120+B121</f>
        <v>0</v>
      </c>
      <c r="C119" s="138">
        <f t="shared" ref="C119:E119" si="26">C120+C121</f>
        <v>0</v>
      </c>
      <c r="D119" s="138">
        <f t="shared" si="26"/>
        <v>0</v>
      </c>
      <c r="E119" s="139">
        <f t="shared" si="26"/>
        <v>0</v>
      </c>
      <c r="F119" s="119"/>
      <c r="G119" s="119"/>
      <c r="H119" s="119"/>
      <c r="I119" s="119"/>
      <c r="J119" s="119"/>
      <c r="K119" s="119"/>
      <c r="L119" s="119"/>
      <c r="M119" s="119"/>
    </row>
    <row r="120" spans="1:13" ht="12.75" customHeight="1" thickBot="1" x14ac:dyDescent="0.25">
      <c r="A120" s="140" t="s">
        <v>47</v>
      </c>
      <c r="B120" s="138"/>
      <c r="C120" s="138"/>
      <c r="D120" s="138"/>
      <c r="E120" s="138"/>
      <c r="F120" s="119"/>
      <c r="G120" s="119"/>
      <c r="H120" s="119"/>
      <c r="I120" s="119"/>
      <c r="J120" s="119"/>
      <c r="K120" s="119"/>
      <c r="L120" s="119"/>
      <c r="M120" s="119"/>
    </row>
    <row r="121" spans="1:13" ht="12.75" customHeight="1" thickBot="1" x14ac:dyDescent="0.25">
      <c r="A121" s="140" t="s">
        <v>48</v>
      </c>
      <c r="B121" s="138"/>
      <c r="C121" s="138"/>
      <c r="D121" s="138"/>
      <c r="E121" s="138"/>
      <c r="F121" s="119"/>
      <c r="G121" s="119"/>
      <c r="H121" s="119"/>
      <c r="I121" s="119"/>
      <c r="J121" s="119"/>
      <c r="K121" s="119"/>
      <c r="L121" s="119"/>
      <c r="M121" s="119"/>
    </row>
    <row r="122" spans="1:13" ht="12.75" customHeight="1" thickBot="1" x14ac:dyDescent="0.25">
      <c r="A122" s="2" t="s">
        <v>2</v>
      </c>
      <c r="B122" s="139">
        <f>B123+B124</f>
        <v>0</v>
      </c>
      <c r="C122" s="139">
        <f t="shared" ref="C122:E122" si="27">C123+C124</f>
        <v>0</v>
      </c>
      <c r="D122" s="139">
        <f t="shared" si="27"/>
        <v>0</v>
      </c>
      <c r="E122" s="139">
        <f t="shared" si="27"/>
        <v>0</v>
      </c>
      <c r="F122" s="119"/>
      <c r="G122" s="119"/>
      <c r="H122" s="119"/>
      <c r="I122" s="119"/>
      <c r="J122" s="119"/>
      <c r="K122" s="119"/>
      <c r="L122" s="119"/>
      <c r="M122" s="119"/>
    </row>
    <row r="123" spans="1:13" ht="12.75" customHeight="1" thickBot="1" x14ac:dyDescent="0.25">
      <c r="A123" s="3" t="s">
        <v>47</v>
      </c>
      <c r="B123" s="138"/>
      <c r="C123" s="138"/>
      <c r="D123" s="138"/>
      <c r="E123" s="138"/>
      <c r="F123" s="119"/>
      <c r="G123" s="119"/>
      <c r="H123" s="119"/>
      <c r="I123" s="119"/>
      <c r="J123" s="119"/>
      <c r="K123" s="119"/>
      <c r="L123" s="119"/>
      <c r="M123" s="119"/>
    </row>
    <row r="124" spans="1:13" ht="12.75" customHeight="1" thickBot="1" x14ac:dyDescent="0.25">
      <c r="A124" s="3" t="s">
        <v>48</v>
      </c>
      <c r="B124" s="141"/>
      <c r="C124" s="138"/>
      <c r="D124" s="138"/>
      <c r="E124" s="138"/>
      <c r="F124" s="119"/>
      <c r="G124" s="119"/>
      <c r="H124" s="119"/>
      <c r="I124" s="119"/>
      <c r="J124" s="119"/>
      <c r="K124" s="119"/>
      <c r="L124" s="119"/>
      <c r="M124" s="119"/>
    </row>
    <row r="125" spans="1:13" ht="12.75" customHeight="1" thickBot="1" x14ac:dyDescent="0.25">
      <c r="A125" s="2" t="s">
        <v>24</v>
      </c>
      <c r="B125" s="141">
        <f>B126+B127</f>
        <v>0</v>
      </c>
      <c r="C125" s="141">
        <f t="shared" ref="C125:E125" si="28">C126+C127</f>
        <v>2000</v>
      </c>
      <c r="D125" s="142">
        <f t="shared" si="28"/>
        <v>0</v>
      </c>
      <c r="E125" s="142">
        <f t="shared" si="28"/>
        <v>0</v>
      </c>
      <c r="F125" s="119"/>
      <c r="G125" s="119"/>
      <c r="H125" s="119"/>
      <c r="I125" s="119"/>
      <c r="J125" s="119"/>
      <c r="K125" s="119"/>
      <c r="L125" s="119"/>
      <c r="M125" s="119"/>
    </row>
    <row r="126" spans="1:13" ht="12.75" customHeight="1" thickBot="1" x14ac:dyDescent="0.25">
      <c r="A126" s="3" t="s">
        <v>47</v>
      </c>
      <c r="B126" s="141"/>
      <c r="C126" s="138">
        <v>2000</v>
      </c>
      <c r="D126" s="143"/>
      <c r="E126" s="143"/>
      <c r="F126" s="119"/>
      <c r="G126" s="119"/>
      <c r="H126" s="119"/>
      <c r="I126" s="119"/>
      <c r="J126" s="119"/>
      <c r="K126" s="119"/>
      <c r="L126" s="119"/>
      <c r="M126" s="119"/>
    </row>
    <row r="127" spans="1:13" ht="12.75" customHeight="1" thickBot="1" x14ac:dyDescent="0.25">
      <c r="A127" s="3" t="s">
        <v>48</v>
      </c>
      <c r="B127" s="141"/>
      <c r="C127" s="138"/>
      <c r="D127" s="138"/>
      <c r="E127" s="138"/>
      <c r="F127" s="119"/>
      <c r="G127" s="119"/>
      <c r="H127" s="119"/>
      <c r="I127" s="119"/>
      <c r="J127" s="119"/>
      <c r="K127" s="119"/>
      <c r="L127" s="119"/>
      <c r="M127" s="119"/>
    </row>
    <row r="128" spans="1:13" ht="12.75" customHeight="1" thickBot="1" x14ac:dyDescent="0.25">
      <c r="A128" s="137" t="s">
        <v>25</v>
      </c>
      <c r="B128" s="141">
        <f>B129+B130</f>
        <v>0</v>
      </c>
      <c r="C128" s="141">
        <f t="shared" ref="C128:E128" si="29">C129+C130</f>
        <v>0</v>
      </c>
      <c r="D128" s="141">
        <f t="shared" si="29"/>
        <v>0</v>
      </c>
      <c r="E128" s="141">
        <f t="shared" si="29"/>
        <v>0</v>
      </c>
      <c r="F128" s="119"/>
      <c r="G128" s="119"/>
      <c r="H128" s="119"/>
      <c r="I128" s="119"/>
      <c r="J128" s="119"/>
      <c r="K128" s="119"/>
      <c r="L128" s="119"/>
      <c r="M128" s="119"/>
    </row>
    <row r="129" spans="1:13" ht="12.75" customHeight="1" thickBot="1" x14ac:dyDescent="0.25">
      <c r="A129" s="140" t="s">
        <v>47</v>
      </c>
      <c r="B129" s="144"/>
      <c r="C129" s="144"/>
      <c r="D129" s="138"/>
      <c r="E129" s="138"/>
      <c r="F129" s="119"/>
      <c r="G129" s="119"/>
      <c r="H129" s="119"/>
      <c r="I129" s="119"/>
      <c r="J129" s="119"/>
      <c r="K129" s="119"/>
      <c r="L129" s="119"/>
      <c r="M129" s="119"/>
    </row>
    <row r="130" spans="1:13" ht="12.75" customHeight="1" thickBot="1" x14ac:dyDescent="0.25">
      <c r="A130" s="140" t="s">
        <v>48</v>
      </c>
      <c r="B130" s="141"/>
      <c r="C130" s="138"/>
      <c r="D130" s="138"/>
      <c r="E130" s="138"/>
      <c r="F130" s="119"/>
      <c r="G130" s="119"/>
      <c r="H130" s="119"/>
      <c r="I130" s="119"/>
      <c r="J130" s="119"/>
      <c r="K130" s="119"/>
      <c r="L130" s="119"/>
      <c r="M130" s="119"/>
    </row>
    <row r="131" spans="1:13" ht="13.5" thickBot="1" x14ac:dyDescent="0.25">
      <c r="A131" s="137" t="s">
        <v>3</v>
      </c>
      <c r="B131" s="141">
        <f>B132+B133</f>
        <v>0</v>
      </c>
      <c r="C131" s="141">
        <f t="shared" ref="C131:E131" si="30">C132+C133</f>
        <v>0</v>
      </c>
      <c r="D131" s="141">
        <f t="shared" si="30"/>
        <v>0</v>
      </c>
      <c r="E131" s="141">
        <f t="shared" si="30"/>
        <v>0</v>
      </c>
      <c r="F131" s="119"/>
      <c r="G131" s="119"/>
      <c r="H131" s="119"/>
      <c r="I131" s="119"/>
      <c r="J131" s="119"/>
      <c r="K131" s="119"/>
      <c r="L131" s="119"/>
      <c r="M131" s="119"/>
    </row>
    <row r="132" spans="1:13" ht="12.75" customHeight="1" thickBot="1" x14ac:dyDescent="0.25">
      <c r="A132" s="3" t="s">
        <v>47</v>
      </c>
      <c r="B132" s="145"/>
      <c r="C132" s="139"/>
      <c r="D132" s="139"/>
      <c r="E132" s="139"/>
      <c r="F132" s="119"/>
      <c r="G132" s="119"/>
      <c r="H132" s="119"/>
      <c r="I132" s="119"/>
      <c r="J132" s="119"/>
      <c r="K132" s="119"/>
      <c r="L132" s="119"/>
      <c r="M132" s="119"/>
    </row>
    <row r="133" spans="1:13" ht="12.75" customHeight="1" thickBot="1" x14ac:dyDescent="0.25">
      <c r="A133" s="3" t="s">
        <v>48</v>
      </c>
      <c r="B133" s="145"/>
      <c r="C133" s="139"/>
      <c r="D133" s="139"/>
      <c r="E133" s="139"/>
      <c r="F133" s="119"/>
      <c r="G133" s="119"/>
      <c r="H133" s="119"/>
      <c r="I133" s="119"/>
      <c r="J133" s="119"/>
      <c r="K133" s="119"/>
      <c r="L133" s="119"/>
      <c r="M133" s="119"/>
    </row>
    <row r="134" spans="1:13" ht="12.75" customHeight="1" thickBot="1" x14ac:dyDescent="0.25">
      <c r="A134" s="146" t="s">
        <v>30</v>
      </c>
      <c r="B134" s="139">
        <f t="shared" ref="B134:E134" si="31">B131+B128+B125+B122+B119+B116+B113</f>
        <v>0</v>
      </c>
      <c r="C134" s="139">
        <f t="shared" si="31"/>
        <v>2000</v>
      </c>
      <c r="D134" s="139">
        <f t="shared" si="31"/>
        <v>0</v>
      </c>
      <c r="E134" s="139">
        <f t="shared" si="31"/>
        <v>0</v>
      </c>
      <c r="F134" s="119"/>
      <c r="G134" s="119"/>
      <c r="H134" s="119"/>
      <c r="I134" s="119"/>
      <c r="J134" s="119"/>
      <c r="K134" s="119"/>
      <c r="L134" s="119"/>
      <c r="M134" s="119"/>
    </row>
    <row r="135" spans="1:13" ht="12.75" customHeight="1" thickBot="1" x14ac:dyDescent="0.25">
      <c r="A135" s="147" t="s">
        <v>31</v>
      </c>
      <c r="B135" s="148">
        <f>IF(B134-B105=0,0,"Error")</f>
        <v>0</v>
      </c>
      <c r="C135" s="148">
        <f>IF(C134-C105=0,0,"Error")</f>
        <v>0</v>
      </c>
      <c r="D135" s="148">
        <f>IF(D134-D105=0,0,"Error")</f>
        <v>0</v>
      </c>
      <c r="E135" s="148">
        <f>IF(E134-E105=0,0,"Error")</f>
        <v>0</v>
      </c>
      <c r="F135" s="119"/>
      <c r="G135" s="119"/>
      <c r="H135" s="119"/>
      <c r="I135" s="119"/>
      <c r="J135" s="119"/>
      <c r="K135" s="119"/>
      <c r="L135" s="119"/>
      <c r="M135" s="119"/>
    </row>
    <row r="136" spans="1:13" ht="19.5" customHeight="1" thickBot="1" x14ac:dyDescent="0.25">
      <c r="A136" s="149" t="s">
        <v>208</v>
      </c>
      <c r="B136" s="426" t="s">
        <v>209</v>
      </c>
      <c r="C136" s="427"/>
      <c r="D136" s="427"/>
      <c r="E136" s="428"/>
      <c r="F136" s="119"/>
      <c r="G136" s="119"/>
      <c r="H136" s="119"/>
      <c r="I136" s="119"/>
      <c r="J136" s="119"/>
      <c r="K136" s="119"/>
      <c r="L136" s="119"/>
      <c r="M136" s="119"/>
    </row>
    <row r="137" spans="1:13" ht="51.75" customHeight="1" thickBot="1" x14ac:dyDescent="0.25">
      <c r="A137" s="72" t="s">
        <v>9</v>
      </c>
      <c r="B137" s="444" t="s">
        <v>277</v>
      </c>
      <c r="C137" s="445"/>
      <c r="D137" s="445"/>
      <c r="E137" s="446"/>
      <c r="F137" s="119"/>
      <c r="G137" s="119"/>
      <c r="H137" s="119"/>
      <c r="I137" s="119"/>
      <c r="J137" s="119"/>
      <c r="K137" s="119"/>
      <c r="L137" s="119"/>
      <c r="M137" s="119"/>
    </row>
    <row r="138" spans="1:13" ht="12.75" customHeight="1" thickBot="1" x14ac:dyDescent="0.25">
      <c r="A138" s="72" t="s">
        <v>14</v>
      </c>
      <c r="B138" s="447" t="s">
        <v>210</v>
      </c>
      <c r="C138" s="448"/>
      <c r="D138" s="448"/>
      <c r="E138" s="449"/>
      <c r="F138" s="119"/>
      <c r="G138" s="119"/>
      <c r="H138" s="119"/>
      <c r="I138" s="119"/>
      <c r="J138" s="119"/>
      <c r="K138" s="119"/>
      <c r="L138" s="119"/>
      <c r="M138" s="119"/>
    </row>
    <row r="139" spans="1:13" ht="12" customHeight="1" x14ac:dyDescent="0.2">
      <c r="A139" s="421"/>
      <c r="B139" s="69">
        <v>2019</v>
      </c>
      <c r="C139" s="69">
        <v>2020</v>
      </c>
      <c r="D139" s="69">
        <v>2021</v>
      </c>
      <c r="E139" s="69">
        <v>2022</v>
      </c>
      <c r="F139" s="119"/>
      <c r="G139" s="119"/>
      <c r="H139" s="119"/>
      <c r="I139" s="119"/>
      <c r="J139" s="119"/>
      <c r="K139" s="119"/>
      <c r="L139" s="119"/>
      <c r="M139" s="119"/>
    </row>
    <row r="140" spans="1:13" ht="13.5" thickBot="1" x14ac:dyDescent="0.25">
      <c r="A140" s="422"/>
      <c r="B140" s="73" t="s">
        <v>5</v>
      </c>
      <c r="C140" s="73" t="s">
        <v>6</v>
      </c>
      <c r="D140" s="73" t="s">
        <v>6</v>
      </c>
      <c r="E140" s="73" t="s">
        <v>6</v>
      </c>
      <c r="F140" s="119"/>
      <c r="G140" s="119"/>
      <c r="H140" s="119"/>
      <c r="I140" s="119"/>
      <c r="J140" s="119"/>
      <c r="K140" s="119"/>
      <c r="L140" s="119"/>
      <c r="M140" s="119"/>
    </row>
    <row r="141" spans="1:13" ht="12.75" customHeight="1" thickBot="1" x14ac:dyDescent="0.25">
      <c r="A141" s="72" t="s">
        <v>8</v>
      </c>
      <c r="B141" s="150">
        <v>98218</v>
      </c>
      <c r="C141" s="232">
        <v>100000</v>
      </c>
      <c r="D141" s="150">
        <v>102000</v>
      </c>
      <c r="E141" s="150">
        <v>105000</v>
      </c>
      <c r="F141" s="119"/>
      <c r="G141" s="119"/>
      <c r="H141" s="119"/>
      <c r="I141" s="119"/>
      <c r="J141" s="119"/>
      <c r="K141" s="119"/>
      <c r="L141" s="119"/>
      <c r="M141" s="119"/>
    </row>
    <row r="142" spans="1:13" ht="12.75" customHeight="1" thickBot="1" x14ac:dyDescent="0.25">
      <c r="A142" s="72" t="s">
        <v>15</v>
      </c>
      <c r="B142" s="150">
        <v>9346</v>
      </c>
      <c r="C142" s="150">
        <v>9846</v>
      </c>
      <c r="D142" s="150">
        <v>9846</v>
      </c>
      <c r="E142" s="150">
        <v>9846</v>
      </c>
      <c r="F142" s="119"/>
      <c r="G142" s="119"/>
      <c r="H142" s="119"/>
      <c r="I142" s="119"/>
      <c r="J142" s="119"/>
      <c r="K142" s="119"/>
      <c r="L142" s="119"/>
      <c r="M142" s="119"/>
    </row>
    <row r="143" spans="1:13" ht="12.75" customHeight="1" thickBot="1" x14ac:dyDescent="0.25">
      <c r="A143" s="72" t="s">
        <v>23</v>
      </c>
      <c r="B143" s="151">
        <f>B142/B141</f>
        <v>9.5155674112688104E-2</v>
      </c>
      <c r="C143" s="151">
        <f>C142/C141</f>
        <v>9.8460000000000006E-2</v>
      </c>
      <c r="D143" s="151">
        <f>D142/D141</f>
        <v>9.6529411764705877E-2</v>
      </c>
      <c r="E143" s="151">
        <f>E142/E141</f>
        <v>9.3771428571428575E-2</v>
      </c>
      <c r="F143" s="119"/>
      <c r="G143" s="119"/>
      <c r="H143" s="119"/>
      <c r="I143" s="119"/>
      <c r="J143" s="119"/>
      <c r="K143" s="119"/>
      <c r="L143" s="119"/>
      <c r="M143" s="119"/>
    </row>
    <row r="144" spans="1:13" ht="12.75" customHeight="1" thickBot="1" x14ac:dyDescent="0.25">
      <c r="A144" s="72" t="s">
        <v>16</v>
      </c>
      <c r="B144" s="188"/>
      <c r="C144" s="76">
        <f>C141/B141-1</f>
        <v>1.8143313852857945E-2</v>
      </c>
      <c r="D144" s="76">
        <f>D141/C141-1</f>
        <v>2.0000000000000018E-2</v>
      </c>
      <c r="E144" s="76">
        <f>E141/D141-1</f>
        <v>2.9411764705882248E-2</v>
      </c>
      <c r="F144" s="119"/>
      <c r="G144" s="119"/>
      <c r="H144" s="119"/>
      <c r="I144" s="119"/>
      <c r="J144" s="119"/>
      <c r="K144" s="119"/>
      <c r="L144" s="119"/>
      <c r="M144" s="119"/>
    </row>
    <row r="145" spans="1:13" ht="12.75" customHeight="1" thickBot="1" x14ac:dyDescent="0.25">
      <c r="A145" s="72" t="s">
        <v>17</v>
      </c>
      <c r="B145" s="188"/>
      <c r="C145" s="76">
        <f>C142/B142-1</f>
        <v>5.3498823025893483E-2</v>
      </c>
      <c r="D145" s="76">
        <f t="shared" ref="D145:E146" si="32">D142/C142-1</f>
        <v>0</v>
      </c>
      <c r="E145" s="76">
        <f t="shared" si="32"/>
        <v>0</v>
      </c>
      <c r="F145" s="119"/>
      <c r="G145" s="119"/>
      <c r="H145" s="119"/>
      <c r="I145" s="119"/>
      <c r="J145" s="119"/>
      <c r="K145" s="119"/>
      <c r="L145" s="119"/>
      <c r="M145" s="119"/>
    </row>
    <row r="146" spans="1:13" ht="13.5" thickBot="1" x14ac:dyDescent="0.25">
      <c r="A146" s="72" t="s">
        <v>18</v>
      </c>
      <c r="B146" s="188"/>
      <c r="C146" s="76">
        <f>C143/B143-1</f>
        <v>3.4725473999572154E-2</v>
      </c>
      <c r="D146" s="76">
        <f t="shared" si="32"/>
        <v>-1.9607843137255054E-2</v>
      </c>
      <c r="E146" s="76">
        <f t="shared" si="32"/>
        <v>-2.857142857142847E-2</v>
      </c>
      <c r="F146" s="119"/>
      <c r="G146" s="119"/>
      <c r="H146" s="119"/>
      <c r="I146" s="119"/>
      <c r="J146" s="119"/>
      <c r="K146" s="119"/>
      <c r="L146" s="119"/>
      <c r="M146" s="119"/>
    </row>
    <row r="147" spans="1:13" ht="12.75" customHeight="1" thickBot="1" x14ac:dyDescent="0.25">
      <c r="A147" s="423" t="s">
        <v>211</v>
      </c>
      <c r="B147" s="424"/>
      <c r="C147" s="424"/>
      <c r="D147" s="424"/>
      <c r="E147" s="425"/>
      <c r="F147" s="119"/>
      <c r="G147" s="119"/>
      <c r="H147" s="119"/>
      <c r="I147" s="119"/>
      <c r="J147" s="119"/>
      <c r="K147" s="119"/>
      <c r="L147" s="119"/>
      <c r="M147" s="119"/>
    </row>
    <row r="148" spans="1:13" ht="12" customHeight="1" x14ac:dyDescent="0.2">
      <c r="A148" s="421"/>
      <c r="B148" s="69">
        <v>2019</v>
      </c>
      <c r="C148" s="69">
        <v>2020</v>
      </c>
      <c r="D148" s="69">
        <v>2021</v>
      </c>
      <c r="E148" s="69">
        <v>2022</v>
      </c>
      <c r="F148" s="119"/>
      <c r="G148" s="119"/>
      <c r="H148" s="119"/>
      <c r="I148" s="119"/>
      <c r="J148" s="119"/>
      <c r="K148" s="119"/>
      <c r="L148" s="119"/>
      <c r="M148" s="119"/>
    </row>
    <row r="149" spans="1:13" ht="13.5" thickBot="1" x14ac:dyDescent="0.25">
      <c r="A149" s="422"/>
      <c r="B149" s="73" t="s">
        <v>5</v>
      </c>
      <c r="C149" s="73" t="s">
        <v>6</v>
      </c>
      <c r="D149" s="73" t="s">
        <v>6</v>
      </c>
      <c r="E149" s="73" t="s">
        <v>6</v>
      </c>
      <c r="F149" s="119"/>
      <c r="G149" s="119"/>
      <c r="H149" s="119"/>
      <c r="I149" s="119"/>
      <c r="J149" s="119"/>
      <c r="K149" s="119"/>
      <c r="L149" s="119"/>
      <c r="M149" s="119"/>
    </row>
    <row r="150" spans="1:13" ht="12.75" customHeight="1" thickBot="1" x14ac:dyDescent="0.25">
      <c r="A150" s="2" t="s">
        <v>0</v>
      </c>
      <c r="B150" s="138">
        <f>B151+B152</f>
        <v>5709</v>
      </c>
      <c r="C150" s="138">
        <f t="shared" ref="C150:E150" si="33">C151+C152</f>
        <v>6209</v>
      </c>
      <c r="D150" s="138">
        <f t="shared" si="33"/>
        <v>6209</v>
      </c>
      <c r="E150" s="138">
        <f t="shared" si="33"/>
        <v>6209</v>
      </c>
      <c r="F150" s="119"/>
      <c r="G150" s="119"/>
      <c r="H150" s="119"/>
      <c r="I150" s="119"/>
      <c r="J150" s="119"/>
      <c r="K150" s="119"/>
      <c r="L150" s="119"/>
      <c r="M150" s="119"/>
    </row>
    <row r="151" spans="1:13" ht="12.75" customHeight="1" thickBot="1" x14ac:dyDescent="0.25">
      <c r="A151" s="3" t="s">
        <v>47</v>
      </c>
      <c r="B151" s="138">
        <v>5709</v>
      </c>
      <c r="C151" s="138">
        <v>6209</v>
      </c>
      <c r="D151" s="138">
        <v>6209</v>
      </c>
      <c r="E151" s="138">
        <v>6209</v>
      </c>
      <c r="F151" s="119"/>
      <c r="G151" s="119"/>
      <c r="H151" s="119"/>
      <c r="I151" s="119"/>
      <c r="J151" s="119"/>
      <c r="K151" s="119"/>
      <c r="L151" s="119"/>
      <c r="M151" s="119"/>
    </row>
    <row r="152" spans="1:13" ht="12.75" customHeight="1" thickBot="1" x14ac:dyDescent="0.25">
      <c r="A152" s="3" t="s">
        <v>48</v>
      </c>
      <c r="B152" s="138"/>
      <c r="C152" s="138"/>
      <c r="D152" s="138"/>
      <c r="E152" s="138"/>
      <c r="F152" s="119"/>
      <c r="G152" s="119"/>
      <c r="H152" s="119"/>
      <c r="I152" s="119"/>
      <c r="J152" s="119"/>
      <c r="K152" s="119"/>
      <c r="L152" s="119"/>
      <c r="M152" s="119"/>
    </row>
    <row r="153" spans="1:13" ht="13.5" thickBot="1" x14ac:dyDescent="0.25">
      <c r="A153" s="2" t="s">
        <v>28</v>
      </c>
      <c r="B153" s="138">
        <f>B154+B155</f>
        <v>1037</v>
      </c>
      <c r="C153" s="138">
        <f t="shared" ref="C153:E153" si="34">C154+C155</f>
        <v>1037</v>
      </c>
      <c r="D153" s="138">
        <f t="shared" si="34"/>
        <v>1037</v>
      </c>
      <c r="E153" s="138">
        <f t="shared" si="34"/>
        <v>1037</v>
      </c>
      <c r="F153" s="119"/>
      <c r="G153" s="119"/>
      <c r="H153" s="119"/>
      <c r="I153" s="119"/>
      <c r="J153" s="119"/>
      <c r="K153" s="119"/>
      <c r="L153" s="119"/>
      <c r="M153" s="119"/>
    </row>
    <row r="154" spans="1:13" ht="12.75" customHeight="1" thickBot="1" x14ac:dyDescent="0.25">
      <c r="A154" s="3" t="s">
        <v>47</v>
      </c>
      <c r="B154" s="138">
        <v>1037</v>
      </c>
      <c r="C154" s="138">
        <v>1037</v>
      </c>
      <c r="D154" s="138">
        <v>1037</v>
      </c>
      <c r="E154" s="138">
        <v>1037</v>
      </c>
      <c r="F154" s="119"/>
      <c r="G154" s="119"/>
      <c r="H154" s="119"/>
      <c r="I154" s="119"/>
      <c r="J154" s="119"/>
      <c r="K154" s="119"/>
      <c r="L154" s="119"/>
      <c r="M154" s="119"/>
    </row>
    <row r="155" spans="1:13" ht="12.75" customHeight="1" thickBot="1" x14ac:dyDescent="0.25">
      <c r="A155" s="3" t="s">
        <v>48</v>
      </c>
      <c r="B155" s="138"/>
      <c r="C155" s="138"/>
      <c r="D155" s="138"/>
      <c r="E155" s="138"/>
      <c r="F155" s="119"/>
      <c r="G155" s="119"/>
      <c r="H155" s="119"/>
      <c r="I155" s="119"/>
      <c r="J155" s="119"/>
      <c r="K155" s="119"/>
      <c r="L155" s="119"/>
      <c r="M155" s="119"/>
    </row>
    <row r="156" spans="1:13" ht="12.75" customHeight="1" thickBot="1" x14ac:dyDescent="0.25">
      <c r="A156" s="2" t="s">
        <v>1</v>
      </c>
      <c r="B156" s="138">
        <f>B157+B158</f>
        <v>2500</v>
      </c>
      <c r="C156" s="138">
        <f>C157+C158</f>
        <v>2500</v>
      </c>
      <c r="D156" s="138">
        <f>D157+D158</f>
        <v>2500</v>
      </c>
      <c r="E156" s="138">
        <f>E157+E158</f>
        <v>2500</v>
      </c>
      <c r="F156" s="119"/>
      <c r="G156" s="119"/>
      <c r="H156" s="119"/>
      <c r="I156" s="119"/>
      <c r="J156" s="119"/>
      <c r="K156" s="119"/>
      <c r="L156" s="119"/>
      <c r="M156" s="119"/>
    </row>
    <row r="157" spans="1:13" ht="12.75" customHeight="1" thickBot="1" x14ac:dyDescent="0.25">
      <c r="A157" s="3" t="s">
        <v>47</v>
      </c>
      <c r="B157" s="138">
        <v>2500</v>
      </c>
      <c r="C157" s="138">
        <v>2500</v>
      </c>
      <c r="D157" s="138">
        <v>2500</v>
      </c>
      <c r="E157" s="138">
        <v>2500</v>
      </c>
      <c r="F157" s="119"/>
      <c r="G157" s="119"/>
      <c r="H157" s="119"/>
      <c r="I157" s="119"/>
      <c r="J157" s="119"/>
      <c r="K157" s="119"/>
      <c r="L157" s="119"/>
      <c r="M157" s="119"/>
    </row>
    <row r="158" spans="1:13" ht="12.75" customHeight="1" thickBot="1" x14ac:dyDescent="0.25">
      <c r="A158" s="3" t="s">
        <v>48</v>
      </c>
      <c r="B158" s="138"/>
      <c r="C158" s="138"/>
      <c r="D158" s="138"/>
      <c r="E158" s="138"/>
      <c r="F158" s="119"/>
      <c r="G158" s="119"/>
      <c r="H158" s="119"/>
      <c r="I158" s="119"/>
      <c r="J158" s="119"/>
      <c r="K158" s="119"/>
      <c r="L158" s="119"/>
      <c r="M158" s="119"/>
    </row>
    <row r="159" spans="1:13" ht="12.75" customHeight="1" thickBot="1" x14ac:dyDescent="0.25">
      <c r="A159" s="2" t="s">
        <v>2</v>
      </c>
      <c r="B159" s="138">
        <f>B160+B161</f>
        <v>0</v>
      </c>
      <c r="C159" s="138">
        <f t="shared" ref="C159:E159" si="35">C160+C161</f>
        <v>0</v>
      </c>
      <c r="D159" s="138">
        <f t="shared" si="35"/>
        <v>0</v>
      </c>
      <c r="E159" s="138">
        <f t="shared" si="35"/>
        <v>0</v>
      </c>
      <c r="F159" s="119"/>
      <c r="G159" s="119"/>
      <c r="H159" s="119"/>
      <c r="I159" s="119"/>
      <c r="J159" s="119"/>
      <c r="K159" s="119"/>
      <c r="L159" s="119"/>
      <c r="M159" s="119"/>
    </row>
    <row r="160" spans="1:13" ht="12.75" customHeight="1" thickBot="1" x14ac:dyDescent="0.25">
      <c r="A160" s="3" t="s">
        <v>47</v>
      </c>
      <c r="B160" s="138"/>
      <c r="C160" s="138"/>
      <c r="D160" s="138"/>
      <c r="E160" s="138"/>
      <c r="F160" s="119"/>
      <c r="G160" s="119"/>
      <c r="H160" s="119"/>
      <c r="I160" s="119"/>
      <c r="J160" s="119"/>
      <c r="K160" s="119"/>
      <c r="L160" s="119"/>
      <c r="M160" s="119"/>
    </row>
    <row r="161" spans="1:13" ht="12.75" customHeight="1" thickBot="1" x14ac:dyDescent="0.25">
      <c r="A161" s="3" t="s">
        <v>48</v>
      </c>
      <c r="B161" s="138"/>
      <c r="C161" s="138"/>
      <c r="D161" s="138"/>
      <c r="E161" s="138"/>
      <c r="F161" s="119"/>
      <c r="G161" s="119"/>
      <c r="H161" s="119"/>
      <c r="I161" s="119"/>
      <c r="J161" s="119"/>
      <c r="K161" s="119"/>
      <c r="L161" s="119"/>
      <c r="M161" s="119"/>
    </row>
    <row r="162" spans="1:13" ht="12.75" customHeight="1" thickBot="1" x14ac:dyDescent="0.25">
      <c r="A162" s="2" t="s">
        <v>24</v>
      </c>
      <c r="B162" s="138">
        <f>B163+B164</f>
        <v>0</v>
      </c>
      <c r="C162" s="138">
        <f t="shared" ref="C162:E162" si="36">C163+C164</f>
        <v>0</v>
      </c>
      <c r="D162" s="138">
        <f t="shared" si="36"/>
        <v>0</v>
      </c>
      <c r="E162" s="138">
        <f t="shared" si="36"/>
        <v>0</v>
      </c>
      <c r="F162" s="119"/>
      <c r="G162" s="119"/>
      <c r="H162" s="119"/>
      <c r="I162" s="119"/>
      <c r="J162" s="119"/>
      <c r="K162" s="119"/>
      <c r="L162" s="119"/>
      <c r="M162" s="119"/>
    </row>
    <row r="163" spans="1:13" ht="12.75" customHeight="1" thickBot="1" x14ac:dyDescent="0.25">
      <c r="A163" s="3" t="s">
        <v>47</v>
      </c>
      <c r="B163" s="138"/>
      <c r="C163" s="138"/>
      <c r="D163" s="138"/>
      <c r="E163" s="138"/>
      <c r="F163" s="119"/>
      <c r="G163" s="119"/>
      <c r="H163" s="119"/>
      <c r="I163" s="119"/>
      <c r="J163" s="119"/>
      <c r="K163" s="119"/>
      <c r="L163" s="119"/>
      <c r="M163" s="119"/>
    </row>
    <row r="164" spans="1:13" ht="12.75" customHeight="1" thickBot="1" x14ac:dyDescent="0.25">
      <c r="A164" s="3" t="s">
        <v>48</v>
      </c>
      <c r="B164" s="138"/>
      <c r="C164" s="138"/>
      <c r="D164" s="138"/>
      <c r="E164" s="138"/>
      <c r="F164" s="119"/>
      <c r="G164" s="119"/>
      <c r="H164" s="119"/>
      <c r="I164" s="119"/>
      <c r="J164" s="119"/>
      <c r="K164" s="119"/>
      <c r="L164" s="119"/>
      <c r="M164" s="119"/>
    </row>
    <row r="165" spans="1:13" ht="12.75" customHeight="1" thickBot="1" x14ac:dyDescent="0.25">
      <c r="A165" s="2" t="s">
        <v>25</v>
      </c>
      <c r="B165" s="138">
        <f>B166+B167</f>
        <v>100</v>
      </c>
      <c r="C165" s="138">
        <f>C166+C167</f>
        <v>100</v>
      </c>
      <c r="D165" s="138">
        <f>D166+D167</f>
        <v>100</v>
      </c>
      <c r="E165" s="138">
        <f>E166+E167</f>
        <v>100</v>
      </c>
      <c r="F165" s="119"/>
      <c r="G165" s="119"/>
      <c r="H165" s="119"/>
      <c r="I165" s="119"/>
      <c r="J165" s="119"/>
      <c r="K165" s="119"/>
      <c r="L165" s="119"/>
      <c r="M165" s="119"/>
    </row>
    <row r="166" spans="1:13" ht="12.75" customHeight="1" thickBot="1" x14ac:dyDescent="0.25">
      <c r="A166" s="3" t="s">
        <v>47</v>
      </c>
      <c r="B166" s="138">
        <v>100</v>
      </c>
      <c r="C166" s="138">
        <v>100</v>
      </c>
      <c r="D166" s="138">
        <v>100</v>
      </c>
      <c r="E166" s="138">
        <v>100</v>
      </c>
      <c r="F166" s="119"/>
      <c r="G166" s="119"/>
      <c r="H166" s="119"/>
      <c r="I166" s="119"/>
      <c r="J166" s="119"/>
      <c r="K166" s="119"/>
      <c r="L166" s="119"/>
      <c r="M166" s="119"/>
    </row>
    <row r="167" spans="1:13" ht="12.75" customHeight="1" thickBot="1" x14ac:dyDescent="0.25">
      <c r="A167" s="3" t="s">
        <v>48</v>
      </c>
      <c r="B167" s="138"/>
      <c r="C167" s="138"/>
      <c r="D167" s="138"/>
      <c r="E167" s="138"/>
      <c r="F167" s="119"/>
      <c r="G167" s="119"/>
      <c r="H167" s="119"/>
      <c r="I167" s="119"/>
      <c r="J167" s="119"/>
      <c r="K167" s="119"/>
      <c r="L167" s="119"/>
      <c r="M167" s="119"/>
    </row>
    <row r="168" spans="1:13" ht="13.5" thickBot="1" x14ac:dyDescent="0.25">
      <c r="A168" s="2" t="s">
        <v>3</v>
      </c>
      <c r="B168" s="138">
        <f>B169+B170</f>
        <v>0</v>
      </c>
      <c r="C168" s="138">
        <f t="shared" ref="C168:E168" si="37">C169+C170</f>
        <v>0</v>
      </c>
      <c r="D168" s="138">
        <f t="shared" si="37"/>
        <v>0</v>
      </c>
      <c r="E168" s="138">
        <f t="shared" si="37"/>
        <v>0</v>
      </c>
      <c r="F168" s="119"/>
      <c r="G168" s="119"/>
      <c r="H168" s="119"/>
      <c r="I168" s="119"/>
      <c r="J168" s="119"/>
      <c r="K168" s="119"/>
      <c r="L168" s="119"/>
      <c r="M168" s="119"/>
    </row>
    <row r="169" spans="1:13" ht="12.75" customHeight="1" thickBot="1" x14ac:dyDescent="0.25">
      <c r="A169" s="3" t="s">
        <v>47</v>
      </c>
      <c r="B169" s="138"/>
      <c r="C169" s="138"/>
      <c r="D169" s="138"/>
      <c r="E169" s="138"/>
      <c r="F169" s="119"/>
      <c r="G169" s="119"/>
      <c r="H169" s="119"/>
      <c r="I169" s="119"/>
      <c r="J169" s="119"/>
      <c r="K169" s="119"/>
      <c r="L169" s="119"/>
      <c r="M169" s="119"/>
    </row>
    <row r="170" spans="1:13" ht="12.75" customHeight="1" thickBot="1" x14ac:dyDescent="0.25">
      <c r="A170" s="3" t="s">
        <v>48</v>
      </c>
      <c r="B170" s="138"/>
      <c r="C170" s="138"/>
      <c r="D170" s="138"/>
      <c r="E170" s="138"/>
      <c r="F170" s="119"/>
      <c r="G170" s="119"/>
      <c r="H170" s="119"/>
      <c r="I170" s="119"/>
      <c r="J170" s="119"/>
      <c r="K170" s="119"/>
      <c r="L170" s="119"/>
      <c r="M170" s="119"/>
    </row>
    <row r="171" spans="1:13" ht="12.75" customHeight="1" thickBot="1" x14ac:dyDescent="0.25">
      <c r="A171" s="152" t="s">
        <v>53</v>
      </c>
      <c r="B171" s="138">
        <f>B168+B165+B162+B159+B156+B153+B150</f>
        <v>9346</v>
      </c>
      <c r="C171" s="138">
        <f t="shared" ref="C171:E171" si="38">C168+C165+C162+C159+C156+C153+C150</f>
        <v>9846</v>
      </c>
      <c r="D171" s="138">
        <f t="shared" si="38"/>
        <v>9846</v>
      </c>
      <c r="E171" s="138">
        <f t="shared" si="38"/>
        <v>9846</v>
      </c>
      <c r="F171" s="119"/>
      <c r="G171" s="119"/>
      <c r="H171" s="119"/>
      <c r="I171" s="119"/>
      <c r="J171" s="119"/>
      <c r="K171" s="119"/>
      <c r="L171" s="119"/>
      <c r="M171" s="119"/>
    </row>
    <row r="172" spans="1:13" ht="12.75" customHeight="1" thickBot="1" x14ac:dyDescent="0.25">
      <c r="A172" s="147" t="s">
        <v>31</v>
      </c>
      <c r="B172" s="153">
        <f>IF(B171-B142=0,0,"Error")</f>
        <v>0</v>
      </c>
      <c r="C172" s="153">
        <f>IF(C171-C142=0,0,"Error")</f>
        <v>0</v>
      </c>
      <c r="D172" s="153">
        <f>IF(D171-D142=0,0,"Error")</f>
        <v>0</v>
      </c>
      <c r="E172" s="153">
        <f>IF(E171-E142=0,0,"Error")</f>
        <v>0</v>
      </c>
      <c r="F172" s="119"/>
      <c r="G172" s="119"/>
      <c r="H172" s="119"/>
      <c r="I172" s="119"/>
      <c r="J172" s="119"/>
      <c r="K172" s="119"/>
      <c r="L172" s="119"/>
      <c r="M172" s="119"/>
    </row>
    <row r="173" spans="1:13" ht="13.5" thickBot="1" x14ac:dyDescent="0.25">
      <c r="A173" s="166" t="s">
        <v>183</v>
      </c>
      <c r="B173" s="426" t="s">
        <v>164</v>
      </c>
      <c r="C173" s="427"/>
      <c r="D173" s="427"/>
      <c r="E173" s="428"/>
      <c r="F173" s="119"/>
      <c r="G173" s="119"/>
      <c r="H173" s="119"/>
      <c r="I173" s="119"/>
      <c r="J173" s="119"/>
      <c r="K173" s="119"/>
      <c r="L173" s="119"/>
      <c r="M173" s="119"/>
    </row>
    <row r="174" spans="1:13" ht="80.25" customHeight="1" thickBot="1" x14ac:dyDescent="0.25">
      <c r="A174" s="72" t="s">
        <v>9</v>
      </c>
      <c r="B174" s="429" t="s">
        <v>234</v>
      </c>
      <c r="C174" s="430"/>
      <c r="D174" s="430"/>
      <c r="E174" s="431"/>
      <c r="F174" s="119"/>
      <c r="G174" s="119"/>
      <c r="H174" s="119"/>
      <c r="I174" s="119"/>
      <c r="J174" s="119"/>
      <c r="K174" s="119"/>
      <c r="L174" s="119"/>
      <c r="M174" s="119"/>
    </row>
    <row r="175" spans="1:13" ht="12.75" customHeight="1" thickBot="1" x14ac:dyDescent="0.25">
      <c r="A175" s="72" t="s">
        <v>14</v>
      </c>
      <c r="B175" s="432" t="s">
        <v>168</v>
      </c>
      <c r="C175" s="433"/>
      <c r="D175" s="433"/>
      <c r="E175" s="434"/>
      <c r="F175" s="119"/>
      <c r="G175" s="119"/>
      <c r="H175" s="119"/>
      <c r="I175" s="119"/>
      <c r="J175" s="119"/>
      <c r="K175" s="119"/>
      <c r="L175" s="119"/>
      <c r="M175" s="119"/>
    </row>
    <row r="176" spans="1:13" ht="12" customHeight="1" x14ac:dyDescent="0.2">
      <c r="A176" s="421"/>
      <c r="B176" s="69">
        <v>2019</v>
      </c>
      <c r="C176" s="69">
        <v>2020</v>
      </c>
      <c r="D176" s="69">
        <v>2021</v>
      </c>
      <c r="E176" s="69">
        <v>2022</v>
      </c>
      <c r="F176" s="119"/>
      <c r="G176" s="119"/>
      <c r="H176" s="119"/>
      <c r="I176" s="119"/>
      <c r="J176" s="119"/>
      <c r="K176" s="119"/>
      <c r="L176" s="119"/>
      <c r="M176" s="119"/>
    </row>
    <row r="177" spans="1:13" ht="13.5" thickBot="1" x14ac:dyDescent="0.25">
      <c r="A177" s="422"/>
      <c r="B177" s="73" t="s">
        <v>5</v>
      </c>
      <c r="C177" s="73" t="s">
        <v>6</v>
      </c>
      <c r="D177" s="73" t="s">
        <v>6</v>
      </c>
      <c r="E177" s="73" t="s">
        <v>6</v>
      </c>
      <c r="F177" s="119"/>
      <c r="G177" s="119"/>
      <c r="H177" s="119"/>
      <c r="I177" s="119"/>
      <c r="J177" s="119"/>
      <c r="K177" s="119"/>
      <c r="L177" s="119"/>
      <c r="M177" s="119"/>
    </row>
    <row r="178" spans="1:13" ht="12.75" customHeight="1" thickBot="1" x14ac:dyDescent="0.25">
      <c r="A178" s="72" t="s">
        <v>8</v>
      </c>
      <c r="B178" s="75">
        <v>14</v>
      </c>
      <c r="C178" s="159">
        <v>14</v>
      </c>
      <c r="D178" s="75">
        <v>14</v>
      </c>
      <c r="E178" s="75">
        <v>14</v>
      </c>
      <c r="F178" s="119"/>
      <c r="G178" s="119"/>
      <c r="H178" s="119"/>
      <c r="I178" s="119"/>
      <c r="J178" s="119"/>
      <c r="K178" s="119"/>
      <c r="L178" s="119"/>
      <c r="M178" s="119"/>
    </row>
    <row r="179" spans="1:13" ht="12.75" customHeight="1" thickBot="1" x14ac:dyDescent="0.25">
      <c r="A179" s="72" t="s">
        <v>15</v>
      </c>
      <c r="B179" s="75">
        <v>162416</v>
      </c>
      <c r="C179" s="75">
        <v>167175</v>
      </c>
      <c r="D179" s="75">
        <v>169175</v>
      </c>
      <c r="E179" s="75">
        <v>169475</v>
      </c>
      <c r="F179" s="119"/>
      <c r="G179" s="119"/>
      <c r="H179" s="119"/>
      <c r="I179" s="119"/>
      <c r="J179" s="119"/>
      <c r="K179" s="119"/>
      <c r="L179" s="119"/>
      <c r="M179" s="119"/>
    </row>
    <row r="180" spans="1:13" ht="12.75" customHeight="1" thickBot="1" x14ac:dyDescent="0.25">
      <c r="A180" s="72" t="s">
        <v>23</v>
      </c>
      <c r="B180" s="75">
        <f>B179/B178</f>
        <v>11601.142857142857</v>
      </c>
      <c r="C180" s="75">
        <f t="shared" ref="C180:E180" si="39">C179/C178</f>
        <v>11941.071428571429</v>
      </c>
      <c r="D180" s="75">
        <f t="shared" si="39"/>
        <v>12083.928571428571</v>
      </c>
      <c r="E180" s="75">
        <f t="shared" si="39"/>
        <v>12105.357142857143</v>
      </c>
      <c r="F180" s="119"/>
      <c r="G180" s="119"/>
      <c r="H180" s="119"/>
      <c r="I180" s="119"/>
      <c r="J180" s="119"/>
      <c r="K180" s="119"/>
      <c r="L180" s="119"/>
      <c r="M180" s="119"/>
    </row>
    <row r="181" spans="1:13" ht="12.75" customHeight="1" thickBot="1" x14ac:dyDescent="0.25">
      <c r="A181" s="72" t="s">
        <v>16</v>
      </c>
      <c r="B181" s="188" t="s">
        <v>22</v>
      </c>
      <c r="C181" s="76">
        <f>C178/B178-1</f>
        <v>0</v>
      </c>
      <c r="D181" s="76">
        <f t="shared" ref="D181:E183" si="40">D178/C178-1</f>
        <v>0</v>
      </c>
      <c r="E181" s="76">
        <f t="shared" si="40"/>
        <v>0</v>
      </c>
      <c r="F181" s="119"/>
      <c r="G181" s="119"/>
      <c r="H181" s="119"/>
      <c r="I181" s="119"/>
      <c r="J181" s="119"/>
      <c r="K181" s="119"/>
      <c r="L181" s="119"/>
      <c r="M181" s="119"/>
    </row>
    <row r="182" spans="1:13" ht="12.75" customHeight="1" thickBot="1" x14ac:dyDescent="0.25">
      <c r="A182" s="72" t="s">
        <v>17</v>
      </c>
      <c r="B182" s="188" t="s">
        <v>22</v>
      </c>
      <c r="C182" s="76">
        <f>C179/B179-1</f>
        <v>2.9301300364496186E-2</v>
      </c>
      <c r="D182" s="76">
        <f t="shared" si="40"/>
        <v>1.1963511290563833E-2</v>
      </c>
      <c r="E182" s="76">
        <f t="shared" si="40"/>
        <v>1.7733116595242127E-3</v>
      </c>
      <c r="F182" s="119"/>
      <c r="G182" s="119"/>
      <c r="H182" s="119"/>
      <c r="I182" s="119"/>
      <c r="J182" s="119"/>
      <c r="K182" s="119"/>
      <c r="L182" s="119"/>
      <c r="M182" s="119"/>
    </row>
    <row r="183" spans="1:13" ht="13.5" thickBot="1" x14ac:dyDescent="0.25">
      <c r="A183" s="72" t="s">
        <v>18</v>
      </c>
      <c r="B183" s="188" t="s">
        <v>22</v>
      </c>
      <c r="C183" s="76">
        <f>C180/B180-1</f>
        <v>2.9301300364496186E-2</v>
      </c>
      <c r="D183" s="76">
        <f t="shared" si="40"/>
        <v>1.1963511290563611E-2</v>
      </c>
      <c r="E183" s="76">
        <f t="shared" si="40"/>
        <v>1.7733116595242127E-3</v>
      </c>
      <c r="F183" s="119"/>
      <c r="G183" s="119"/>
      <c r="H183" s="119"/>
      <c r="I183" s="119"/>
      <c r="J183" s="119"/>
      <c r="K183" s="119"/>
      <c r="L183" s="119"/>
      <c r="M183" s="119"/>
    </row>
    <row r="184" spans="1:13" ht="12.75" customHeight="1" thickBot="1" x14ac:dyDescent="0.25">
      <c r="A184" s="423" t="s">
        <v>207</v>
      </c>
      <c r="B184" s="424"/>
      <c r="C184" s="424"/>
      <c r="D184" s="424"/>
      <c r="E184" s="425"/>
      <c r="F184" s="119"/>
      <c r="G184" s="119"/>
      <c r="H184" s="119"/>
      <c r="I184" s="119"/>
      <c r="J184" s="119"/>
      <c r="K184" s="119"/>
      <c r="L184" s="119"/>
      <c r="M184" s="119"/>
    </row>
    <row r="185" spans="1:13" ht="12" customHeight="1" x14ac:dyDescent="0.2">
      <c r="A185" s="421"/>
      <c r="B185" s="69">
        <v>2019</v>
      </c>
      <c r="C185" s="69">
        <v>2020</v>
      </c>
      <c r="D185" s="69">
        <v>2021</v>
      </c>
      <c r="E185" s="69">
        <v>2022</v>
      </c>
      <c r="F185" s="119"/>
      <c r="G185" s="119"/>
      <c r="H185" s="119"/>
      <c r="I185" s="119"/>
      <c r="J185" s="119"/>
      <c r="K185" s="119"/>
      <c r="L185" s="119"/>
      <c r="M185" s="119"/>
    </row>
    <row r="186" spans="1:13" ht="13.5" thickBot="1" x14ac:dyDescent="0.25">
      <c r="A186" s="422"/>
      <c r="B186" s="73" t="s">
        <v>5</v>
      </c>
      <c r="C186" s="73" t="s">
        <v>6</v>
      </c>
      <c r="D186" s="73" t="s">
        <v>6</v>
      </c>
      <c r="E186" s="73" t="s">
        <v>6</v>
      </c>
      <c r="F186" s="119"/>
      <c r="G186" s="119"/>
      <c r="H186" s="119"/>
      <c r="I186" s="119"/>
      <c r="J186" s="119"/>
      <c r="K186" s="119"/>
      <c r="L186" s="119"/>
      <c r="M186" s="119"/>
    </row>
    <row r="187" spans="1:13" ht="12.75" customHeight="1" thickBot="1" x14ac:dyDescent="0.25">
      <c r="A187" s="137" t="s">
        <v>0</v>
      </c>
      <c r="B187" s="167">
        <f>B188+B189</f>
        <v>74270</v>
      </c>
      <c r="C187" s="167">
        <f t="shared" ref="C187:E187" si="41">C188+C189</f>
        <v>83534</v>
      </c>
      <c r="D187" s="167">
        <f t="shared" si="41"/>
        <v>83534</v>
      </c>
      <c r="E187" s="167">
        <f t="shared" si="41"/>
        <v>83534</v>
      </c>
      <c r="F187" s="119"/>
      <c r="G187" s="119"/>
      <c r="H187" s="119"/>
      <c r="I187" s="119"/>
      <c r="J187" s="119"/>
      <c r="K187" s="119"/>
      <c r="L187" s="119"/>
      <c r="M187" s="119"/>
    </row>
    <row r="188" spans="1:13" ht="12.75" customHeight="1" thickBot="1" x14ac:dyDescent="0.25">
      <c r="A188" s="140" t="s">
        <v>47</v>
      </c>
      <c r="B188" s="168">
        <v>74270</v>
      </c>
      <c r="C188" s="168">
        <v>83534</v>
      </c>
      <c r="D188" s="169">
        <v>83534</v>
      </c>
      <c r="E188" s="169">
        <v>83534</v>
      </c>
      <c r="F188" s="119"/>
      <c r="G188" s="119"/>
      <c r="H188" s="119"/>
      <c r="I188" s="119"/>
      <c r="J188" s="119"/>
      <c r="K188" s="119"/>
      <c r="L188" s="119"/>
      <c r="M188" s="119"/>
    </row>
    <row r="189" spans="1:13" ht="12.75" customHeight="1" thickBot="1" x14ac:dyDescent="0.25">
      <c r="A189" s="140" t="s">
        <v>48</v>
      </c>
      <c r="B189" s="167"/>
      <c r="C189" s="167"/>
      <c r="D189" s="167"/>
      <c r="E189" s="167"/>
      <c r="F189" s="119"/>
      <c r="G189" s="119"/>
      <c r="H189" s="119"/>
      <c r="I189" s="119"/>
      <c r="J189" s="119"/>
      <c r="K189" s="119"/>
      <c r="L189" s="119"/>
      <c r="M189" s="119"/>
    </row>
    <row r="190" spans="1:13" ht="13.5" thickBot="1" x14ac:dyDescent="0.25">
      <c r="A190" s="137" t="s">
        <v>28</v>
      </c>
      <c r="B190" s="167">
        <f>B191+B192</f>
        <v>12467</v>
      </c>
      <c r="C190" s="167">
        <f t="shared" ref="C190:E190" si="42">C191+C192</f>
        <v>13904</v>
      </c>
      <c r="D190" s="167">
        <f t="shared" si="42"/>
        <v>13904</v>
      </c>
      <c r="E190" s="167">
        <f t="shared" si="42"/>
        <v>13904</v>
      </c>
      <c r="F190" s="119"/>
      <c r="G190" s="119"/>
      <c r="H190" s="119"/>
      <c r="I190" s="119"/>
      <c r="J190" s="119"/>
      <c r="K190" s="119"/>
      <c r="L190" s="119"/>
      <c r="M190" s="119"/>
    </row>
    <row r="191" spans="1:13" ht="12.75" customHeight="1" thickBot="1" x14ac:dyDescent="0.25">
      <c r="A191" s="140" t="s">
        <v>47</v>
      </c>
      <c r="B191" s="170">
        <v>12467</v>
      </c>
      <c r="C191" s="170">
        <v>13904</v>
      </c>
      <c r="D191" s="170">
        <v>13904</v>
      </c>
      <c r="E191" s="170">
        <v>13904</v>
      </c>
      <c r="F191" s="119"/>
      <c r="G191" s="119"/>
      <c r="H191" s="119"/>
      <c r="I191" s="119"/>
      <c r="J191" s="119"/>
      <c r="K191" s="119"/>
      <c r="L191" s="119"/>
      <c r="M191" s="119"/>
    </row>
    <row r="192" spans="1:13" ht="12.75" customHeight="1" thickBot="1" x14ac:dyDescent="0.25">
      <c r="A192" s="140" t="s">
        <v>48</v>
      </c>
      <c r="B192" s="167"/>
      <c r="C192" s="171"/>
      <c r="D192" s="171"/>
      <c r="E192" s="171"/>
      <c r="F192" s="119"/>
      <c r="G192" s="119"/>
      <c r="H192" s="119"/>
      <c r="I192" s="119"/>
      <c r="J192" s="119"/>
      <c r="K192" s="119"/>
      <c r="L192" s="119"/>
      <c r="M192" s="119"/>
    </row>
    <row r="193" spans="1:13" ht="12.75" customHeight="1" thickBot="1" x14ac:dyDescent="0.25">
      <c r="A193" s="137" t="s">
        <v>1</v>
      </c>
      <c r="B193" s="167">
        <f>B194+B195</f>
        <v>67310</v>
      </c>
      <c r="C193" s="167">
        <f t="shared" ref="C193:E193" si="43">C194+C195</f>
        <v>67900</v>
      </c>
      <c r="D193" s="167">
        <f t="shared" si="43"/>
        <v>69900</v>
      </c>
      <c r="E193" s="167">
        <f t="shared" si="43"/>
        <v>70200</v>
      </c>
      <c r="F193" s="119"/>
      <c r="G193" s="119"/>
      <c r="H193" s="119"/>
      <c r="I193" s="119"/>
      <c r="J193" s="119"/>
      <c r="K193" s="119"/>
      <c r="L193" s="119"/>
      <c r="M193" s="119"/>
    </row>
    <row r="194" spans="1:13" ht="12.75" customHeight="1" thickBot="1" x14ac:dyDescent="0.25">
      <c r="A194" s="140" t="s">
        <v>47</v>
      </c>
      <c r="B194" s="170">
        <v>54754</v>
      </c>
      <c r="C194" s="170">
        <v>50400</v>
      </c>
      <c r="D194" s="170">
        <v>50400</v>
      </c>
      <c r="E194" s="170">
        <v>50400</v>
      </c>
      <c r="F194" s="119"/>
      <c r="G194" s="119"/>
      <c r="H194" s="119"/>
      <c r="I194" s="119"/>
      <c r="J194" s="119"/>
      <c r="K194" s="119"/>
      <c r="L194" s="119"/>
      <c r="M194" s="119"/>
    </row>
    <row r="195" spans="1:13" ht="12.75" customHeight="1" thickBot="1" x14ac:dyDescent="0.25">
      <c r="A195" s="140" t="s">
        <v>48</v>
      </c>
      <c r="B195" s="170">
        <v>12556</v>
      </c>
      <c r="C195" s="170">
        <v>17500</v>
      </c>
      <c r="D195" s="170">
        <v>19500</v>
      </c>
      <c r="E195" s="170">
        <v>19800</v>
      </c>
      <c r="F195" s="119"/>
      <c r="G195" s="119"/>
      <c r="H195" s="119"/>
      <c r="I195" s="119"/>
      <c r="J195" s="119"/>
      <c r="K195" s="119"/>
      <c r="L195" s="119"/>
      <c r="M195" s="119"/>
    </row>
    <row r="196" spans="1:13" ht="15.75" customHeight="1" thickBot="1" x14ac:dyDescent="0.25">
      <c r="A196" s="2" t="s">
        <v>2</v>
      </c>
      <c r="B196" s="167">
        <f>B197+B198</f>
        <v>0</v>
      </c>
      <c r="C196" s="167">
        <f t="shared" ref="C196:E196" si="44">C197+C198</f>
        <v>0</v>
      </c>
      <c r="D196" s="167">
        <f t="shared" si="44"/>
        <v>0</v>
      </c>
      <c r="E196" s="167">
        <f t="shared" si="44"/>
        <v>0</v>
      </c>
      <c r="F196" s="119"/>
      <c r="G196" s="119"/>
      <c r="H196" s="119"/>
      <c r="I196" s="119"/>
      <c r="J196" s="119"/>
      <c r="K196" s="119"/>
      <c r="L196" s="119"/>
      <c r="M196" s="119"/>
    </row>
    <row r="197" spans="1:13" ht="12.75" customHeight="1" thickBot="1" x14ac:dyDescent="0.25">
      <c r="A197" s="3" t="s">
        <v>47</v>
      </c>
      <c r="B197" s="167"/>
      <c r="C197" s="171"/>
      <c r="D197" s="171"/>
      <c r="E197" s="171"/>
      <c r="F197" s="119"/>
      <c r="G197" s="119"/>
      <c r="H197" s="119"/>
      <c r="I197" s="119"/>
      <c r="J197" s="119"/>
      <c r="K197" s="119"/>
      <c r="L197" s="119"/>
      <c r="M197" s="119"/>
    </row>
    <row r="198" spans="1:13" ht="12.75" customHeight="1" thickBot="1" x14ac:dyDescent="0.25">
      <c r="A198" s="3" t="s">
        <v>48</v>
      </c>
      <c r="B198" s="167"/>
      <c r="C198" s="171"/>
      <c r="D198" s="171"/>
      <c r="E198" s="171"/>
      <c r="F198" s="119"/>
      <c r="G198" s="119"/>
      <c r="H198" s="119"/>
      <c r="I198" s="119"/>
      <c r="J198" s="119"/>
      <c r="K198" s="119"/>
      <c r="L198" s="119"/>
      <c r="M198" s="119"/>
    </row>
    <row r="199" spans="1:13" ht="12.75" customHeight="1" thickBot="1" x14ac:dyDescent="0.25">
      <c r="A199" s="2" t="s">
        <v>24</v>
      </c>
      <c r="B199" s="167">
        <f>B200+B201</f>
        <v>8049</v>
      </c>
      <c r="C199" s="167">
        <f t="shared" ref="C199:E199" si="45">C200+C201</f>
        <v>1700</v>
      </c>
      <c r="D199" s="167">
        <f t="shared" si="45"/>
        <v>1700</v>
      </c>
      <c r="E199" s="167">
        <f t="shared" si="45"/>
        <v>1700</v>
      </c>
      <c r="F199" s="119"/>
      <c r="G199" s="119"/>
      <c r="H199" s="119"/>
      <c r="I199" s="119"/>
      <c r="J199" s="119"/>
      <c r="K199" s="119"/>
      <c r="L199" s="119"/>
      <c r="M199" s="119"/>
    </row>
    <row r="200" spans="1:13" ht="12.75" customHeight="1" thickBot="1" x14ac:dyDescent="0.25">
      <c r="A200" s="3" t="s">
        <v>47</v>
      </c>
      <c r="B200" s="170">
        <v>8049</v>
      </c>
      <c r="C200" s="170">
        <v>1700</v>
      </c>
      <c r="D200" s="170">
        <v>1700</v>
      </c>
      <c r="E200" s="170">
        <v>1700</v>
      </c>
      <c r="F200" s="119"/>
      <c r="G200" s="119"/>
      <c r="H200" s="119"/>
      <c r="I200" s="119"/>
      <c r="J200" s="119"/>
      <c r="K200" s="119"/>
      <c r="L200" s="119"/>
      <c r="M200" s="119"/>
    </row>
    <row r="201" spans="1:13" ht="12.75" customHeight="1" thickBot="1" x14ac:dyDescent="0.25">
      <c r="A201" s="3" t="s">
        <v>48</v>
      </c>
      <c r="B201" s="167"/>
      <c r="C201" s="171"/>
      <c r="D201" s="171"/>
      <c r="E201" s="171"/>
      <c r="F201" s="119"/>
      <c r="G201" s="119"/>
      <c r="H201" s="119"/>
      <c r="I201" s="119"/>
      <c r="J201" s="119"/>
      <c r="K201" s="119"/>
      <c r="L201" s="119"/>
      <c r="M201" s="119"/>
    </row>
    <row r="202" spans="1:13" ht="12.75" customHeight="1" thickBot="1" x14ac:dyDescent="0.25">
      <c r="A202" s="2" t="s">
        <v>25</v>
      </c>
      <c r="B202" s="167">
        <f>B203+B204</f>
        <v>142</v>
      </c>
      <c r="C202" s="167">
        <f t="shared" ref="C202:E202" si="46">C203+C204</f>
        <v>137</v>
      </c>
      <c r="D202" s="167">
        <f t="shared" si="46"/>
        <v>137</v>
      </c>
      <c r="E202" s="167">
        <f t="shared" si="46"/>
        <v>137</v>
      </c>
      <c r="F202" s="119"/>
      <c r="G202" s="119"/>
      <c r="H202" s="119"/>
      <c r="I202" s="119"/>
      <c r="J202" s="119"/>
      <c r="K202" s="119"/>
      <c r="L202" s="119"/>
      <c r="M202" s="119"/>
    </row>
    <row r="203" spans="1:13" ht="12.75" customHeight="1" thickBot="1" x14ac:dyDescent="0.25">
      <c r="A203" s="3" t="s">
        <v>47</v>
      </c>
      <c r="B203" s="170">
        <v>142</v>
      </c>
      <c r="C203" s="170">
        <v>137</v>
      </c>
      <c r="D203" s="170">
        <v>137</v>
      </c>
      <c r="E203" s="170">
        <v>137</v>
      </c>
      <c r="F203" s="119"/>
      <c r="G203" s="119"/>
      <c r="H203" s="119"/>
      <c r="I203" s="119"/>
      <c r="J203" s="119"/>
      <c r="K203" s="119"/>
      <c r="L203" s="119"/>
      <c r="M203" s="119"/>
    </row>
    <row r="204" spans="1:13" ht="12.75" customHeight="1" thickBot="1" x14ac:dyDescent="0.25">
      <c r="A204" s="3" t="s">
        <v>48</v>
      </c>
      <c r="B204" s="167"/>
      <c r="C204" s="171"/>
      <c r="D204" s="171"/>
      <c r="E204" s="171"/>
      <c r="F204" s="119"/>
      <c r="G204" s="119"/>
      <c r="H204" s="119"/>
      <c r="I204" s="119"/>
      <c r="J204" s="119"/>
      <c r="K204" s="119"/>
      <c r="L204" s="119"/>
      <c r="M204" s="119"/>
    </row>
    <row r="205" spans="1:13" ht="13.5" thickBot="1" x14ac:dyDescent="0.25">
      <c r="A205" s="2" t="s">
        <v>3</v>
      </c>
      <c r="B205" s="167">
        <f>B206+B207</f>
        <v>178</v>
      </c>
      <c r="C205" s="167">
        <f t="shared" ref="C205:E205" si="47">C206+C207</f>
        <v>0</v>
      </c>
      <c r="D205" s="167">
        <f t="shared" si="47"/>
        <v>0</v>
      </c>
      <c r="E205" s="167">
        <f t="shared" si="47"/>
        <v>0</v>
      </c>
      <c r="F205" s="119"/>
      <c r="G205" s="119"/>
      <c r="H205" s="119"/>
      <c r="I205" s="119"/>
      <c r="J205" s="119"/>
      <c r="K205" s="119"/>
      <c r="L205" s="119"/>
      <c r="M205" s="119"/>
    </row>
    <row r="206" spans="1:13" ht="12.75" customHeight="1" thickBot="1" x14ac:dyDescent="0.25">
      <c r="A206" s="3" t="s">
        <v>47</v>
      </c>
      <c r="B206" s="167">
        <v>178</v>
      </c>
      <c r="C206" s="172"/>
      <c r="D206" s="172"/>
      <c r="E206" s="172"/>
      <c r="F206" s="119"/>
      <c r="G206" s="119"/>
      <c r="H206" s="119"/>
      <c r="I206" s="119"/>
      <c r="J206" s="119"/>
      <c r="K206" s="119"/>
      <c r="L206" s="119"/>
      <c r="M206" s="119"/>
    </row>
    <row r="207" spans="1:13" ht="12.75" customHeight="1" thickBot="1" x14ac:dyDescent="0.25">
      <c r="A207" s="3" t="s">
        <v>48</v>
      </c>
      <c r="B207" s="167"/>
      <c r="C207" s="172"/>
      <c r="D207" s="172"/>
      <c r="E207" s="172"/>
      <c r="F207" s="119"/>
      <c r="G207" s="119"/>
      <c r="H207" s="119"/>
      <c r="I207" s="119"/>
      <c r="J207" s="119"/>
      <c r="K207" s="119"/>
      <c r="L207" s="119"/>
      <c r="M207" s="119"/>
    </row>
    <row r="208" spans="1:13" ht="12.75" customHeight="1" thickBot="1" x14ac:dyDescent="0.25">
      <c r="A208" s="146" t="s">
        <v>30</v>
      </c>
      <c r="B208" s="167">
        <f>B205+B202+B199+B196+B193+B190+B187</f>
        <v>162416</v>
      </c>
      <c r="C208" s="167">
        <f>C205+C202+C199+C196+C193+C190+C187</f>
        <v>167175</v>
      </c>
      <c r="D208" s="167">
        <f t="shared" ref="D208:E208" si="48">D205+D202+D199+D196+D193+D190+D187</f>
        <v>169175</v>
      </c>
      <c r="E208" s="167">
        <f t="shared" si="48"/>
        <v>169475</v>
      </c>
      <c r="F208" s="119"/>
      <c r="G208" s="119"/>
      <c r="H208" s="119"/>
      <c r="I208" s="119"/>
      <c r="J208" s="119"/>
      <c r="K208" s="119"/>
      <c r="L208" s="119"/>
      <c r="M208" s="119"/>
    </row>
    <row r="209" spans="1:14" ht="18.75" customHeight="1" thickBot="1" x14ac:dyDescent="0.25">
      <c r="A209" s="147" t="s">
        <v>31</v>
      </c>
      <c r="B209" s="173">
        <f>IF(B208-B179=0,0,"Error")</f>
        <v>0</v>
      </c>
      <c r="C209" s="173">
        <f>IF(C208-C179=0,0,"Error")</f>
        <v>0</v>
      </c>
      <c r="D209" s="173">
        <f>IF(D208-D179=0,0,"Error")</f>
        <v>0</v>
      </c>
      <c r="E209" s="173">
        <f>IF(E208-E179=0,0,"Error")</f>
        <v>0</v>
      </c>
      <c r="F209" s="119"/>
      <c r="G209" s="119"/>
      <c r="H209" s="119"/>
      <c r="I209" s="119"/>
      <c r="J209" s="119"/>
      <c r="K209" s="119"/>
      <c r="L209" s="119"/>
      <c r="M209" s="119"/>
    </row>
    <row r="210" spans="1:14" ht="13.5" thickBot="1" x14ac:dyDescent="0.25">
      <c r="A210" s="435" t="s">
        <v>38</v>
      </c>
      <c r="B210" s="436"/>
      <c r="C210" s="436"/>
      <c r="D210" s="436"/>
      <c r="E210" s="437"/>
      <c r="F210" s="119"/>
      <c r="G210" s="119"/>
      <c r="H210" s="119"/>
      <c r="I210" s="119"/>
      <c r="J210" s="119"/>
      <c r="K210" s="119"/>
      <c r="L210" s="119"/>
      <c r="M210" s="119"/>
    </row>
    <row r="211" spans="1:14" ht="13.5" thickBot="1" x14ac:dyDescent="0.25">
      <c r="A211" s="435" t="s">
        <v>33</v>
      </c>
      <c r="B211" s="436"/>
      <c r="C211" s="436"/>
      <c r="D211" s="436"/>
      <c r="E211" s="437"/>
      <c r="F211" s="119"/>
      <c r="G211" s="119"/>
      <c r="H211" s="119"/>
      <c r="I211" s="119"/>
      <c r="J211" s="119"/>
      <c r="K211" s="119"/>
      <c r="L211" s="119"/>
      <c r="M211" s="119"/>
    </row>
    <row r="212" spans="1:14" ht="13.5" thickBot="1" x14ac:dyDescent="0.25">
      <c r="A212" s="205" t="s">
        <v>146</v>
      </c>
      <c r="B212" s="472" t="s">
        <v>256</v>
      </c>
      <c r="C212" s="473"/>
      <c r="D212" s="473"/>
      <c r="E212" s="474"/>
      <c r="F212" s="119"/>
      <c r="G212" s="119"/>
      <c r="H212" s="119"/>
      <c r="I212" s="119"/>
      <c r="J212" s="119"/>
      <c r="K212" s="119"/>
      <c r="L212" s="119"/>
      <c r="M212" s="119"/>
    </row>
    <row r="213" spans="1:14" ht="36.75" thickBot="1" x14ac:dyDescent="0.25">
      <c r="A213" s="115" t="s">
        <v>257</v>
      </c>
      <c r="B213" s="415" t="s">
        <v>237</v>
      </c>
      <c r="C213" s="416"/>
      <c r="D213" s="154" t="s">
        <v>84</v>
      </c>
      <c r="E213" s="154" t="s">
        <v>257</v>
      </c>
      <c r="F213" s="119"/>
      <c r="G213" s="119" t="s">
        <v>293</v>
      </c>
      <c r="H213" s="119"/>
      <c r="I213" s="119"/>
      <c r="J213" s="119"/>
      <c r="K213" s="119"/>
      <c r="L213" s="119"/>
      <c r="M213" s="119"/>
      <c r="N213" s="197"/>
    </row>
    <row r="214" spans="1:14" ht="13.5" thickBot="1" x14ac:dyDescent="0.25">
      <c r="A214" s="72" t="s">
        <v>9</v>
      </c>
      <c r="B214" s="441" t="s">
        <v>248</v>
      </c>
      <c r="C214" s="442"/>
      <c r="D214" s="442"/>
      <c r="E214" s="443"/>
      <c r="F214" s="119"/>
      <c r="G214" s="119"/>
      <c r="H214" s="119"/>
      <c r="I214" s="119"/>
      <c r="J214" s="119"/>
      <c r="K214" s="119"/>
      <c r="L214" s="119"/>
      <c r="M214" s="119"/>
      <c r="N214" s="197"/>
    </row>
    <row r="215" spans="1:14" ht="12.75" customHeight="1" thickBot="1" x14ac:dyDescent="0.25">
      <c r="A215" s="72" t="s">
        <v>14</v>
      </c>
      <c r="B215" s="450" t="s">
        <v>80</v>
      </c>
      <c r="C215" s="451"/>
      <c r="D215" s="451"/>
      <c r="E215" s="452"/>
      <c r="F215" s="119"/>
      <c r="G215" s="119"/>
      <c r="H215" s="119"/>
      <c r="I215" s="119"/>
      <c r="J215" s="119"/>
      <c r="K215" s="119"/>
      <c r="L215" s="119"/>
      <c r="M215" s="119"/>
      <c r="N215" s="197"/>
    </row>
    <row r="216" spans="1:14" ht="25.5" customHeight="1" x14ac:dyDescent="0.2">
      <c r="A216" s="421"/>
      <c r="B216" s="157">
        <v>2019</v>
      </c>
      <c r="C216" s="157">
        <v>2020</v>
      </c>
      <c r="D216" s="157">
        <v>2021</v>
      </c>
      <c r="E216" s="157">
        <v>2022</v>
      </c>
      <c r="F216" s="119"/>
      <c r="G216" s="119"/>
      <c r="H216" s="119"/>
      <c r="I216" s="119"/>
      <c r="J216" s="119"/>
      <c r="K216" s="119"/>
      <c r="L216" s="119"/>
      <c r="M216" s="119"/>
      <c r="N216" s="197"/>
    </row>
    <row r="217" spans="1:14" ht="25.5" customHeight="1" thickBot="1" x14ac:dyDescent="0.25">
      <c r="A217" s="422"/>
      <c r="B217" s="158" t="s">
        <v>5</v>
      </c>
      <c r="C217" s="158" t="s">
        <v>6</v>
      </c>
      <c r="D217" s="158" t="s">
        <v>6</v>
      </c>
      <c r="E217" s="158" t="s">
        <v>6</v>
      </c>
      <c r="F217" s="119"/>
      <c r="G217" s="119"/>
      <c r="H217" s="119"/>
      <c r="I217" s="119"/>
      <c r="J217" s="119"/>
      <c r="K217" s="119"/>
      <c r="L217" s="119"/>
      <c r="M217" s="119"/>
      <c r="N217" s="197"/>
    </row>
    <row r="218" spans="1:14" ht="18" customHeight="1" thickBot="1" x14ac:dyDescent="0.25">
      <c r="A218" s="72" t="s">
        <v>8</v>
      </c>
      <c r="B218" s="159">
        <v>1</v>
      </c>
      <c r="C218" s="159">
        <v>1</v>
      </c>
      <c r="D218" s="159"/>
      <c r="E218" s="159"/>
      <c r="F218" s="119"/>
      <c r="G218" s="119"/>
      <c r="H218" s="119"/>
      <c r="I218" s="119"/>
      <c r="J218" s="119"/>
      <c r="K218" s="119"/>
      <c r="L218" s="119"/>
      <c r="M218" s="119"/>
      <c r="N218" s="197"/>
    </row>
    <row r="219" spans="1:14" ht="26.25" customHeight="1" thickBot="1" x14ac:dyDescent="0.25">
      <c r="A219" s="72" t="s">
        <v>15</v>
      </c>
      <c r="B219" s="159">
        <v>3000</v>
      </c>
      <c r="C219" s="159">
        <v>6152</v>
      </c>
      <c r="D219" s="159">
        <f>D237</f>
        <v>0</v>
      </c>
      <c r="E219" s="159">
        <f>E237</f>
        <v>0</v>
      </c>
      <c r="F219" s="119"/>
      <c r="G219" s="119"/>
      <c r="H219" s="119"/>
      <c r="I219" s="119"/>
      <c r="J219" s="119"/>
      <c r="K219" s="119"/>
      <c r="L219" s="119"/>
      <c r="M219" s="119"/>
      <c r="N219" s="197"/>
    </row>
    <row r="220" spans="1:14" ht="12.75" customHeight="1" thickBot="1" x14ac:dyDescent="0.25">
      <c r="A220" s="72" t="s">
        <v>23</v>
      </c>
      <c r="B220" s="75">
        <f>B219/B218</f>
        <v>3000</v>
      </c>
      <c r="C220" s="75">
        <f t="shared" ref="C220:E220" si="49">C219/C218</f>
        <v>6152</v>
      </c>
      <c r="D220" s="75" t="e">
        <f t="shared" si="49"/>
        <v>#DIV/0!</v>
      </c>
      <c r="E220" s="75" t="e">
        <f t="shared" si="49"/>
        <v>#DIV/0!</v>
      </c>
      <c r="F220" s="119"/>
      <c r="G220" s="119"/>
      <c r="H220" s="119"/>
      <c r="I220" s="119"/>
      <c r="J220" s="119"/>
      <c r="K220" s="119"/>
      <c r="L220" s="119"/>
      <c r="M220" s="119"/>
      <c r="N220" s="198"/>
    </row>
    <row r="221" spans="1:14" ht="12.75" customHeight="1" thickBot="1" x14ac:dyDescent="0.25">
      <c r="A221" s="72" t="s">
        <v>16</v>
      </c>
      <c r="B221" s="230" t="s">
        <v>22</v>
      </c>
      <c r="C221" s="76">
        <f>C218/B218-1</f>
        <v>0</v>
      </c>
      <c r="D221" s="76">
        <f t="shared" ref="D221:D223" si="50">D218/C218-1</f>
        <v>-1</v>
      </c>
      <c r="E221" s="76" t="e">
        <f t="shared" ref="E221:E223" si="51">E218/D218-1</f>
        <v>#DIV/0!</v>
      </c>
      <c r="F221" s="119"/>
      <c r="G221" s="119"/>
      <c r="H221" s="119"/>
      <c r="I221" s="119"/>
      <c r="J221" s="119"/>
      <c r="K221" s="119"/>
      <c r="L221" s="119"/>
      <c r="M221" s="119"/>
      <c r="N221" s="198"/>
    </row>
    <row r="222" spans="1:14" ht="12.75" customHeight="1" thickBot="1" x14ac:dyDescent="0.25">
      <c r="A222" s="72" t="s">
        <v>17</v>
      </c>
      <c r="B222" s="230" t="s">
        <v>22</v>
      </c>
      <c r="C222" s="76">
        <f>C219/B219-1</f>
        <v>1.0506666666666669</v>
      </c>
      <c r="D222" s="76">
        <f t="shared" si="50"/>
        <v>-1</v>
      </c>
      <c r="E222" s="76" t="e">
        <f t="shared" si="51"/>
        <v>#DIV/0!</v>
      </c>
      <c r="F222" s="119"/>
      <c r="G222" s="119"/>
      <c r="H222" s="119"/>
      <c r="I222" s="119"/>
      <c r="J222" s="119"/>
      <c r="K222" s="119"/>
      <c r="L222" s="119"/>
      <c r="M222" s="119"/>
      <c r="N222" s="198"/>
    </row>
    <row r="223" spans="1:14" ht="13.5" thickBot="1" x14ac:dyDescent="0.25">
      <c r="A223" s="72" t="s">
        <v>18</v>
      </c>
      <c r="B223" s="230" t="s">
        <v>22</v>
      </c>
      <c r="C223" s="76">
        <f>C220/B220-1</f>
        <v>1.0506666666666669</v>
      </c>
      <c r="D223" s="76" t="e">
        <f t="shared" si="50"/>
        <v>#DIV/0!</v>
      </c>
      <c r="E223" s="76" t="e">
        <f t="shared" si="51"/>
        <v>#DIV/0!</v>
      </c>
      <c r="F223" s="119"/>
      <c r="G223" s="119"/>
      <c r="H223" s="119"/>
      <c r="I223" s="119"/>
      <c r="J223" s="119"/>
      <c r="K223" s="119"/>
      <c r="L223" s="119"/>
      <c r="M223" s="119"/>
    </row>
    <row r="224" spans="1:14" ht="12.75" customHeight="1" thickBot="1" x14ac:dyDescent="0.25">
      <c r="A224" s="423" t="s">
        <v>213</v>
      </c>
      <c r="B224" s="424"/>
      <c r="C224" s="424"/>
      <c r="D224" s="424"/>
      <c r="E224" s="425"/>
      <c r="F224" s="119"/>
      <c r="G224" s="119"/>
      <c r="H224" s="119"/>
      <c r="I224" s="119"/>
      <c r="J224" s="119"/>
      <c r="K224" s="119"/>
      <c r="L224" s="119"/>
      <c r="M224" s="119"/>
    </row>
    <row r="225" spans="1:14" ht="12" customHeight="1" x14ac:dyDescent="0.2">
      <c r="A225" s="421"/>
      <c r="B225" s="69">
        <v>2018</v>
      </c>
      <c r="C225" s="69">
        <v>2019</v>
      </c>
      <c r="D225" s="69">
        <v>2020</v>
      </c>
      <c r="E225" s="69">
        <v>2021</v>
      </c>
      <c r="F225" s="119"/>
      <c r="G225" s="119"/>
      <c r="H225" s="119"/>
      <c r="I225" s="119"/>
      <c r="J225" s="119"/>
      <c r="K225" s="119"/>
      <c r="L225" s="119"/>
      <c r="M225" s="119"/>
    </row>
    <row r="226" spans="1:14" ht="13.5" thickBot="1" x14ac:dyDescent="0.25">
      <c r="A226" s="422"/>
      <c r="B226" s="73" t="s">
        <v>5</v>
      </c>
      <c r="C226" s="73" t="s">
        <v>6</v>
      </c>
      <c r="D226" s="73" t="s">
        <v>6</v>
      </c>
      <c r="E226" s="73" t="s">
        <v>6</v>
      </c>
      <c r="F226" s="119"/>
      <c r="G226" s="119"/>
      <c r="H226" s="119"/>
      <c r="I226" s="119"/>
      <c r="J226" s="119"/>
      <c r="K226" s="119"/>
      <c r="L226" s="119"/>
      <c r="M226" s="119"/>
    </row>
    <row r="227" spans="1:14" ht="12.75" customHeight="1" thickBot="1" x14ac:dyDescent="0.25">
      <c r="A227" s="2" t="s">
        <v>34</v>
      </c>
      <c r="B227" s="77">
        <f>B228+B229+B230+B231</f>
        <v>0</v>
      </c>
      <c r="C227" s="77">
        <f t="shared" ref="C227:E227" si="52">C228+C229+C230+C231</f>
        <v>0</v>
      </c>
      <c r="D227" s="77">
        <f t="shared" si="52"/>
        <v>0</v>
      </c>
      <c r="E227" s="77">
        <f t="shared" si="52"/>
        <v>0</v>
      </c>
      <c r="F227" s="119"/>
      <c r="G227" s="119"/>
      <c r="H227" s="119"/>
      <c r="I227" s="119"/>
      <c r="J227" s="119"/>
      <c r="K227" s="119"/>
      <c r="L227" s="119"/>
      <c r="M227" s="119"/>
    </row>
    <row r="228" spans="1:14" ht="12.75" customHeight="1" thickBot="1" x14ac:dyDescent="0.25">
      <c r="A228" s="3" t="s">
        <v>47</v>
      </c>
      <c r="B228" s="77"/>
      <c r="C228" s="77"/>
      <c r="D228" s="77"/>
      <c r="E228" s="77"/>
      <c r="F228" s="119"/>
      <c r="G228" s="119"/>
      <c r="H228" s="119"/>
      <c r="I228" s="119"/>
      <c r="J228" s="119"/>
      <c r="K228" s="119"/>
      <c r="L228" s="119"/>
      <c r="M228" s="119"/>
    </row>
    <row r="229" spans="1:14" ht="12.75" customHeight="1" thickBot="1" x14ac:dyDescent="0.25">
      <c r="A229" s="3" t="s">
        <v>86</v>
      </c>
      <c r="B229" s="77"/>
      <c r="C229" s="77"/>
      <c r="D229" s="77"/>
      <c r="E229" s="77"/>
      <c r="F229" s="119"/>
      <c r="G229" s="119"/>
      <c r="H229" s="119"/>
      <c r="I229" s="119"/>
      <c r="J229" s="119"/>
      <c r="K229" s="119"/>
      <c r="L229" s="119"/>
      <c r="M229" s="119"/>
    </row>
    <row r="230" spans="1:14" ht="12.75" customHeight="1" thickBot="1" x14ac:dyDescent="0.25">
      <c r="A230" s="3" t="s">
        <v>87</v>
      </c>
      <c r="B230" s="77"/>
      <c r="C230" s="77"/>
      <c r="D230" s="77"/>
      <c r="E230" s="77"/>
      <c r="F230" s="119"/>
      <c r="G230" s="119"/>
      <c r="H230" s="119"/>
      <c r="I230" s="119"/>
      <c r="J230" s="119"/>
      <c r="K230" s="119"/>
      <c r="L230" s="119"/>
      <c r="M230" s="119"/>
    </row>
    <row r="231" spans="1:14" ht="12.75" customHeight="1" thickBot="1" x14ac:dyDescent="0.25">
      <c r="A231" s="3" t="s">
        <v>88</v>
      </c>
      <c r="B231" s="77"/>
      <c r="C231" s="77"/>
      <c r="D231" s="77"/>
      <c r="E231" s="77"/>
      <c r="F231" s="119"/>
      <c r="G231" s="119"/>
      <c r="H231" s="119"/>
      <c r="I231" s="119"/>
      <c r="J231" s="119"/>
      <c r="K231" s="119"/>
      <c r="L231" s="119"/>
      <c r="M231" s="119"/>
    </row>
    <row r="232" spans="1:14" ht="12.75" customHeight="1" thickBot="1" x14ac:dyDescent="0.25">
      <c r="A232" s="2" t="s">
        <v>35</v>
      </c>
      <c r="B232" s="78">
        <f>B233+B234+B235+B236</f>
        <v>3000</v>
      </c>
      <c r="C232" s="78">
        <f t="shared" ref="C232:E232" si="53">C233+C234+C235+C236</f>
        <v>6152</v>
      </c>
      <c r="D232" s="78">
        <f t="shared" si="53"/>
        <v>0</v>
      </c>
      <c r="E232" s="78">
        <f t="shared" si="53"/>
        <v>0</v>
      </c>
      <c r="F232" s="119"/>
      <c r="G232" s="119"/>
      <c r="H232" s="119"/>
      <c r="I232" s="119"/>
      <c r="J232" s="119"/>
      <c r="K232" s="119"/>
      <c r="L232" s="119"/>
      <c r="M232" s="119"/>
    </row>
    <row r="233" spans="1:14" ht="12.75" customHeight="1" thickBot="1" x14ac:dyDescent="0.25">
      <c r="A233" s="3" t="s">
        <v>47</v>
      </c>
      <c r="B233" s="78"/>
      <c r="C233" s="78"/>
      <c r="D233" s="78"/>
      <c r="E233" s="78"/>
      <c r="F233" s="119"/>
      <c r="G233" s="119"/>
      <c r="H233" s="119"/>
      <c r="I233" s="119"/>
      <c r="J233" s="119"/>
      <c r="K233" s="119"/>
      <c r="L233" s="119"/>
      <c r="M233" s="119"/>
    </row>
    <row r="234" spans="1:14" ht="12.75" customHeight="1" thickBot="1" x14ac:dyDescent="0.25">
      <c r="A234" s="3" t="s">
        <v>86</v>
      </c>
      <c r="B234" s="78">
        <v>3000</v>
      </c>
      <c r="C234" s="77">
        <v>6152</v>
      </c>
      <c r="D234" s="77"/>
      <c r="E234" s="77"/>
      <c r="F234" s="119"/>
      <c r="G234" s="119"/>
      <c r="H234" s="119"/>
      <c r="I234" s="119"/>
      <c r="J234" s="119"/>
      <c r="K234" s="119"/>
      <c r="L234" s="119"/>
      <c r="M234" s="119"/>
    </row>
    <row r="235" spans="1:14" ht="12.75" customHeight="1" thickBot="1" x14ac:dyDescent="0.25">
      <c r="A235" s="3" t="s">
        <v>87</v>
      </c>
      <c r="B235" s="78"/>
      <c r="C235" s="77"/>
      <c r="D235" s="77"/>
      <c r="E235" s="77"/>
      <c r="F235" s="119"/>
      <c r="G235" s="119"/>
      <c r="H235" s="119"/>
      <c r="I235" s="119"/>
      <c r="J235" s="119"/>
      <c r="K235" s="119"/>
      <c r="L235" s="119"/>
      <c r="M235" s="119"/>
    </row>
    <row r="236" spans="1:14" ht="12.75" customHeight="1" thickBot="1" x14ac:dyDescent="0.25">
      <c r="A236" s="3" t="s">
        <v>88</v>
      </c>
      <c r="B236" s="78"/>
      <c r="C236" s="77"/>
      <c r="D236" s="77"/>
      <c r="E236" s="77"/>
      <c r="F236" s="119"/>
      <c r="G236" s="119"/>
      <c r="H236" s="119"/>
      <c r="I236" s="119"/>
      <c r="J236" s="119"/>
      <c r="K236" s="119"/>
      <c r="L236" s="119"/>
      <c r="M236" s="119"/>
    </row>
    <row r="237" spans="1:14" ht="12.75" customHeight="1" thickBot="1" x14ac:dyDescent="0.25">
      <c r="A237" s="156" t="s">
        <v>53</v>
      </c>
      <c r="B237" s="78">
        <f>B227+B232</f>
        <v>3000</v>
      </c>
      <c r="C237" s="78">
        <f t="shared" ref="C237:E237" si="54">C227+C232</f>
        <v>6152</v>
      </c>
      <c r="D237" s="78">
        <f t="shared" si="54"/>
        <v>0</v>
      </c>
      <c r="E237" s="78">
        <f t="shared" si="54"/>
        <v>0</v>
      </c>
      <c r="F237" s="119"/>
      <c r="G237" s="119"/>
      <c r="H237" s="119"/>
      <c r="I237" s="119"/>
      <c r="J237" s="119"/>
      <c r="K237" s="119"/>
      <c r="L237" s="119"/>
      <c r="M237" s="119"/>
    </row>
    <row r="238" spans="1:14" ht="36.75" thickBot="1" x14ac:dyDescent="0.25">
      <c r="A238" s="362" t="s">
        <v>291</v>
      </c>
      <c r="B238" s="415" t="s">
        <v>271</v>
      </c>
      <c r="C238" s="416"/>
      <c r="D238" s="154" t="s">
        <v>84</v>
      </c>
      <c r="E238" s="154" t="s">
        <v>291</v>
      </c>
      <c r="F238" s="119"/>
      <c r="G238" s="119"/>
      <c r="H238" s="119"/>
      <c r="I238" s="119"/>
      <c r="J238" s="119"/>
      <c r="K238" s="119"/>
      <c r="L238" s="119"/>
      <c r="M238" s="119"/>
      <c r="N238" s="197"/>
    </row>
    <row r="239" spans="1:14" ht="26.25" customHeight="1" thickBot="1" x14ac:dyDescent="0.25">
      <c r="A239" s="72" t="s">
        <v>9</v>
      </c>
      <c r="B239" s="438" t="s">
        <v>271</v>
      </c>
      <c r="C239" s="439"/>
      <c r="D239" s="439"/>
      <c r="E239" s="440"/>
      <c r="F239" s="119"/>
      <c r="G239" s="119"/>
      <c r="H239" s="119"/>
      <c r="I239" s="119"/>
      <c r="J239" s="119"/>
      <c r="K239" s="119"/>
      <c r="L239" s="119"/>
      <c r="M239" s="119"/>
      <c r="N239" s="197"/>
    </row>
    <row r="240" spans="1:14" ht="12.75" customHeight="1" thickBot="1" x14ac:dyDescent="0.25">
      <c r="A240" s="72" t="s">
        <v>14</v>
      </c>
      <c r="B240" s="432" t="s">
        <v>85</v>
      </c>
      <c r="C240" s="433"/>
      <c r="D240" s="433"/>
      <c r="E240" s="434"/>
      <c r="F240" s="119"/>
      <c r="G240" s="119"/>
      <c r="H240" s="119"/>
      <c r="I240" s="119"/>
      <c r="J240" s="119"/>
      <c r="K240" s="119"/>
      <c r="L240" s="119"/>
      <c r="M240" s="119"/>
      <c r="N240" s="197"/>
    </row>
    <row r="241" spans="1:14" ht="25.5" customHeight="1" x14ac:dyDescent="0.2">
      <c r="A241" s="421"/>
      <c r="B241" s="157">
        <v>2019</v>
      </c>
      <c r="C241" s="157">
        <v>2020</v>
      </c>
      <c r="D241" s="157">
        <v>2021</v>
      </c>
      <c r="E241" s="157">
        <v>2022</v>
      </c>
      <c r="F241" s="119"/>
      <c r="G241" s="119"/>
      <c r="H241" s="119"/>
      <c r="I241" s="119"/>
      <c r="J241" s="119"/>
      <c r="K241" s="119"/>
      <c r="L241" s="119"/>
      <c r="M241" s="119"/>
      <c r="N241" s="197"/>
    </row>
    <row r="242" spans="1:14" ht="25.5" customHeight="1" thickBot="1" x14ac:dyDescent="0.25">
      <c r="A242" s="422"/>
      <c r="B242" s="158" t="s">
        <v>5</v>
      </c>
      <c r="C242" s="158" t="s">
        <v>6</v>
      </c>
      <c r="D242" s="158" t="s">
        <v>6</v>
      </c>
      <c r="E242" s="158" t="s">
        <v>6</v>
      </c>
      <c r="F242" s="119"/>
      <c r="G242" s="119"/>
      <c r="H242" s="119"/>
      <c r="I242" s="119"/>
      <c r="J242" s="119"/>
      <c r="K242" s="119"/>
      <c r="L242" s="119"/>
      <c r="M242" s="119"/>
      <c r="N242" s="197"/>
    </row>
    <row r="243" spans="1:14" ht="18" customHeight="1" thickBot="1" x14ac:dyDescent="0.25">
      <c r="A243" s="72" t="s">
        <v>8</v>
      </c>
      <c r="B243" s="159"/>
      <c r="C243" s="159">
        <v>1</v>
      </c>
      <c r="D243" s="159"/>
      <c r="E243" s="159"/>
      <c r="F243" s="119"/>
      <c r="G243" s="119"/>
      <c r="H243" s="119"/>
      <c r="I243" s="119"/>
      <c r="J243" s="119"/>
      <c r="K243" s="119"/>
      <c r="L243" s="119"/>
      <c r="M243" s="119"/>
      <c r="N243" s="197"/>
    </row>
    <row r="244" spans="1:14" ht="26.25" customHeight="1" thickBot="1" x14ac:dyDescent="0.25">
      <c r="A244" s="72" t="s">
        <v>15</v>
      </c>
      <c r="B244" s="159">
        <f>B262</f>
        <v>0</v>
      </c>
      <c r="C244" s="159">
        <v>400</v>
      </c>
      <c r="D244" s="159">
        <f>D262</f>
        <v>0</v>
      </c>
      <c r="E244" s="159">
        <f>E262</f>
        <v>0</v>
      </c>
      <c r="F244" s="119"/>
      <c r="G244" s="119"/>
      <c r="H244" s="119"/>
      <c r="I244" s="119"/>
      <c r="J244" s="119"/>
      <c r="K244" s="119"/>
      <c r="L244" s="119"/>
      <c r="M244" s="119"/>
      <c r="N244" s="197"/>
    </row>
    <row r="245" spans="1:14" ht="12.75" customHeight="1" thickBot="1" x14ac:dyDescent="0.25">
      <c r="A245" s="72" t="s">
        <v>23</v>
      </c>
      <c r="B245" s="75" t="e">
        <f>B244/B243</f>
        <v>#DIV/0!</v>
      </c>
      <c r="C245" s="75">
        <f>C244/C243</f>
        <v>400</v>
      </c>
      <c r="D245" s="75" t="e">
        <f>D244/D243</f>
        <v>#DIV/0!</v>
      </c>
      <c r="E245" s="75" t="e">
        <f>E244/E243</f>
        <v>#DIV/0!</v>
      </c>
      <c r="F245" s="119"/>
      <c r="G245" s="119"/>
      <c r="H245" s="119"/>
      <c r="I245" s="119"/>
      <c r="J245" s="119"/>
      <c r="K245" s="119"/>
      <c r="L245" s="119"/>
      <c r="M245" s="119"/>
      <c r="N245" s="198"/>
    </row>
    <row r="246" spans="1:14" ht="12.75" customHeight="1" thickBot="1" x14ac:dyDescent="0.25">
      <c r="A246" s="72" t="s">
        <v>16</v>
      </c>
      <c r="B246" s="230" t="s">
        <v>22</v>
      </c>
      <c r="C246" s="76" t="e">
        <f t="shared" ref="C246:C248" si="55">C243/B243-1</f>
        <v>#DIV/0!</v>
      </c>
      <c r="D246" s="76">
        <f t="shared" ref="D246:D248" si="56">D243/C243-1</f>
        <v>-1</v>
      </c>
      <c r="E246" s="76" t="e">
        <f t="shared" ref="E246:E248" si="57">E243/D243-1</f>
        <v>#DIV/0!</v>
      </c>
      <c r="F246" s="119"/>
      <c r="G246" s="119"/>
      <c r="H246" s="119"/>
      <c r="I246" s="119"/>
      <c r="J246" s="119"/>
      <c r="K246" s="119"/>
      <c r="L246" s="119"/>
      <c r="M246" s="119"/>
      <c r="N246" s="198"/>
    </row>
    <row r="247" spans="1:14" ht="12.75" customHeight="1" thickBot="1" x14ac:dyDescent="0.25">
      <c r="A247" s="72" t="s">
        <v>17</v>
      </c>
      <c r="B247" s="230" t="s">
        <v>22</v>
      </c>
      <c r="C247" s="76" t="e">
        <f t="shared" si="55"/>
        <v>#DIV/0!</v>
      </c>
      <c r="D247" s="76">
        <f t="shared" si="56"/>
        <v>-1</v>
      </c>
      <c r="E247" s="76" t="e">
        <f t="shared" si="57"/>
        <v>#DIV/0!</v>
      </c>
      <c r="F247" s="119"/>
      <c r="G247" s="119"/>
      <c r="H247" s="119"/>
      <c r="I247" s="119"/>
      <c r="J247" s="119"/>
      <c r="K247" s="119"/>
      <c r="L247" s="119"/>
      <c r="M247" s="119"/>
      <c r="N247" s="198"/>
    </row>
    <row r="248" spans="1:14" ht="13.5" thickBot="1" x14ac:dyDescent="0.25">
      <c r="A248" s="72" t="s">
        <v>18</v>
      </c>
      <c r="B248" s="230" t="s">
        <v>22</v>
      </c>
      <c r="C248" s="76" t="e">
        <f t="shared" si="55"/>
        <v>#DIV/0!</v>
      </c>
      <c r="D248" s="76" t="e">
        <f t="shared" si="56"/>
        <v>#DIV/0!</v>
      </c>
      <c r="E248" s="76" t="e">
        <f t="shared" si="57"/>
        <v>#DIV/0!</v>
      </c>
      <c r="F248" s="119"/>
      <c r="G248" s="119"/>
      <c r="H248" s="119"/>
      <c r="I248" s="119"/>
      <c r="J248" s="119"/>
      <c r="K248" s="119"/>
      <c r="L248" s="119"/>
      <c r="M248" s="119"/>
    </row>
    <row r="249" spans="1:14" ht="12.75" customHeight="1" thickBot="1" x14ac:dyDescent="0.25">
      <c r="A249" s="423" t="s">
        <v>213</v>
      </c>
      <c r="B249" s="424"/>
      <c r="C249" s="424"/>
      <c r="D249" s="424"/>
      <c r="E249" s="425"/>
      <c r="F249" s="119"/>
      <c r="G249" s="119"/>
      <c r="H249" s="119"/>
      <c r="I249" s="119"/>
      <c r="J249" s="119"/>
      <c r="K249" s="119"/>
      <c r="L249" s="119"/>
      <c r="M249" s="119"/>
    </row>
    <row r="250" spans="1:14" ht="12" customHeight="1" x14ac:dyDescent="0.2">
      <c r="A250" s="421"/>
      <c r="B250" s="69">
        <v>2019</v>
      </c>
      <c r="C250" s="69">
        <v>2020</v>
      </c>
      <c r="D250" s="69">
        <v>2021</v>
      </c>
      <c r="E250" s="69">
        <v>2022</v>
      </c>
      <c r="F250" s="119"/>
      <c r="G250" s="119"/>
      <c r="H250" s="119"/>
      <c r="I250" s="119"/>
      <c r="J250" s="119"/>
      <c r="K250" s="119"/>
      <c r="L250" s="119"/>
      <c r="M250" s="119"/>
    </row>
    <row r="251" spans="1:14" ht="13.5" thickBot="1" x14ac:dyDescent="0.25">
      <c r="A251" s="422"/>
      <c r="B251" s="73" t="s">
        <v>5</v>
      </c>
      <c r="C251" s="73" t="s">
        <v>6</v>
      </c>
      <c r="D251" s="73" t="s">
        <v>6</v>
      </c>
      <c r="E251" s="73" t="s">
        <v>6</v>
      </c>
      <c r="F251" s="119"/>
      <c r="G251" s="119"/>
      <c r="H251" s="119"/>
      <c r="I251" s="119"/>
      <c r="J251" s="119"/>
      <c r="K251" s="119"/>
      <c r="L251" s="119"/>
      <c r="M251" s="119"/>
    </row>
    <row r="252" spans="1:14" ht="12.75" customHeight="1" thickBot="1" x14ac:dyDescent="0.25">
      <c r="A252" s="2" t="s">
        <v>34</v>
      </c>
      <c r="B252" s="77">
        <f>B253+B254+B255+B256</f>
        <v>0</v>
      </c>
      <c r="C252" s="77">
        <f>C253+C254+C255+C256</f>
        <v>0</v>
      </c>
      <c r="D252" s="77">
        <f>D253+D254+D255+D256</f>
        <v>0</v>
      </c>
      <c r="E252" s="77">
        <f>E253+E254+E255+E256</f>
        <v>0</v>
      </c>
      <c r="F252" s="119"/>
      <c r="G252" s="119"/>
      <c r="H252" s="119"/>
      <c r="I252" s="119"/>
      <c r="J252" s="119"/>
      <c r="K252" s="119"/>
      <c r="L252" s="119"/>
      <c r="M252" s="119"/>
    </row>
    <row r="253" spans="1:14" ht="12.75" customHeight="1" thickBot="1" x14ac:dyDescent="0.25">
      <c r="A253" s="3" t="s">
        <v>47</v>
      </c>
      <c r="B253" s="77"/>
      <c r="C253" s="77"/>
      <c r="D253" s="77"/>
      <c r="E253" s="77"/>
      <c r="F253" s="119"/>
      <c r="G253" s="119"/>
      <c r="H253" s="119"/>
      <c r="I253" s="119"/>
      <c r="J253" s="119"/>
      <c r="K253" s="119"/>
      <c r="L253" s="119"/>
      <c r="M253" s="119"/>
    </row>
    <row r="254" spans="1:14" ht="12.75" customHeight="1" thickBot="1" x14ac:dyDescent="0.25">
      <c r="A254" s="3" t="s">
        <v>86</v>
      </c>
      <c r="B254" s="77"/>
      <c r="C254" s="77"/>
      <c r="D254" s="77"/>
      <c r="E254" s="77"/>
      <c r="F254" s="119"/>
      <c r="G254" s="119"/>
      <c r="H254" s="119"/>
      <c r="I254" s="119"/>
      <c r="J254" s="119"/>
      <c r="K254" s="119"/>
      <c r="L254" s="119"/>
      <c r="M254" s="119"/>
    </row>
    <row r="255" spans="1:14" ht="12.75" customHeight="1" thickBot="1" x14ac:dyDescent="0.25">
      <c r="A255" s="3" t="s">
        <v>87</v>
      </c>
      <c r="B255" s="77"/>
      <c r="C255" s="77"/>
      <c r="D255" s="77"/>
      <c r="E255" s="77"/>
      <c r="F255" s="119"/>
      <c r="G255" s="119"/>
      <c r="H255" s="119"/>
      <c r="I255" s="119"/>
      <c r="J255" s="119"/>
      <c r="K255" s="119"/>
      <c r="L255" s="119"/>
      <c r="M255" s="119"/>
    </row>
    <row r="256" spans="1:14" ht="12.75" customHeight="1" thickBot="1" x14ac:dyDescent="0.25">
      <c r="A256" s="3" t="s">
        <v>88</v>
      </c>
      <c r="B256" s="77"/>
      <c r="C256" s="77"/>
      <c r="D256" s="77"/>
      <c r="E256" s="77"/>
      <c r="F256" s="119"/>
      <c r="G256" s="119"/>
      <c r="H256" s="119"/>
      <c r="I256" s="119"/>
      <c r="J256" s="119"/>
      <c r="K256" s="119"/>
      <c r="L256" s="119"/>
      <c r="M256" s="119"/>
    </row>
    <row r="257" spans="1:14" ht="12.75" customHeight="1" thickBot="1" x14ac:dyDescent="0.25">
      <c r="A257" s="2" t="s">
        <v>35</v>
      </c>
      <c r="B257" s="78">
        <f>B258+B259+B260+B261</f>
        <v>0</v>
      </c>
      <c r="C257" s="78">
        <f>C258+C259+C260+C261</f>
        <v>400</v>
      </c>
      <c r="D257" s="78">
        <f>D258+D259+D260+D261</f>
        <v>0</v>
      </c>
      <c r="E257" s="78">
        <f>E258+E259+E260+E261</f>
        <v>0</v>
      </c>
      <c r="F257" s="119"/>
      <c r="G257" s="119"/>
      <c r="H257" s="119"/>
      <c r="I257" s="119"/>
      <c r="J257" s="119"/>
      <c r="K257" s="119"/>
      <c r="L257" s="119"/>
      <c r="M257" s="119"/>
    </row>
    <row r="258" spans="1:14" ht="12.75" customHeight="1" thickBot="1" x14ac:dyDescent="0.25">
      <c r="A258" s="3" t="s">
        <v>47</v>
      </c>
      <c r="B258" s="78"/>
      <c r="C258" s="78"/>
      <c r="D258" s="78"/>
      <c r="E258" s="78"/>
      <c r="F258" s="119"/>
      <c r="G258" s="119"/>
      <c r="H258" s="119"/>
      <c r="I258" s="119"/>
      <c r="J258" s="119"/>
      <c r="K258" s="119"/>
      <c r="L258" s="119"/>
      <c r="M258" s="119"/>
    </row>
    <row r="259" spans="1:14" ht="12.75" customHeight="1" thickBot="1" x14ac:dyDescent="0.25">
      <c r="A259" s="3" t="s">
        <v>86</v>
      </c>
      <c r="B259" s="78"/>
      <c r="C259" s="77"/>
      <c r="D259" s="77"/>
      <c r="E259" s="77"/>
      <c r="F259" s="119"/>
      <c r="G259" s="119"/>
      <c r="H259" s="119"/>
      <c r="I259" s="119"/>
      <c r="J259" s="119"/>
      <c r="K259" s="119"/>
      <c r="L259" s="119"/>
      <c r="M259" s="119"/>
    </row>
    <row r="260" spans="1:14" ht="12.75" customHeight="1" thickBot="1" x14ac:dyDescent="0.25">
      <c r="A260" s="3" t="s">
        <v>87</v>
      </c>
      <c r="B260" s="78"/>
      <c r="C260" s="77"/>
      <c r="D260" s="77"/>
      <c r="E260" s="77"/>
      <c r="F260" s="119"/>
      <c r="G260" s="119"/>
      <c r="H260" s="119"/>
      <c r="I260" s="119"/>
      <c r="J260" s="119"/>
      <c r="K260" s="119"/>
      <c r="L260" s="119"/>
      <c r="M260" s="119"/>
      <c r="N260" s="227"/>
    </row>
    <row r="261" spans="1:14" ht="12.75" customHeight="1" thickBot="1" x14ac:dyDescent="0.25">
      <c r="A261" s="3" t="s">
        <v>88</v>
      </c>
      <c r="B261" s="78"/>
      <c r="C261" s="77">
        <v>400</v>
      </c>
      <c r="D261" s="77"/>
      <c r="E261" s="77"/>
      <c r="F261" s="119"/>
      <c r="G261" s="119"/>
      <c r="H261" s="119"/>
      <c r="I261" s="119"/>
      <c r="J261" s="119"/>
      <c r="K261" s="119"/>
      <c r="L261" s="119"/>
      <c r="M261" s="119"/>
      <c r="N261" s="227"/>
    </row>
    <row r="262" spans="1:14" ht="12.75" customHeight="1" thickBot="1" x14ac:dyDescent="0.25">
      <c r="A262" s="156" t="s">
        <v>53</v>
      </c>
      <c r="B262" s="78">
        <f>B252+B257</f>
        <v>0</v>
      </c>
      <c r="C262" s="78">
        <f>C252+C257</f>
        <v>400</v>
      </c>
      <c r="D262" s="78">
        <f>D252+D257</f>
        <v>0</v>
      </c>
      <c r="E262" s="78">
        <f>E252+E257</f>
        <v>0</v>
      </c>
      <c r="F262" s="119"/>
      <c r="G262" s="119"/>
      <c r="H262" s="119"/>
      <c r="I262" s="119"/>
      <c r="J262" s="119"/>
      <c r="K262" s="119"/>
      <c r="L262" s="119"/>
      <c r="M262" s="119"/>
    </row>
    <row r="263" spans="1:14" ht="12.75" customHeight="1" thickBot="1" x14ac:dyDescent="0.25">
      <c r="A263" s="509" t="s">
        <v>32</v>
      </c>
      <c r="B263" s="510"/>
      <c r="C263" s="510"/>
      <c r="D263" s="510"/>
      <c r="E263" s="511"/>
      <c r="F263" s="119"/>
      <c r="G263" s="119"/>
      <c r="H263" s="119"/>
      <c r="I263" s="119"/>
      <c r="J263" s="119"/>
      <c r="K263" s="119"/>
      <c r="L263" s="119"/>
      <c r="M263" s="119"/>
    </row>
    <row r="264" spans="1:14" ht="12.75" customHeight="1" thickBot="1" x14ac:dyDescent="0.25">
      <c r="A264" s="509" t="s">
        <v>36</v>
      </c>
      <c r="B264" s="510"/>
      <c r="C264" s="510"/>
      <c r="D264" s="510"/>
      <c r="E264" s="511"/>
      <c r="F264" s="119"/>
      <c r="G264" s="119"/>
      <c r="H264" s="119"/>
      <c r="I264" s="119"/>
      <c r="J264" s="119"/>
      <c r="K264" s="119"/>
      <c r="L264" s="119"/>
      <c r="M264" s="119"/>
    </row>
    <row r="265" spans="1:14" ht="24.75" customHeight="1" thickBot="1" x14ac:dyDescent="0.25">
      <c r="A265" s="205" t="s">
        <v>146</v>
      </c>
      <c r="B265" s="472" t="s">
        <v>256</v>
      </c>
      <c r="C265" s="473"/>
      <c r="D265" s="473"/>
      <c r="E265" s="474"/>
      <c r="F265" s="119"/>
      <c r="G265" s="119"/>
      <c r="H265" s="119"/>
      <c r="I265" s="119"/>
      <c r="J265" s="119"/>
      <c r="K265" s="119"/>
      <c r="L265" s="119"/>
      <c r="M265" s="119"/>
    </row>
    <row r="266" spans="1:14" ht="60" customHeight="1" thickBot="1" x14ac:dyDescent="0.25">
      <c r="A266" s="362" t="s">
        <v>292</v>
      </c>
      <c r="B266" s="417" t="s">
        <v>283</v>
      </c>
      <c r="C266" s="418"/>
      <c r="D266" s="161" t="s">
        <v>84</v>
      </c>
      <c r="E266" s="154" t="s">
        <v>292</v>
      </c>
      <c r="F266" s="119"/>
      <c r="G266" s="119"/>
      <c r="H266" s="119"/>
      <c r="I266" s="119"/>
      <c r="J266" s="119"/>
      <c r="K266" s="119"/>
      <c r="L266" s="119"/>
      <c r="M266" s="119"/>
    </row>
    <row r="267" spans="1:14" ht="36.75" customHeight="1" thickBot="1" x14ac:dyDescent="0.25">
      <c r="A267" s="72" t="s">
        <v>9</v>
      </c>
      <c r="B267" s="466" t="s">
        <v>283</v>
      </c>
      <c r="C267" s="467"/>
      <c r="D267" s="467"/>
      <c r="E267" s="468"/>
      <c r="F267" s="119"/>
      <c r="G267" s="119"/>
      <c r="H267" s="119"/>
      <c r="I267" s="119"/>
      <c r="J267" s="119"/>
      <c r="K267" s="119"/>
      <c r="L267" s="119"/>
      <c r="M267" s="119"/>
    </row>
    <row r="268" spans="1:14" ht="12.75" customHeight="1" thickBot="1" x14ac:dyDescent="0.25">
      <c r="A268" s="72" t="s">
        <v>14</v>
      </c>
      <c r="B268" s="447" t="s">
        <v>159</v>
      </c>
      <c r="C268" s="448"/>
      <c r="D268" s="448"/>
      <c r="E268" s="449"/>
      <c r="F268" s="119"/>
      <c r="G268" s="119"/>
      <c r="H268" s="119"/>
      <c r="I268" s="119"/>
      <c r="J268" s="119"/>
      <c r="K268" s="119"/>
      <c r="L268" s="119"/>
      <c r="M268" s="119"/>
    </row>
    <row r="269" spans="1:14" ht="12" customHeight="1" x14ac:dyDescent="0.2">
      <c r="A269" s="421"/>
      <c r="B269" s="69">
        <v>2019</v>
      </c>
      <c r="C269" s="69">
        <v>2020</v>
      </c>
      <c r="D269" s="69">
        <v>2021</v>
      </c>
      <c r="E269" s="69">
        <v>2022</v>
      </c>
      <c r="F269" s="119"/>
      <c r="G269" s="119"/>
      <c r="H269" s="119"/>
      <c r="I269" s="119"/>
      <c r="J269" s="119"/>
      <c r="K269" s="119"/>
      <c r="L269" s="119"/>
      <c r="M269" s="119"/>
    </row>
    <row r="270" spans="1:14" ht="13.5" thickBot="1" x14ac:dyDescent="0.25">
      <c r="A270" s="422"/>
      <c r="B270" s="73" t="s">
        <v>5</v>
      </c>
      <c r="C270" s="73" t="s">
        <v>6</v>
      </c>
      <c r="D270" s="73" t="s">
        <v>6</v>
      </c>
      <c r="E270" s="73" t="s">
        <v>6</v>
      </c>
      <c r="F270" s="119"/>
      <c r="G270" s="119"/>
      <c r="H270" s="119"/>
      <c r="I270" s="119"/>
      <c r="J270" s="119"/>
      <c r="K270" s="119"/>
      <c r="L270" s="119"/>
      <c r="M270" s="119"/>
    </row>
    <row r="271" spans="1:14" ht="12.75" customHeight="1" thickBot="1" x14ac:dyDescent="0.25">
      <c r="A271" s="72" t="s">
        <v>8</v>
      </c>
      <c r="B271" s="226"/>
      <c r="C271" s="226">
        <v>1</v>
      </c>
      <c r="D271" s="72"/>
      <c r="E271" s="72"/>
      <c r="F271" s="119"/>
      <c r="G271" s="119"/>
      <c r="H271" s="119"/>
      <c r="I271" s="119"/>
      <c r="J271" s="119"/>
      <c r="K271" s="119"/>
      <c r="L271" s="119"/>
      <c r="M271" s="119"/>
    </row>
    <row r="272" spans="1:14" ht="12.75" customHeight="1" thickBot="1" x14ac:dyDescent="0.25">
      <c r="A272" s="72" t="s">
        <v>15</v>
      </c>
      <c r="B272" s="75"/>
      <c r="C272" s="75">
        <f t="shared" ref="C272:E272" si="58">C290</f>
        <v>1500</v>
      </c>
      <c r="D272" s="75">
        <f t="shared" si="58"/>
        <v>0</v>
      </c>
      <c r="E272" s="75">
        <f t="shared" si="58"/>
        <v>0</v>
      </c>
      <c r="F272" s="119"/>
      <c r="G272" s="119"/>
      <c r="H272" s="119"/>
      <c r="I272" s="119"/>
      <c r="J272" s="119"/>
      <c r="K272" s="119"/>
      <c r="L272" s="119"/>
      <c r="M272" s="119"/>
    </row>
    <row r="273" spans="1:13" ht="12.75" customHeight="1" thickBot="1" x14ac:dyDescent="0.25">
      <c r="A273" s="72" t="s">
        <v>23</v>
      </c>
      <c r="B273" s="75" t="e">
        <f>B272/B271</f>
        <v>#DIV/0!</v>
      </c>
      <c r="C273" s="75">
        <f t="shared" ref="C273:E273" si="59">C272/C271</f>
        <v>1500</v>
      </c>
      <c r="D273" s="75" t="e">
        <f t="shared" si="59"/>
        <v>#DIV/0!</v>
      </c>
      <c r="E273" s="75" t="e">
        <f t="shared" si="59"/>
        <v>#DIV/0!</v>
      </c>
      <c r="F273" s="119"/>
      <c r="G273" s="119"/>
      <c r="H273" s="119"/>
      <c r="I273" s="119"/>
      <c r="J273" s="119"/>
      <c r="K273" s="119"/>
      <c r="L273" s="119"/>
      <c r="M273" s="119"/>
    </row>
    <row r="274" spans="1:13" ht="12.75" customHeight="1" thickBot="1" x14ac:dyDescent="0.25">
      <c r="A274" s="72" t="s">
        <v>16</v>
      </c>
      <c r="B274" s="226" t="s">
        <v>22</v>
      </c>
      <c r="C274" s="76" t="e">
        <f>C271/B271-1</f>
        <v>#DIV/0!</v>
      </c>
      <c r="D274" s="76">
        <f t="shared" ref="D274:D276" si="60">D271/C271-1</f>
        <v>-1</v>
      </c>
      <c r="E274" s="76" t="e">
        <f t="shared" ref="E274:E276" si="61">E271/D271-1</f>
        <v>#DIV/0!</v>
      </c>
      <c r="F274" s="119"/>
      <c r="G274" s="119"/>
      <c r="H274" s="119"/>
      <c r="I274" s="119"/>
      <c r="J274" s="119"/>
      <c r="K274" s="119"/>
      <c r="L274" s="119"/>
      <c r="M274" s="119"/>
    </row>
    <row r="275" spans="1:13" ht="12.75" customHeight="1" thickBot="1" x14ac:dyDescent="0.25">
      <c r="A275" s="72" t="s">
        <v>17</v>
      </c>
      <c r="B275" s="226" t="s">
        <v>22</v>
      </c>
      <c r="C275" s="76" t="e">
        <f>C272/B272-1</f>
        <v>#DIV/0!</v>
      </c>
      <c r="D275" s="76">
        <f t="shared" si="60"/>
        <v>-1</v>
      </c>
      <c r="E275" s="76" t="e">
        <f t="shared" si="61"/>
        <v>#DIV/0!</v>
      </c>
      <c r="F275" s="119"/>
      <c r="G275" s="119"/>
      <c r="H275" s="119"/>
      <c r="I275" s="119"/>
      <c r="J275" s="119"/>
      <c r="K275" s="119"/>
      <c r="L275" s="119"/>
      <c r="M275" s="119"/>
    </row>
    <row r="276" spans="1:13" ht="13.5" thickBot="1" x14ac:dyDescent="0.25">
      <c r="A276" s="72" t="s">
        <v>18</v>
      </c>
      <c r="B276" s="226" t="s">
        <v>22</v>
      </c>
      <c r="C276" s="76" t="e">
        <f>C273/B273-1</f>
        <v>#DIV/0!</v>
      </c>
      <c r="D276" s="76" t="e">
        <f t="shared" si="60"/>
        <v>#DIV/0!</v>
      </c>
      <c r="E276" s="76" t="e">
        <f t="shared" si="61"/>
        <v>#DIV/0!</v>
      </c>
      <c r="F276" s="119"/>
      <c r="G276" s="119"/>
      <c r="H276" s="119"/>
      <c r="I276" s="119"/>
      <c r="J276" s="119"/>
      <c r="K276" s="119"/>
      <c r="L276" s="119"/>
      <c r="M276" s="119"/>
    </row>
    <row r="277" spans="1:13" ht="12.75" customHeight="1" thickBot="1" x14ac:dyDescent="0.25">
      <c r="A277" s="423" t="s">
        <v>222</v>
      </c>
      <c r="B277" s="424"/>
      <c r="C277" s="424"/>
      <c r="D277" s="424"/>
      <c r="E277" s="425"/>
      <c r="F277" s="119"/>
      <c r="G277" s="119"/>
      <c r="H277" s="119"/>
      <c r="I277" s="119"/>
      <c r="J277" s="119"/>
      <c r="K277" s="119"/>
      <c r="L277" s="119"/>
      <c r="M277" s="119"/>
    </row>
    <row r="278" spans="1:13" ht="12" customHeight="1" x14ac:dyDescent="0.2">
      <c r="A278" s="421"/>
      <c r="B278" s="69">
        <v>2019</v>
      </c>
      <c r="C278" s="69">
        <v>2020</v>
      </c>
      <c r="D278" s="69">
        <v>2021</v>
      </c>
      <c r="E278" s="69">
        <v>2022</v>
      </c>
      <c r="F278" s="119"/>
      <c r="G278" s="119"/>
      <c r="H278" s="119"/>
      <c r="I278" s="119"/>
      <c r="J278" s="119"/>
      <c r="K278" s="119"/>
      <c r="L278" s="119"/>
      <c r="M278" s="119"/>
    </row>
    <row r="279" spans="1:13" ht="13.5" thickBot="1" x14ac:dyDescent="0.25">
      <c r="A279" s="422"/>
      <c r="B279" s="73" t="s">
        <v>5</v>
      </c>
      <c r="C279" s="73" t="s">
        <v>6</v>
      </c>
      <c r="D279" s="73" t="s">
        <v>6</v>
      </c>
      <c r="E279" s="73" t="s">
        <v>6</v>
      </c>
      <c r="F279" s="119"/>
      <c r="G279" s="119"/>
      <c r="H279" s="119"/>
      <c r="I279" s="119"/>
      <c r="J279" s="119"/>
      <c r="K279" s="119"/>
      <c r="L279" s="119"/>
      <c r="M279" s="119"/>
    </row>
    <row r="280" spans="1:13" ht="12.75" customHeight="1" thickBot="1" x14ac:dyDescent="0.25">
      <c r="A280" s="2" t="s">
        <v>34</v>
      </c>
      <c r="B280" s="77">
        <f>B281+B282+B283+B284</f>
        <v>0</v>
      </c>
      <c r="C280" s="77">
        <f t="shared" ref="C280:E280" si="62">C281+C282+C283+C284</f>
        <v>0</v>
      </c>
      <c r="D280" s="77">
        <f t="shared" si="62"/>
        <v>0</v>
      </c>
      <c r="E280" s="77">
        <f t="shared" si="62"/>
        <v>0</v>
      </c>
      <c r="F280" s="119"/>
      <c r="G280" s="119"/>
      <c r="H280" s="119"/>
      <c r="I280" s="119"/>
      <c r="J280" s="119"/>
      <c r="K280" s="119"/>
      <c r="L280" s="119"/>
      <c r="M280" s="119"/>
    </row>
    <row r="281" spans="1:13" ht="12.75" customHeight="1" thickBot="1" x14ac:dyDescent="0.25">
      <c r="A281" s="3" t="s">
        <v>47</v>
      </c>
      <c r="B281" s="77"/>
      <c r="C281" s="77"/>
      <c r="D281" s="77"/>
      <c r="E281" s="77"/>
      <c r="F281" s="119"/>
      <c r="G281" s="119"/>
      <c r="H281" s="119"/>
      <c r="I281" s="119"/>
      <c r="J281" s="119"/>
      <c r="K281" s="119"/>
      <c r="L281" s="119"/>
      <c r="M281" s="119"/>
    </row>
    <row r="282" spans="1:13" ht="12.75" customHeight="1" thickBot="1" x14ac:dyDescent="0.25">
      <c r="A282" s="3" t="s">
        <v>86</v>
      </c>
      <c r="B282" s="77"/>
      <c r="C282" s="77"/>
      <c r="D282" s="77"/>
      <c r="E282" s="77"/>
      <c r="F282" s="119"/>
      <c r="G282" s="119"/>
      <c r="H282" s="119"/>
      <c r="I282" s="119"/>
      <c r="J282" s="119"/>
      <c r="K282" s="119"/>
      <c r="L282" s="119"/>
      <c r="M282" s="119"/>
    </row>
    <row r="283" spans="1:13" ht="12.75" customHeight="1" thickBot="1" x14ac:dyDescent="0.25">
      <c r="A283" s="3" t="s">
        <v>87</v>
      </c>
      <c r="B283" s="77"/>
      <c r="C283" s="77"/>
      <c r="D283" s="77"/>
      <c r="E283" s="77"/>
      <c r="F283" s="119"/>
      <c r="G283" s="119"/>
      <c r="H283" s="119"/>
      <c r="I283" s="119"/>
      <c r="J283" s="119"/>
      <c r="K283" s="119"/>
      <c r="L283" s="119"/>
      <c r="M283" s="119"/>
    </row>
    <row r="284" spans="1:13" ht="12.75" customHeight="1" thickBot="1" x14ac:dyDescent="0.25">
      <c r="A284" s="3" t="s">
        <v>88</v>
      </c>
      <c r="B284" s="77"/>
      <c r="C284" s="77"/>
      <c r="D284" s="77"/>
      <c r="E284" s="77"/>
      <c r="F284" s="119"/>
      <c r="G284" s="119"/>
      <c r="H284" s="119"/>
      <c r="I284" s="119"/>
      <c r="J284" s="119"/>
      <c r="K284" s="119"/>
      <c r="L284" s="119"/>
      <c r="M284" s="119"/>
    </row>
    <row r="285" spans="1:13" ht="12.75" customHeight="1" thickBot="1" x14ac:dyDescent="0.25">
      <c r="A285" s="2" t="s">
        <v>35</v>
      </c>
      <c r="B285" s="78">
        <f>B286+B287+B288+B289</f>
        <v>0</v>
      </c>
      <c r="C285" s="78">
        <f t="shared" ref="C285:E285" si="63">C286+C287+C288+C289</f>
        <v>1500</v>
      </c>
      <c r="D285" s="78">
        <f t="shared" si="63"/>
        <v>0</v>
      </c>
      <c r="E285" s="78">
        <f t="shared" si="63"/>
        <v>0</v>
      </c>
      <c r="F285" s="119"/>
      <c r="G285" s="119"/>
      <c r="H285" s="119"/>
      <c r="I285" s="119"/>
      <c r="J285" s="119"/>
      <c r="K285" s="119"/>
      <c r="L285" s="119"/>
      <c r="M285" s="119"/>
    </row>
    <row r="286" spans="1:13" ht="12.75" customHeight="1" thickBot="1" x14ac:dyDescent="0.25">
      <c r="A286" s="3" t="s">
        <v>47</v>
      </c>
      <c r="B286" s="75">
        <v>0</v>
      </c>
      <c r="C286" s="75">
        <v>1500</v>
      </c>
      <c r="D286" s="78"/>
      <c r="E286" s="78"/>
      <c r="F286" s="119"/>
      <c r="G286" s="119"/>
      <c r="H286" s="119"/>
      <c r="I286" s="119"/>
      <c r="J286" s="119"/>
      <c r="K286" s="119"/>
      <c r="L286" s="119"/>
      <c r="M286" s="119"/>
    </row>
    <row r="287" spans="1:13" ht="12.75" customHeight="1" thickBot="1" x14ac:dyDescent="0.25">
      <c r="A287" s="3" t="s">
        <v>86</v>
      </c>
      <c r="B287" s="78"/>
      <c r="C287" s="78"/>
      <c r="D287" s="78"/>
      <c r="E287" s="78"/>
      <c r="F287" s="119"/>
      <c r="G287" s="119"/>
      <c r="H287" s="119"/>
      <c r="I287" s="119"/>
      <c r="J287" s="119"/>
      <c r="K287" s="119"/>
      <c r="L287" s="119"/>
      <c r="M287" s="119"/>
    </row>
    <row r="288" spans="1:13" ht="12.75" customHeight="1" thickBot="1" x14ac:dyDescent="0.25">
      <c r="A288" s="3" t="s">
        <v>87</v>
      </c>
      <c r="B288" s="78"/>
      <c r="C288" s="78"/>
      <c r="D288" s="78"/>
      <c r="E288" s="78"/>
      <c r="F288" s="119"/>
      <c r="G288" s="119"/>
      <c r="H288" s="119"/>
      <c r="I288" s="119"/>
      <c r="J288" s="119"/>
      <c r="K288" s="119"/>
      <c r="L288" s="119"/>
      <c r="M288" s="119"/>
    </row>
    <row r="289" spans="1:21" ht="12.75" customHeight="1" thickBot="1" x14ac:dyDescent="0.25">
      <c r="A289" s="3" t="s">
        <v>88</v>
      </c>
      <c r="B289" s="78"/>
      <c r="C289" s="78"/>
      <c r="D289" s="78"/>
      <c r="E289" s="78"/>
      <c r="F289" s="119"/>
      <c r="G289" s="119"/>
      <c r="H289" s="119"/>
      <c r="I289" s="119"/>
      <c r="J289" s="119"/>
      <c r="K289" s="119"/>
      <c r="L289" s="119"/>
      <c r="M289" s="119"/>
    </row>
    <row r="290" spans="1:21" ht="12.75" customHeight="1" thickBot="1" x14ac:dyDescent="0.25">
      <c r="A290" s="146" t="s">
        <v>53</v>
      </c>
      <c r="B290" s="78">
        <f>B280+B285</f>
        <v>0</v>
      </c>
      <c r="C290" s="78">
        <f t="shared" ref="C290:E290" si="64">C280+C285</f>
        <v>1500</v>
      </c>
      <c r="D290" s="78">
        <f t="shared" si="64"/>
        <v>0</v>
      </c>
      <c r="E290" s="78">
        <f t="shared" si="64"/>
        <v>0</v>
      </c>
      <c r="F290" s="119"/>
      <c r="G290" s="119"/>
      <c r="H290" s="119"/>
      <c r="I290" s="119"/>
      <c r="J290" s="119"/>
      <c r="K290" s="119"/>
      <c r="L290" s="119"/>
      <c r="M290" s="119"/>
    </row>
    <row r="291" spans="1:21" ht="36.75" thickBot="1" x14ac:dyDescent="0.25">
      <c r="A291" s="115" t="s">
        <v>259</v>
      </c>
      <c r="B291" s="415" t="s">
        <v>239</v>
      </c>
      <c r="C291" s="416"/>
      <c r="D291" s="154" t="s">
        <v>84</v>
      </c>
      <c r="E291" s="154" t="s">
        <v>259</v>
      </c>
      <c r="F291" s="119"/>
      <c r="G291" s="119"/>
      <c r="H291" s="119"/>
      <c r="I291" s="119"/>
      <c r="J291" s="119"/>
      <c r="K291" s="119"/>
      <c r="L291" s="119"/>
      <c r="M291" s="119"/>
      <c r="P291" s="194"/>
      <c r="Q291" s="507"/>
      <c r="R291" s="507"/>
      <c r="S291" s="507"/>
      <c r="T291" s="507"/>
      <c r="U291" s="155"/>
    </row>
    <row r="292" spans="1:21" ht="45" customHeight="1" thickBot="1" x14ac:dyDescent="0.25">
      <c r="A292" s="72" t="s">
        <v>9</v>
      </c>
      <c r="B292" s="417" t="s">
        <v>249</v>
      </c>
      <c r="C292" s="490"/>
      <c r="D292" s="490"/>
      <c r="E292" s="418"/>
      <c r="F292" s="119"/>
      <c r="G292" s="119"/>
      <c r="H292" s="119"/>
      <c r="I292" s="119"/>
      <c r="J292" s="119"/>
      <c r="K292" s="119"/>
      <c r="L292" s="119"/>
      <c r="M292" s="119"/>
      <c r="P292" s="195"/>
      <c r="Q292" s="507"/>
      <c r="R292" s="507"/>
      <c r="S292" s="507"/>
      <c r="T292" s="507"/>
      <c r="U292" s="155"/>
    </row>
    <row r="293" spans="1:21" ht="12.75" customHeight="1" thickBot="1" x14ac:dyDescent="0.25">
      <c r="A293" s="72" t="s">
        <v>14</v>
      </c>
      <c r="B293" s="450" t="s">
        <v>250</v>
      </c>
      <c r="C293" s="451"/>
      <c r="D293" s="451"/>
      <c r="E293" s="452"/>
      <c r="F293" s="119"/>
      <c r="G293" s="119"/>
      <c r="H293" s="119"/>
      <c r="I293" s="119"/>
      <c r="J293" s="119"/>
      <c r="K293" s="119"/>
      <c r="L293" s="119"/>
      <c r="M293" s="119"/>
      <c r="P293" s="195"/>
      <c r="Q293" s="508"/>
      <c r="R293" s="508"/>
      <c r="S293" s="508"/>
      <c r="T293" s="508"/>
      <c r="U293" s="155"/>
    </row>
    <row r="294" spans="1:21" ht="25.5" customHeight="1" x14ac:dyDescent="0.2">
      <c r="A294" s="421"/>
      <c r="B294" s="157">
        <v>2019</v>
      </c>
      <c r="C294" s="157">
        <v>2020</v>
      </c>
      <c r="D294" s="157">
        <v>2021</v>
      </c>
      <c r="E294" s="157">
        <v>2022</v>
      </c>
      <c r="F294" s="119"/>
      <c r="G294" s="119"/>
      <c r="H294" s="119"/>
      <c r="I294" s="119"/>
      <c r="J294" s="119"/>
      <c r="K294" s="119"/>
      <c r="L294" s="119"/>
      <c r="M294" s="119"/>
      <c r="P294" s="196"/>
      <c r="Q294" s="193"/>
      <c r="R294" s="193"/>
      <c r="S294" s="193"/>
      <c r="T294" s="193"/>
      <c r="U294" s="155"/>
    </row>
    <row r="295" spans="1:21" ht="25.5" customHeight="1" thickBot="1" x14ac:dyDescent="0.25">
      <c r="A295" s="422"/>
      <c r="B295" s="158" t="s">
        <v>5</v>
      </c>
      <c r="C295" s="158" t="s">
        <v>6</v>
      </c>
      <c r="D295" s="158" t="s">
        <v>6</v>
      </c>
      <c r="E295" s="158" t="s">
        <v>6</v>
      </c>
      <c r="F295" s="119"/>
      <c r="G295" s="119"/>
      <c r="H295" s="119"/>
      <c r="I295" s="119"/>
      <c r="J295" s="119"/>
      <c r="K295" s="119"/>
      <c r="L295" s="119"/>
      <c r="M295" s="119"/>
      <c r="P295" s="196"/>
      <c r="Q295" s="193"/>
      <c r="R295" s="193"/>
      <c r="S295" s="193"/>
      <c r="T295" s="193"/>
      <c r="U295" s="155"/>
    </row>
    <row r="296" spans="1:21" ht="18" customHeight="1" thickBot="1" x14ac:dyDescent="0.25">
      <c r="A296" s="72" t="s">
        <v>8</v>
      </c>
      <c r="B296" s="159">
        <v>1</v>
      </c>
      <c r="C296" s="159">
        <v>1</v>
      </c>
      <c r="D296" s="159"/>
      <c r="E296" s="159"/>
      <c r="F296" s="119"/>
      <c r="G296" s="119"/>
      <c r="H296" s="119"/>
      <c r="I296" s="119"/>
      <c r="J296" s="119"/>
      <c r="K296" s="119"/>
      <c r="L296" s="119"/>
      <c r="M296" s="119"/>
      <c r="P296" s="195"/>
      <c r="Q296" s="130"/>
      <c r="R296" s="131"/>
      <c r="S296" s="131"/>
      <c r="T296" s="131"/>
      <c r="U296" s="155"/>
    </row>
    <row r="297" spans="1:21" ht="26.25" customHeight="1" thickBot="1" x14ac:dyDescent="0.25">
      <c r="A297" s="72" t="s">
        <v>15</v>
      </c>
      <c r="B297" s="159">
        <v>7719</v>
      </c>
      <c r="C297" s="159">
        <v>9649</v>
      </c>
      <c r="D297" s="159">
        <f>D315</f>
        <v>0</v>
      </c>
      <c r="E297" s="159">
        <f>E315</f>
        <v>0</v>
      </c>
      <c r="F297" s="119"/>
      <c r="G297" s="119"/>
      <c r="H297" s="119"/>
      <c r="I297" s="119"/>
      <c r="J297" s="119"/>
      <c r="K297" s="119"/>
      <c r="L297" s="119"/>
      <c r="M297" s="119"/>
      <c r="P297" s="195"/>
      <c r="Q297" s="130"/>
      <c r="R297" s="130"/>
      <c r="S297" s="130"/>
      <c r="T297" s="130"/>
      <c r="U297" s="155"/>
    </row>
    <row r="298" spans="1:21" ht="12.75" customHeight="1" thickBot="1" x14ac:dyDescent="0.25">
      <c r="A298" s="72" t="s">
        <v>23</v>
      </c>
      <c r="B298" s="75">
        <f>B297/B296</f>
        <v>7719</v>
      </c>
      <c r="C298" s="75">
        <f>C297/C296</f>
        <v>9649</v>
      </c>
      <c r="D298" s="75" t="e">
        <f t="shared" ref="D298:E298" si="65">D297/D296</f>
        <v>#DIV/0!</v>
      </c>
      <c r="E298" s="75" t="e">
        <f t="shared" si="65"/>
        <v>#DIV/0!</v>
      </c>
      <c r="F298" s="119"/>
      <c r="G298" s="119"/>
      <c r="H298" s="119"/>
      <c r="I298" s="119"/>
      <c r="J298" s="119"/>
      <c r="K298" s="119"/>
      <c r="L298" s="119"/>
      <c r="M298" s="119"/>
      <c r="N298" s="198"/>
      <c r="P298" s="155"/>
      <c r="Q298" s="155"/>
      <c r="R298" s="155"/>
      <c r="S298" s="155"/>
      <c r="T298" s="155"/>
      <c r="U298" s="155"/>
    </row>
    <row r="299" spans="1:21" ht="12.75" customHeight="1" thickBot="1" x14ac:dyDescent="0.25">
      <c r="A299" s="72" t="s">
        <v>16</v>
      </c>
      <c r="B299" s="192" t="s">
        <v>22</v>
      </c>
      <c r="C299" s="76">
        <f>C296/B296-1</f>
        <v>0</v>
      </c>
      <c r="D299" s="76">
        <f t="shared" ref="D299:D301" si="66">D296/C296-1</f>
        <v>-1</v>
      </c>
      <c r="E299" s="76" t="e">
        <f t="shared" ref="E299:E301" si="67">E296/D296-1</f>
        <v>#DIV/0!</v>
      </c>
      <c r="F299" s="119"/>
      <c r="G299" s="119"/>
      <c r="H299" s="119"/>
      <c r="I299" s="119"/>
      <c r="J299" s="119"/>
      <c r="K299" s="119"/>
      <c r="L299" s="119"/>
      <c r="M299" s="119"/>
      <c r="N299" s="198"/>
      <c r="P299" s="155"/>
      <c r="Q299" s="155"/>
      <c r="R299" s="155"/>
      <c r="S299" s="155"/>
      <c r="T299" s="155"/>
      <c r="U299" s="155"/>
    </row>
    <row r="300" spans="1:21" ht="13.5" thickBot="1" x14ac:dyDescent="0.25">
      <c r="A300" s="72" t="s">
        <v>17</v>
      </c>
      <c r="B300" s="192" t="s">
        <v>22</v>
      </c>
      <c r="C300" s="76">
        <f>C297/B297-1</f>
        <v>0.25003238761497593</v>
      </c>
      <c r="D300" s="76">
        <f t="shared" si="66"/>
        <v>-1</v>
      </c>
      <c r="E300" s="76" t="e">
        <f t="shared" si="67"/>
        <v>#DIV/0!</v>
      </c>
      <c r="F300" s="119"/>
      <c r="G300" s="119"/>
      <c r="H300" s="119"/>
      <c r="I300" s="119"/>
      <c r="J300" s="119"/>
      <c r="K300" s="119"/>
      <c r="L300" s="119"/>
      <c r="M300" s="119"/>
      <c r="N300" s="197"/>
      <c r="P300" s="155"/>
      <c r="Q300" s="155"/>
      <c r="R300" s="155"/>
      <c r="S300" s="155"/>
      <c r="T300" s="155"/>
      <c r="U300" s="155"/>
    </row>
    <row r="301" spans="1:21" ht="13.5" thickBot="1" x14ac:dyDescent="0.25">
      <c r="A301" s="72" t="s">
        <v>18</v>
      </c>
      <c r="B301" s="192" t="s">
        <v>22</v>
      </c>
      <c r="C301" s="76">
        <f>C298/B298-1</f>
        <v>0.25003238761497593</v>
      </c>
      <c r="D301" s="76" t="e">
        <f t="shared" si="66"/>
        <v>#DIV/0!</v>
      </c>
      <c r="E301" s="76" t="e">
        <f t="shared" si="67"/>
        <v>#DIV/0!</v>
      </c>
      <c r="F301" s="119"/>
      <c r="G301" s="119"/>
      <c r="H301" s="119"/>
      <c r="I301" s="119"/>
      <c r="J301" s="119"/>
      <c r="K301" s="119"/>
      <c r="L301" s="119"/>
      <c r="M301" s="119"/>
      <c r="N301" s="197"/>
      <c r="P301" s="155"/>
      <c r="Q301" s="155"/>
      <c r="R301" s="155"/>
      <c r="S301" s="155"/>
      <c r="T301" s="155"/>
      <c r="U301" s="155"/>
    </row>
    <row r="302" spans="1:21" ht="13.5" thickBot="1" x14ac:dyDescent="0.25">
      <c r="A302" s="423" t="s">
        <v>213</v>
      </c>
      <c r="B302" s="424"/>
      <c r="C302" s="424"/>
      <c r="D302" s="424"/>
      <c r="E302" s="425"/>
      <c r="F302" s="119"/>
      <c r="G302" s="119"/>
      <c r="H302" s="119"/>
      <c r="I302" s="119"/>
      <c r="J302" s="119"/>
      <c r="K302" s="119"/>
      <c r="L302" s="119"/>
      <c r="M302" s="119"/>
      <c r="N302" s="197"/>
    </row>
    <row r="303" spans="1:21" ht="24.75" customHeight="1" x14ac:dyDescent="0.2">
      <c r="A303" s="421"/>
      <c r="B303" s="69">
        <v>2019</v>
      </c>
      <c r="C303" s="69">
        <v>2020</v>
      </c>
      <c r="D303" s="69">
        <v>2021</v>
      </c>
      <c r="E303" s="69">
        <v>2022</v>
      </c>
      <c r="F303" s="119"/>
      <c r="G303" s="119"/>
      <c r="H303" s="119"/>
      <c r="I303" s="119"/>
      <c r="J303" s="119"/>
      <c r="K303" s="119"/>
      <c r="L303" s="119"/>
      <c r="M303" s="119"/>
      <c r="N303" s="197"/>
    </row>
    <row r="304" spans="1:21" ht="24.75" customHeight="1" thickBot="1" x14ac:dyDescent="0.25">
      <c r="A304" s="422"/>
      <c r="B304" s="73" t="s">
        <v>5</v>
      </c>
      <c r="C304" s="73" t="s">
        <v>6</v>
      </c>
      <c r="D304" s="73" t="s">
        <v>6</v>
      </c>
      <c r="E304" s="73" t="s">
        <v>6</v>
      </c>
      <c r="F304" s="119"/>
      <c r="G304" s="119"/>
      <c r="H304" s="119"/>
      <c r="I304" s="119"/>
      <c r="J304" s="119"/>
      <c r="K304" s="119"/>
      <c r="L304" s="119"/>
      <c r="M304" s="119"/>
      <c r="N304" s="197"/>
    </row>
    <row r="305" spans="1:21" ht="21" customHeight="1" thickBot="1" x14ac:dyDescent="0.25">
      <c r="A305" s="2" t="s">
        <v>34</v>
      </c>
      <c r="B305" s="77">
        <f>B306+B307+B308+B309</f>
        <v>0</v>
      </c>
      <c r="C305" s="77">
        <f t="shared" ref="C305:E305" si="68">C306+C307+C308+C309</f>
        <v>0</v>
      </c>
      <c r="D305" s="77">
        <f t="shared" si="68"/>
        <v>0</v>
      </c>
      <c r="E305" s="77">
        <f t="shared" si="68"/>
        <v>0</v>
      </c>
      <c r="F305" s="119"/>
      <c r="G305" s="119"/>
      <c r="H305" s="119"/>
      <c r="I305" s="119"/>
      <c r="J305" s="119"/>
      <c r="K305" s="119"/>
      <c r="L305" s="119"/>
      <c r="M305" s="119"/>
      <c r="N305" s="197"/>
    </row>
    <row r="306" spans="1:21" ht="21" customHeight="1" thickBot="1" x14ac:dyDescent="0.25">
      <c r="A306" s="3" t="s">
        <v>47</v>
      </c>
      <c r="B306" s="77"/>
      <c r="C306" s="77"/>
      <c r="D306" s="77"/>
      <c r="E306" s="77"/>
      <c r="F306" s="119"/>
      <c r="G306" s="119"/>
      <c r="H306" s="119"/>
      <c r="I306" s="119"/>
      <c r="J306" s="119"/>
      <c r="K306" s="119"/>
      <c r="L306" s="119"/>
      <c r="M306" s="119"/>
      <c r="N306" s="197"/>
    </row>
    <row r="307" spans="1:21" ht="12.75" customHeight="1" thickBot="1" x14ac:dyDescent="0.25">
      <c r="A307" s="3" t="s">
        <v>86</v>
      </c>
      <c r="B307" s="77"/>
      <c r="C307" s="77"/>
      <c r="D307" s="77"/>
      <c r="E307" s="77"/>
      <c r="F307" s="119"/>
      <c r="G307" s="119"/>
      <c r="H307" s="119"/>
      <c r="I307" s="119"/>
      <c r="J307" s="119"/>
      <c r="K307" s="119"/>
      <c r="L307" s="119"/>
      <c r="M307" s="119"/>
      <c r="N307" s="198"/>
    </row>
    <row r="308" spans="1:21" ht="12.75" customHeight="1" thickBot="1" x14ac:dyDescent="0.25">
      <c r="A308" s="3" t="s">
        <v>87</v>
      </c>
      <c r="B308" s="77"/>
      <c r="C308" s="77"/>
      <c r="D308" s="77"/>
      <c r="E308" s="77"/>
      <c r="F308" s="119"/>
      <c r="G308" s="119"/>
      <c r="H308" s="119"/>
      <c r="I308" s="119"/>
      <c r="J308" s="119"/>
      <c r="K308" s="119"/>
      <c r="L308" s="119"/>
      <c r="M308" s="119"/>
      <c r="N308" s="198"/>
    </row>
    <row r="309" spans="1:21" ht="12.75" customHeight="1" thickBot="1" x14ac:dyDescent="0.25">
      <c r="A309" s="3" t="s">
        <v>88</v>
      </c>
      <c r="B309" s="77"/>
      <c r="C309" s="77"/>
      <c r="D309" s="77"/>
      <c r="E309" s="77"/>
      <c r="F309" s="119"/>
      <c r="G309" s="119"/>
      <c r="H309" s="119"/>
      <c r="I309" s="119"/>
      <c r="J309" s="119"/>
      <c r="K309" s="119"/>
      <c r="L309" s="119"/>
      <c r="M309" s="119"/>
    </row>
    <row r="310" spans="1:21" ht="12.75" customHeight="1" thickBot="1" x14ac:dyDescent="0.25">
      <c r="A310" s="2" t="s">
        <v>35</v>
      </c>
      <c r="B310" s="78">
        <f>B311+B312+B313+B314</f>
        <v>7719</v>
      </c>
      <c r="C310" s="78">
        <f t="shared" ref="C310:E310" si="69">C311+C312+C313+C314</f>
        <v>9649</v>
      </c>
      <c r="D310" s="78">
        <f t="shared" si="69"/>
        <v>0</v>
      </c>
      <c r="E310" s="78">
        <f t="shared" si="69"/>
        <v>0</v>
      </c>
      <c r="F310" s="119"/>
      <c r="G310" s="119"/>
      <c r="H310" s="119"/>
      <c r="I310" s="119"/>
      <c r="J310" s="119"/>
      <c r="K310" s="119"/>
      <c r="L310" s="119"/>
      <c r="M310" s="119"/>
    </row>
    <row r="311" spans="1:21" ht="12.75" customHeight="1" thickBot="1" x14ac:dyDescent="0.25">
      <c r="A311" s="3" t="s">
        <v>47</v>
      </c>
      <c r="B311" s="78"/>
      <c r="C311" s="78"/>
      <c r="D311" s="78"/>
      <c r="E311" s="78"/>
      <c r="F311" s="119"/>
      <c r="G311" s="119"/>
      <c r="H311" s="119"/>
      <c r="I311" s="119"/>
      <c r="J311" s="119"/>
      <c r="K311" s="119"/>
      <c r="L311" s="119"/>
      <c r="M311" s="119"/>
    </row>
    <row r="312" spans="1:21" ht="12.75" customHeight="1" thickBot="1" x14ac:dyDescent="0.25">
      <c r="A312" s="3" t="s">
        <v>86</v>
      </c>
      <c r="B312" s="78">
        <v>7719</v>
      </c>
      <c r="C312" s="77">
        <v>9649</v>
      </c>
      <c r="D312" s="77"/>
      <c r="E312" s="77"/>
      <c r="F312" s="119"/>
      <c r="G312" s="119"/>
      <c r="H312" s="119"/>
      <c r="I312" s="119"/>
      <c r="J312" s="119"/>
      <c r="K312" s="119"/>
      <c r="L312" s="119"/>
      <c r="M312" s="119"/>
    </row>
    <row r="313" spans="1:21" ht="12.75" customHeight="1" thickBot="1" x14ac:dyDescent="0.25">
      <c r="A313" s="3" t="s">
        <v>87</v>
      </c>
      <c r="B313" s="78"/>
      <c r="C313" s="77"/>
      <c r="D313" s="77"/>
      <c r="E313" s="77"/>
      <c r="F313" s="119"/>
      <c r="G313" s="119"/>
      <c r="H313" s="119"/>
      <c r="I313" s="119"/>
      <c r="J313" s="119"/>
      <c r="K313" s="119"/>
      <c r="L313" s="119"/>
      <c r="M313" s="119"/>
    </row>
    <row r="314" spans="1:21" ht="12.75" customHeight="1" thickBot="1" x14ac:dyDescent="0.25">
      <c r="A314" s="3" t="s">
        <v>88</v>
      </c>
      <c r="B314" s="78"/>
      <c r="C314" s="77"/>
      <c r="D314" s="77"/>
      <c r="E314" s="77"/>
      <c r="F314" s="119"/>
      <c r="G314" s="119"/>
      <c r="H314" s="119"/>
      <c r="I314" s="119"/>
      <c r="J314" s="119"/>
      <c r="K314" s="119"/>
      <c r="L314" s="119"/>
      <c r="M314" s="119"/>
    </row>
    <row r="315" spans="1:21" ht="12.75" customHeight="1" thickBot="1" x14ac:dyDescent="0.25">
      <c r="A315" s="156" t="s">
        <v>53</v>
      </c>
      <c r="B315" s="78">
        <f>B305+B310</f>
        <v>7719</v>
      </c>
      <c r="C315" s="78">
        <f t="shared" ref="C315:E315" si="70">C305+C310</f>
        <v>9649</v>
      </c>
      <c r="D315" s="78">
        <f t="shared" si="70"/>
        <v>0</v>
      </c>
      <c r="E315" s="78">
        <f t="shared" si="70"/>
        <v>0</v>
      </c>
      <c r="F315" s="119"/>
      <c r="G315" s="119"/>
      <c r="H315" s="119"/>
      <c r="I315" s="119"/>
      <c r="J315" s="119"/>
      <c r="K315" s="119"/>
      <c r="L315" s="119"/>
      <c r="M315" s="119"/>
    </row>
    <row r="316" spans="1:21" ht="54.75" customHeight="1" thickBot="1" x14ac:dyDescent="0.25">
      <c r="A316" s="362" t="s">
        <v>294</v>
      </c>
      <c r="B316" s="415" t="s">
        <v>269</v>
      </c>
      <c r="C316" s="416"/>
      <c r="D316" s="154" t="s">
        <v>84</v>
      </c>
      <c r="E316" s="368" t="s">
        <v>294</v>
      </c>
      <c r="F316" s="119"/>
      <c r="G316" s="119"/>
      <c r="H316" s="119"/>
      <c r="I316" s="119"/>
      <c r="J316" s="119"/>
      <c r="K316" s="119"/>
      <c r="L316" s="119"/>
      <c r="M316" s="119"/>
      <c r="P316" s="194"/>
      <c r="Q316" s="507"/>
      <c r="R316" s="507"/>
      <c r="S316" s="507"/>
      <c r="T316" s="507"/>
      <c r="U316" s="155"/>
    </row>
    <row r="317" spans="1:21" ht="32.25" customHeight="1" thickBot="1" x14ac:dyDescent="0.25">
      <c r="A317" s="72" t="s">
        <v>9</v>
      </c>
      <c r="B317" s="417" t="s">
        <v>269</v>
      </c>
      <c r="C317" s="490"/>
      <c r="D317" s="490"/>
      <c r="E317" s="418"/>
      <c r="F317" s="119"/>
      <c r="G317" s="119"/>
      <c r="H317" s="119"/>
      <c r="I317" s="119"/>
      <c r="J317" s="119"/>
      <c r="K317" s="119"/>
      <c r="L317" s="119"/>
      <c r="M317" s="119"/>
      <c r="P317" s="195"/>
      <c r="Q317" s="507"/>
      <c r="R317" s="507"/>
      <c r="S317" s="507"/>
      <c r="T317" s="507"/>
      <c r="U317" s="155"/>
    </row>
    <row r="318" spans="1:21" ht="12.75" customHeight="1" thickBot="1" x14ac:dyDescent="0.25">
      <c r="A318" s="72" t="s">
        <v>14</v>
      </c>
      <c r="B318" s="450" t="s">
        <v>250</v>
      </c>
      <c r="C318" s="451"/>
      <c r="D318" s="451"/>
      <c r="E318" s="452"/>
      <c r="F318" s="119"/>
      <c r="G318" s="119"/>
      <c r="H318" s="119"/>
      <c r="I318" s="119"/>
      <c r="J318" s="119"/>
      <c r="K318" s="119"/>
      <c r="L318" s="119"/>
      <c r="M318" s="119"/>
      <c r="P318" s="195"/>
      <c r="Q318" s="508"/>
      <c r="R318" s="508"/>
      <c r="S318" s="508"/>
      <c r="T318" s="508"/>
      <c r="U318" s="155"/>
    </row>
    <row r="319" spans="1:21" ht="25.5" customHeight="1" x14ac:dyDescent="0.2">
      <c r="A319" s="421"/>
      <c r="B319" s="157">
        <v>2019</v>
      </c>
      <c r="C319" s="157">
        <v>2020</v>
      </c>
      <c r="D319" s="157">
        <v>2021</v>
      </c>
      <c r="E319" s="157">
        <v>2022</v>
      </c>
      <c r="F319" s="119"/>
      <c r="G319" s="119"/>
      <c r="H319" s="119"/>
      <c r="I319" s="119"/>
      <c r="J319" s="119"/>
      <c r="K319" s="119"/>
      <c r="L319" s="119"/>
      <c r="M319" s="119"/>
      <c r="P319" s="196"/>
      <c r="Q319" s="193"/>
      <c r="R319" s="193"/>
      <c r="S319" s="193"/>
      <c r="T319" s="193"/>
      <c r="U319" s="155"/>
    </row>
    <row r="320" spans="1:21" ht="25.5" customHeight="1" thickBot="1" x14ac:dyDescent="0.25">
      <c r="A320" s="422"/>
      <c r="B320" s="158" t="s">
        <v>5</v>
      </c>
      <c r="C320" s="158" t="s">
        <v>6</v>
      </c>
      <c r="D320" s="158" t="s">
        <v>6</v>
      </c>
      <c r="E320" s="158" t="s">
        <v>6</v>
      </c>
      <c r="F320" s="119"/>
      <c r="G320" s="119"/>
      <c r="H320" s="119"/>
      <c r="I320" s="119"/>
      <c r="J320" s="119"/>
      <c r="K320" s="119"/>
      <c r="L320" s="119"/>
      <c r="M320" s="119"/>
      <c r="P320" s="196"/>
      <c r="Q320" s="193"/>
      <c r="R320" s="193"/>
      <c r="S320" s="193"/>
      <c r="T320" s="193"/>
      <c r="U320" s="155"/>
    </row>
    <row r="321" spans="1:21" ht="18" customHeight="1" thickBot="1" x14ac:dyDescent="0.25">
      <c r="A321" s="72" t="s">
        <v>8</v>
      </c>
      <c r="B321" s="159"/>
      <c r="C321" s="159">
        <v>1</v>
      </c>
      <c r="D321" s="159"/>
      <c r="E321" s="159"/>
      <c r="F321" s="119"/>
      <c r="G321" s="119"/>
      <c r="H321" s="119"/>
      <c r="I321" s="119"/>
      <c r="J321" s="119"/>
      <c r="K321" s="119"/>
      <c r="L321" s="119"/>
      <c r="M321" s="119"/>
      <c r="P321" s="195"/>
      <c r="Q321" s="130"/>
      <c r="R321" s="131"/>
      <c r="S321" s="131"/>
      <c r="T321" s="131"/>
      <c r="U321" s="155"/>
    </row>
    <row r="322" spans="1:21" ht="26.25" customHeight="1" thickBot="1" x14ac:dyDescent="0.25">
      <c r="A322" s="72" t="s">
        <v>15</v>
      </c>
      <c r="B322" s="159">
        <v>0</v>
      </c>
      <c r="C322" s="159">
        <v>1600</v>
      </c>
      <c r="D322" s="159">
        <f>D340</f>
        <v>0</v>
      </c>
      <c r="E322" s="159">
        <f>E340</f>
        <v>0</v>
      </c>
      <c r="F322" s="119"/>
      <c r="G322" s="119"/>
      <c r="H322" s="119"/>
      <c r="I322" s="119"/>
      <c r="J322" s="119"/>
      <c r="K322" s="119"/>
      <c r="L322" s="119"/>
      <c r="M322" s="119"/>
      <c r="P322" s="195"/>
      <c r="Q322" s="130"/>
      <c r="R322" s="130"/>
      <c r="S322" s="130"/>
      <c r="T322" s="130"/>
      <c r="U322" s="155"/>
    </row>
    <row r="323" spans="1:21" ht="12.75" customHeight="1" thickBot="1" x14ac:dyDescent="0.25">
      <c r="A323" s="72" t="s">
        <v>23</v>
      </c>
      <c r="B323" s="75" t="e">
        <f>B322/B321</f>
        <v>#DIV/0!</v>
      </c>
      <c r="C323" s="75">
        <f t="shared" ref="C323:E323" si="71">C322/C321</f>
        <v>1600</v>
      </c>
      <c r="D323" s="75" t="e">
        <f t="shared" si="71"/>
        <v>#DIV/0!</v>
      </c>
      <c r="E323" s="75" t="e">
        <f t="shared" si="71"/>
        <v>#DIV/0!</v>
      </c>
      <c r="F323" s="119"/>
      <c r="G323" s="119"/>
      <c r="H323" s="119"/>
      <c r="I323" s="119"/>
      <c r="J323" s="119"/>
      <c r="K323" s="119"/>
      <c r="L323" s="119"/>
      <c r="M323" s="119"/>
      <c r="N323" s="198"/>
      <c r="P323" s="155"/>
      <c r="Q323" s="155"/>
      <c r="R323" s="155"/>
      <c r="S323" s="155"/>
      <c r="T323" s="155"/>
      <c r="U323" s="155"/>
    </row>
    <row r="324" spans="1:21" ht="12.75" customHeight="1" thickBot="1" x14ac:dyDescent="0.25">
      <c r="A324" s="72" t="s">
        <v>16</v>
      </c>
      <c r="B324" s="226" t="s">
        <v>22</v>
      </c>
      <c r="C324" s="76" t="e">
        <f>C321/B321-1</f>
        <v>#DIV/0!</v>
      </c>
      <c r="D324" s="76">
        <f t="shared" ref="D324:D326" si="72">D321/C321-1</f>
        <v>-1</v>
      </c>
      <c r="E324" s="76" t="e">
        <f t="shared" ref="E324:E326" si="73">E321/D321-1</f>
        <v>#DIV/0!</v>
      </c>
      <c r="F324" s="119"/>
      <c r="G324" s="119"/>
      <c r="H324" s="119"/>
      <c r="I324" s="119"/>
      <c r="J324" s="119"/>
      <c r="K324" s="119"/>
      <c r="L324" s="119"/>
      <c r="M324" s="119"/>
      <c r="N324" s="198"/>
      <c r="P324" s="155"/>
      <c r="Q324" s="155"/>
      <c r="R324" s="155"/>
      <c r="S324" s="155"/>
      <c r="T324" s="155"/>
      <c r="U324" s="155"/>
    </row>
    <row r="325" spans="1:21" ht="13.5" thickBot="1" x14ac:dyDescent="0.25">
      <c r="A325" s="72" t="s">
        <v>17</v>
      </c>
      <c r="B325" s="226" t="s">
        <v>22</v>
      </c>
      <c r="C325" s="76" t="e">
        <f>C322/B322-1</f>
        <v>#DIV/0!</v>
      </c>
      <c r="D325" s="76">
        <f t="shared" si="72"/>
        <v>-1</v>
      </c>
      <c r="E325" s="76" t="e">
        <f t="shared" si="73"/>
        <v>#DIV/0!</v>
      </c>
      <c r="F325" s="119"/>
      <c r="G325" s="119"/>
      <c r="H325" s="119"/>
      <c r="I325" s="119"/>
      <c r="J325" s="119"/>
      <c r="K325" s="119"/>
      <c r="L325" s="119"/>
      <c r="M325" s="119"/>
      <c r="N325" s="197"/>
      <c r="P325" s="155"/>
      <c r="Q325" s="155"/>
      <c r="R325" s="155"/>
      <c r="S325" s="155"/>
      <c r="T325" s="155"/>
      <c r="U325" s="155"/>
    </row>
    <row r="326" spans="1:21" ht="13.5" thickBot="1" x14ac:dyDescent="0.25">
      <c r="A326" s="72" t="s">
        <v>18</v>
      </c>
      <c r="B326" s="226" t="s">
        <v>22</v>
      </c>
      <c r="C326" s="76" t="e">
        <f>C323/B323-1</f>
        <v>#DIV/0!</v>
      </c>
      <c r="D326" s="76" t="e">
        <f t="shared" si="72"/>
        <v>#DIV/0!</v>
      </c>
      <c r="E326" s="76" t="e">
        <f t="shared" si="73"/>
        <v>#DIV/0!</v>
      </c>
      <c r="F326" s="119"/>
      <c r="G326" s="119"/>
      <c r="H326" s="119"/>
      <c r="I326" s="119"/>
      <c r="J326" s="119"/>
      <c r="K326" s="119"/>
      <c r="L326" s="119"/>
      <c r="M326" s="119"/>
      <c r="N326" s="197"/>
      <c r="P326" s="155"/>
      <c r="Q326" s="155"/>
      <c r="R326" s="155"/>
      <c r="S326" s="155"/>
      <c r="T326" s="155"/>
      <c r="U326" s="155"/>
    </row>
    <row r="327" spans="1:21" ht="13.5" thickBot="1" x14ac:dyDescent="0.25">
      <c r="A327" s="423" t="s">
        <v>213</v>
      </c>
      <c r="B327" s="424"/>
      <c r="C327" s="424"/>
      <c r="D327" s="424"/>
      <c r="E327" s="425"/>
      <c r="F327" s="119"/>
      <c r="G327" s="119"/>
      <c r="H327" s="119"/>
      <c r="I327" s="119"/>
      <c r="J327" s="119"/>
      <c r="K327" s="119"/>
      <c r="L327" s="119"/>
      <c r="M327" s="119"/>
      <c r="N327" s="197"/>
    </row>
    <row r="328" spans="1:21" ht="24.75" customHeight="1" x14ac:dyDescent="0.2">
      <c r="A328" s="421"/>
      <c r="B328" s="69">
        <v>2019</v>
      </c>
      <c r="C328" s="69">
        <v>2020</v>
      </c>
      <c r="D328" s="69">
        <v>2021</v>
      </c>
      <c r="E328" s="69">
        <v>2022</v>
      </c>
      <c r="F328" s="119"/>
      <c r="G328" s="119"/>
      <c r="H328" s="119"/>
      <c r="I328" s="119"/>
      <c r="J328" s="119"/>
      <c r="K328" s="119"/>
      <c r="L328" s="119"/>
      <c r="M328" s="119"/>
      <c r="N328" s="197"/>
    </row>
    <row r="329" spans="1:21" ht="24.75" customHeight="1" thickBot="1" x14ac:dyDescent="0.25">
      <c r="A329" s="422"/>
      <c r="B329" s="73" t="s">
        <v>5</v>
      </c>
      <c r="C329" s="73" t="s">
        <v>6</v>
      </c>
      <c r="D329" s="73" t="s">
        <v>6</v>
      </c>
      <c r="E329" s="73" t="s">
        <v>6</v>
      </c>
      <c r="F329" s="119"/>
      <c r="G329" s="119"/>
      <c r="H329" s="119"/>
      <c r="I329" s="119"/>
      <c r="J329" s="119"/>
      <c r="K329" s="119"/>
      <c r="L329" s="119"/>
      <c r="M329" s="119"/>
      <c r="N329" s="197"/>
    </row>
    <row r="330" spans="1:21" ht="21" customHeight="1" thickBot="1" x14ac:dyDescent="0.25">
      <c r="A330" s="2" t="s">
        <v>34</v>
      </c>
      <c r="B330" s="77">
        <f>B331+B332+B333+B334</f>
        <v>0</v>
      </c>
      <c r="C330" s="77">
        <f t="shared" ref="C330:E330" si="74">C331+C332+C333+C334</f>
        <v>0</v>
      </c>
      <c r="D330" s="77">
        <f t="shared" si="74"/>
        <v>0</v>
      </c>
      <c r="E330" s="77">
        <f t="shared" si="74"/>
        <v>0</v>
      </c>
      <c r="F330" s="119"/>
      <c r="G330" s="119"/>
      <c r="H330" s="119"/>
      <c r="I330" s="119"/>
      <c r="J330" s="119"/>
      <c r="K330" s="119"/>
      <c r="L330" s="119"/>
      <c r="M330" s="119"/>
      <c r="N330" s="197"/>
    </row>
    <row r="331" spans="1:21" ht="21" customHeight="1" thickBot="1" x14ac:dyDescent="0.25">
      <c r="A331" s="3" t="s">
        <v>47</v>
      </c>
      <c r="B331" s="77"/>
      <c r="C331" s="77"/>
      <c r="D331" s="77"/>
      <c r="E331" s="77"/>
      <c r="F331" s="119"/>
      <c r="G331" s="119"/>
      <c r="H331" s="119"/>
      <c r="I331" s="119"/>
      <c r="J331" s="119"/>
      <c r="K331" s="119"/>
      <c r="L331" s="119"/>
      <c r="M331" s="119"/>
      <c r="N331" s="197"/>
    </row>
    <row r="332" spans="1:21" ht="12.75" customHeight="1" thickBot="1" x14ac:dyDescent="0.25">
      <c r="A332" s="3" t="s">
        <v>86</v>
      </c>
      <c r="B332" s="77"/>
      <c r="C332" s="77"/>
      <c r="D332" s="77"/>
      <c r="E332" s="77"/>
      <c r="F332" s="119"/>
      <c r="G332" s="119"/>
      <c r="H332" s="119"/>
      <c r="I332" s="119"/>
      <c r="J332" s="119"/>
      <c r="K332" s="119"/>
      <c r="L332" s="119"/>
      <c r="M332" s="119"/>
      <c r="N332" s="198"/>
    </row>
    <row r="333" spans="1:21" ht="12.75" customHeight="1" thickBot="1" x14ac:dyDescent="0.25">
      <c r="A333" s="3" t="s">
        <v>87</v>
      </c>
      <c r="B333" s="77"/>
      <c r="C333" s="77"/>
      <c r="D333" s="77"/>
      <c r="E333" s="77"/>
      <c r="F333" s="119"/>
      <c r="G333" s="119"/>
      <c r="H333" s="119"/>
      <c r="I333" s="119"/>
      <c r="J333" s="119"/>
      <c r="K333" s="119"/>
      <c r="L333" s="119"/>
      <c r="M333" s="119"/>
      <c r="N333" s="198"/>
    </row>
    <row r="334" spans="1:21" ht="12.75" customHeight="1" thickBot="1" x14ac:dyDescent="0.25">
      <c r="A334" s="3" t="s">
        <v>88</v>
      </c>
      <c r="B334" s="77"/>
      <c r="C334" s="77"/>
      <c r="D334" s="77"/>
      <c r="E334" s="77"/>
      <c r="F334" s="119"/>
      <c r="G334" s="119"/>
      <c r="H334" s="119"/>
      <c r="I334" s="119"/>
      <c r="J334" s="119"/>
      <c r="K334" s="119"/>
      <c r="L334" s="119"/>
      <c r="M334" s="119"/>
    </row>
    <row r="335" spans="1:21" ht="12.75" customHeight="1" thickBot="1" x14ac:dyDescent="0.25">
      <c r="A335" s="2" t="s">
        <v>35</v>
      </c>
      <c r="B335" s="78">
        <f>B336+B337+B338+B339</f>
        <v>0</v>
      </c>
      <c r="C335" s="78">
        <f t="shared" ref="C335:E335" si="75">C336+C337+C338+C339</f>
        <v>1600</v>
      </c>
      <c r="D335" s="78">
        <f t="shared" si="75"/>
        <v>0</v>
      </c>
      <c r="E335" s="78">
        <f t="shared" si="75"/>
        <v>0</v>
      </c>
      <c r="F335" s="119"/>
      <c r="G335" s="119"/>
      <c r="H335" s="119"/>
      <c r="I335" s="119"/>
      <c r="J335" s="119"/>
      <c r="K335" s="119"/>
      <c r="L335" s="119"/>
      <c r="M335" s="119"/>
    </row>
    <row r="336" spans="1:21" ht="12.75" customHeight="1" thickBot="1" x14ac:dyDescent="0.25">
      <c r="A336" s="3" t="s">
        <v>47</v>
      </c>
      <c r="B336" s="78"/>
      <c r="C336" s="78">
        <v>960</v>
      </c>
      <c r="D336" s="78"/>
      <c r="E336" s="78"/>
      <c r="F336" s="119"/>
      <c r="G336" s="119"/>
      <c r="H336" s="119"/>
      <c r="I336" s="119"/>
      <c r="J336" s="119"/>
      <c r="K336" s="119"/>
      <c r="L336" s="119"/>
      <c r="M336" s="119"/>
    </row>
    <row r="337" spans="1:21" ht="12.75" customHeight="1" thickBot="1" x14ac:dyDescent="0.25">
      <c r="A337" s="3" t="s">
        <v>86</v>
      </c>
      <c r="B337" s="78"/>
      <c r="C337" s="77"/>
      <c r="D337" s="77"/>
      <c r="E337" s="77"/>
      <c r="F337" s="119"/>
      <c r="G337" s="119"/>
      <c r="H337" s="119"/>
      <c r="I337" s="119"/>
      <c r="J337" s="119"/>
      <c r="K337" s="119"/>
      <c r="L337" s="119"/>
      <c r="M337" s="119"/>
    </row>
    <row r="338" spans="1:21" ht="12.75" customHeight="1" thickBot="1" x14ac:dyDescent="0.25">
      <c r="A338" s="3" t="s">
        <v>87</v>
      </c>
      <c r="B338" s="78"/>
      <c r="C338" s="77"/>
      <c r="D338" s="77"/>
      <c r="E338" s="77"/>
      <c r="F338" s="119"/>
      <c r="G338" s="119"/>
      <c r="H338" s="119"/>
      <c r="I338" s="119"/>
      <c r="J338" s="119"/>
      <c r="K338" s="119"/>
      <c r="L338" s="119"/>
      <c r="M338" s="119"/>
    </row>
    <row r="339" spans="1:21" ht="12.75" customHeight="1" thickBot="1" x14ac:dyDescent="0.25">
      <c r="A339" s="3" t="s">
        <v>88</v>
      </c>
      <c r="B339" s="78"/>
      <c r="C339" s="77">
        <v>640</v>
      </c>
      <c r="D339" s="77"/>
      <c r="E339" s="77"/>
      <c r="F339" s="119"/>
      <c r="G339" s="119"/>
      <c r="H339" s="119"/>
      <c r="I339" s="119"/>
      <c r="J339" s="119"/>
      <c r="K339" s="119"/>
      <c r="L339" s="119"/>
      <c r="M339" s="119"/>
    </row>
    <row r="340" spans="1:21" ht="12.75" customHeight="1" thickBot="1" x14ac:dyDescent="0.25">
      <c r="A340" s="156" t="s">
        <v>53</v>
      </c>
      <c r="B340" s="78">
        <f>B330+B335</f>
        <v>0</v>
      </c>
      <c r="C340" s="78">
        <f t="shared" ref="C340:E340" si="76">C330+C335</f>
        <v>1600</v>
      </c>
      <c r="D340" s="78">
        <f t="shared" si="76"/>
        <v>0</v>
      </c>
      <c r="E340" s="78">
        <f t="shared" si="76"/>
        <v>0</v>
      </c>
      <c r="F340" s="119"/>
      <c r="G340" s="119"/>
      <c r="H340" s="119"/>
      <c r="I340" s="119"/>
      <c r="J340" s="119"/>
      <c r="K340" s="119"/>
      <c r="L340" s="119"/>
      <c r="M340" s="119"/>
    </row>
    <row r="341" spans="1:21" ht="45" customHeight="1" thickBot="1" x14ac:dyDescent="0.25">
      <c r="A341" s="115" t="s">
        <v>260</v>
      </c>
      <c r="B341" s="415" t="s">
        <v>240</v>
      </c>
      <c r="C341" s="416"/>
      <c r="D341" s="154" t="s">
        <v>84</v>
      </c>
      <c r="E341" s="154" t="s">
        <v>260</v>
      </c>
      <c r="F341" s="119"/>
      <c r="G341" s="119"/>
      <c r="H341" s="119"/>
      <c r="I341" s="119"/>
      <c r="J341" s="119"/>
      <c r="K341" s="119"/>
      <c r="L341" s="119"/>
      <c r="M341" s="119"/>
      <c r="P341" s="194"/>
      <c r="Q341" s="507"/>
      <c r="R341" s="507"/>
      <c r="S341" s="507"/>
      <c r="T341" s="507"/>
      <c r="U341" s="155"/>
    </row>
    <row r="342" spans="1:21" ht="13.5" thickBot="1" x14ac:dyDescent="0.25">
      <c r="A342" s="72" t="s">
        <v>9</v>
      </c>
      <c r="B342" s="417" t="s">
        <v>251</v>
      </c>
      <c r="C342" s="490"/>
      <c r="D342" s="490"/>
      <c r="E342" s="418"/>
      <c r="F342" s="119"/>
      <c r="G342" s="119"/>
      <c r="H342" s="119"/>
      <c r="I342" s="119"/>
      <c r="J342" s="119"/>
      <c r="K342" s="119"/>
      <c r="L342" s="119"/>
      <c r="M342" s="119"/>
      <c r="P342" s="195"/>
      <c r="Q342" s="507"/>
      <c r="R342" s="507"/>
      <c r="S342" s="507"/>
      <c r="T342" s="507"/>
      <c r="U342" s="155"/>
    </row>
    <row r="343" spans="1:21" ht="12.75" customHeight="1" thickBot="1" x14ac:dyDescent="0.25">
      <c r="A343" s="72" t="s">
        <v>14</v>
      </c>
      <c r="B343" s="450" t="s">
        <v>250</v>
      </c>
      <c r="C343" s="451"/>
      <c r="D343" s="451"/>
      <c r="E343" s="452"/>
      <c r="F343" s="119"/>
      <c r="G343" s="119"/>
      <c r="H343" s="119"/>
      <c r="I343" s="119"/>
      <c r="J343" s="119"/>
      <c r="K343" s="119"/>
      <c r="L343" s="119"/>
      <c r="M343" s="119"/>
      <c r="P343" s="195"/>
      <c r="Q343" s="508"/>
      <c r="R343" s="508"/>
      <c r="S343" s="508"/>
      <c r="T343" s="508"/>
      <c r="U343" s="155"/>
    </row>
    <row r="344" spans="1:21" ht="20.25" customHeight="1" x14ac:dyDescent="0.2">
      <c r="A344" s="421"/>
      <c r="B344" s="157">
        <v>2019</v>
      </c>
      <c r="C344" s="157">
        <v>2020</v>
      </c>
      <c r="D344" s="157">
        <v>2021</v>
      </c>
      <c r="E344" s="157">
        <v>2022</v>
      </c>
      <c r="F344" s="119"/>
      <c r="G344" s="119"/>
      <c r="H344" s="119"/>
      <c r="I344" s="119"/>
      <c r="J344" s="119"/>
      <c r="K344" s="119"/>
      <c r="L344" s="119"/>
      <c r="M344" s="119"/>
      <c r="P344" s="196"/>
      <c r="Q344" s="193"/>
      <c r="R344" s="193"/>
      <c r="S344" s="193"/>
      <c r="T344" s="193"/>
      <c r="U344" s="155"/>
    </row>
    <row r="345" spans="1:21" ht="20.25" customHeight="1" thickBot="1" x14ac:dyDescent="0.25">
      <c r="A345" s="422"/>
      <c r="B345" s="158" t="s">
        <v>5</v>
      </c>
      <c r="C345" s="158" t="s">
        <v>6</v>
      </c>
      <c r="D345" s="158" t="s">
        <v>6</v>
      </c>
      <c r="E345" s="158" t="s">
        <v>6</v>
      </c>
      <c r="F345" s="119"/>
      <c r="G345" s="119"/>
      <c r="H345" s="119"/>
      <c r="I345" s="119"/>
      <c r="J345" s="119"/>
      <c r="K345" s="119"/>
      <c r="L345" s="119"/>
      <c r="M345" s="119"/>
      <c r="P345" s="196"/>
      <c r="Q345" s="193"/>
      <c r="R345" s="193"/>
      <c r="S345" s="193"/>
      <c r="T345" s="193"/>
      <c r="U345" s="155"/>
    </row>
    <row r="346" spans="1:21" ht="18" customHeight="1" thickBot="1" x14ac:dyDescent="0.25">
      <c r="A346" s="72" t="s">
        <v>8</v>
      </c>
      <c r="B346" s="159">
        <v>13</v>
      </c>
      <c r="C346" s="159">
        <v>30</v>
      </c>
      <c r="D346" s="159"/>
      <c r="E346" s="159"/>
      <c r="F346" s="119"/>
      <c r="G346" s="119"/>
      <c r="H346" s="119"/>
      <c r="I346" s="119"/>
      <c r="J346" s="119"/>
      <c r="K346" s="119"/>
      <c r="L346" s="119"/>
      <c r="M346" s="119"/>
      <c r="P346" s="195"/>
      <c r="Q346" s="130"/>
      <c r="R346" s="131"/>
      <c r="S346" s="131"/>
      <c r="T346" s="131"/>
      <c r="U346" s="155"/>
    </row>
    <row r="347" spans="1:21" ht="15.75" customHeight="1" thickBot="1" x14ac:dyDescent="0.25">
      <c r="A347" s="72" t="s">
        <v>15</v>
      </c>
      <c r="B347" s="159">
        <v>1929</v>
      </c>
      <c r="C347" s="159">
        <v>8000</v>
      </c>
      <c r="D347" s="159">
        <f>D365</f>
        <v>0</v>
      </c>
      <c r="E347" s="159">
        <f>E365</f>
        <v>0</v>
      </c>
      <c r="F347" s="119"/>
      <c r="G347" s="119"/>
      <c r="H347" s="119"/>
      <c r="I347" s="119"/>
      <c r="J347" s="119"/>
      <c r="K347" s="119"/>
      <c r="L347" s="119"/>
      <c r="M347" s="119"/>
      <c r="P347" s="195"/>
      <c r="Q347" s="130"/>
      <c r="R347" s="130"/>
      <c r="S347" s="130"/>
      <c r="T347" s="130"/>
      <c r="U347" s="155"/>
    </row>
    <row r="348" spans="1:21" ht="12.75" customHeight="1" thickBot="1" x14ac:dyDescent="0.25">
      <c r="A348" s="72" t="s">
        <v>23</v>
      </c>
      <c r="B348" s="75">
        <f>B347/B346</f>
        <v>148.38461538461539</v>
      </c>
      <c r="C348" s="75">
        <f t="shared" ref="C348:E348" si="77">C347/C346</f>
        <v>266.66666666666669</v>
      </c>
      <c r="D348" s="75" t="e">
        <f t="shared" si="77"/>
        <v>#DIV/0!</v>
      </c>
      <c r="E348" s="75" t="e">
        <f t="shared" si="77"/>
        <v>#DIV/0!</v>
      </c>
      <c r="F348" s="119"/>
      <c r="G348" s="119"/>
      <c r="H348" s="119"/>
      <c r="I348" s="119"/>
      <c r="J348" s="119"/>
      <c r="K348" s="119"/>
      <c r="L348" s="119"/>
      <c r="M348" s="119"/>
      <c r="N348" s="155"/>
      <c r="P348" s="155"/>
      <c r="Q348" s="155"/>
      <c r="R348" s="155"/>
      <c r="S348" s="155"/>
      <c r="T348" s="155"/>
      <c r="U348" s="155"/>
    </row>
    <row r="349" spans="1:21" ht="12.75" customHeight="1" thickBot="1" x14ac:dyDescent="0.25">
      <c r="A349" s="72" t="s">
        <v>16</v>
      </c>
      <c r="B349" s="192" t="s">
        <v>22</v>
      </c>
      <c r="C349" s="76">
        <f>C346/B346-1</f>
        <v>1.3076923076923075</v>
      </c>
      <c r="D349" s="76">
        <f t="shared" ref="D349:D351" si="78">D346/C346-1</f>
        <v>-1</v>
      </c>
      <c r="E349" s="76" t="e">
        <f t="shared" ref="E349:E351" si="79">E346/D346-1</f>
        <v>#DIV/0!</v>
      </c>
      <c r="F349" s="119"/>
      <c r="G349" s="119"/>
      <c r="H349" s="119"/>
      <c r="I349" s="119"/>
      <c r="J349" s="119"/>
      <c r="K349" s="119"/>
      <c r="L349" s="119"/>
      <c r="M349" s="119"/>
      <c r="N349" s="155"/>
      <c r="P349" s="155"/>
      <c r="Q349" s="155"/>
      <c r="R349" s="155"/>
      <c r="S349" s="155"/>
      <c r="T349" s="155"/>
      <c r="U349" s="155"/>
    </row>
    <row r="350" spans="1:21" ht="13.5" thickBot="1" x14ac:dyDescent="0.25">
      <c r="A350" s="72" t="s">
        <v>17</v>
      </c>
      <c r="B350" s="192" t="s">
        <v>22</v>
      </c>
      <c r="C350" s="76">
        <f>C347/B347-1</f>
        <v>3.1472265422498706</v>
      </c>
      <c r="D350" s="76">
        <f t="shared" si="78"/>
        <v>-1</v>
      </c>
      <c r="E350" s="76" t="e">
        <f t="shared" si="79"/>
        <v>#DIV/0!</v>
      </c>
      <c r="F350" s="119"/>
      <c r="G350" s="119"/>
      <c r="H350" s="119"/>
      <c r="I350" s="119"/>
      <c r="J350" s="119"/>
      <c r="K350" s="119"/>
      <c r="L350" s="119"/>
      <c r="M350" s="119"/>
      <c r="N350" s="199"/>
      <c r="P350" s="155"/>
      <c r="Q350" s="155"/>
      <c r="R350" s="155"/>
      <c r="S350" s="155"/>
      <c r="T350" s="155"/>
      <c r="U350" s="155"/>
    </row>
    <row r="351" spans="1:21" ht="13.5" thickBot="1" x14ac:dyDescent="0.25">
      <c r="A351" s="72" t="s">
        <v>18</v>
      </c>
      <c r="B351" s="192" t="s">
        <v>22</v>
      </c>
      <c r="C351" s="76">
        <f>C348/B348-1</f>
        <v>0.79713150164161051</v>
      </c>
      <c r="D351" s="76" t="e">
        <f t="shared" si="78"/>
        <v>#DIV/0!</v>
      </c>
      <c r="E351" s="76" t="e">
        <f t="shared" si="79"/>
        <v>#DIV/0!</v>
      </c>
      <c r="F351" s="119"/>
      <c r="G351" s="119"/>
      <c r="H351" s="119"/>
      <c r="I351" s="119"/>
      <c r="J351" s="119"/>
      <c r="K351" s="119"/>
      <c r="L351" s="119"/>
      <c r="M351" s="119"/>
      <c r="N351" s="199"/>
      <c r="P351" s="155"/>
      <c r="Q351" s="155"/>
      <c r="R351" s="155"/>
      <c r="S351" s="155"/>
      <c r="T351" s="155"/>
      <c r="U351" s="155"/>
    </row>
    <row r="352" spans="1:21" ht="13.5" thickBot="1" x14ac:dyDescent="0.25">
      <c r="A352" s="423" t="s">
        <v>213</v>
      </c>
      <c r="B352" s="424"/>
      <c r="C352" s="424"/>
      <c r="D352" s="424"/>
      <c r="E352" s="425"/>
      <c r="F352" s="119"/>
      <c r="G352" s="119"/>
      <c r="H352" s="119"/>
      <c r="I352" s="119"/>
      <c r="J352" s="119"/>
      <c r="K352" s="119"/>
      <c r="L352" s="119"/>
      <c r="M352" s="119"/>
      <c r="N352" s="199"/>
    </row>
    <row r="353" spans="1:21" ht="24.75" customHeight="1" x14ac:dyDescent="0.2">
      <c r="A353" s="421"/>
      <c r="B353" s="69">
        <v>2019</v>
      </c>
      <c r="C353" s="69">
        <v>2020</v>
      </c>
      <c r="D353" s="69">
        <v>2021</v>
      </c>
      <c r="E353" s="69">
        <v>2022</v>
      </c>
      <c r="F353" s="119"/>
      <c r="G353" s="119"/>
      <c r="H353" s="119"/>
      <c r="I353" s="119"/>
      <c r="J353" s="119"/>
      <c r="K353" s="119"/>
      <c r="L353" s="119"/>
      <c r="M353" s="119"/>
      <c r="N353" s="199"/>
    </row>
    <row r="354" spans="1:21" ht="24.75" customHeight="1" thickBot="1" x14ac:dyDescent="0.25">
      <c r="A354" s="422"/>
      <c r="B354" s="73" t="s">
        <v>5</v>
      </c>
      <c r="C354" s="73" t="s">
        <v>6</v>
      </c>
      <c r="D354" s="73" t="s">
        <v>6</v>
      </c>
      <c r="E354" s="73" t="s">
        <v>6</v>
      </c>
      <c r="F354" s="119"/>
      <c r="G354" s="119"/>
      <c r="H354" s="119"/>
      <c r="I354" s="119"/>
      <c r="J354" s="119"/>
      <c r="K354" s="119"/>
      <c r="L354" s="119"/>
      <c r="M354" s="119"/>
    </row>
    <row r="355" spans="1:21" ht="15.75" customHeight="1" thickBot="1" x14ac:dyDescent="0.25">
      <c r="A355" s="2" t="s">
        <v>34</v>
      </c>
      <c r="B355" s="77">
        <f>B356+B357+B358+B359</f>
        <v>0</v>
      </c>
      <c r="C355" s="77">
        <f t="shared" ref="C355:E355" si="80">C356+C357+C358+C359</f>
        <v>0</v>
      </c>
      <c r="D355" s="77">
        <f t="shared" si="80"/>
        <v>0</v>
      </c>
      <c r="E355" s="77">
        <f t="shared" si="80"/>
        <v>0</v>
      </c>
      <c r="F355" s="119"/>
      <c r="G355" s="119"/>
      <c r="H355" s="119"/>
      <c r="I355" s="119"/>
      <c r="J355" s="119"/>
      <c r="K355" s="119"/>
      <c r="L355" s="119"/>
      <c r="M355" s="119"/>
    </row>
    <row r="356" spans="1:21" ht="15.75" customHeight="1" thickBot="1" x14ac:dyDescent="0.25">
      <c r="A356" s="3" t="s">
        <v>47</v>
      </c>
      <c r="B356" s="77"/>
      <c r="C356" s="77"/>
      <c r="D356" s="77"/>
      <c r="E356" s="77"/>
      <c r="F356" s="119"/>
      <c r="G356" s="119"/>
      <c r="H356" s="119"/>
      <c r="I356" s="119"/>
      <c r="J356" s="119"/>
      <c r="K356" s="119"/>
      <c r="L356" s="119"/>
      <c r="M356" s="119"/>
    </row>
    <row r="357" spans="1:21" ht="12.75" customHeight="1" thickBot="1" x14ac:dyDescent="0.25">
      <c r="A357" s="3" t="s">
        <v>86</v>
      </c>
      <c r="B357" s="77"/>
      <c r="C357" s="77"/>
      <c r="D357" s="77"/>
      <c r="E357" s="77"/>
      <c r="F357" s="119"/>
      <c r="G357" s="119"/>
      <c r="H357" s="119"/>
      <c r="I357" s="119"/>
      <c r="J357" s="119"/>
      <c r="K357" s="119"/>
      <c r="L357" s="119"/>
      <c r="M357" s="119"/>
    </row>
    <row r="358" spans="1:21" ht="12.75" customHeight="1" thickBot="1" x14ac:dyDescent="0.25">
      <c r="A358" s="3" t="s">
        <v>87</v>
      </c>
      <c r="B358" s="77"/>
      <c r="C358" s="77"/>
      <c r="D358" s="77"/>
      <c r="E358" s="77"/>
      <c r="F358" s="119"/>
      <c r="G358" s="119"/>
      <c r="H358" s="119"/>
      <c r="I358" s="119"/>
      <c r="J358" s="119"/>
      <c r="K358" s="119"/>
      <c r="L358" s="119"/>
      <c r="M358" s="119"/>
    </row>
    <row r="359" spans="1:21" ht="12.75" customHeight="1" thickBot="1" x14ac:dyDescent="0.25">
      <c r="A359" s="3" t="s">
        <v>88</v>
      </c>
      <c r="B359" s="77"/>
      <c r="C359" s="77"/>
      <c r="D359" s="77"/>
      <c r="E359" s="77"/>
      <c r="F359" s="119"/>
      <c r="G359" s="119"/>
      <c r="H359" s="119"/>
      <c r="I359" s="119"/>
      <c r="J359" s="119"/>
      <c r="K359" s="119"/>
      <c r="L359" s="119"/>
      <c r="M359" s="119"/>
    </row>
    <row r="360" spans="1:21" ht="12.75" customHeight="1" thickBot="1" x14ac:dyDescent="0.25">
      <c r="A360" s="2" t="s">
        <v>35</v>
      </c>
      <c r="B360" s="78">
        <f>B361+B362+B363+B364</f>
        <v>1929</v>
      </c>
      <c r="C360" s="78">
        <f t="shared" ref="C360:E360" si="81">C361+C362+C363+C364</f>
        <v>8000</v>
      </c>
      <c r="D360" s="78">
        <f t="shared" si="81"/>
        <v>0</v>
      </c>
      <c r="E360" s="78">
        <f t="shared" si="81"/>
        <v>0</v>
      </c>
      <c r="F360" s="119"/>
      <c r="G360" s="119"/>
      <c r="H360" s="119"/>
      <c r="I360" s="119"/>
      <c r="J360" s="119"/>
      <c r="K360" s="119"/>
      <c r="L360" s="119"/>
      <c r="M360" s="119"/>
    </row>
    <row r="361" spans="1:21" ht="12.75" customHeight="1" thickBot="1" x14ac:dyDescent="0.25">
      <c r="A361" s="3" t="s">
        <v>47</v>
      </c>
      <c r="B361" s="78"/>
      <c r="C361" s="78"/>
      <c r="D361" s="78"/>
      <c r="E361" s="78"/>
      <c r="F361" s="119"/>
      <c r="G361" s="119"/>
      <c r="H361" s="119"/>
      <c r="I361" s="119"/>
      <c r="J361" s="119"/>
      <c r="K361" s="119"/>
      <c r="L361" s="119"/>
      <c r="M361" s="119"/>
    </row>
    <row r="362" spans="1:21" ht="12.75" customHeight="1" thickBot="1" x14ac:dyDescent="0.25">
      <c r="A362" s="3" t="s">
        <v>86</v>
      </c>
      <c r="B362" s="78">
        <v>1929</v>
      </c>
      <c r="C362" s="77">
        <v>8000</v>
      </c>
      <c r="D362" s="77"/>
      <c r="E362" s="77"/>
      <c r="F362" s="119"/>
      <c r="G362" s="119"/>
      <c r="H362" s="119"/>
      <c r="I362" s="119"/>
      <c r="J362" s="119"/>
      <c r="K362" s="119"/>
      <c r="L362" s="119"/>
      <c r="M362" s="119"/>
    </row>
    <row r="363" spans="1:21" ht="12.75" customHeight="1" thickBot="1" x14ac:dyDescent="0.25">
      <c r="A363" s="3" t="s">
        <v>87</v>
      </c>
      <c r="B363" s="78"/>
      <c r="C363" s="77"/>
      <c r="D363" s="77"/>
      <c r="E363" s="77"/>
      <c r="F363" s="119"/>
      <c r="G363" s="119"/>
      <c r="H363" s="119"/>
      <c r="I363" s="119"/>
      <c r="J363" s="119"/>
      <c r="K363" s="119"/>
      <c r="L363" s="119"/>
      <c r="M363" s="119"/>
    </row>
    <row r="364" spans="1:21" ht="12.75" customHeight="1" thickBot="1" x14ac:dyDescent="0.25">
      <c r="A364" s="3" t="s">
        <v>88</v>
      </c>
      <c r="B364" s="78"/>
      <c r="C364" s="77"/>
      <c r="D364" s="77"/>
      <c r="E364" s="77"/>
      <c r="F364" s="119"/>
      <c r="G364" s="119"/>
      <c r="H364" s="119"/>
      <c r="I364" s="119"/>
      <c r="J364" s="119"/>
      <c r="K364" s="119"/>
      <c r="L364" s="119"/>
      <c r="M364" s="119"/>
    </row>
    <row r="365" spans="1:21" ht="12.75" customHeight="1" thickBot="1" x14ac:dyDescent="0.25">
      <c r="A365" s="156" t="s">
        <v>53</v>
      </c>
      <c r="B365" s="78">
        <f>B355+B360</f>
        <v>1929</v>
      </c>
      <c r="C365" s="78">
        <f t="shared" ref="C365:E365" si="82">C355+C360</f>
        <v>8000</v>
      </c>
      <c r="D365" s="78">
        <f t="shared" si="82"/>
        <v>0</v>
      </c>
      <c r="E365" s="78">
        <f t="shared" si="82"/>
        <v>0</v>
      </c>
      <c r="F365" s="119"/>
      <c r="G365" s="119"/>
      <c r="H365" s="119"/>
      <c r="I365" s="119"/>
      <c r="J365" s="119"/>
      <c r="K365" s="119"/>
      <c r="L365" s="119"/>
      <c r="M365" s="119"/>
    </row>
    <row r="366" spans="1:21" ht="36.75" thickBot="1" x14ac:dyDescent="0.25">
      <c r="A366" s="115" t="s">
        <v>258</v>
      </c>
      <c r="B366" s="419" t="s">
        <v>238</v>
      </c>
      <c r="C366" s="420"/>
      <c r="D366" s="154" t="s">
        <v>84</v>
      </c>
      <c r="E366" s="154" t="s">
        <v>258</v>
      </c>
      <c r="F366" s="119"/>
      <c r="G366" s="119"/>
      <c r="H366" s="119"/>
      <c r="I366" s="119"/>
      <c r="J366" s="119"/>
      <c r="K366" s="119"/>
      <c r="L366" s="119"/>
      <c r="M366" s="119"/>
      <c r="P366" s="194"/>
      <c r="Q366" s="204"/>
      <c r="R366" s="203"/>
      <c r="S366" s="203"/>
      <c r="T366" s="203"/>
      <c r="U366" s="155"/>
    </row>
    <row r="367" spans="1:21" ht="25.5" customHeight="1" thickBot="1" x14ac:dyDescent="0.25">
      <c r="A367" s="72" t="s">
        <v>9</v>
      </c>
      <c r="B367" s="417" t="s">
        <v>252</v>
      </c>
      <c r="C367" s="490"/>
      <c r="D367" s="490"/>
      <c r="E367" s="418"/>
      <c r="F367" s="119"/>
      <c r="G367" s="119"/>
      <c r="H367" s="119"/>
      <c r="I367" s="119"/>
      <c r="J367" s="119"/>
      <c r="K367" s="119"/>
      <c r="L367" s="119"/>
      <c r="M367" s="119"/>
      <c r="P367" s="195"/>
      <c r="Q367" s="507"/>
      <c r="R367" s="507"/>
      <c r="S367" s="507"/>
      <c r="T367" s="507"/>
      <c r="U367" s="155"/>
    </row>
    <row r="368" spans="1:21" ht="12.75" customHeight="1" thickBot="1" x14ac:dyDescent="0.25">
      <c r="A368" s="72" t="s">
        <v>14</v>
      </c>
      <c r="B368" s="447" t="s">
        <v>80</v>
      </c>
      <c r="C368" s="448"/>
      <c r="D368" s="448"/>
      <c r="E368" s="449"/>
      <c r="F368" s="119"/>
      <c r="G368" s="119"/>
      <c r="H368" s="119"/>
      <c r="I368" s="119"/>
      <c r="J368" s="119"/>
      <c r="K368" s="119"/>
      <c r="L368" s="119"/>
      <c r="M368" s="119"/>
      <c r="P368" s="195"/>
      <c r="Q368" s="508"/>
      <c r="R368" s="508"/>
      <c r="S368" s="508"/>
      <c r="T368" s="508"/>
      <c r="U368" s="155"/>
    </row>
    <row r="369" spans="1:21" ht="20.25" customHeight="1" x14ac:dyDescent="0.2">
      <c r="A369" s="421"/>
      <c r="B369" s="157">
        <v>2019</v>
      </c>
      <c r="C369" s="157">
        <v>2020</v>
      </c>
      <c r="D369" s="157">
        <v>2021</v>
      </c>
      <c r="E369" s="157">
        <v>2022</v>
      </c>
      <c r="F369" s="119"/>
      <c r="G369" s="119"/>
      <c r="H369" s="119"/>
      <c r="I369" s="119"/>
      <c r="J369" s="119"/>
      <c r="K369" s="119"/>
      <c r="L369" s="119"/>
      <c r="M369" s="119"/>
      <c r="P369" s="196"/>
      <c r="Q369" s="193"/>
      <c r="R369" s="193"/>
      <c r="S369" s="193"/>
      <c r="T369" s="193"/>
      <c r="U369" s="155"/>
    </row>
    <row r="370" spans="1:21" ht="20.25" customHeight="1" thickBot="1" x14ac:dyDescent="0.25">
      <c r="A370" s="422"/>
      <c r="B370" s="158" t="s">
        <v>5</v>
      </c>
      <c r="C370" s="158" t="s">
        <v>6</v>
      </c>
      <c r="D370" s="158" t="s">
        <v>6</v>
      </c>
      <c r="E370" s="158" t="s">
        <v>6</v>
      </c>
      <c r="F370" s="119"/>
      <c r="G370" s="119"/>
      <c r="H370" s="119"/>
      <c r="I370" s="119"/>
      <c r="J370" s="119"/>
      <c r="K370" s="119"/>
      <c r="L370" s="119"/>
      <c r="M370" s="119"/>
      <c r="P370" s="202"/>
      <c r="Q370" s="193"/>
      <c r="R370" s="193"/>
      <c r="S370" s="193"/>
      <c r="T370" s="193"/>
      <c r="U370" s="155"/>
    </row>
    <row r="371" spans="1:21" ht="18" customHeight="1" thickBot="1" x14ac:dyDescent="0.25">
      <c r="A371" s="72" t="s">
        <v>8</v>
      </c>
      <c r="B371" s="159">
        <v>1</v>
      </c>
      <c r="C371" s="159">
        <v>1</v>
      </c>
      <c r="D371" s="159"/>
      <c r="E371" s="159"/>
      <c r="F371" s="119"/>
      <c r="G371" s="119"/>
      <c r="H371" s="119"/>
      <c r="I371" s="119"/>
      <c r="J371" s="119"/>
      <c r="K371" s="119"/>
      <c r="L371" s="119"/>
      <c r="M371" s="119"/>
      <c r="P371" s="195"/>
      <c r="Q371" s="130"/>
      <c r="R371" s="131"/>
      <c r="S371" s="131"/>
      <c r="T371" s="131"/>
      <c r="U371" s="155"/>
    </row>
    <row r="372" spans="1:21" ht="15.75" customHeight="1" thickBot="1" x14ac:dyDescent="0.25">
      <c r="A372" s="72" t="s">
        <v>15</v>
      </c>
      <c r="B372" s="159">
        <v>640</v>
      </c>
      <c r="C372" s="159">
        <v>1000</v>
      </c>
      <c r="D372" s="159">
        <f>D390</f>
        <v>0</v>
      </c>
      <c r="E372" s="159">
        <f>E390</f>
        <v>0</v>
      </c>
      <c r="F372" s="119"/>
      <c r="G372" s="119"/>
      <c r="H372" s="119"/>
      <c r="I372" s="119"/>
      <c r="J372" s="119"/>
      <c r="K372" s="119"/>
      <c r="L372" s="119"/>
      <c r="M372" s="119"/>
      <c r="N372" s="155"/>
      <c r="O372" s="155"/>
      <c r="P372" s="195"/>
      <c r="Q372" s="130"/>
      <c r="R372" s="130"/>
      <c r="S372" s="130"/>
      <c r="T372" s="130"/>
      <c r="U372" s="155"/>
    </row>
    <row r="373" spans="1:21" ht="12.75" customHeight="1" thickBot="1" x14ac:dyDescent="0.25">
      <c r="A373" s="72" t="s">
        <v>23</v>
      </c>
      <c r="B373" s="75">
        <f>B372/B371</f>
        <v>640</v>
      </c>
      <c r="C373" s="75">
        <f t="shared" ref="C373:E373" si="83">C372/C371</f>
        <v>1000</v>
      </c>
      <c r="D373" s="75" t="e">
        <f t="shared" si="83"/>
        <v>#DIV/0!</v>
      </c>
      <c r="E373" s="75" t="e">
        <f t="shared" si="83"/>
        <v>#DIV/0!</v>
      </c>
      <c r="F373" s="119"/>
      <c r="G373" s="119"/>
      <c r="H373" s="119"/>
      <c r="I373" s="119"/>
      <c r="J373" s="119"/>
      <c r="K373" s="119"/>
      <c r="L373" s="119"/>
      <c r="M373" s="119"/>
      <c r="N373" s="155"/>
      <c r="O373" s="155"/>
      <c r="P373" s="155"/>
      <c r="Q373" s="155"/>
      <c r="R373" s="155"/>
      <c r="S373" s="155"/>
      <c r="T373" s="155"/>
      <c r="U373" s="155"/>
    </row>
    <row r="374" spans="1:21" ht="12.75" customHeight="1" thickBot="1" x14ac:dyDescent="0.25">
      <c r="A374" s="72" t="s">
        <v>16</v>
      </c>
      <c r="B374" s="192" t="s">
        <v>22</v>
      </c>
      <c r="C374" s="76">
        <f>C371/B371-1</f>
        <v>0</v>
      </c>
      <c r="D374" s="76">
        <f t="shared" ref="D374:D376" si="84">D371/C371-1</f>
        <v>-1</v>
      </c>
      <c r="E374" s="76" t="e">
        <f t="shared" ref="E374:E376" si="85">E371/D371-1</f>
        <v>#DIV/0!</v>
      </c>
      <c r="F374" s="119"/>
      <c r="G374" s="119"/>
      <c r="H374" s="119"/>
      <c r="I374" s="119"/>
      <c r="J374" s="119"/>
      <c r="K374" s="119"/>
      <c r="L374" s="119"/>
      <c r="M374" s="119"/>
      <c r="N374" s="155"/>
      <c r="O374" s="155"/>
      <c r="P374" s="155"/>
      <c r="Q374" s="155"/>
      <c r="R374" s="155"/>
      <c r="S374" s="155"/>
      <c r="T374" s="155"/>
      <c r="U374" s="155"/>
    </row>
    <row r="375" spans="1:21" ht="13.5" thickBot="1" x14ac:dyDescent="0.25">
      <c r="A375" s="72" t="s">
        <v>17</v>
      </c>
      <c r="B375" s="192" t="s">
        <v>22</v>
      </c>
      <c r="C375" s="76">
        <f>C372/B372-1</f>
        <v>0.5625</v>
      </c>
      <c r="D375" s="76">
        <f t="shared" si="84"/>
        <v>-1</v>
      </c>
      <c r="E375" s="76" t="e">
        <f t="shared" si="85"/>
        <v>#DIV/0!</v>
      </c>
      <c r="F375" s="119"/>
      <c r="G375" s="119"/>
      <c r="H375" s="119"/>
      <c r="I375" s="119"/>
      <c r="J375" s="119"/>
      <c r="K375" s="119"/>
      <c r="L375" s="119"/>
      <c r="M375" s="119"/>
      <c r="N375" s="199"/>
      <c r="O375" s="155"/>
      <c r="P375" s="155"/>
      <c r="Q375" s="155"/>
      <c r="R375" s="155"/>
      <c r="S375" s="155"/>
      <c r="T375" s="155"/>
      <c r="U375" s="155"/>
    </row>
    <row r="376" spans="1:21" ht="13.5" thickBot="1" x14ac:dyDescent="0.25">
      <c r="A376" s="72" t="s">
        <v>18</v>
      </c>
      <c r="B376" s="192" t="s">
        <v>22</v>
      </c>
      <c r="C376" s="76">
        <f>C373/B373-1</f>
        <v>0.5625</v>
      </c>
      <c r="D376" s="76" t="e">
        <f t="shared" si="84"/>
        <v>#DIV/0!</v>
      </c>
      <c r="E376" s="76" t="e">
        <f t="shared" si="85"/>
        <v>#DIV/0!</v>
      </c>
      <c r="F376" s="119"/>
      <c r="G376" s="119"/>
      <c r="H376" s="119"/>
      <c r="I376" s="119"/>
      <c r="J376" s="119"/>
      <c r="K376" s="119"/>
      <c r="L376" s="119"/>
      <c r="M376" s="119"/>
      <c r="N376" s="199"/>
      <c r="O376" s="155"/>
      <c r="P376" s="155"/>
      <c r="Q376" s="155"/>
      <c r="R376" s="155"/>
      <c r="S376" s="155"/>
      <c r="T376" s="155"/>
      <c r="U376" s="155"/>
    </row>
    <row r="377" spans="1:21" ht="13.5" thickBot="1" x14ac:dyDescent="0.25">
      <c r="A377" s="423" t="s">
        <v>213</v>
      </c>
      <c r="B377" s="424"/>
      <c r="C377" s="424"/>
      <c r="D377" s="424"/>
      <c r="E377" s="425"/>
      <c r="F377" s="119"/>
      <c r="G377" s="119"/>
      <c r="H377" s="119"/>
      <c r="I377" s="119"/>
      <c r="J377" s="119"/>
      <c r="K377" s="119"/>
      <c r="L377" s="119"/>
      <c r="M377" s="119"/>
      <c r="N377" s="199"/>
      <c r="O377" s="155"/>
    </row>
    <row r="378" spans="1:21" ht="24.75" customHeight="1" x14ac:dyDescent="0.2">
      <c r="A378" s="421"/>
      <c r="B378" s="69">
        <v>2019</v>
      </c>
      <c r="C378" s="69">
        <v>2020</v>
      </c>
      <c r="D378" s="69">
        <v>2021</v>
      </c>
      <c r="E378" s="69">
        <v>2022</v>
      </c>
      <c r="F378" s="119"/>
      <c r="G378" s="119"/>
      <c r="H378" s="119"/>
      <c r="I378" s="119"/>
      <c r="J378" s="119"/>
      <c r="K378" s="119"/>
      <c r="L378" s="119"/>
      <c r="M378" s="119"/>
      <c r="N378" s="199"/>
      <c r="O378" s="155"/>
    </row>
    <row r="379" spans="1:21" ht="24.75" customHeight="1" thickBot="1" x14ac:dyDescent="0.25">
      <c r="A379" s="422"/>
      <c r="B379" s="73" t="s">
        <v>5</v>
      </c>
      <c r="C379" s="73" t="s">
        <v>6</v>
      </c>
      <c r="D379" s="73" t="s">
        <v>6</v>
      </c>
      <c r="E379" s="73" t="s">
        <v>6</v>
      </c>
      <c r="F379" s="119"/>
      <c r="G379" s="119"/>
      <c r="H379" s="119"/>
      <c r="I379" s="119"/>
      <c r="J379" s="119"/>
      <c r="K379" s="119"/>
      <c r="L379" s="119"/>
      <c r="M379" s="119"/>
      <c r="N379" s="197"/>
      <c r="O379" s="198"/>
    </row>
    <row r="380" spans="1:21" ht="21" customHeight="1" thickBot="1" x14ac:dyDescent="0.25">
      <c r="A380" s="2" t="s">
        <v>34</v>
      </c>
      <c r="B380" s="77">
        <f>B381+B382+B383+B384</f>
        <v>0</v>
      </c>
      <c r="C380" s="77">
        <f t="shared" ref="C380:E380" si="86">C381+C382+C383+C384</f>
        <v>0</v>
      </c>
      <c r="D380" s="77">
        <f t="shared" si="86"/>
        <v>0</v>
      </c>
      <c r="E380" s="77">
        <f t="shared" si="86"/>
        <v>0</v>
      </c>
      <c r="F380" s="119"/>
      <c r="G380" s="119"/>
      <c r="H380" s="119"/>
      <c r="I380" s="119"/>
      <c r="J380" s="119"/>
      <c r="K380" s="119"/>
      <c r="L380" s="119"/>
      <c r="M380" s="119"/>
      <c r="N380" s="197"/>
      <c r="O380" s="198"/>
    </row>
    <row r="381" spans="1:21" ht="21" customHeight="1" thickBot="1" x14ac:dyDescent="0.25">
      <c r="A381" s="3" t="s">
        <v>47</v>
      </c>
      <c r="B381" s="77"/>
      <c r="C381" s="77"/>
      <c r="D381" s="77"/>
      <c r="E381" s="77"/>
      <c r="F381" s="119"/>
      <c r="G381" s="119"/>
      <c r="H381" s="119"/>
      <c r="I381" s="119"/>
      <c r="J381" s="119"/>
      <c r="K381" s="119"/>
      <c r="L381" s="119"/>
      <c r="M381" s="119"/>
      <c r="N381" s="197"/>
      <c r="O381" s="198"/>
    </row>
    <row r="382" spans="1:21" ht="12.75" customHeight="1" thickBot="1" x14ac:dyDescent="0.25">
      <c r="A382" s="3" t="s">
        <v>86</v>
      </c>
      <c r="B382" s="77"/>
      <c r="C382" s="77"/>
      <c r="D382" s="77"/>
      <c r="E382" s="77"/>
      <c r="F382" s="119"/>
      <c r="G382" s="119"/>
      <c r="H382" s="119"/>
      <c r="I382" s="119"/>
      <c r="J382" s="119"/>
      <c r="K382" s="119"/>
      <c r="L382" s="119"/>
      <c r="M382" s="119"/>
      <c r="N382" s="198"/>
      <c r="O382" s="198"/>
    </row>
    <row r="383" spans="1:21" ht="12.75" customHeight="1" thickBot="1" x14ac:dyDescent="0.25">
      <c r="A383" s="3" t="s">
        <v>87</v>
      </c>
      <c r="B383" s="77"/>
      <c r="C383" s="77"/>
      <c r="D383" s="77"/>
      <c r="E383" s="77"/>
      <c r="F383" s="119"/>
      <c r="G383" s="119"/>
      <c r="H383" s="119"/>
      <c r="I383" s="119"/>
      <c r="J383" s="119"/>
      <c r="K383" s="119"/>
      <c r="L383" s="119"/>
      <c r="M383" s="119"/>
    </row>
    <row r="384" spans="1:21" ht="12.75" customHeight="1" thickBot="1" x14ac:dyDescent="0.25">
      <c r="A384" s="3" t="s">
        <v>88</v>
      </c>
      <c r="B384" s="77"/>
      <c r="C384" s="77"/>
      <c r="D384" s="77"/>
      <c r="E384" s="77"/>
      <c r="F384" s="119"/>
      <c r="G384" s="119"/>
      <c r="H384" s="119"/>
      <c r="I384" s="119"/>
      <c r="J384" s="119"/>
      <c r="K384" s="119"/>
      <c r="L384" s="119"/>
      <c r="M384" s="119"/>
    </row>
    <row r="385" spans="1:21" ht="12.75" customHeight="1" thickBot="1" x14ac:dyDescent="0.25">
      <c r="A385" s="2" t="s">
        <v>35</v>
      </c>
      <c r="B385" s="78">
        <f>B386+B387+B388+B389</f>
        <v>640</v>
      </c>
      <c r="C385" s="78">
        <f t="shared" ref="C385:E385" si="87">C386+C387+C388+C389</f>
        <v>1000</v>
      </c>
      <c r="D385" s="78">
        <f t="shared" si="87"/>
        <v>0</v>
      </c>
      <c r="E385" s="78">
        <f t="shared" si="87"/>
        <v>0</v>
      </c>
      <c r="F385" s="119"/>
      <c r="G385" s="119"/>
      <c r="H385" s="119"/>
      <c r="I385" s="119"/>
      <c r="J385" s="119"/>
      <c r="K385" s="119"/>
      <c r="L385" s="119"/>
      <c r="M385" s="119"/>
    </row>
    <row r="386" spans="1:21" ht="12.75" customHeight="1" thickBot="1" x14ac:dyDescent="0.25">
      <c r="A386" s="3" t="s">
        <v>47</v>
      </c>
      <c r="B386" s="78"/>
      <c r="C386" s="78"/>
      <c r="D386" s="78"/>
      <c r="E386" s="78"/>
      <c r="F386" s="119"/>
      <c r="G386" s="119"/>
      <c r="H386" s="119"/>
      <c r="I386" s="119"/>
      <c r="J386" s="119"/>
      <c r="K386" s="119"/>
      <c r="L386" s="119"/>
      <c r="M386" s="119"/>
    </row>
    <row r="387" spans="1:21" ht="12.75" customHeight="1" thickBot="1" x14ac:dyDescent="0.25">
      <c r="A387" s="3" t="s">
        <v>86</v>
      </c>
      <c r="B387" s="78">
        <v>640</v>
      </c>
      <c r="C387" s="77">
        <v>1000</v>
      </c>
      <c r="D387" s="77"/>
      <c r="E387" s="77"/>
      <c r="F387" s="119"/>
      <c r="G387" s="119"/>
      <c r="H387" s="119"/>
      <c r="I387" s="119"/>
      <c r="J387" s="119"/>
      <c r="K387" s="119"/>
      <c r="L387" s="119"/>
      <c r="M387" s="119"/>
    </row>
    <row r="388" spans="1:21" ht="12.75" customHeight="1" thickBot="1" x14ac:dyDescent="0.25">
      <c r="A388" s="3" t="s">
        <v>87</v>
      </c>
      <c r="B388" s="78"/>
      <c r="C388" s="77"/>
      <c r="D388" s="77"/>
      <c r="E388" s="77"/>
      <c r="F388" s="119"/>
      <c r="G388" s="119"/>
      <c r="H388" s="119"/>
      <c r="I388" s="119"/>
      <c r="J388" s="119"/>
      <c r="K388" s="119"/>
      <c r="L388" s="119"/>
      <c r="M388" s="119"/>
    </row>
    <row r="389" spans="1:21" ht="12.75" customHeight="1" thickBot="1" x14ac:dyDescent="0.25">
      <c r="A389" s="3" t="s">
        <v>88</v>
      </c>
      <c r="B389" s="78"/>
      <c r="C389" s="77"/>
      <c r="D389" s="77"/>
      <c r="E389" s="77"/>
      <c r="F389" s="119"/>
      <c r="G389" s="119"/>
      <c r="H389" s="119"/>
      <c r="I389" s="119"/>
      <c r="J389" s="119"/>
      <c r="K389" s="119"/>
      <c r="L389" s="119"/>
      <c r="M389" s="119"/>
    </row>
    <row r="390" spans="1:21" ht="12.75" customHeight="1" thickBot="1" x14ac:dyDescent="0.25">
      <c r="A390" s="156" t="s">
        <v>53</v>
      </c>
      <c r="B390" s="78">
        <f>B380+B385</f>
        <v>640</v>
      </c>
      <c r="C390" s="78">
        <f t="shared" ref="C390:E390" si="88">C380+C385</f>
        <v>1000</v>
      </c>
      <c r="D390" s="78">
        <f t="shared" si="88"/>
        <v>0</v>
      </c>
      <c r="E390" s="78">
        <f t="shared" si="88"/>
        <v>0</v>
      </c>
      <c r="F390" s="119"/>
      <c r="G390" s="119"/>
      <c r="H390" s="119"/>
      <c r="I390" s="119"/>
      <c r="J390" s="119"/>
      <c r="K390" s="119"/>
      <c r="L390" s="119"/>
      <c r="M390" s="119"/>
    </row>
    <row r="391" spans="1:21" ht="36.75" thickBot="1" x14ac:dyDescent="0.25">
      <c r="A391" s="115" t="s">
        <v>262</v>
      </c>
      <c r="B391" s="415" t="s">
        <v>242</v>
      </c>
      <c r="C391" s="416"/>
      <c r="D391" s="154" t="s">
        <v>84</v>
      </c>
      <c r="E391" s="154" t="s">
        <v>262</v>
      </c>
      <c r="F391" s="119"/>
      <c r="G391" s="119"/>
      <c r="H391" s="119"/>
      <c r="I391" s="119"/>
      <c r="J391" s="119"/>
      <c r="K391" s="119"/>
      <c r="L391" s="119"/>
      <c r="M391" s="119"/>
      <c r="P391" s="194"/>
      <c r="Q391" s="507"/>
      <c r="R391" s="507"/>
      <c r="S391" s="507"/>
      <c r="T391" s="507"/>
      <c r="U391" s="155"/>
    </row>
    <row r="392" spans="1:21" ht="32.25" customHeight="1" thickBot="1" x14ac:dyDescent="0.25">
      <c r="A392" s="72" t="s">
        <v>9</v>
      </c>
      <c r="B392" s="417" t="s">
        <v>253</v>
      </c>
      <c r="C392" s="490"/>
      <c r="D392" s="490"/>
      <c r="E392" s="418"/>
      <c r="F392" s="119"/>
      <c r="G392" s="119"/>
      <c r="H392" s="119"/>
      <c r="I392" s="119"/>
      <c r="J392" s="119"/>
      <c r="K392" s="119"/>
      <c r="L392" s="119"/>
      <c r="M392" s="119"/>
      <c r="P392" s="195"/>
      <c r="Q392" s="507"/>
      <c r="R392" s="507"/>
      <c r="S392" s="507"/>
      <c r="T392" s="507"/>
      <c r="U392" s="155"/>
    </row>
    <row r="393" spans="1:21" ht="12.75" customHeight="1" thickBot="1" x14ac:dyDescent="0.25">
      <c r="A393" s="72" t="s">
        <v>14</v>
      </c>
      <c r="B393" s="450" t="s">
        <v>80</v>
      </c>
      <c r="C393" s="451"/>
      <c r="D393" s="451"/>
      <c r="E393" s="452"/>
      <c r="F393" s="119"/>
      <c r="G393" s="119"/>
      <c r="H393" s="119"/>
      <c r="I393" s="119"/>
      <c r="J393" s="119"/>
      <c r="K393" s="119"/>
      <c r="L393" s="119"/>
      <c r="M393" s="119"/>
      <c r="P393" s="195"/>
      <c r="Q393" s="508"/>
      <c r="R393" s="508"/>
      <c r="S393" s="508"/>
      <c r="T393" s="508"/>
      <c r="U393" s="155"/>
    </row>
    <row r="394" spans="1:21" ht="20.25" customHeight="1" x14ac:dyDescent="0.2">
      <c r="A394" s="421"/>
      <c r="B394" s="157">
        <v>2019</v>
      </c>
      <c r="C394" s="157">
        <v>2020</v>
      </c>
      <c r="D394" s="157">
        <v>2021</v>
      </c>
      <c r="E394" s="157">
        <v>2022</v>
      </c>
      <c r="F394" s="119"/>
      <c r="G394" s="119"/>
      <c r="H394" s="119"/>
      <c r="I394" s="119"/>
      <c r="J394" s="119"/>
      <c r="K394" s="119"/>
      <c r="L394" s="119"/>
      <c r="M394" s="119"/>
      <c r="P394" s="196"/>
      <c r="Q394" s="193"/>
      <c r="R394" s="193"/>
      <c r="S394" s="193"/>
      <c r="T394" s="193"/>
      <c r="U394" s="155"/>
    </row>
    <row r="395" spans="1:21" ht="20.25" customHeight="1" thickBot="1" x14ac:dyDescent="0.25">
      <c r="A395" s="422"/>
      <c r="B395" s="158" t="s">
        <v>5</v>
      </c>
      <c r="C395" s="158" t="s">
        <v>6</v>
      </c>
      <c r="D395" s="158" t="s">
        <v>6</v>
      </c>
      <c r="E395" s="158" t="s">
        <v>6</v>
      </c>
      <c r="F395" s="119"/>
      <c r="G395" s="119"/>
      <c r="H395" s="119"/>
      <c r="I395" s="119"/>
      <c r="J395" s="119"/>
      <c r="K395" s="119"/>
      <c r="L395" s="119"/>
      <c r="M395" s="119"/>
      <c r="P395" s="196"/>
      <c r="Q395" s="193"/>
      <c r="R395" s="193"/>
      <c r="S395" s="193"/>
      <c r="T395" s="193"/>
      <c r="U395" s="155"/>
    </row>
    <row r="396" spans="1:21" ht="18" customHeight="1" thickBot="1" x14ac:dyDescent="0.25">
      <c r="A396" s="72" t="s">
        <v>8</v>
      </c>
      <c r="B396" s="159">
        <v>1</v>
      </c>
      <c r="C396" s="159">
        <v>1</v>
      </c>
      <c r="D396" s="159"/>
      <c r="E396" s="159"/>
      <c r="F396" s="119"/>
      <c r="G396" s="119"/>
      <c r="H396" s="119"/>
      <c r="I396" s="119"/>
      <c r="J396" s="119"/>
      <c r="K396" s="119"/>
      <c r="L396" s="119"/>
      <c r="M396" s="119"/>
      <c r="P396" s="195"/>
      <c r="Q396" s="130"/>
      <c r="R396" s="131"/>
      <c r="S396" s="131"/>
      <c r="T396" s="131"/>
      <c r="U396" s="155"/>
    </row>
    <row r="397" spans="1:21" ht="15.75" customHeight="1" thickBot="1" x14ac:dyDescent="0.25">
      <c r="A397" s="72" t="s">
        <v>15</v>
      </c>
      <c r="B397" s="159">
        <v>3324</v>
      </c>
      <c r="C397" s="159">
        <v>3322</v>
      </c>
      <c r="D397" s="159">
        <f>D415</f>
        <v>0</v>
      </c>
      <c r="E397" s="159">
        <f>E415</f>
        <v>0</v>
      </c>
      <c r="F397" s="119"/>
      <c r="G397" s="119"/>
      <c r="H397" s="119"/>
      <c r="I397" s="119"/>
      <c r="J397" s="119"/>
      <c r="K397" s="119"/>
      <c r="L397" s="119"/>
      <c r="M397" s="119"/>
      <c r="N397" s="155"/>
      <c r="O397" s="155"/>
      <c r="P397" s="195"/>
      <c r="Q397" s="130"/>
      <c r="R397" s="130"/>
      <c r="S397" s="130"/>
      <c r="T397" s="130"/>
      <c r="U397" s="155"/>
    </row>
    <row r="398" spans="1:21" ht="12.75" customHeight="1" thickBot="1" x14ac:dyDescent="0.25">
      <c r="A398" s="72" t="s">
        <v>23</v>
      </c>
      <c r="B398" s="75">
        <f>B397/B396</f>
        <v>3324</v>
      </c>
      <c r="C398" s="75">
        <f t="shared" ref="C398:E398" si="89">C397/C396</f>
        <v>3322</v>
      </c>
      <c r="D398" s="75" t="e">
        <f t="shared" si="89"/>
        <v>#DIV/0!</v>
      </c>
      <c r="E398" s="75" t="e">
        <f t="shared" si="89"/>
        <v>#DIV/0!</v>
      </c>
      <c r="F398" s="119"/>
      <c r="G398" s="119"/>
      <c r="H398" s="119"/>
      <c r="I398" s="119"/>
      <c r="J398" s="119"/>
      <c r="K398" s="119"/>
      <c r="L398" s="119"/>
      <c r="M398" s="119"/>
      <c r="N398" s="155"/>
      <c r="O398" s="155"/>
      <c r="P398" s="155"/>
      <c r="Q398" s="155"/>
      <c r="R398" s="155"/>
      <c r="S398" s="155"/>
      <c r="T398" s="155"/>
      <c r="U398" s="155"/>
    </row>
    <row r="399" spans="1:21" ht="12.75" customHeight="1" thickBot="1" x14ac:dyDescent="0.25">
      <c r="A399" s="72" t="s">
        <v>16</v>
      </c>
      <c r="B399" s="192" t="s">
        <v>22</v>
      </c>
      <c r="C399" s="76">
        <f>C396/B396-1</f>
        <v>0</v>
      </c>
      <c r="D399" s="76">
        <f t="shared" ref="D399:D401" si="90">D396/C396-1</f>
        <v>-1</v>
      </c>
      <c r="E399" s="76" t="e">
        <f t="shared" ref="E399:E401" si="91">E396/D396-1</f>
        <v>#DIV/0!</v>
      </c>
      <c r="F399" s="119"/>
      <c r="G399" s="119"/>
      <c r="H399" s="119"/>
      <c r="I399" s="119"/>
      <c r="J399" s="119"/>
      <c r="K399" s="119"/>
      <c r="L399" s="119"/>
      <c r="M399" s="119"/>
      <c r="N399" s="155"/>
      <c r="O399" s="155"/>
      <c r="P399" s="155"/>
      <c r="Q399" s="155"/>
      <c r="R399" s="155"/>
      <c r="S399" s="155"/>
      <c r="T399" s="155"/>
      <c r="U399" s="155"/>
    </row>
    <row r="400" spans="1:21" ht="13.5" thickBot="1" x14ac:dyDescent="0.25">
      <c r="A400" s="72" t="s">
        <v>17</v>
      </c>
      <c r="B400" s="192" t="s">
        <v>22</v>
      </c>
      <c r="C400" s="76">
        <f>C397/B397-1</f>
        <v>-6.0168471720822847E-4</v>
      </c>
      <c r="D400" s="76">
        <f t="shared" si="90"/>
        <v>-1</v>
      </c>
      <c r="E400" s="76" t="e">
        <f t="shared" si="91"/>
        <v>#DIV/0!</v>
      </c>
      <c r="F400" s="119"/>
      <c r="G400" s="119"/>
      <c r="H400" s="119"/>
      <c r="I400" s="119"/>
      <c r="J400" s="119"/>
      <c r="K400" s="119"/>
      <c r="L400" s="119"/>
      <c r="M400" s="119"/>
      <c r="N400" s="199"/>
      <c r="O400" s="155"/>
      <c r="P400" s="155"/>
      <c r="Q400" s="155"/>
      <c r="R400" s="155"/>
      <c r="S400" s="155"/>
      <c r="T400" s="155"/>
      <c r="U400" s="155"/>
    </row>
    <row r="401" spans="1:21" ht="13.5" thickBot="1" x14ac:dyDescent="0.25">
      <c r="A401" s="72" t="s">
        <v>18</v>
      </c>
      <c r="B401" s="192" t="s">
        <v>22</v>
      </c>
      <c r="C401" s="76">
        <f>C398/B398-1</f>
        <v>-6.0168471720822847E-4</v>
      </c>
      <c r="D401" s="76" t="e">
        <f t="shared" si="90"/>
        <v>#DIV/0!</v>
      </c>
      <c r="E401" s="76" t="e">
        <f t="shared" si="91"/>
        <v>#DIV/0!</v>
      </c>
      <c r="F401" s="119"/>
      <c r="G401" s="119"/>
      <c r="H401" s="119"/>
      <c r="I401" s="119"/>
      <c r="J401" s="119"/>
      <c r="K401" s="119"/>
      <c r="L401" s="119"/>
      <c r="M401" s="119"/>
      <c r="N401" s="199"/>
      <c r="O401" s="155"/>
      <c r="P401" s="155"/>
      <c r="Q401" s="155"/>
      <c r="R401" s="155"/>
      <c r="S401" s="155"/>
      <c r="T401" s="155"/>
      <c r="U401" s="155"/>
    </row>
    <row r="402" spans="1:21" ht="13.5" thickBot="1" x14ac:dyDescent="0.25">
      <c r="A402" s="423" t="s">
        <v>213</v>
      </c>
      <c r="B402" s="424"/>
      <c r="C402" s="424"/>
      <c r="D402" s="424"/>
      <c r="E402" s="425"/>
      <c r="F402" s="119"/>
      <c r="G402" s="119"/>
      <c r="H402" s="119"/>
      <c r="I402" s="119"/>
      <c r="J402" s="119"/>
      <c r="K402" s="119"/>
      <c r="L402" s="119"/>
      <c r="M402" s="119"/>
      <c r="N402" s="199"/>
      <c r="O402" s="155"/>
    </row>
    <row r="403" spans="1:21" ht="24.75" customHeight="1" x14ac:dyDescent="0.2">
      <c r="A403" s="421"/>
      <c r="B403" s="69">
        <v>2019</v>
      </c>
      <c r="C403" s="69">
        <v>2020</v>
      </c>
      <c r="D403" s="69">
        <v>2021</v>
      </c>
      <c r="E403" s="69">
        <v>2022</v>
      </c>
      <c r="F403" s="119"/>
      <c r="G403" s="119"/>
      <c r="H403" s="119"/>
      <c r="I403" s="119"/>
      <c r="J403" s="119"/>
      <c r="K403" s="119"/>
      <c r="L403" s="119"/>
      <c r="M403" s="119"/>
      <c r="N403" s="199"/>
      <c r="O403" s="155"/>
    </row>
    <row r="404" spans="1:21" ht="24.75" customHeight="1" thickBot="1" x14ac:dyDescent="0.25">
      <c r="A404" s="422"/>
      <c r="B404" s="73" t="s">
        <v>5</v>
      </c>
      <c r="C404" s="73" t="s">
        <v>6</v>
      </c>
      <c r="D404" s="73" t="s">
        <v>6</v>
      </c>
      <c r="E404" s="73" t="s">
        <v>6</v>
      </c>
      <c r="F404" s="119"/>
      <c r="G404" s="119"/>
      <c r="H404" s="119"/>
      <c r="I404" s="119"/>
      <c r="J404" s="119"/>
      <c r="K404" s="119"/>
      <c r="L404" s="119"/>
      <c r="M404" s="119"/>
    </row>
    <row r="405" spans="1:21" ht="21" customHeight="1" thickBot="1" x14ac:dyDescent="0.25">
      <c r="A405" s="2" t="s">
        <v>34</v>
      </c>
      <c r="B405" s="77">
        <f>B406+B407+B408+B409</f>
        <v>0</v>
      </c>
      <c r="C405" s="77">
        <f t="shared" ref="C405:E405" si="92">C406+C407+C408+C409</f>
        <v>0</v>
      </c>
      <c r="D405" s="77">
        <f t="shared" si="92"/>
        <v>0</v>
      </c>
      <c r="E405" s="77">
        <f t="shared" si="92"/>
        <v>0</v>
      </c>
      <c r="F405" s="119"/>
      <c r="G405" s="119"/>
      <c r="H405" s="119"/>
      <c r="I405" s="119"/>
      <c r="J405" s="119"/>
      <c r="K405" s="119"/>
      <c r="L405" s="119"/>
      <c r="M405" s="119"/>
    </row>
    <row r="406" spans="1:21" ht="21" customHeight="1" thickBot="1" x14ac:dyDescent="0.25">
      <c r="A406" s="3" t="s">
        <v>47</v>
      </c>
      <c r="B406" s="77"/>
      <c r="C406" s="77"/>
      <c r="D406" s="77"/>
      <c r="E406" s="77"/>
      <c r="F406" s="119"/>
      <c r="G406" s="119"/>
      <c r="H406" s="119"/>
      <c r="I406" s="119"/>
      <c r="J406" s="119"/>
      <c r="K406" s="119"/>
      <c r="L406" s="119"/>
      <c r="M406" s="119"/>
    </row>
    <row r="407" spans="1:21" ht="12.75" customHeight="1" thickBot="1" x14ac:dyDescent="0.25">
      <c r="A407" s="3" t="s">
        <v>86</v>
      </c>
      <c r="B407" s="77"/>
      <c r="C407" s="77"/>
      <c r="D407" s="77"/>
      <c r="E407" s="77"/>
      <c r="F407" s="119"/>
      <c r="G407" s="119"/>
      <c r="H407" s="119"/>
      <c r="I407" s="119"/>
      <c r="J407" s="119"/>
      <c r="K407" s="119"/>
      <c r="L407" s="119"/>
      <c r="M407" s="119"/>
    </row>
    <row r="408" spans="1:21" ht="12.75" customHeight="1" thickBot="1" x14ac:dyDescent="0.25">
      <c r="A408" s="3" t="s">
        <v>87</v>
      </c>
      <c r="B408" s="77"/>
      <c r="C408" s="77"/>
      <c r="D408" s="77"/>
      <c r="E408" s="77"/>
      <c r="F408" s="119"/>
      <c r="G408" s="119"/>
      <c r="H408" s="119"/>
      <c r="I408" s="119"/>
      <c r="J408" s="119"/>
      <c r="K408" s="119"/>
      <c r="L408" s="119"/>
      <c r="M408" s="119"/>
    </row>
    <row r="409" spans="1:21" ht="13.5" customHeight="1" thickBot="1" x14ac:dyDescent="0.25">
      <c r="A409" s="3" t="s">
        <v>88</v>
      </c>
      <c r="B409" s="77"/>
      <c r="C409" s="77"/>
      <c r="D409" s="77"/>
      <c r="E409" s="77"/>
      <c r="F409" s="119"/>
      <c r="G409" s="119"/>
      <c r="H409" s="119"/>
      <c r="I409" s="119"/>
      <c r="J409" s="119"/>
      <c r="K409" s="119"/>
      <c r="L409" s="119"/>
      <c r="M409" s="119"/>
    </row>
    <row r="410" spans="1:21" ht="12.75" customHeight="1" thickBot="1" x14ac:dyDescent="0.25">
      <c r="A410" s="2" t="s">
        <v>35</v>
      </c>
      <c r="B410" s="78">
        <f>B411+B412+B413+B414</f>
        <v>3324</v>
      </c>
      <c r="C410" s="78">
        <f t="shared" ref="C410:E410" si="93">C411+C412+C413+C414</f>
        <v>3322</v>
      </c>
      <c r="D410" s="78">
        <f t="shared" si="93"/>
        <v>0</v>
      </c>
      <c r="E410" s="78">
        <f t="shared" si="93"/>
        <v>0</v>
      </c>
      <c r="F410" s="119"/>
      <c r="G410" s="119"/>
      <c r="H410" s="119"/>
      <c r="I410" s="119"/>
      <c r="J410" s="119"/>
      <c r="K410" s="119"/>
      <c r="L410" s="119"/>
      <c r="M410" s="119"/>
    </row>
    <row r="411" spans="1:21" ht="12.75" customHeight="1" thickBot="1" x14ac:dyDescent="0.25">
      <c r="A411" s="3" t="s">
        <v>47</v>
      </c>
      <c r="B411" s="78"/>
      <c r="C411" s="78"/>
      <c r="D411" s="78"/>
      <c r="E411" s="78"/>
      <c r="F411" s="119"/>
      <c r="G411" s="119"/>
      <c r="H411" s="119"/>
      <c r="I411" s="119"/>
      <c r="J411" s="119"/>
      <c r="K411" s="119"/>
      <c r="L411" s="119"/>
      <c r="M411" s="119"/>
    </row>
    <row r="412" spans="1:21" ht="12.75" customHeight="1" thickBot="1" x14ac:dyDescent="0.25">
      <c r="A412" s="3" t="s">
        <v>86</v>
      </c>
      <c r="B412" s="78">
        <v>3324</v>
      </c>
      <c r="C412" s="77">
        <v>3322</v>
      </c>
      <c r="D412" s="77"/>
      <c r="E412" s="77"/>
      <c r="F412" s="119"/>
      <c r="G412" s="119"/>
      <c r="H412" s="119"/>
      <c r="I412" s="119"/>
      <c r="J412" s="119"/>
      <c r="K412" s="119"/>
      <c r="L412" s="119"/>
      <c r="M412" s="119"/>
    </row>
    <row r="413" spans="1:21" ht="12.75" customHeight="1" thickBot="1" x14ac:dyDescent="0.25">
      <c r="A413" s="3" t="s">
        <v>87</v>
      </c>
      <c r="B413" s="78"/>
      <c r="C413" s="77"/>
      <c r="D413" s="77"/>
      <c r="E413" s="77"/>
      <c r="F413" s="119"/>
      <c r="G413" s="119"/>
      <c r="H413" s="119"/>
      <c r="I413" s="119"/>
      <c r="J413" s="119"/>
      <c r="K413" s="119"/>
      <c r="L413" s="119"/>
      <c r="M413" s="119"/>
    </row>
    <row r="414" spans="1:21" ht="12.75" customHeight="1" thickBot="1" x14ac:dyDescent="0.25">
      <c r="A414" s="3" t="s">
        <v>88</v>
      </c>
      <c r="B414" s="78"/>
      <c r="C414" s="77"/>
      <c r="D414" s="77"/>
      <c r="E414" s="77"/>
      <c r="F414" s="119"/>
      <c r="G414" s="119"/>
      <c r="H414" s="119"/>
      <c r="I414" s="119"/>
      <c r="J414" s="119"/>
      <c r="K414" s="119"/>
      <c r="L414" s="119"/>
      <c r="M414" s="119"/>
    </row>
    <row r="415" spans="1:21" ht="12.75" customHeight="1" thickBot="1" x14ac:dyDescent="0.25">
      <c r="A415" s="156" t="s">
        <v>53</v>
      </c>
      <c r="B415" s="78">
        <f>B405+B410</f>
        <v>3324</v>
      </c>
      <c r="C415" s="78">
        <f t="shared" ref="C415:E415" si="94">C405+C410</f>
        <v>3322</v>
      </c>
      <c r="D415" s="78">
        <f t="shared" si="94"/>
        <v>0</v>
      </c>
      <c r="E415" s="78">
        <f t="shared" si="94"/>
        <v>0</v>
      </c>
      <c r="F415" s="119"/>
      <c r="G415" s="119"/>
      <c r="H415" s="119"/>
      <c r="I415" s="119"/>
      <c r="J415" s="119"/>
      <c r="K415" s="119"/>
      <c r="L415" s="119"/>
      <c r="M415" s="119"/>
    </row>
    <row r="416" spans="1:21" ht="36.75" thickBot="1" x14ac:dyDescent="0.25">
      <c r="A416" s="363" t="s">
        <v>261</v>
      </c>
      <c r="B416" s="415" t="s">
        <v>241</v>
      </c>
      <c r="C416" s="416"/>
      <c r="D416" s="154" t="s">
        <v>84</v>
      </c>
      <c r="E416" s="154" t="s">
        <v>261</v>
      </c>
      <c r="F416" s="119"/>
      <c r="G416" s="119"/>
      <c r="H416" s="119"/>
      <c r="I416" s="119"/>
      <c r="J416" s="119"/>
      <c r="K416" s="119"/>
      <c r="L416" s="119"/>
      <c r="M416" s="119"/>
      <c r="P416" s="194"/>
      <c r="Q416" s="507"/>
      <c r="R416" s="507"/>
      <c r="S416" s="507"/>
      <c r="T416" s="507"/>
      <c r="U416" s="155"/>
    </row>
    <row r="417" spans="1:21" ht="21.75" customHeight="1" thickBot="1" x14ac:dyDescent="0.25">
      <c r="A417" s="72" t="s">
        <v>9</v>
      </c>
      <c r="B417" s="417" t="s">
        <v>254</v>
      </c>
      <c r="C417" s="490"/>
      <c r="D417" s="490"/>
      <c r="E417" s="418"/>
      <c r="F417" s="119"/>
      <c r="G417" s="119"/>
      <c r="H417" s="119"/>
      <c r="I417" s="119"/>
      <c r="J417" s="119"/>
      <c r="K417" s="119"/>
      <c r="L417" s="119"/>
      <c r="M417" s="119"/>
      <c r="P417" s="195"/>
      <c r="Q417" s="507"/>
      <c r="R417" s="507"/>
      <c r="S417" s="507"/>
      <c r="T417" s="507"/>
      <c r="U417" s="155"/>
    </row>
    <row r="418" spans="1:21" ht="12.75" customHeight="1" thickBot="1" x14ac:dyDescent="0.25">
      <c r="A418" s="72" t="s">
        <v>14</v>
      </c>
      <c r="B418" s="450" t="s">
        <v>80</v>
      </c>
      <c r="C418" s="451"/>
      <c r="D418" s="451"/>
      <c r="E418" s="451"/>
      <c r="F418" s="119"/>
      <c r="G418" s="119"/>
      <c r="H418" s="119"/>
      <c r="I418" s="119"/>
      <c r="J418" s="119"/>
      <c r="K418" s="119"/>
      <c r="L418" s="119"/>
      <c r="M418" s="119"/>
      <c r="P418" s="195"/>
      <c r="Q418" s="508"/>
      <c r="R418" s="508"/>
      <c r="S418" s="508"/>
      <c r="T418" s="508"/>
      <c r="U418" s="155"/>
    </row>
    <row r="419" spans="1:21" ht="20.25" customHeight="1" x14ac:dyDescent="0.2">
      <c r="A419" s="421"/>
      <c r="B419" s="157">
        <v>2019</v>
      </c>
      <c r="C419" s="157">
        <v>2020</v>
      </c>
      <c r="D419" s="157">
        <v>2021</v>
      </c>
      <c r="E419" s="157">
        <v>2022</v>
      </c>
      <c r="F419" s="119"/>
      <c r="G419" s="119"/>
      <c r="H419" s="119"/>
      <c r="I419" s="119"/>
      <c r="J419" s="119"/>
      <c r="K419" s="119"/>
      <c r="L419" s="119"/>
      <c r="M419" s="119"/>
      <c r="P419" s="196"/>
      <c r="Q419" s="193"/>
      <c r="R419" s="193"/>
      <c r="S419" s="193"/>
      <c r="T419" s="193"/>
      <c r="U419" s="155"/>
    </row>
    <row r="420" spans="1:21" ht="20.25" customHeight="1" thickBot="1" x14ac:dyDescent="0.25">
      <c r="A420" s="422"/>
      <c r="B420" s="158" t="s">
        <v>5</v>
      </c>
      <c r="C420" s="158" t="s">
        <v>6</v>
      </c>
      <c r="D420" s="158" t="s">
        <v>6</v>
      </c>
      <c r="E420" s="158" t="s">
        <v>6</v>
      </c>
      <c r="F420" s="119"/>
      <c r="G420" s="119"/>
      <c r="H420" s="119"/>
      <c r="I420" s="119"/>
      <c r="J420" s="119"/>
      <c r="K420" s="119"/>
      <c r="L420" s="119"/>
      <c r="M420" s="119"/>
      <c r="P420" s="196"/>
      <c r="Q420" s="193"/>
      <c r="R420" s="193"/>
      <c r="S420" s="193"/>
      <c r="T420" s="193"/>
      <c r="U420" s="155"/>
    </row>
    <row r="421" spans="1:21" ht="18" customHeight="1" thickBot="1" x14ac:dyDescent="0.25">
      <c r="A421" s="72" t="s">
        <v>8</v>
      </c>
      <c r="B421" s="159">
        <v>1</v>
      </c>
      <c r="C421" s="159">
        <v>1</v>
      </c>
      <c r="D421" s="159"/>
      <c r="E421" s="159"/>
      <c r="F421" s="119"/>
      <c r="G421" s="119"/>
      <c r="H421" s="119"/>
      <c r="I421" s="119"/>
      <c r="J421" s="119"/>
      <c r="K421" s="119"/>
      <c r="L421" s="119"/>
      <c r="M421" s="119"/>
      <c r="P421" s="195"/>
      <c r="Q421" s="130"/>
      <c r="R421" s="131"/>
      <c r="S421" s="131"/>
      <c r="T421" s="131"/>
      <c r="U421" s="155"/>
    </row>
    <row r="422" spans="1:21" ht="15.75" customHeight="1" thickBot="1" x14ac:dyDescent="0.25">
      <c r="A422" s="72" t="s">
        <v>15</v>
      </c>
      <c r="B422" s="159">
        <v>3322</v>
      </c>
      <c r="C422" s="159">
        <v>3000</v>
      </c>
      <c r="D422" s="159">
        <f>D440</f>
        <v>0</v>
      </c>
      <c r="E422" s="159">
        <f>E440</f>
        <v>0</v>
      </c>
      <c r="F422" s="119"/>
      <c r="G422" s="119"/>
      <c r="H422" s="119"/>
      <c r="I422" s="119"/>
      <c r="J422" s="119"/>
      <c r="K422" s="119"/>
      <c r="L422" s="119"/>
      <c r="M422" s="119"/>
      <c r="N422" s="155"/>
      <c r="O422" s="155"/>
      <c r="P422" s="195"/>
      <c r="Q422" s="130"/>
      <c r="R422" s="130"/>
      <c r="S422" s="130"/>
      <c r="T422" s="130"/>
      <c r="U422" s="155"/>
    </row>
    <row r="423" spans="1:21" ht="12.75" customHeight="1" thickBot="1" x14ac:dyDescent="0.25">
      <c r="A423" s="72" t="s">
        <v>23</v>
      </c>
      <c r="B423" s="75">
        <f>B422/B421</f>
        <v>3322</v>
      </c>
      <c r="C423" s="75">
        <f t="shared" ref="C423:E423" si="95">C422/C421</f>
        <v>3000</v>
      </c>
      <c r="D423" s="75" t="e">
        <f t="shared" si="95"/>
        <v>#DIV/0!</v>
      </c>
      <c r="E423" s="75" t="e">
        <f t="shared" si="95"/>
        <v>#DIV/0!</v>
      </c>
      <c r="F423" s="119"/>
      <c r="G423" s="119"/>
      <c r="H423" s="119"/>
      <c r="I423" s="119"/>
      <c r="J423" s="119"/>
      <c r="K423" s="119"/>
      <c r="L423" s="119"/>
      <c r="M423" s="119"/>
      <c r="N423" s="155"/>
      <c r="O423" s="155"/>
      <c r="P423" s="155"/>
      <c r="Q423" s="155"/>
      <c r="R423" s="155"/>
      <c r="S423" s="155"/>
      <c r="T423" s="155"/>
      <c r="U423" s="155"/>
    </row>
    <row r="424" spans="1:21" ht="12.75" customHeight="1" thickBot="1" x14ac:dyDescent="0.25">
      <c r="A424" s="72" t="s">
        <v>16</v>
      </c>
      <c r="B424" s="192" t="s">
        <v>22</v>
      </c>
      <c r="C424" s="76">
        <f>C421/B421-1</f>
        <v>0</v>
      </c>
      <c r="D424" s="76">
        <f t="shared" ref="D424:D426" si="96">D421/C421-1</f>
        <v>-1</v>
      </c>
      <c r="E424" s="76" t="e">
        <f t="shared" ref="E424:E426" si="97">E421/D421-1</f>
        <v>#DIV/0!</v>
      </c>
      <c r="F424" s="119"/>
      <c r="G424" s="119"/>
      <c r="H424" s="119"/>
      <c r="I424" s="119"/>
      <c r="J424" s="119"/>
      <c r="K424" s="119"/>
      <c r="L424" s="119"/>
      <c r="M424" s="119"/>
      <c r="N424" s="155"/>
      <c r="O424" s="155"/>
      <c r="P424" s="155"/>
      <c r="Q424" s="155"/>
      <c r="R424" s="155"/>
      <c r="S424" s="155"/>
      <c r="T424" s="155"/>
      <c r="U424" s="155"/>
    </row>
    <row r="425" spans="1:21" ht="13.5" thickBot="1" x14ac:dyDescent="0.25">
      <c r="A425" s="72" t="s">
        <v>17</v>
      </c>
      <c r="B425" s="192" t="s">
        <v>22</v>
      </c>
      <c r="C425" s="76">
        <f>C422/B422-1</f>
        <v>-9.6929560505719436E-2</v>
      </c>
      <c r="D425" s="76">
        <f t="shared" si="96"/>
        <v>-1</v>
      </c>
      <c r="E425" s="76" t="e">
        <f t="shared" si="97"/>
        <v>#DIV/0!</v>
      </c>
      <c r="F425" s="119"/>
      <c r="G425" s="119"/>
      <c r="H425" s="119"/>
      <c r="I425" s="119"/>
      <c r="J425" s="119"/>
      <c r="K425" s="119"/>
      <c r="L425" s="119"/>
      <c r="M425" s="119"/>
      <c r="N425" s="199"/>
      <c r="O425" s="155"/>
      <c r="P425" s="155"/>
      <c r="Q425" s="155"/>
      <c r="R425" s="155"/>
      <c r="S425" s="155"/>
      <c r="T425" s="155"/>
      <c r="U425" s="155"/>
    </row>
    <row r="426" spans="1:21" ht="13.5" thickBot="1" x14ac:dyDescent="0.25">
      <c r="A426" s="72" t="s">
        <v>18</v>
      </c>
      <c r="B426" s="192" t="s">
        <v>22</v>
      </c>
      <c r="C426" s="76">
        <f>C423/B423-1</f>
        <v>-9.6929560505719436E-2</v>
      </c>
      <c r="D426" s="76" t="e">
        <f t="shared" si="96"/>
        <v>#DIV/0!</v>
      </c>
      <c r="E426" s="76" t="e">
        <f t="shared" si="97"/>
        <v>#DIV/0!</v>
      </c>
      <c r="F426" s="119"/>
      <c r="G426" s="119"/>
      <c r="H426" s="119"/>
      <c r="I426" s="119"/>
      <c r="J426" s="119"/>
      <c r="K426" s="119"/>
      <c r="L426" s="119"/>
      <c r="M426" s="119"/>
      <c r="N426" s="199"/>
      <c r="O426" s="155"/>
      <c r="P426" s="155"/>
      <c r="Q426" s="155"/>
      <c r="R426" s="155"/>
      <c r="S426" s="155"/>
      <c r="T426" s="155"/>
      <c r="U426" s="155"/>
    </row>
    <row r="427" spans="1:21" ht="13.5" thickBot="1" x14ac:dyDescent="0.25">
      <c r="A427" s="423" t="s">
        <v>213</v>
      </c>
      <c r="B427" s="424"/>
      <c r="C427" s="424"/>
      <c r="D427" s="424"/>
      <c r="E427" s="425"/>
      <c r="F427" s="119"/>
      <c r="G427" s="119"/>
      <c r="H427" s="119"/>
      <c r="I427" s="119"/>
      <c r="J427" s="119"/>
      <c r="K427" s="119"/>
      <c r="L427" s="119"/>
      <c r="M427" s="119"/>
      <c r="N427" s="199"/>
      <c r="O427" s="155"/>
    </row>
    <row r="428" spans="1:21" ht="24.75" customHeight="1" x14ac:dyDescent="0.2">
      <c r="A428" s="421"/>
      <c r="B428" s="157">
        <v>2019</v>
      </c>
      <c r="C428" s="157">
        <v>2020</v>
      </c>
      <c r="D428" s="157">
        <v>2021</v>
      </c>
      <c r="E428" s="157">
        <v>2022</v>
      </c>
      <c r="F428" s="119"/>
      <c r="G428" s="119"/>
      <c r="H428" s="119"/>
      <c r="I428" s="119"/>
      <c r="J428" s="119"/>
      <c r="K428" s="119"/>
      <c r="L428" s="119"/>
      <c r="M428" s="119"/>
      <c r="N428" s="199"/>
      <c r="O428" s="155"/>
    </row>
    <row r="429" spans="1:21" ht="24.75" customHeight="1" thickBot="1" x14ac:dyDescent="0.25">
      <c r="A429" s="422"/>
      <c r="B429" s="73" t="s">
        <v>5</v>
      </c>
      <c r="C429" s="73" t="s">
        <v>6</v>
      </c>
      <c r="D429" s="73" t="s">
        <v>6</v>
      </c>
      <c r="E429" s="73" t="s">
        <v>6</v>
      </c>
      <c r="F429" s="119"/>
      <c r="G429" s="119"/>
      <c r="H429" s="119"/>
      <c r="I429" s="119"/>
      <c r="J429" s="119"/>
      <c r="K429" s="119"/>
      <c r="L429" s="119"/>
      <c r="M429" s="119"/>
      <c r="N429" s="155"/>
    </row>
    <row r="430" spans="1:21" ht="13.5" thickBot="1" x14ac:dyDescent="0.25">
      <c r="A430" s="2" t="s">
        <v>34</v>
      </c>
      <c r="B430" s="77">
        <f>B431+B432+B433+B434</f>
        <v>0</v>
      </c>
      <c r="C430" s="77">
        <f t="shared" ref="C430:E430" si="98">C431+C432+C433+C434</f>
        <v>0</v>
      </c>
      <c r="D430" s="77">
        <f t="shared" si="98"/>
        <v>0</v>
      </c>
      <c r="E430" s="77">
        <f t="shared" si="98"/>
        <v>0</v>
      </c>
      <c r="F430" s="119"/>
      <c r="G430" s="119"/>
      <c r="H430" s="119"/>
      <c r="I430" s="119"/>
      <c r="J430" s="119"/>
      <c r="K430" s="119"/>
      <c r="L430" s="119"/>
      <c r="M430" s="119"/>
      <c r="N430" s="199"/>
    </row>
    <row r="431" spans="1:21" ht="13.5" thickBot="1" x14ac:dyDescent="0.25">
      <c r="A431" s="3" t="s">
        <v>47</v>
      </c>
      <c r="B431" s="77"/>
      <c r="C431" s="77"/>
      <c r="D431" s="77"/>
      <c r="E431" s="77"/>
      <c r="F431" s="119"/>
      <c r="G431" s="119"/>
      <c r="H431" s="119"/>
      <c r="I431" s="119"/>
      <c r="J431" s="119"/>
      <c r="K431" s="119"/>
      <c r="L431" s="119"/>
      <c r="M431" s="119"/>
      <c r="N431" s="199"/>
    </row>
    <row r="432" spans="1:21" ht="12.75" customHeight="1" thickBot="1" x14ac:dyDescent="0.25">
      <c r="A432" s="3" t="s">
        <v>86</v>
      </c>
      <c r="B432" s="77"/>
      <c r="C432" s="77"/>
      <c r="D432" s="77"/>
      <c r="E432" s="77"/>
      <c r="F432" s="119"/>
      <c r="G432" s="119"/>
      <c r="H432" s="119"/>
      <c r="I432" s="119"/>
      <c r="J432" s="119"/>
      <c r="K432" s="119"/>
      <c r="L432" s="119"/>
      <c r="M432" s="119"/>
      <c r="N432" s="155"/>
    </row>
    <row r="433" spans="1:21" ht="12.75" customHeight="1" thickBot="1" x14ac:dyDescent="0.25">
      <c r="A433" s="3" t="s">
        <v>87</v>
      </c>
      <c r="B433" s="77"/>
      <c r="C433" s="77"/>
      <c r="D433" s="77"/>
      <c r="E433" s="77"/>
      <c r="F433" s="119"/>
      <c r="G433" s="119"/>
      <c r="H433" s="119"/>
      <c r="I433" s="119"/>
      <c r="J433" s="119"/>
      <c r="K433" s="119"/>
      <c r="L433" s="119"/>
      <c r="M433" s="119"/>
      <c r="N433" s="155"/>
    </row>
    <row r="434" spans="1:21" ht="12.75" customHeight="1" thickBot="1" x14ac:dyDescent="0.25">
      <c r="A434" s="3" t="s">
        <v>88</v>
      </c>
      <c r="B434" s="77"/>
      <c r="C434" s="77"/>
      <c r="D434" s="77"/>
      <c r="E434" s="77"/>
      <c r="F434" s="119"/>
      <c r="G434" s="119"/>
      <c r="H434" s="119"/>
      <c r="I434" s="119"/>
      <c r="J434" s="119"/>
      <c r="K434" s="119"/>
      <c r="L434" s="119"/>
      <c r="M434" s="119"/>
      <c r="N434" s="155"/>
    </row>
    <row r="435" spans="1:21" ht="12.75" customHeight="1" thickBot="1" x14ac:dyDescent="0.25">
      <c r="A435" s="2" t="s">
        <v>35</v>
      </c>
      <c r="B435" s="78">
        <f>B436+B437+B438+B439</f>
        <v>3322</v>
      </c>
      <c r="C435" s="78">
        <f t="shared" ref="C435:E435" si="99">C436+C437+C438+C439</f>
        <v>3000</v>
      </c>
      <c r="D435" s="78">
        <f t="shared" si="99"/>
        <v>0</v>
      </c>
      <c r="E435" s="78">
        <f t="shared" si="99"/>
        <v>0</v>
      </c>
      <c r="F435" s="119"/>
      <c r="G435" s="119"/>
      <c r="H435" s="119"/>
      <c r="I435" s="119"/>
      <c r="J435" s="119"/>
      <c r="K435" s="119"/>
      <c r="L435" s="119"/>
      <c r="M435" s="119"/>
      <c r="N435" s="155"/>
    </row>
    <row r="436" spans="1:21" ht="12.75" customHeight="1" thickBot="1" x14ac:dyDescent="0.25">
      <c r="A436" s="3" t="s">
        <v>47</v>
      </c>
      <c r="B436" s="78"/>
      <c r="C436" s="78"/>
      <c r="D436" s="78"/>
      <c r="E436" s="78"/>
      <c r="F436" s="119"/>
      <c r="G436" s="119"/>
      <c r="H436" s="119"/>
      <c r="I436" s="119"/>
      <c r="J436" s="119"/>
      <c r="K436" s="119"/>
      <c r="L436" s="119"/>
      <c r="M436" s="119"/>
    </row>
    <row r="437" spans="1:21" ht="12.75" customHeight="1" thickBot="1" x14ac:dyDescent="0.25">
      <c r="A437" s="3" t="s">
        <v>86</v>
      </c>
      <c r="B437" s="78">
        <v>3322</v>
      </c>
      <c r="C437" s="77">
        <v>3000</v>
      </c>
      <c r="D437" s="77"/>
      <c r="E437" s="77"/>
      <c r="F437" s="119"/>
      <c r="G437" s="119"/>
      <c r="H437" s="119"/>
      <c r="I437" s="119"/>
      <c r="J437" s="119"/>
      <c r="K437" s="119"/>
      <c r="L437" s="119"/>
      <c r="M437" s="119"/>
    </row>
    <row r="438" spans="1:21" ht="12.75" customHeight="1" thickBot="1" x14ac:dyDescent="0.25">
      <c r="A438" s="3" t="s">
        <v>87</v>
      </c>
      <c r="B438" s="78"/>
      <c r="C438" s="77"/>
      <c r="D438" s="77"/>
      <c r="E438" s="77"/>
      <c r="F438" s="119"/>
      <c r="G438" s="119"/>
      <c r="H438" s="119"/>
      <c r="I438" s="119"/>
      <c r="J438" s="119"/>
      <c r="K438" s="119"/>
      <c r="L438" s="119"/>
      <c r="M438" s="119"/>
    </row>
    <row r="439" spans="1:21" ht="12.75" customHeight="1" thickBot="1" x14ac:dyDescent="0.25">
      <c r="A439" s="3" t="s">
        <v>88</v>
      </c>
      <c r="B439" s="78"/>
      <c r="C439" s="77"/>
      <c r="D439" s="77"/>
      <c r="E439" s="77"/>
      <c r="F439" s="119"/>
      <c r="G439" s="119"/>
      <c r="H439" s="119"/>
      <c r="I439" s="119"/>
      <c r="J439" s="119"/>
      <c r="K439" s="119"/>
      <c r="L439" s="119"/>
      <c r="M439" s="119"/>
    </row>
    <row r="440" spans="1:21" ht="12.75" customHeight="1" thickBot="1" x14ac:dyDescent="0.25">
      <c r="A440" s="156" t="s">
        <v>53</v>
      </c>
      <c r="B440" s="78">
        <f>B430+B435</f>
        <v>3322</v>
      </c>
      <c r="C440" s="78">
        <f t="shared" ref="C440:E440" si="100">C430+C435</f>
        <v>3000</v>
      </c>
      <c r="D440" s="78">
        <f t="shared" si="100"/>
        <v>0</v>
      </c>
      <c r="E440" s="78">
        <f t="shared" si="100"/>
        <v>0</v>
      </c>
      <c r="F440" s="119"/>
      <c r="G440" s="119"/>
      <c r="H440" s="119"/>
      <c r="I440" s="119"/>
      <c r="J440" s="119"/>
      <c r="K440" s="119"/>
      <c r="L440" s="119"/>
      <c r="M440" s="119"/>
    </row>
    <row r="441" spans="1:21" ht="36.75" thickBot="1" x14ac:dyDescent="0.25">
      <c r="A441" s="115" t="s">
        <v>263</v>
      </c>
      <c r="B441" s="419" t="s">
        <v>243</v>
      </c>
      <c r="C441" s="420"/>
      <c r="D441" s="154" t="s">
        <v>84</v>
      </c>
      <c r="E441" s="154" t="s">
        <v>263</v>
      </c>
      <c r="F441" s="119"/>
      <c r="G441" s="119"/>
      <c r="H441" s="119"/>
      <c r="I441" s="119"/>
      <c r="J441" s="119"/>
      <c r="K441" s="119"/>
      <c r="L441" s="119"/>
      <c r="M441" s="119"/>
      <c r="P441" s="194"/>
      <c r="Q441" s="507"/>
      <c r="R441" s="507"/>
      <c r="S441" s="507"/>
      <c r="T441" s="507"/>
      <c r="U441" s="155"/>
    </row>
    <row r="442" spans="1:21" ht="41.25" customHeight="1" thickBot="1" x14ac:dyDescent="0.25">
      <c r="A442" s="72" t="s">
        <v>9</v>
      </c>
      <c r="B442" s="417" t="s">
        <v>255</v>
      </c>
      <c r="C442" s="490"/>
      <c r="D442" s="490"/>
      <c r="E442" s="418"/>
      <c r="F442" s="119"/>
      <c r="G442" s="119"/>
      <c r="H442" s="119"/>
      <c r="I442" s="119"/>
      <c r="J442" s="119"/>
      <c r="K442" s="119"/>
      <c r="L442" s="119"/>
      <c r="M442" s="119"/>
      <c r="P442" s="195"/>
      <c r="Q442" s="507"/>
      <c r="R442" s="507"/>
      <c r="S442" s="507"/>
      <c r="T442" s="507"/>
      <c r="U442" s="155"/>
    </row>
    <row r="443" spans="1:21" ht="12.75" customHeight="1" thickBot="1" x14ac:dyDescent="0.25">
      <c r="A443" s="72" t="s">
        <v>14</v>
      </c>
      <c r="B443" s="466" t="s">
        <v>80</v>
      </c>
      <c r="C443" s="467"/>
      <c r="D443" s="467"/>
      <c r="E443" s="468"/>
      <c r="F443" s="119"/>
      <c r="G443" s="119"/>
      <c r="H443" s="119"/>
      <c r="I443" s="119"/>
      <c r="J443" s="119"/>
      <c r="K443" s="119"/>
      <c r="L443" s="119"/>
      <c r="M443" s="119"/>
      <c r="P443" s="195"/>
      <c r="Q443" s="508"/>
      <c r="R443" s="508"/>
      <c r="S443" s="508"/>
      <c r="T443" s="508"/>
      <c r="U443" s="155"/>
    </row>
    <row r="444" spans="1:21" ht="20.25" customHeight="1" x14ac:dyDescent="0.2">
      <c r="A444" s="421"/>
      <c r="B444" s="157">
        <v>2019</v>
      </c>
      <c r="C444" s="157">
        <v>2020</v>
      </c>
      <c r="D444" s="157">
        <v>2021</v>
      </c>
      <c r="E444" s="157">
        <v>2022</v>
      </c>
      <c r="F444" s="119"/>
      <c r="G444" s="119"/>
      <c r="H444" s="119"/>
      <c r="I444" s="119"/>
      <c r="J444" s="119"/>
      <c r="K444" s="119"/>
      <c r="L444" s="119"/>
      <c r="M444" s="119"/>
      <c r="P444" s="196"/>
      <c r="Q444" s="193"/>
      <c r="R444" s="193"/>
      <c r="S444" s="193"/>
      <c r="T444" s="193"/>
      <c r="U444" s="155"/>
    </row>
    <row r="445" spans="1:21" ht="20.25" customHeight="1" thickBot="1" x14ac:dyDescent="0.25">
      <c r="A445" s="422"/>
      <c r="B445" s="158" t="s">
        <v>5</v>
      </c>
      <c r="C445" s="158" t="s">
        <v>6</v>
      </c>
      <c r="D445" s="158" t="s">
        <v>6</v>
      </c>
      <c r="E445" s="158" t="s">
        <v>6</v>
      </c>
      <c r="F445" s="119"/>
      <c r="G445" s="119"/>
      <c r="H445" s="119"/>
      <c r="I445" s="119"/>
      <c r="J445" s="119"/>
      <c r="K445" s="119"/>
      <c r="L445" s="119"/>
      <c r="M445" s="119"/>
      <c r="P445" s="196"/>
      <c r="Q445" s="193"/>
      <c r="R445" s="193"/>
      <c r="S445" s="193"/>
      <c r="T445" s="193"/>
      <c r="U445" s="155"/>
    </row>
    <row r="446" spans="1:21" ht="18" customHeight="1" thickBot="1" x14ac:dyDescent="0.25">
      <c r="A446" s="72" t="s">
        <v>8</v>
      </c>
      <c r="B446" s="159">
        <v>4</v>
      </c>
      <c r="C446" s="159"/>
      <c r="D446" s="159"/>
      <c r="E446" s="159"/>
      <c r="F446" s="119"/>
      <c r="G446" s="119"/>
      <c r="H446" s="119"/>
      <c r="I446" s="119"/>
      <c r="J446" s="119"/>
      <c r="K446" s="119"/>
      <c r="L446" s="119"/>
      <c r="M446" s="119"/>
      <c r="P446" s="195"/>
      <c r="Q446" s="130"/>
      <c r="R446" s="131"/>
      <c r="S446" s="131"/>
      <c r="T446" s="131"/>
      <c r="U446" s="155"/>
    </row>
    <row r="447" spans="1:21" ht="13.5" thickBot="1" x14ac:dyDescent="0.25">
      <c r="A447" s="72" t="s">
        <v>15</v>
      </c>
      <c r="B447" s="159">
        <v>10066</v>
      </c>
      <c r="C447" s="159">
        <f>C465</f>
        <v>0</v>
      </c>
      <c r="D447" s="159">
        <f>D465</f>
        <v>0</v>
      </c>
      <c r="E447" s="159">
        <f>E465</f>
        <v>0</v>
      </c>
      <c r="F447" s="119"/>
      <c r="G447" s="119"/>
      <c r="H447" s="119"/>
      <c r="I447" s="119"/>
      <c r="J447" s="119"/>
      <c r="K447" s="119"/>
      <c r="L447" s="119"/>
      <c r="M447" s="119"/>
      <c r="N447" s="155"/>
      <c r="O447" s="155"/>
      <c r="P447" s="195"/>
      <c r="Q447" s="130"/>
      <c r="R447" s="130"/>
      <c r="S447" s="130"/>
      <c r="T447" s="130"/>
      <c r="U447" s="155"/>
    </row>
    <row r="448" spans="1:21" ht="12.75" customHeight="1" thickBot="1" x14ac:dyDescent="0.25">
      <c r="A448" s="72" t="s">
        <v>23</v>
      </c>
      <c r="B448" s="75">
        <f>B447/B446</f>
        <v>2516.5</v>
      </c>
      <c r="C448" s="75" t="e">
        <f t="shared" ref="C448:E448" si="101">C447/C446</f>
        <v>#DIV/0!</v>
      </c>
      <c r="D448" s="75" t="e">
        <f t="shared" si="101"/>
        <v>#DIV/0!</v>
      </c>
      <c r="E448" s="75" t="e">
        <f t="shared" si="101"/>
        <v>#DIV/0!</v>
      </c>
      <c r="F448" s="119"/>
      <c r="G448" s="119"/>
      <c r="H448" s="119"/>
      <c r="I448" s="119"/>
      <c r="J448" s="119"/>
      <c r="K448" s="119"/>
      <c r="L448" s="119"/>
      <c r="M448" s="119"/>
      <c r="N448" s="155"/>
      <c r="O448" s="155"/>
      <c r="P448" s="155"/>
      <c r="Q448" s="155"/>
      <c r="R448" s="155"/>
      <c r="S448" s="155"/>
      <c r="T448" s="155"/>
      <c r="U448" s="155"/>
    </row>
    <row r="449" spans="1:21" ht="12.75" customHeight="1" thickBot="1" x14ac:dyDescent="0.25">
      <c r="A449" s="72" t="s">
        <v>16</v>
      </c>
      <c r="B449" s="192" t="s">
        <v>22</v>
      </c>
      <c r="C449" s="76">
        <f>C446/B446-1</f>
        <v>-1</v>
      </c>
      <c r="D449" s="76" t="e">
        <f t="shared" ref="D449:D451" si="102">D446/C446-1</f>
        <v>#DIV/0!</v>
      </c>
      <c r="E449" s="76" t="e">
        <f t="shared" ref="E449:E451" si="103">E446/D446-1</f>
        <v>#DIV/0!</v>
      </c>
      <c r="F449" s="119"/>
      <c r="G449" s="119"/>
      <c r="H449" s="119"/>
      <c r="I449" s="119"/>
      <c r="J449" s="119"/>
      <c r="K449" s="119"/>
      <c r="L449" s="119"/>
      <c r="M449" s="119"/>
      <c r="N449" s="155"/>
      <c r="O449" s="155"/>
      <c r="P449" s="155"/>
      <c r="Q449" s="155"/>
      <c r="R449" s="155"/>
      <c r="S449" s="155"/>
      <c r="T449" s="155"/>
      <c r="U449" s="155"/>
    </row>
    <row r="450" spans="1:21" ht="13.5" thickBot="1" x14ac:dyDescent="0.25">
      <c r="A450" s="72" t="s">
        <v>17</v>
      </c>
      <c r="B450" s="192" t="s">
        <v>22</v>
      </c>
      <c r="C450" s="76">
        <f>C447/B447-1</f>
        <v>-1</v>
      </c>
      <c r="D450" s="76" t="e">
        <f t="shared" si="102"/>
        <v>#DIV/0!</v>
      </c>
      <c r="E450" s="76" t="e">
        <f t="shared" si="103"/>
        <v>#DIV/0!</v>
      </c>
      <c r="F450" s="119"/>
      <c r="G450" s="119"/>
      <c r="H450" s="119"/>
      <c r="I450" s="119"/>
      <c r="J450" s="119"/>
      <c r="K450" s="119"/>
      <c r="L450" s="119"/>
      <c r="M450" s="119"/>
      <c r="N450" s="199"/>
      <c r="O450" s="155"/>
      <c r="P450" s="155"/>
      <c r="Q450" s="155"/>
      <c r="R450" s="155"/>
      <c r="S450" s="155"/>
      <c r="T450" s="155"/>
      <c r="U450" s="155"/>
    </row>
    <row r="451" spans="1:21" ht="13.5" thickBot="1" x14ac:dyDescent="0.25">
      <c r="A451" s="72" t="s">
        <v>18</v>
      </c>
      <c r="B451" s="192" t="s">
        <v>22</v>
      </c>
      <c r="C451" s="76" t="e">
        <f>C448/B448-1</f>
        <v>#DIV/0!</v>
      </c>
      <c r="D451" s="76" t="e">
        <f t="shared" si="102"/>
        <v>#DIV/0!</v>
      </c>
      <c r="E451" s="76" t="e">
        <f t="shared" si="103"/>
        <v>#DIV/0!</v>
      </c>
      <c r="F451" s="119"/>
      <c r="G451" s="119"/>
      <c r="H451" s="119"/>
      <c r="I451" s="119"/>
      <c r="J451" s="119"/>
      <c r="K451" s="119"/>
      <c r="L451" s="119"/>
      <c r="M451" s="119"/>
      <c r="N451" s="199"/>
      <c r="O451" s="155"/>
      <c r="P451" s="155"/>
      <c r="Q451" s="155"/>
      <c r="R451" s="155"/>
      <c r="S451" s="155"/>
      <c r="T451" s="155"/>
      <c r="U451" s="155"/>
    </row>
    <row r="452" spans="1:21" ht="13.5" thickBot="1" x14ac:dyDescent="0.25">
      <c r="A452" s="423" t="s">
        <v>213</v>
      </c>
      <c r="B452" s="424"/>
      <c r="C452" s="424"/>
      <c r="D452" s="424"/>
      <c r="E452" s="425"/>
      <c r="F452" s="119"/>
      <c r="G452" s="119"/>
      <c r="H452" s="119"/>
      <c r="I452" s="119"/>
      <c r="J452" s="119"/>
      <c r="K452" s="119"/>
      <c r="L452" s="119"/>
      <c r="M452" s="119"/>
      <c r="N452" s="199"/>
      <c r="O452" s="155"/>
    </row>
    <row r="453" spans="1:21" ht="24.75" customHeight="1" x14ac:dyDescent="0.2">
      <c r="A453" s="421"/>
      <c r="B453" s="69">
        <v>2019</v>
      </c>
      <c r="C453" s="69">
        <v>2020</v>
      </c>
      <c r="D453" s="69">
        <v>2021</v>
      </c>
      <c r="E453" s="69">
        <v>2022</v>
      </c>
      <c r="F453" s="119"/>
      <c r="G453" s="119"/>
      <c r="H453" s="119"/>
      <c r="I453" s="119"/>
      <c r="J453" s="119"/>
      <c r="K453" s="119"/>
      <c r="L453" s="119"/>
      <c r="M453" s="119"/>
      <c r="N453" s="199"/>
      <c r="O453" s="155"/>
    </row>
    <row r="454" spans="1:21" ht="24.75" customHeight="1" thickBot="1" x14ac:dyDescent="0.25">
      <c r="A454" s="422"/>
      <c r="B454" s="73" t="s">
        <v>5</v>
      </c>
      <c r="C454" s="73" t="s">
        <v>6</v>
      </c>
      <c r="D454" s="73" t="s">
        <v>6</v>
      </c>
      <c r="E454" s="73" t="s">
        <v>6</v>
      </c>
      <c r="F454" s="119"/>
      <c r="G454" s="119"/>
      <c r="H454" s="119"/>
      <c r="I454" s="119"/>
      <c r="J454" s="119"/>
      <c r="K454" s="119"/>
      <c r="L454" s="119"/>
      <c r="M454" s="119"/>
      <c r="N454" s="155"/>
    </row>
    <row r="455" spans="1:21" ht="13.5" thickBot="1" x14ac:dyDescent="0.25">
      <c r="A455" s="2" t="s">
        <v>34</v>
      </c>
      <c r="B455" s="77">
        <f>B456+B457+B458+B459</f>
        <v>0</v>
      </c>
      <c r="C455" s="77">
        <f t="shared" ref="C455:E455" si="104">C456+C457+C458+C459</f>
        <v>0</v>
      </c>
      <c r="D455" s="77">
        <f t="shared" si="104"/>
        <v>0</v>
      </c>
      <c r="E455" s="77">
        <f t="shared" si="104"/>
        <v>0</v>
      </c>
      <c r="F455" s="119"/>
      <c r="G455" s="119"/>
      <c r="H455" s="119"/>
      <c r="I455" s="119"/>
      <c r="J455" s="119"/>
      <c r="K455" s="119"/>
      <c r="L455" s="119"/>
      <c r="M455" s="119"/>
      <c r="N455" s="199"/>
    </row>
    <row r="456" spans="1:21" ht="13.5" thickBot="1" x14ac:dyDescent="0.25">
      <c r="A456" s="3" t="s">
        <v>47</v>
      </c>
      <c r="B456" s="77"/>
      <c r="C456" s="77"/>
      <c r="D456" s="77"/>
      <c r="E456" s="77"/>
      <c r="F456" s="119"/>
      <c r="G456" s="119"/>
      <c r="H456" s="119"/>
      <c r="I456" s="119"/>
      <c r="J456" s="119"/>
      <c r="K456" s="119"/>
      <c r="L456" s="119"/>
      <c r="M456" s="119"/>
      <c r="N456" s="199"/>
    </row>
    <row r="457" spans="1:21" ht="12.75" customHeight="1" thickBot="1" x14ac:dyDescent="0.25">
      <c r="A457" s="3" t="s">
        <v>86</v>
      </c>
      <c r="B457" s="77"/>
      <c r="C457" s="77"/>
      <c r="D457" s="77"/>
      <c r="E457" s="77"/>
      <c r="F457" s="119"/>
      <c r="G457" s="119"/>
      <c r="H457" s="119"/>
      <c r="I457" s="119"/>
      <c r="J457" s="119"/>
      <c r="K457" s="119"/>
      <c r="L457" s="119"/>
      <c r="M457" s="119"/>
      <c r="N457" s="155"/>
    </row>
    <row r="458" spans="1:21" ht="12.75" customHeight="1" thickBot="1" x14ac:dyDescent="0.25">
      <c r="A458" s="3" t="s">
        <v>87</v>
      </c>
      <c r="B458" s="77"/>
      <c r="C458" s="77"/>
      <c r="D458" s="77"/>
      <c r="E458" s="77"/>
      <c r="F458" s="119"/>
      <c r="G458" s="119"/>
      <c r="H458" s="119"/>
      <c r="I458" s="119"/>
      <c r="J458" s="119"/>
      <c r="K458" s="119"/>
      <c r="L458" s="119"/>
      <c r="M458" s="119"/>
      <c r="N458" s="155"/>
    </row>
    <row r="459" spans="1:21" ht="13.5" customHeight="1" thickBot="1" x14ac:dyDescent="0.25">
      <c r="A459" s="3" t="s">
        <v>88</v>
      </c>
      <c r="B459" s="77"/>
      <c r="C459" s="77"/>
      <c r="D459" s="77"/>
      <c r="E459" s="77"/>
      <c r="F459" s="119"/>
      <c r="G459" s="119"/>
      <c r="H459" s="119"/>
      <c r="I459" s="119"/>
      <c r="J459" s="119"/>
      <c r="K459" s="119"/>
      <c r="L459" s="119"/>
      <c r="M459" s="119"/>
      <c r="N459" s="155"/>
    </row>
    <row r="460" spans="1:21" ht="13.5" customHeight="1" thickBot="1" x14ac:dyDescent="0.25">
      <c r="A460" s="2" t="s">
        <v>35</v>
      </c>
      <c r="B460" s="78">
        <f>B461+B462+B463+B464</f>
        <v>10066</v>
      </c>
      <c r="C460" s="78">
        <f t="shared" ref="C460:E460" si="105">C461+C462+C463+C464</f>
        <v>0</v>
      </c>
      <c r="D460" s="78">
        <f t="shared" si="105"/>
        <v>0</v>
      </c>
      <c r="E460" s="78">
        <f t="shared" si="105"/>
        <v>0</v>
      </c>
      <c r="F460" s="119"/>
      <c r="G460" s="119"/>
      <c r="H460" s="119"/>
      <c r="I460" s="119"/>
      <c r="J460" s="119"/>
      <c r="K460" s="119"/>
      <c r="L460" s="119"/>
      <c r="M460" s="119"/>
      <c r="N460" s="155"/>
    </row>
    <row r="461" spans="1:21" ht="12.75" customHeight="1" thickBot="1" x14ac:dyDescent="0.25">
      <c r="A461" s="3" t="s">
        <v>47</v>
      </c>
      <c r="B461" s="78"/>
      <c r="C461" s="78"/>
      <c r="D461" s="78"/>
      <c r="E461" s="78"/>
      <c r="F461" s="119"/>
      <c r="G461" s="119"/>
      <c r="H461" s="119"/>
      <c r="I461" s="119"/>
      <c r="J461" s="119"/>
      <c r="K461" s="119"/>
      <c r="L461" s="119"/>
      <c r="M461" s="119"/>
    </row>
    <row r="462" spans="1:21" ht="12.75" customHeight="1" thickBot="1" x14ac:dyDescent="0.25">
      <c r="A462" s="3" t="s">
        <v>86</v>
      </c>
      <c r="B462" s="78">
        <v>10066</v>
      </c>
      <c r="C462" s="77"/>
      <c r="D462" s="77"/>
      <c r="E462" s="77"/>
      <c r="F462" s="119"/>
      <c r="G462" s="119"/>
      <c r="H462" s="119"/>
      <c r="I462" s="119"/>
      <c r="J462" s="119"/>
      <c r="K462" s="119"/>
      <c r="L462" s="119"/>
      <c r="M462" s="119"/>
    </row>
    <row r="463" spans="1:21" ht="12.75" customHeight="1" thickBot="1" x14ac:dyDescent="0.25">
      <c r="A463" s="3" t="s">
        <v>87</v>
      </c>
      <c r="B463" s="78"/>
      <c r="C463" s="77"/>
      <c r="D463" s="77"/>
      <c r="E463" s="77"/>
      <c r="F463" s="119"/>
      <c r="G463" s="119"/>
      <c r="H463" s="119"/>
      <c r="I463" s="119"/>
      <c r="J463" s="119"/>
      <c r="K463" s="119"/>
      <c r="L463" s="119"/>
      <c r="M463" s="119"/>
    </row>
    <row r="464" spans="1:21" ht="12.75" customHeight="1" thickBot="1" x14ac:dyDescent="0.25">
      <c r="A464" s="3" t="s">
        <v>88</v>
      </c>
      <c r="B464" s="78"/>
      <c r="C464" s="77"/>
      <c r="D464" s="77"/>
      <c r="E464" s="77"/>
      <c r="F464" s="119"/>
      <c r="G464" s="119"/>
      <c r="H464" s="119"/>
      <c r="I464" s="119"/>
      <c r="J464" s="119"/>
      <c r="K464" s="119"/>
      <c r="L464" s="119"/>
      <c r="M464" s="119"/>
    </row>
    <row r="465" spans="1:13" ht="12.75" customHeight="1" thickBot="1" x14ac:dyDescent="0.25">
      <c r="A465" s="156" t="s">
        <v>53</v>
      </c>
      <c r="B465" s="78">
        <f>B455+B460</f>
        <v>10066</v>
      </c>
      <c r="C465" s="78">
        <f t="shared" ref="C465:E465" si="106">C455+C460</f>
        <v>0</v>
      </c>
      <c r="D465" s="78">
        <f t="shared" si="106"/>
        <v>0</v>
      </c>
      <c r="E465" s="78">
        <f t="shared" si="106"/>
        <v>0</v>
      </c>
      <c r="F465" s="119"/>
      <c r="G465" s="119"/>
      <c r="H465" s="119"/>
      <c r="I465" s="119"/>
      <c r="J465" s="119"/>
      <c r="K465" s="119"/>
      <c r="L465" s="119"/>
      <c r="M465" s="119"/>
    </row>
    <row r="466" spans="1:13" ht="22.5" customHeight="1" thickBot="1" x14ac:dyDescent="0.25">
      <c r="A466" s="205" t="s">
        <v>146</v>
      </c>
      <c r="B466" s="487" t="s">
        <v>225</v>
      </c>
      <c r="C466" s="488"/>
      <c r="D466" s="488"/>
      <c r="E466" s="489"/>
      <c r="F466" s="119"/>
      <c r="G466" s="119"/>
      <c r="H466" s="119"/>
      <c r="I466" s="119"/>
      <c r="J466" s="119"/>
      <c r="K466" s="119"/>
      <c r="L466" s="119"/>
      <c r="M466" s="119"/>
    </row>
    <row r="467" spans="1:13" ht="36.75" thickBot="1" x14ac:dyDescent="0.25">
      <c r="A467" s="363" t="s">
        <v>226</v>
      </c>
      <c r="B467" s="415" t="s">
        <v>227</v>
      </c>
      <c r="C467" s="416"/>
      <c r="D467" s="160" t="s">
        <v>84</v>
      </c>
      <c r="E467" s="364" t="s">
        <v>226</v>
      </c>
      <c r="F467" s="119"/>
      <c r="G467" s="119"/>
      <c r="H467" s="119"/>
      <c r="I467" s="119"/>
      <c r="J467" s="119"/>
      <c r="K467" s="119"/>
      <c r="L467" s="119"/>
      <c r="M467" s="119"/>
    </row>
    <row r="468" spans="1:13" ht="73.5" customHeight="1" thickBot="1" x14ac:dyDescent="0.25">
      <c r="A468" s="72" t="s">
        <v>9</v>
      </c>
      <c r="B468" s="429" t="s">
        <v>228</v>
      </c>
      <c r="C468" s="430"/>
      <c r="D468" s="430"/>
      <c r="E468" s="431"/>
      <c r="F468" s="119"/>
      <c r="G468" s="119"/>
      <c r="H468" s="119"/>
      <c r="I468" s="119"/>
      <c r="J468" s="119"/>
      <c r="K468" s="119"/>
      <c r="L468" s="119"/>
      <c r="M468" s="119"/>
    </row>
    <row r="469" spans="1:13" ht="12.75" customHeight="1" thickBot="1" x14ac:dyDescent="0.25">
      <c r="A469" s="72" t="s">
        <v>14</v>
      </c>
      <c r="B469" s="447" t="s">
        <v>159</v>
      </c>
      <c r="C469" s="448"/>
      <c r="D469" s="448"/>
      <c r="E469" s="449"/>
      <c r="F469" s="119"/>
      <c r="G469" s="119"/>
      <c r="H469" s="119"/>
      <c r="I469" s="119"/>
      <c r="J469" s="119"/>
      <c r="K469" s="119"/>
      <c r="L469" s="119"/>
      <c r="M469" s="119"/>
    </row>
    <row r="470" spans="1:13" ht="12" customHeight="1" x14ac:dyDescent="0.2">
      <c r="A470" s="421"/>
      <c r="B470" s="69">
        <v>2019</v>
      </c>
      <c r="C470" s="69">
        <v>2020</v>
      </c>
      <c r="D470" s="69">
        <v>2021</v>
      </c>
      <c r="E470" s="69">
        <v>2022</v>
      </c>
      <c r="F470" s="119"/>
      <c r="G470" s="119"/>
      <c r="H470" s="119"/>
      <c r="I470" s="119"/>
      <c r="J470" s="119"/>
      <c r="K470" s="119"/>
      <c r="L470" s="119"/>
      <c r="M470" s="119"/>
    </row>
    <row r="471" spans="1:13" ht="13.5" thickBot="1" x14ac:dyDescent="0.25">
      <c r="A471" s="422"/>
      <c r="B471" s="73" t="s">
        <v>5</v>
      </c>
      <c r="C471" s="73" t="s">
        <v>6</v>
      </c>
      <c r="D471" s="73" t="s">
        <v>6</v>
      </c>
      <c r="E471" s="73" t="s">
        <v>6</v>
      </c>
      <c r="F471" s="119"/>
      <c r="G471" s="119"/>
      <c r="H471" s="119"/>
      <c r="I471" s="119"/>
      <c r="J471" s="119"/>
      <c r="K471" s="119"/>
      <c r="L471" s="119"/>
      <c r="M471" s="119"/>
    </row>
    <row r="472" spans="1:13" ht="12.75" customHeight="1" thickBot="1" x14ac:dyDescent="0.25">
      <c r="A472" s="72" t="s">
        <v>8</v>
      </c>
      <c r="B472" s="75">
        <v>1</v>
      </c>
      <c r="C472" s="75"/>
      <c r="D472" s="75"/>
      <c r="E472" s="75"/>
      <c r="F472" s="119"/>
      <c r="G472" s="119"/>
      <c r="H472" s="119"/>
      <c r="I472" s="119"/>
      <c r="J472" s="119"/>
      <c r="K472" s="119"/>
      <c r="L472" s="119"/>
      <c r="M472" s="119"/>
    </row>
    <row r="473" spans="1:13" ht="12.75" customHeight="1" thickBot="1" x14ac:dyDescent="0.25">
      <c r="A473" s="72" t="s">
        <v>15</v>
      </c>
      <c r="B473" s="75">
        <v>5000</v>
      </c>
      <c r="C473" s="75">
        <v>0</v>
      </c>
      <c r="D473" s="75">
        <f t="shared" ref="D473:E473" si="107">D491</f>
        <v>0</v>
      </c>
      <c r="E473" s="75">
        <f t="shared" si="107"/>
        <v>0</v>
      </c>
      <c r="F473" s="119"/>
      <c r="G473" s="119"/>
      <c r="H473" s="119"/>
      <c r="I473" s="119"/>
      <c r="J473" s="119"/>
      <c r="K473" s="119"/>
      <c r="L473" s="119"/>
      <c r="M473" s="119"/>
    </row>
    <row r="474" spans="1:13" ht="12.75" customHeight="1" thickBot="1" x14ac:dyDescent="0.25">
      <c r="A474" s="72" t="s">
        <v>23</v>
      </c>
      <c r="B474" s="75">
        <f>B473/B472</f>
        <v>5000</v>
      </c>
      <c r="C474" s="75" t="e">
        <f t="shared" ref="C474:E474" si="108">C473/C472</f>
        <v>#DIV/0!</v>
      </c>
      <c r="D474" s="75" t="e">
        <f t="shared" si="108"/>
        <v>#DIV/0!</v>
      </c>
      <c r="E474" s="75" t="e">
        <f t="shared" si="108"/>
        <v>#DIV/0!</v>
      </c>
      <c r="F474" s="119"/>
      <c r="G474" s="119"/>
      <c r="H474" s="119"/>
      <c r="I474" s="119"/>
      <c r="J474" s="119"/>
      <c r="K474" s="119"/>
      <c r="L474" s="119"/>
      <c r="M474" s="119"/>
    </row>
    <row r="475" spans="1:13" ht="12.75" customHeight="1" thickBot="1" x14ac:dyDescent="0.25">
      <c r="A475" s="72" t="s">
        <v>16</v>
      </c>
      <c r="B475" s="188" t="s">
        <v>22</v>
      </c>
      <c r="C475" s="76">
        <f>C472/B472-1</f>
        <v>-1</v>
      </c>
      <c r="D475" s="76" t="e">
        <f t="shared" ref="D475:E477" si="109">D472/C472-1</f>
        <v>#DIV/0!</v>
      </c>
      <c r="E475" s="76" t="e">
        <f t="shared" si="109"/>
        <v>#DIV/0!</v>
      </c>
      <c r="F475" s="119"/>
      <c r="G475" s="119"/>
      <c r="H475" s="119"/>
      <c r="I475" s="119"/>
      <c r="J475" s="119"/>
      <c r="K475" s="119"/>
      <c r="L475" s="119"/>
      <c r="M475" s="119"/>
    </row>
    <row r="476" spans="1:13" ht="12.75" customHeight="1" thickBot="1" x14ac:dyDescent="0.25">
      <c r="A476" s="72" t="s">
        <v>17</v>
      </c>
      <c r="B476" s="188" t="s">
        <v>22</v>
      </c>
      <c r="C476" s="76">
        <f>C473/B473-1</f>
        <v>-1</v>
      </c>
      <c r="D476" s="76" t="e">
        <f t="shared" si="109"/>
        <v>#DIV/0!</v>
      </c>
      <c r="E476" s="76" t="e">
        <f t="shared" si="109"/>
        <v>#DIV/0!</v>
      </c>
      <c r="F476" s="119"/>
      <c r="G476" s="119"/>
      <c r="H476" s="119"/>
      <c r="I476" s="119"/>
      <c r="J476" s="119"/>
      <c r="K476" s="119"/>
      <c r="L476" s="119"/>
      <c r="M476" s="119"/>
    </row>
    <row r="477" spans="1:13" ht="13.5" thickBot="1" x14ac:dyDescent="0.25">
      <c r="A477" s="72" t="s">
        <v>18</v>
      </c>
      <c r="B477" s="188" t="s">
        <v>22</v>
      </c>
      <c r="C477" s="76" t="e">
        <f>C474/B474-1</f>
        <v>#DIV/0!</v>
      </c>
      <c r="D477" s="76" t="e">
        <f t="shared" si="109"/>
        <v>#DIV/0!</v>
      </c>
      <c r="E477" s="76" t="e">
        <f t="shared" si="109"/>
        <v>#DIV/0!</v>
      </c>
      <c r="F477" s="119"/>
      <c r="G477" s="119"/>
      <c r="H477" s="119"/>
      <c r="I477" s="119"/>
      <c r="J477" s="119"/>
      <c r="K477" s="119"/>
      <c r="L477" s="119"/>
      <c r="M477" s="119"/>
    </row>
    <row r="478" spans="1:13" ht="12.75" customHeight="1" thickBot="1" x14ac:dyDescent="0.25">
      <c r="A478" s="423" t="s">
        <v>212</v>
      </c>
      <c r="B478" s="424"/>
      <c r="C478" s="424"/>
      <c r="D478" s="424"/>
      <c r="E478" s="425"/>
      <c r="F478" s="119"/>
      <c r="G478" s="119"/>
      <c r="H478" s="119"/>
      <c r="I478" s="119"/>
      <c r="J478" s="119"/>
      <c r="K478" s="119"/>
      <c r="L478" s="119"/>
      <c r="M478" s="119"/>
    </row>
    <row r="479" spans="1:13" ht="12" customHeight="1" x14ac:dyDescent="0.2">
      <c r="A479" s="421"/>
      <c r="B479" s="69">
        <v>2019</v>
      </c>
      <c r="C479" s="69">
        <v>2020</v>
      </c>
      <c r="D479" s="69">
        <v>2021</v>
      </c>
      <c r="E479" s="69">
        <v>2022</v>
      </c>
      <c r="F479" s="119"/>
      <c r="G479" s="119"/>
      <c r="H479" s="119"/>
      <c r="I479" s="119"/>
      <c r="J479" s="119"/>
      <c r="K479" s="119"/>
      <c r="L479" s="119"/>
      <c r="M479" s="119"/>
    </row>
    <row r="480" spans="1:13" ht="13.5" thickBot="1" x14ac:dyDescent="0.25">
      <c r="A480" s="422"/>
      <c r="B480" s="73" t="s">
        <v>5</v>
      </c>
      <c r="C480" s="73" t="s">
        <v>6</v>
      </c>
      <c r="D480" s="73" t="s">
        <v>6</v>
      </c>
      <c r="E480" s="73" t="s">
        <v>6</v>
      </c>
      <c r="F480" s="119"/>
      <c r="G480" s="119"/>
      <c r="H480" s="119"/>
      <c r="I480" s="119"/>
      <c r="J480" s="119"/>
      <c r="K480" s="119"/>
      <c r="L480" s="119"/>
      <c r="M480" s="119"/>
    </row>
    <row r="481" spans="1:13" ht="12.75" customHeight="1" thickBot="1" x14ac:dyDescent="0.25">
      <c r="A481" s="2" t="s">
        <v>34</v>
      </c>
      <c r="B481" s="77">
        <f>B482+B483+B484+B485</f>
        <v>5000</v>
      </c>
      <c r="C481" s="77">
        <f t="shared" ref="C481:E481" si="110">C482+C483+C484+C485</f>
        <v>0</v>
      </c>
      <c r="D481" s="77">
        <f t="shared" si="110"/>
        <v>0</v>
      </c>
      <c r="E481" s="77">
        <f t="shared" si="110"/>
        <v>0</v>
      </c>
      <c r="F481" s="119"/>
      <c r="G481" s="119"/>
      <c r="H481" s="119"/>
      <c r="I481" s="119"/>
      <c r="J481" s="119"/>
      <c r="K481" s="119"/>
      <c r="L481" s="119"/>
      <c r="M481" s="119"/>
    </row>
    <row r="482" spans="1:13" ht="12.75" customHeight="1" thickBot="1" x14ac:dyDescent="0.25">
      <c r="A482" s="3" t="s">
        <v>47</v>
      </c>
      <c r="B482" s="77">
        <v>5000</v>
      </c>
      <c r="C482" s="77"/>
      <c r="D482" s="77"/>
      <c r="E482" s="77"/>
      <c r="F482" s="119"/>
      <c r="G482" s="119"/>
      <c r="H482" s="119"/>
      <c r="I482" s="119"/>
      <c r="J482" s="119"/>
      <c r="K482" s="119"/>
      <c r="L482" s="119"/>
      <c r="M482" s="119"/>
    </row>
    <row r="483" spans="1:13" ht="12.75" customHeight="1" thickBot="1" x14ac:dyDescent="0.25">
      <c r="A483" s="3" t="s">
        <v>86</v>
      </c>
      <c r="B483" s="77"/>
      <c r="C483" s="77"/>
      <c r="D483" s="77"/>
      <c r="E483" s="77"/>
      <c r="F483" s="119"/>
      <c r="G483" s="119"/>
      <c r="H483" s="119"/>
      <c r="I483" s="119"/>
      <c r="J483" s="119"/>
      <c r="K483" s="119"/>
      <c r="L483" s="119"/>
      <c r="M483" s="119"/>
    </row>
    <row r="484" spans="1:13" ht="12.75" customHeight="1" thickBot="1" x14ac:dyDescent="0.25">
      <c r="A484" s="3" t="s">
        <v>87</v>
      </c>
      <c r="B484" s="77"/>
      <c r="C484" s="77"/>
      <c r="D484" s="77"/>
      <c r="E484" s="77"/>
      <c r="F484" s="119"/>
      <c r="G484" s="119"/>
      <c r="H484" s="119"/>
      <c r="I484" s="119"/>
      <c r="J484" s="119"/>
      <c r="K484" s="119"/>
      <c r="L484" s="119"/>
      <c r="M484" s="119"/>
    </row>
    <row r="485" spans="1:13" ht="12.75" customHeight="1" thickBot="1" x14ac:dyDescent="0.25">
      <c r="A485" s="3" t="s">
        <v>88</v>
      </c>
      <c r="B485" s="77"/>
      <c r="C485" s="77"/>
      <c r="D485" s="77"/>
      <c r="E485" s="77"/>
      <c r="F485" s="119"/>
      <c r="G485" s="119"/>
      <c r="H485" s="119"/>
      <c r="I485" s="119"/>
      <c r="J485" s="119"/>
      <c r="K485" s="119"/>
      <c r="L485" s="119"/>
      <c r="M485" s="119"/>
    </row>
    <row r="486" spans="1:13" ht="12.75" customHeight="1" thickBot="1" x14ac:dyDescent="0.25">
      <c r="A486" s="2" t="s">
        <v>35</v>
      </c>
      <c r="B486" s="78">
        <f>B487+B488+B489+B490</f>
        <v>0</v>
      </c>
      <c r="C486" s="78">
        <f t="shared" ref="C486:E486" si="111">C487+C488+C489+C490</f>
        <v>0</v>
      </c>
      <c r="D486" s="78">
        <f t="shared" si="111"/>
        <v>0</v>
      </c>
      <c r="E486" s="78">
        <f t="shared" si="111"/>
        <v>0</v>
      </c>
      <c r="F486" s="119"/>
      <c r="G486" s="119"/>
      <c r="H486" s="119"/>
      <c r="I486" s="119"/>
      <c r="J486" s="119"/>
      <c r="K486" s="119"/>
      <c r="L486" s="119"/>
      <c r="M486" s="119"/>
    </row>
    <row r="487" spans="1:13" ht="12.75" customHeight="1" thickBot="1" x14ac:dyDescent="0.25">
      <c r="A487" s="3" t="s">
        <v>47</v>
      </c>
      <c r="B487" s="78"/>
      <c r="C487" s="78">
        <v>0</v>
      </c>
      <c r="D487" s="78"/>
      <c r="E487" s="78"/>
      <c r="F487" s="119"/>
      <c r="G487" s="119"/>
      <c r="H487" s="119"/>
      <c r="I487" s="119"/>
      <c r="J487" s="119"/>
      <c r="K487" s="119"/>
      <c r="L487" s="119"/>
      <c r="M487" s="119"/>
    </row>
    <row r="488" spans="1:13" ht="12.75" customHeight="1" thickBot="1" x14ac:dyDescent="0.25">
      <c r="A488" s="3" t="s">
        <v>86</v>
      </c>
      <c r="B488" s="78"/>
      <c r="C488" s="78"/>
      <c r="D488" s="78"/>
      <c r="E488" s="78"/>
      <c r="F488" s="119"/>
      <c r="G488" s="119"/>
      <c r="H488" s="119"/>
      <c r="I488" s="119"/>
      <c r="J488" s="119"/>
      <c r="K488" s="119"/>
      <c r="L488" s="119"/>
      <c r="M488" s="119"/>
    </row>
    <row r="489" spans="1:13" ht="12.75" customHeight="1" thickBot="1" x14ac:dyDescent="0.25">
      <c r="A489" s="3" t="s">
        <v>87</v>
      </c>
      <c r="B489" s="78"/>
      <c r="C489" s="78"/>
      <c r="D489" s="78"/>
      <c r="E489" s="78"/>
      <c r="F489" s="119"/>
      <c r="G489" s="119"/>
      <c r="H489" s="119"/>
      <c r="I489" s="119"/>
      <c r="J489" s="119"/>
      <c r="K489" s="119"/>
      <c r="L489" s="119"/>
      <c r="M489" s="119"/>
    </row>
    <row r="490" spans="1:13" ht="12.75" customHeight="1" thickBot="1" x14ac:dyDescent="0.25">
      <c r="A490" s="3" t="s">
        <v>88</v>
      </c>
      <c r="B490" s="78"/>
      <c r="C490" s="78"/>
      <c r="D490" s="78"/>
      <c r="E490" s="78"/>
      <c r="F490" s="119"/>
      <c r="G490" s="119"/>
      <c r="H490" s="119"/>
      <c r="I490" s="119"/>
      <c r="J490" s="119"/>
      <c r="K490" s="119"/>
      <c r="L490" s="119"/>
      <c r="M490" s="119"/>
    </row>
    <row r="491" spans="1:13" ht="12.75" customHeight="1" thickBot="1" x14ac:dyDescent="0.25">
      <c r="A491" s="146" t="s">
        <v>30</v>
      </c>
      <c r="B491" s="78">
        <f>B481+B486</f>
        <v>5000</v>
      </c>
      <c r="C491" s="78">
        <f t="shared" ref="C491:E491" si="112">C481+C486</f>
        <v>0</v>
      </c>
      <c r="D491" s="78">
        <f t="shared" si="112"/>
        <v>0</v>
      </c>
      <c r="E491" s="78">
        <f t="shared" si="112"/>
        <v>0</v>
      </c>
      <c r="F491" s="119"/>
      <c r="G491" s="119"/>
      <c r="H491" s="119"/>
      <c r="I491" s="119"/>
      <c r="J491" s="119"/>
      <c r="K491" s="119"/>
      <c r="L491" s="119"/>
      <c r="M491" s="119"/>
    </row>
    <row r="492" spans="1:13" ht="13.5" thickBot="1" x14ac:dyDescent="0.25">
      <c r="A492" s="205" t="s">
        <v>146</v>
      </c>
      <c r="B492" s="481" t="s">
        <v>158</v>
      </c>
      <c r="C492" s="482"/>
      <c r="D492" s="482"/>
      <c r="E492" s="483"/>
      <c r="F492" s="119"/>
      <c r="G492" s="119"/>
      <c r="H492" s="119"/>
      <c r="I492" s="119"/>
      <c r="J492" s="119"/>
      <c r="K492" s="119"/>
      <c r="L492" s="119"/>
      <c r="M492" s="119"/>
    </row>
    <row r="493" spans="1:13" ht="36.75" thickBot="1" x14ac:dyDescent="0.25">
      <c r="A493" s="115" t="s">
        <v>214</v>
      </c>
      <c r="B493" s="415" t="s">
        <v>215</v>
      </c>
      <c r="C493" s="416"/>
      <c r="D493" s="160" t="s">
        <v>216</v>
      </c>
      <c r="E493" s="364" t="s">
        <v>214</v>
      </c>
      <c r="F493" s="119"/>
      <c r="G493" s="119"/>
      <c r="H493" s="119"/>
      <c r="I493" s="119"/>
      <c r="J493" s="119"/>
      <c r="K493" s="119"/>
      <c r="L493" s="119"/>
      <c r="M493" s="119"/>
    </row>
    <row r="494" spans="1:13" ht="15" customHeight="1" thickBot="1" x14ac:dyDescent="0.25">
      <c r="A494" s="72" t="s">
        <v>9</v>
      </c>
      <c r="B494" s="475" t="s">
        <v>215</v>
      </c>
      <c r="C494" s="476"/>
      <c r="D494" s="476"/>
      <c r="E494" s="477"/>
      <c r="F494" s="119"/>
      <c r="G494" s="119"/>
      <c r="H494" s="119"/>
      <c r="I494" s="119"/>
      <c r="J494" s="119"/>
      <c r="K494" s="119"/>
      <c r="L494" s="119"/>
      <c r="M494" s="119"/>
    </row>
    <row r="495" spans="1:13" ht="12.75" customHeight="1" thickBot="1" x14ac:dyDescent="0.25">
      <c r="A495" s="72" t="s">
        <v>14</v>
      </c>
      <c r="B495" s="447" t="s">
        <v>159</v>
      </c>
      <c r="C495" s="448"/>
      <c r="D495" s="448"/>
      <c r="E495" s="449"/>
      <c r="F495" s="119"/>
      <c r="G495" s="119"/>
      <c r="H495" s="119"/>
      <c r="I495" s="119"/>
      <c r="J495" s="119"/>
      <c r="K495" s="119"/>
      <c r="L495" s="119"/>
      <c r="M495" s="119"/>
    </row>
    <row r="496" spans="1:13" ht="12" customHeight="1" x14ac:dyDescent="0.2">
      <c r="A496" s="421"/>
      <c r="B496" s="69">
        <v>2019</v>
      </c>
      <c r="C496" s="69">
        <v>2020</v>
      </c>
      <c r="D496" s="69">
        <v>2021</v>
      </c>
      <c r="E496" s="69">
        <v>2022</v>
      </c>
      <c r="F496" s="119"/>
      <c r="G496" s="119"/>
      <c r="H496" s="119"/>
      <c r="I496" s="119"/>
      <c r="J496" s="119"/>
      <c r="K496" s="119"/>
      <c r="L496" s="119"/>
      <c r="M496" s="119"/>
    </row>
    <row r="497" spans="1:13" ht="13.5" thickBot="1" x14ac:dyDescent="0.25">
      <c r="A497" s="422"/>
      <c r="B497" s="73" t="s">
        <v>5</v>
      </c>
      <c r="C497" s="73" t="s">
        <v>6</v>
      </c>
      <c r="D497" s="73" t="s">
        <v>6</v>
      </c>
      <c r="E497" s="73" t="s">
        <v>6</v>
      </c>
      <c r="F497" s="119"/>
      <c r="G497" s="119"/>
      <c r="H497" s="119"/>
      <c r="I497" s="119"/>
      <c r="J497" s="119"/>
      <c r="K497" s="119"/>
      <c r="L497" s="119"/>
      <c r="M497" s="119"/>
    </row>
    <row r="498" spans="1:13" ht="12.75" customHeight="1" thickBot="1" x14ac:dyDescent="0.25">
      <c r="A498" s="72" t="s">
        <v>8</v>
      </c>
      <c r="B498" s="75">
        <v>1</v>
      </c>
      <c r="C498" s="75"/>
      <c r="D498" s="75"/>
      <c r="E498" s="75"/>
      <c r="F498" s="119"/>
      <c r="G498" s="119"/>
      <c r="H498" s="119"/>
      <c r="I498" s="119"/>
      <c r="J498" s="119"/>
      <c r="K498" s="119"/>
      <c r="L498" s="119"/>
      <c r="M498" s="119"/>
    </row>
    <row r="499" spans="1:13" ht="12.75" customHeight="1" thickBot="1" x14ac:dyDescent="0.25">
      <c r="A499" s="72" t="s">
        <v>15</v>
      </c>
      <c r="B499" s="75">
        <v>30000</v>
      </c>
      <c r="C499" s="75">
        <v>0</v>
      </c>
      <c r="D499" s="75">
        <f t="shared" ref="D499:E499" si="113">D517</f>
        <v>0</v>
      </c>
      <c r="E499" s="75">
        <f t="shared" si="113"/>
        <v>0</v>
      </c>
      <c r="F499" s="119"/>
      <c r="G499" s="119"/>
      <c r="H499" s="119"/>
      <c r="I499" s="119"/>
      <c r="J499" s="119"/>
      <c r="K499" s="119"/>
      <c r="L499" s="119"/>
      <c r="M499" s="119"/>
    </row>
    <row r="500" spans="1:13" ht="12.75" customHeight="1" thickBot="1" x14ac:dyDescent="0.25">
      <c r="A500" s="72" t="s">
        <v>23</v>
      </c>
      <c r="B500" s="75">
        <f>B499/B498</f>
        <v>30000</v>
      </c>
      <c r="C500" s="75" t="e">
        <f t="shared" ref="C500:E500" si="114">C499/C498</f>
        <v>#DIV/0!</v>
      </c>
      <c r="D500" s="75" t="e">
        <f t="shared" si="114"/>
        <v>#DIV/0!</v>
      </c>
      <c r="E500" s="75" t="e">
        <f t="shared" si="114"/>
        <v>#DIV/0!</v>
      </c>
      <c r="F500" s="119"/>
      <c r="G500" s="119"/>
      <c r="H500" s="119"/>
      <c r="I500" s="119"/>
      <c r="J500" s="119"/>
      <c r="K500" s="119"/>
      <c r="L500" s="119"/>
      <c r="M500" s="119"/>
    </row>
    <row r="501" spans="1:13" ht="12.75" customHeight="1" thickBot="1" x14ac:dyDescent="0.25">
      <c r="A501" s="72" t="s">
        <v>16</v>
      </c>
      <c r="B501" s="188" t="s">
        <v>22</v>
      </c>
      <c r="C501" s="76">
        <f>C498/B498-1</f>
        <v>-1</v>
      </c>
      <c r="D501" s="76" t="e">
        <f t="shared" ref="D501:E503" si="115">D498/C498-1</f>
        <v>#DIV/0!</v>
      </c>
      <c r="E501" s="76" t="e">
        <f t="shared" si="115"/>
        <v>#DIV/0!</v>
      </c>
      <c r="F501" s="119"/>
      <c r="G501" s="119"/>
      <c r="H501" s="119"/>
      <c r="I501" s="119"/>
      <c r="J501" s="119"/>
      <c r="K501" s="119"/>
      <c r="L501" s="119"/>
      <c r="M501" s="119"/>
    </row>
    <row r="502" spans="1:13" ht="12.75" customHeight="1" thickBot="1" x14ac:dyDescent="0.25">
      <c r="A502" s="72" t="s">
        <v>17</v>
      </c>
      <c r="B502" s="188" t="s">
        <v>22</v>
      </c>
      <c r="C502" s="76">
        <f>C499/B499-1</f>
        <v>-1</v>
      </c>
      <c r="D502" s="76" t="e">
        <f t="shared" si="115"/>
        <v>#DIV/0!</v>
      </c>
      <c r="E502" s="76" t="e">
        <f t="shared" si="115"/>
        <v>#DIV/0!</v>
      </c>
      <c r="F502" s="119"/>
      <c r="G502" s="119"/>
      <c r="H502" s="119"/>
      <c r="I502" s="119"/>
      <c r="J502" s="119"/>
      <c r="K502" s="119"/>
      <c r="L502" s="119"/>
      <c r="M502" s="119"/>
    </row>
    <row r="503" spans="1:13" ht="13.5" thickBot="1" x14ac:dyDescent="0.25">
      <c r="A503" s="72" t="s">
        <v>18</v>
      </c>
      <c r="B503" s="188" t="s">
        <v>22</v>
      </c>
      <c r="C503" s="76" t="e">
        <f>C500/B500-1</f>
        <v>#DIV/0!</v>
      </c>
      <c r="D503" s="76" t="e">
        <f t="shared" si="115"/>
        <v>#DIV/0!</v>
      </c>
      <c r="E503" s="76" t="e">
        <f t="shared" si="115"/>
        <v>#DIV/0!</v>
      </c>
      <c r="F503" s="119"/>
      <c r="G503" s="119"/>
      <c r="H503" s="119"/>
      <c r="I503" s="119"/>
      <c r="J503" s="119"/>
      <c r="K503" s="119"/>
      <c r="L503" s="119"/>
      <c r="M503" s="119"/>
    </row>
    <row r="504" spans="1:13" ht="12.75" customHeight="1" thickBot="1" x14ac:dyDescent="0.25">
      <c r="A504" s="423" t="s">
        <v>212</v>
      </c>
      <c r="B504" s="424"/>
      <c r="C504" s="424"/>
      <c r="D504" s="424"/>
      <c r="E504" s="425"/>
      <c r="F504" s="119"/>
      <c r="G504" s="119"/>
      <c r="H504" s="119"/>
      <c r="I504" s="119"/>
      <c r="J504" s="119"/>
      <c r="K504" s="119"/>
      <c r="L504" s="119"/>
      <c r="M504" s="119"/>
    </row>
    <row r="505" spans="1:13" ht="12" customHeight="1" x14ac:dyDescent="0.2">
      <c r="A505" s="421"/>
      <c r="B505" s="69">
        <v>2019</v>
      </c>
      <c r="C505" s="69">
        <v>2020</v>
      </c>
      <c r="D505" s="69">
        <v>2021</v>
      </c>
      <c r="E505" s="69">
        <v>2022</v>
      </c>
      <c r="F505" s="119"/>
      <c r="G505" s="119"/>
      <c r="H505" s="119"/>
      <c r="I505" s="119"/>
      <c r="J505" s="119"/>
      <c r="K505" s="119"/>
      <c r="L505" s="119"/>
      <c r="M505" s="119"/>
    </row>
    <row r="506" spans="1:13" ht="13.5" thickBot="1" x14ac:dyDescent="0.25">
      <c r="A506" s="422"/>
      <c r="B506" s="73" t="s">
        <v>5</v>
      </c>
      <c r="C506" s="73" t="s">
        <v>6</v>
      </c>
      <c r="D506" s="73" t="s">
        <v>6</v>
      </c>
      <c r="E506" s="73" t="s">
        <v>6</v>
      </c>
      <c r="F506" s="119"/>
      <c r="G506" s="119"/>
      <c r="H506" s="119"/>
      <c r="I506" s="119"/>
      <c r="J506" s="119"/>
      <c r="K506" s="119"/>
      <c r="L506" s="119"/>
      <c r="M506" s="119"/>
    </row>
    <row r="507" spans="1:13" ht="12.75" customHeight="1" thickBot="1" x14ac:dyDescent="0.25">
      <c r="A507" s="2" t="s">
        <v>34</v>
      </c>
      <c r="B507" s="77">
        <f>B508+B509+B510+B511</f>
        <v>0</v>
      </c>
      <c r="C507" s="77">
        <f t="shared" ref="C507:E507" si="116">C508+C509+C510+C511</f>
        <v>0</v>
      </c>
      <c r="D507" s="77">
        <f t="shared" si="116"/>
        <v>0</v>
      </c>
      <c r="E507" s="77">
        <f t="shared" si="116"/>
        <v>0</v>
      </c>
      <c r="F507" s="119"/>
      <c r="G507" s="119"/>
      <c r="H507" s="119"/>
      <c r="I507" s="119"/>
      <c r="J507" s="119"/>
      <c r="K507" s="119"/>
      <c r="L507" s="119"/>
      <c r="M507" s="119"/>
    </row>
    <row r="508" spans="1:13" ht="12.75" customHeight="1" thickBot="1" x14ac:dyDescent="0.25">
      <c r="A508" s="3" t="s">
        <v>47</v>
      </c>
      <c r="B508" s="77"/>
      <c r="C508" s="77"/>
      <c r="D508" s="77"/>
      <c r="E508" s="77"/>
      <c r="F508" s="119"/>
      <c r="G508" s="119"/>
      <c r="H508" s="119"/>
      <c r="I508" s="119"/>
      <c r="J508" s="119"/>
      <c r="K508" s="119"/>
      <c r="L508" s="119"/>
      <c r="M508" s="119"/>
    </row>
    <row r="509" spans="1:13" ht="12.75" customHeight="1" thickBot="1" x14ac:dyDescent="0.25">
      <c r="A509" s="3" t="s">
        <v>86</v>
      </c>
      <c r="B509" s="77"/>
      <c r="C509" s="77"/>
      <c r="D509" s="77"/>
      <c r="E509" s="77"/>
      <c r="F509" s="119"/>
      <c r="G509" s="119"/>
      <c r="H509" s="119"/>
      <c r="I509" s="119"/>
      <c r="J509" s="119"/>
      <c r="K509" s="119"/>
      <c r="L509" s="119"/>
      <c r="M509" s="119"/>
    </row>
    <row r="510" spans="1:13" ht="12.75" customHeight="1" thickBot="1" x14ac:dyDescent="0.25">
      <c r="A510" s="3" t="s">
        <v>87</v>
      </c>
      <c r="B510" s="77"/>
      <c r="C510" s="77"/>
      <c r="D510" s="77"/>
      <c r="E510" s="77"/>
      <c r="F510" s="119"/>
      <c r="G510" s="119"/>
      <c r="H510" s="119"/>
      <c r="I510" s="119"/>
      <c r="J510" s="119"/>
      <c r="K510" s="119"/>
      <c r="L510" s="119"/>
      <c r="M510" s="119"/>
    </row>
    <row r="511" spans="1:13" ht="12.75" customHeight="1" thickBot="1" x14ac:dyDescent="0.25">
      <c r="A511" s="3" t="s">
        <v>88</v>
      </c>
      <c r="B511" s="77"/>
      <c r="C511" s="77"/>
      <c r="D511" s="77"/>
      <c r="E511" s="77"/>
      <c r="F511" s="119"/>
      <c r="G511" s="119"/>
      <c r="H511" s="119"/>
      <c r="I511" s="119"/>
      <c r="J511" s="119"/>
      <c r="K511" s="119"/>
      <c r="L511" s="119"/>
      <c r="M511" s="119"/>
    </row>
    <row r="512" spans="1:13" ht="12.75" customHeight="1" thickBot="1" x14ac:dyDescent="0.25">
      <c r="A512" s="2" t="s">
        <v>35</v>
      </c>
      <c r="B512" s="78">
        <f>B513+B514+B515+B516</f>
        <v>30000</v>
      </c>
      <c r="C512" s="78">
        <f t="shared" ref="C512:E512" si="117">C513+C514+C515+C516</f>
        <v>0</v>
      </c>
      <c r="D512" s="78">
        <f t="shared" si="117"/>
        <v>0</v>
      </c>
      <c r="E512" s="78">
        <f t="shared" si="117"/>
        <v>0</v>
      </c>
      <c r="F512" s="119"/>
      <c r="G512" s="119"/>
      <c r="H512" s="119"/>
      <c r="I512" s="119"/>
      <c r="J512" s="119"/>
      <c r="K512" s="119"/>
      <c r="L512" s="119"/>
      <c r="M512" s="119"/>
    </row>
    <row r="513" spans="1:13" ht="12.75" customHeight="1" thickBot="1" x14ac:dyDescent="0.25">
      <c r="A513" s="3" t="s">
        <v>47</v>
      </c>
      <c r="B513" s="78">
        <v>30000</v>
      </c>
      <c r="C513" s="78">
        <v>0</v>
      </c>
      <c r="D513" s="78"/>
      <c r="E513" s="78"/>
      <c r="F513" s="119"/>
      <c r="G513" s="119"/>
      <c r="H513" s="119"/>
      <c r="I513" s="119"/>
      <c r="J513" s="119"/>
      <c r="K513" s="119"/>
      <c r="L513" s="119"/>
      <c r="M513" s="119"/>
    </row>
    <row r="514" spans="1:13" ht="12.75" customHeight="1" thickBot="1" x14ac:dyDescent="0.25">
      <c r="A514" s="3" t="s">
        <v>86</v>
      </c>
      <c r="B514" s="78"/>
      <c r="C514" s="78"/>
      <c r="D514" s="78"/>
      <c r="E514" s="78"/>
      <c r="F514" s="119"/>
      <c r="G514" s="119"/>
      <c r="H514" s="119"/>
      <c r="I514" s="119"/>
      <c r="J514" s="119"/>
      <c r="K514" s="119"/>
      <c r="L514" s="119"/>
      <c r="M514" s="119"/>
    </row>
    <row r="515" spans="1:13" ht="12.75" customHeight="1" thickBot="1" x14ac:dyDescent="0.25">
      <c r="A515" s="3" t="s">
        <v>87</v>
      </c>
      <c r="B515" s="78"/>
      <c r="C515" s="78"/>
      <c r="D515" s="78"/>
      <c r="E515" s="78"/>
      <c r="F515" s="119"/>
      <c r="G515" s="119"/>
      <c r="H515" s="119"/>
      <c r="I515" s="119"/>
      <c r="J515" s="119"/>
      <c r="K515" s="119"/>
      <c r="L515" s="119"/>
      <c r="M515" s="119"/>
    </row>
    <row r="516" spans="1:13" ht="12.75" customHeight="1" thickBot="1" x14ac:dyDescent="0.25">
      <c r="A516" s="3" t="s">
        <v>88</v>
      </c>
      <c r="B516" s="78"/>
      <c r="C516" s="78"/>
      <c r="D516" s="78"/>
      <c r="E516" s="78"/>
      <c r="F516" s="119"/>
      <c r="G516" s="119"/>
      <c r="H516" s="119"/>
      <c r="I516" s="119"/>
      <c r="J516" s="119"/>
      <c r="K516" s="119"/>
      <c r="L516" s="119"/>
      <c r="M516" s="119"/>
    </row>
    <row r="517" spans="1:13" ht="12.75" customHeight="1" thickBot="1" x14ac:dyDescent="0.25">
      <c r="A517" s="146" t="s">
        <v>30</v>
      </c>
      <c r="B517" s="78">
        <f>B507+B512</f>
        <v>30000</v>
      </c>
      <c r="C517" s="78">
        <f t="shared" ref="C517:E517" si="118">C507+C512</f>
        <v>0</v>
      </c>
      <c r="D517" s="78">
        <f t="shared" si="118"/>
        <v>0</v>
      </c>
      <c r="E517" s="78">
        <f t="shared" si="118"/>
        <v>0</v>
      </c>
      <c r="F517" s="119"/>
      <c r="G517" s="119"/>
      <c r="H517" s="119"/>
      <c r="I517" s="119"/>
      <c r="J517" s="119"/>
      <c r="K517" s="119"/>
      <c r="L517" s="119"/>
      <c r="M517" s="119"/>
    </row>
    <row r="518" spans="1:13" ht="36.75" thickBot="1" x14ac:dyDescent="0.25">
      <c r="A518" s="362" t="s">
        <v>295</v>
      </c>
      <c r="B518" s="415" t="s">
        <v>266</v>
      </c>
      <c r="C518" s="416"/>
      <c r="D518" s="161" t="s">
        <v>84</v>
      </c>
      <c r="E518" s="369" t="s">
        <v>295</v>
      </c>
      <c r="F518" s="119"/>
      <c r="G518" s="119"/>
      <c r="H518" s="119"/>
      <c r="I518" s="119"/>
      <c r="J518" s="119"/>
      <c r="K518" s="119"/>
      <c r="L518" s="119"/>
      <c r="M518" s="119"/>
    </row>
    <row r="519" spans="1:13" ht="13.5" thickBot="1" x14ac:dyDescent="0.25">
      <c r="A519" s="72" t="s">
        <v>9</v>
      </c>
      <c r="B519" s="478" t="s">
        <v>266</v>
      </c>
      <c r="C519" s="479"/>
      <c r="D519" s="479"/>
      <c r="E519" s="480"/>
      <c r="F519" s="119"/>
      <c r="G519" s="119"/>
      <c r="H519" s="119"/>
      <c r="I519" s="119"/>
      <c r="J519" s="119"/>
      <c r="K519" s="119"/>
      <c r="L519" s="119"/>
      <c r="M519" s="119"/>
    </row>
    <row r="520" spans="1:13" ht="12.75" customHeight="1" thickBot="1" x14ac:dyDescent="0.25">
      <c r="A520" s="72" t="s">
        <v>14</v>
      </c>
      <c r="B520" s="447" t="s">
        <v>159</v>
      </c>
      <c r="C520" s="448"/>
      <c r="D520" s="448"/>
      <c r="E520" s="449"/>
      <c r="F520" s="119"/>
      <c r="G520" s="119"/>
      <c r="H520" s="119"/>
      <c r="I520" s="119"/>
      <c r="J520" s="119"/>
      <c r="K520" s="119"/>
      <c r="L520" s="119"/>
      <c r="M520" s="119"/>
    </row>
    <row r="521" spans="1:13" ht="12" customHeight="1" x14ac:dyDescent="0.2">
      <c r="A521" s="421"/>
      <c r="B521" s="69">
        <v>2019</v>
      </c>
      <c r="C521" s="69">
        <v>2020</v>
      </c>
      <c r="D521" s="69">
        <v>2021</v>
      </c>
      <c r="E521" s="69">
        <v>2022</v>
      </c>
      <c r="F521" s="119"/>
      <c r="G521" s="119"/>
      <c r="H521" s="119"/>
      <c r="I521" s="119"/>
      <c r="J521" s="119"/>
      <c r="K521" s="119"/>
      <c r="L521" s="119"/>
      <c r="M521" s="119"/>
    </row>
    <row r="522" spans="1:13" ht="13.5" thickBot="1" x14ac:dyDescent="0.25">
      <c r="A522" s="422"/>
      <c r="B522" s="73" t="s">
        <v>5</v>
      </c>
      <c r="C522" s="73" t="s">
        <v>6</v>
      </c>
      <c r="D522" s="73" t="s">
        <v>6</v>
      </c>
      <c r="E522" s="73" t="s">
        <v>6</v>
      </c>
      <c r="F522" s="119"/>
      <c r="G522" s="119"/>
      <c r="H522" s="119"/>
      <c r="I522" s="119"/>
      <c r="J522" s="119"/>
      <c r="K522" s="119"/>
      <c r="L522" s="119"/>
      <c r="M522" s="119"/>
    </row>
    <row r="523" spans="1:13" ht="12.75" customHeight="1" thickBot="1" x14ac:dyDescent="0.25">
      <c r="A523" s="72" t="s">
        <v>8</v>
      </c>
      <c r="B523" s="75"/>
      <c r="C523" s="75">
        <v>1</v>
      </c>
      <c r="D523" s="75"/>
      <c r="E523" s="75"/>
      <c r="F523" s="119"/>
      <c r="G523" s="119"/>
      <c r="H523" s="119"/>
      <c r="I523" s="119"/>
      <c r="J523" s="119"/>
      <c r="K523" s="119"/>
      <c r="L523" s="119"/>
      <c r="M523" s="119"/>
    </row>
    <row r="524" spans="1:13" ht="12.75" customHeight="1" thickBot="1" x14ac:dyDescent="0.25">
      <c r="A524" s="72" t="s">
        <v>15</v>
      </c>
      <c r="B524" s="75">
        <f>B542</f>
        <v>0</v>
      </c>
      <c r="C524" s="75">
        <f>C542</f>
        <v>4000</v>
      </c>
      <c r="D524" s="75">
        <f t="shared" ref="D524:E524" si="119">D542</f>
        <v>0</v>
      </c>
      <c r="E524" s="75">
        <f t="shared" si="119"/>
        <v>0</v>
      </c>
      <c r="F524" s="119"/>
      <c r="G524" s="119"/>
      <c r="H524" s="119"/>
      <c r="I524" s="119"/>
      <c r="J524" s="119"/>
      <c r="K524" s="119"/>
      <c r="L524" s="119"/>
      <c r="M524" s="119"/>
    </row>
    <row r="525" spans="1:13" ht="12.75" customHeight="1" thickBot="1" x14ac:dyDescent="0.25">
      <c r="A525" s="72" t="s">
        <v>23</v>
      </c>
      <c r="B525" s="75" t="e">
        <f>B524/B523</f>
        <v>#DIV/0!</v>
      </c>
      <c r="C525" s="75">
        <f t="shared" ref="C525:E525" si="120">C524/C523</f>
        <v>4000</v>
      </c>
      <c r="D525" s="75" t="e">
        <f t="shared" si="120"/>
        <v>#DIV/0!</v>
      </c>
      <c r="E525" s="75" t="e">
        <f t="shared" si="120"/>
        <v>#DIV/0!</v>
      </c>
      <c r="F525" s="119"/>
      <c r="G525" s="119"/>
      <c r="H525" s="119"/>
      <c r="I525" s="119"/>
      <c r="J525" s="119"/>
      <c r="K525" s="119"/>
      <c r="L525" s="119"/>
      <c r="M525" s="119"/>
    </row>
    <row r="526" spans="1:13" ht="12.75" customHeight="1" thickBot="1" x14ac:dyDescent="0.25">
      <c r="A526" s="72" t="s">
        <v>16</v>
      </c>
      <c r="B526" s="188" t="s">
        <v>22</v>
      </c>
      <c r="C526" s="76" t="e">
        <f>C523/B523-1</f>
        <v>#DIV/0!</v>
      </c>
      <c r="D526" s="76">
        <f t="shared" ref="D526:E528" si="121">D523/C523-1</f>
        <v>-1</v>
      </c>
      <c r="E526" s="76" t="e">
        <f t="shared" si="121"/>
        <v>#DIV/0!</v>
      </c>
      <c r="F526" s="119"/>
      <c r="G526" s="119"/>
      <c r="H526" s="119"/>
      <c r="I526" s="119"/>
      <c r="J526" s="119"/>
      <c r="K526" s="119"/>
      <c r="L526" s="119"/>
      <c r="M526" s="119"/>
    </row>
    <row r="527" spans="1:13" ht="12.75" customHeight="1" thickBot="1" x14ac:dyDescent="0.25">
      <c r="A527" s="72" t="s">
        <v>17</v>
      </c>
      <c r="B527" s="188" t="s">
        <v>22</v>
      </c>
      <c r="C527" s="76" t="e">
        <f>C524/B524-1</f>
        <v>#DIV/0!</v>
      </c>
      <c r="D527" s="76">
        <f t="shared" si="121"/>
        <v>-1</v>
      </c>
      <c r="E527" s="76" t="e">
        <f t="shared" si="121"/>
        <v>#DIV/0!</v>
      </c>
      <c r="F527" s="119"/>
      <c r="G527" s="119"/>
      <c r="H527" s="119"/>
      <c r="I527" s="119"/>
      <c r="J527" s="119"/>
      <c r="K527" s="119"/>
      <c r="L527" s="119"/>
      <c r="M527" s="119"/>
    </row>
    <row r="528" spans="1:13" ht="13.5" thickBot="1" x14ac:dyDescent="0.25">
      <c r="A528" s="72" t="s">
        <v>18</v>
      </c>
      <c r="B528" s="188" t="s">
        <v>22</v>
      </c>
      <c r="C528" s="76" t="e">
        <f>C525/B525-1</f>
        <v>#DIV/0!</v>
      </c>
      <c r="D528" s="76" t="e">
        <f t="shared" si="121"/>
        <v>#DIV/0!</v>
      </c>
      <c r="E528" s="76" t="e">
        <f t="shared" si="121"/>
        <v>#DIV/0!</v>
      </c>
      <c r="F528" s="119"/>
      <c r="G528" s="119"/>
      <c r="H528" s="119"/>
      <c r="I528" s="119"/>
      <c r="J528" s="119"/>
      <c r="K528" s="119"/>
      <c r="L528" s="119"/>
      <c r="M528" s="119"/>
    </row>
    <row r="529" spans="1:13" ht="12.75" customHeight="1" thickBot="1" x14ac:dyDescent="0.25">
      <c r="A529" s="423" t="s">
        <v>212</v>
      </c>
      <c r="B529" s="424"/>
      <c r="C529" s="424"/>
      <c r="D529" s="424"/>
      <c r="E529" s="425"/>
      <c r="F529" s="119"/>
      <c r="G529" s="119"/>
      <c r="H529" s="119"/>
      <c r="I529" s="119"/>
      <c r="J529" s="119"/>
      <c r="K529" s="119"/>
      <c r="L529" s="119"/>
      <c r="M529" s="119"/>
    </row>
    <row r="530" spans="1:13" ht="12" customHeight="1" x14ac:dyDescent="0.2">
      <c r="A530" s="421"/>
      <c r="B530" s="69">
        <v>2019</v>
      </c>
      <c r="C530" s="69">
        <v>2020</v>
      </c>
      <c r="D530" s="69">
        <v>2021</v>
      </c>
      <c r="E530" s="69">
        <v>2022</v>
      </c>
      <c r="F530" s="119"/>
      <c r="G530" s="119"/>
      <c r="H530" s="119"/>
      <c r="I530" s="119"/>
      <c r="J530" s="119"/>
      <c r="K530" s="119"/>
      <c r="L530" s="119"/>
      <c r="M530" s="119"/>
    </row>
    <row r="531" spans="1:13" ht="13.5" thickBot="1" x14ac:dyDescent="0.25">
      <c r="A531" s="422"/>
      <c r="B531" s="73" t="s">
        <v>5</v>
      </c>
      <c r="C531" s="73" t="s">
        <v>6</v>
      </c>
      <c r="D531" s="73" t="s">
        <v>6</v>
      </c>
      <c r="E531" s="73" t="s">
        <v>6</v>
      </c>
      <c r="F531" s="119"/>
      <c r="G531" s="119"/>
      <c r="H531" s="119"/>
      <c r="I531" s="119"/>
      <c r="J531" s="119"/>
      <c r="K531" s="119"/>
      <c r="L531" s="119"/>
      <c r="M531" s="119"/>
    </row>
    <row r="532" spans="1:13" ht="12.75" customHeight="1" thickBot="1" x14ac:dyDescent="0.25">
      <c r="A532" s="2" t="s">
        <v>34</v>
      </c>
      <c r="B532" s="77">
        <f>B533+B534+B535+B536</f>
        <v>0</v>
      </c>
      <c r="C532" s="77">
        <f t="shared" ref="C532:E532" si="122">C533+C534+C535+C536</f>
        <v>0</v>
      </c>
      <c r="D532" s="77">
        <f t="shared" si="122"/>
        <v>0</v>
      </c>
      <c r="E532" s="77">
        <f t="shared" si="122"/>
        <v>0</v>
      </c>
      <c r="F532" s="119"/>
      <c r="G532" s="119"/>
      <c r="H532" s="119"/>
      <c r="I532" s="119"/>
      <c r="J532" s="119"/>
      <c r="K532" s="119"/>
      <c r="L532" s="119"/>
      <c r="M532" s="119"/>
    </row>
    <row r="533" spans="1:13" ht="12.75" customHeight="1" thickBot="1" x14ac:dyDescent="0.25">
      <c r="A533" s="3" t="s">
        <v>47</v>
      </c>
      <c r="B533" s="77"/>
      <c r="C533" s="77"/>
      <c r="D533" s="77"/>
      <c r="E533" s="77"/>
      <c r="F533" s="119"/>
      <c r="G533" s="119"/>
      <c r="H533" s="119"/>
      <c r="I533" s="119"/>
      <c r="J533" s="119"/>
      <c r="K533" s="119"/>
      <c r="L533" s="119"/>
      <c r="M533" s="119"/>
    </row>
    <row r="534" spans="1:13" ht="12.75" customHeight="1" thickBot="1" x14ac:dyDescent="0.25">
      <c r="A534" s="3" t="s">
        <v>86</v>
      </c>
      <c r="B534" s="77"/>
      <c r="C534" s="77"/>
      <c r="D534" s="77"/>
      <c r="E534" s="77"/>
      <c r="F534" s="119"/>
      <c r="G534" s="119"/>
      <c r="H534" s="119"/>
      <c r="I534" s="119"/>
      <c r="J534" s="119"/>
      <c r="K534" s="119"/>
      <c r="L534" s="119"/>
      <c r="M534" s="119"/>
    </row>
    <row r="535" spans="1:13" ht="12.75" customHeight="1" thickBot="1" x14ac:dyDescent="0.25">
      <c r="A535" s="3" t="s">
        <v>87</v>
      </c>
      <c r="B535" s="77"/>
      <c r="C535" s="77"/>
      <c r="D535" s="77"/>
      <c r="E535" s="77"/>
      <c r="F535" s="119"/>
      <c r="G535" s="119"/>
      <c r="H535" s="119"/>
      <c r="I535" s="119"/>
      <c r="J535" s="119"/>
      <c r="K535" s="119"/>
      <c r="L535" s="119"/>
      <c r="M535" s="119"/>
    </row>
    <row r="536" spans="1:13" ht="12.75" customHeight="1" thickBot="1" x14ac:dyDescent="0.25">
      <c r="A536" s="3" t="s">
        <v>88</v>
      </c>
      <c r="B536" s="77"/>
      <c r="C536" s="77"/>
      <c r="D536" s="77"/>
      <c r="E536" s="77"/>
      <c r="F536" s="119"/>
      <c r="G536" s="119"/>
      <c r="H536" s="119"/>
      <c r="I536" s="119"/>
      <c r="J536" s="119"/>
      <c r="K536" s="119"/>
      <c r="L536" s="119"/>
      <c r="M536" s="119"/>
    </row>
    <row r="537" spans="1:13" ht="12.75" customHeight="1" thickBot="1" x14ac:dyDescent="0.25">
      <c r="A537" s="2" t="s">
        <v>35</v>
      </c>
      <c r="B537" s="78">
        <f>B538+B539+B540+B541</f>
        <v>0</v>
      </c>
      <c r="C537" s="78">
        <f t="shared" ref="C537:E537" si="123">C538+C539+C540+C541</f>
        <v>4000</v>
      </c>
      <c r="D537" s="78">
        <f t="shared" si="123"/>
        <v>0</v>
      </c>
      <c r="E537" s="78">
        <f t="shared" si="123"/>
        <v>0</v>
      </c>
      <c r="F537" s="119"/>
      <c r="G537" s="119"/>
      <c r="H537" s="119"/>
      <c r="I537" s="119"/>
      <c r="J537" s="119"/>
      <c r="K537" s="119"/>
      <c r="L537" s="119"/>
      <c r="M537" s="119"/>
    </row>
    <row r="538" spans="1:13" ht="12.75" customHeight="1" thickBot="1" x14ac:dyDescent="0.25">
      <c r="A538" s="3" t="s">
        <v>47</v>
      </c>
      <c r="B538" s="75"/>
      <c r="C538" s="75">
        <v>4000</v>
      </c>
      <c r="D538" s="77"/>
      <c r="E538" s="77"/>
      <c r="F538" s="119"/>
      <c r="G538" s="119"/>
      <c r="H538" s="119"/>
      <c r="I538" s="119"/>
      <c r="J538" s="119"/>
      <c r="K538" s="119"/>
      <c r="L538" s="119"/>
      <c r="M538" s="119"/>
    </row>
    <row r="539" spans="1:13" ht="12.75" customHeight="1" thickBot="1" x14ac:dyDescent="0.25">
      <c r="A539" s="3" t="s">
        <v>86</v>
      </c>
      <c r="B539" s="78"/>
      <c r="C539" s="77"/>
      <c r="D539" s="77"/>
      <c r="E539" s="77"/>
      <c r="F539" s="119"/>
      <c r="G539" s="119"/>
      <c r="H539" s="119"/>
      <c r="I539" s="119"/>
      <c r="J539" s="119"/>
      <c r="K539" s="119"/>
      <c r="L539" s="119"/>
      <c r="M539" s="119"/>
    </row>
    <row r="540" spans="1:13" ht="12.75" customHeight="1" thickBot="1" x14ac:dyDescent="0.25">
      <c r="A540" s="3" t="s">
        <v>87</v>
      </c>
      <c r="B540" s="78"/>
      <c r="C540" s="77"/>
      <c r="D540" s="77"/>
      <c r="E540" s="77"/>
      <c r="F540" s="119"/>
      <c r="G540" s="119"/>
      <c r="H540" s="119"/>
      <c r="I540" s="119"/>
      <c r="J540" s="119"/>
      <c r="K540" s="119"/>
      <c r="L540" s="119"/>
      <c r="M540" s="119"/>
    </row>
    <row r="541" spans="1:13" ht="12.75" customHeight="1" thickBot="1" x14ac:dyDescent="0.25">
      <c r="A541" s="3" t="s">
        <v>88</v>
      </c>
      <c r="B541" s="78"/>
      <c r="C541" s="77"/>
      <c r="D541" s="77"/>
      <c r="E541" s="77"/>
      <c r="F541" s="119"/>
      <c r="G541" s="119"/>
      <c r="H541" s="119"/>
      <c r="I541" s="119"/>
      <c r="J541" s="119"/>
      <c r="K541" s="119"/>
      <c r="L541" s="119"/>
      <c r="M541" s="119"/>
    </row>
    <row r="542" spans="1:13" ht="12.75" customHeight="1" thickBot="1" x14ac:dyDescent="0.25">
      <c r="A542" s="146" t="s">
        <v>30</v>
      </c>
      <c r="B542" s="78">
        <f>B532+B537</f>
        <v>0</v>
      </c>
      <c r="C542" s="78">
        <f>C532+C537</f>
        <v>4000</v>
      </c>
      <c r="D542" s="78">
        <f>D532+D537</f>
        <v>0</v>
      </c>
      <c r="E542" s="78">
        <f>E532+E537</f>
        <v>0</v>
      </c>
      <c r="F542" s="119"/>
      <c r="G542" s="119"/>
      <c r="H542" s="119"/>
      <c r="I542" s="119"/>
      <c r="J542" s="119"/>
      <c r="K542" s="119"/>
      <c r="L542" s="119"/>
      <c r="M542" s="119"/>
    </row>
    <row r="543" spans="1:13" ht="36.75" thickBot="1" x14ac:dyDescent="0.25">
      <c r="A543" s="362" t="s">
        <v>297</v>
      </c>
      <c r="B543" s="415" t="s">
        <v>217</v>
      </c>
      <c r="C543" s="416"/>
      <c r="D543" s="161" t="s">
        <v>84</v>
      </c>
      <c r="E543" s="369" t="s">
        <v>297</v>
      </c>
      <c r="F543" s="119"/>
      <c r="G543" s="119"/>
      <c r="H543" s="119"/>
      <c r="I543" s="119"/>
      <c r="J543" s="119"/>
      <c r="K543" s="119"/>
      <c r="L543" s="119"/>
      <c r="M543" s="119"/>
    </row>
    <row r="544" spans="1:13" ht="18" customHeight="1" thickBot="1" x14ac:dyDescent="0.25">
      <c r="A544" s="72" t="s">
        <v>9</v>
      </c>
      <c r="B544" s="478" t="s">
        <v>217</v>
      </c>
      <c r="C544" s="479"/>
      <c r="D544" s="479"/>
      <c r="E544" s="480"/>
      <c r="F544" s="119"/>
      <c r="G544" s="119"/>
      <c r="H544" s="119"/>
      <c r="I544" s="119"/>
      <c r="J544" s="119"/>
      <c r="K544" s="119"/>
      <c r="L544" s="119"/>
      <c r="M544" s="119"/>
    </row>
    <row r="545" spans="1:13" ht="12.75" customHeight="1" thickBot="1" x14ac:dyDescent="0.25">
      <c r="A545" s="72" t="s">
        <v>14</v>
      </c>
      <c r="B545" s="447" t="s">
        <v>159</v>
      </c>
      <c r="C545" s="448"/>
      <c r="D545" s="448"/>
      <c r="E545" s="449"/>
      <c r="F545" s="119"/>
      <c r="G545" s="119"/>
      <c r="H545" s="119"/>
      <c r="I545" s="119"/>
      <c r="J545" s="119"/>
      <c r="K545" s="119"/>
      <c r="L545" s="119"/>
      <c r="M545" s="119"/>
    </row>
    <row r="546" spans="1:13" ht="12" customHeight="1" x14ac:dyDescent="0.2">
      <c r="A546" s="421"/>
      <c r="B546" s="69">
        <v>2019</v>
      </c>
      <c r="C546" s="69">
        <v>2020</v>
      </c>
      <c r="D546" s="69">
        <v>2021</v>
      </c>
      <c r="E546" s="69">
        <v>2022</v>
      </c>
      <c r="F546" s="119"/>
      <c r="G546" s="119"/>
      <c r="H546" s="119"/>
      <c r="I546" s="119"/>
      <c r="J546" s="119"/>
      <c r="K546" s="119"/>
      <c r="L546" s="119"/>
      <c r="M546" s="119"/>
    </row>
    <row r="547" spans="1:13" ht="13.5" thickBot="1" x14ac:dyDescent="0.25">
      <c r="A547" s="422"/>
      <c r="B547" s="73" t="s">
        <v>5</v>
      </c>
      <c r="C547" s="73" t="s">
        <v>6</v>
      </c>
      <c r="D547" s="73" t="s">
        <v>6</v>
      </c>
      <c r="E547" s="73" t="s">
        <v>6</v>
      </c>
      <c r="F547" s="119"/>
      <c r="G547" s="119"/>
      <c r="H547" s="119"/>
      <c r="I547" s="119"/>
      <c r="J547" s="119"/>
      <c r="K547" s="119"/>
      <c r="L547" s="119"/>
      <c r="M547" s="119"/>
    </row>
    <row r="548" spans="1:13" ht="12.75" customHeight="1" thickBot="1" x14ac:dyDescent="0.25">
      <c r="A548" s="72" t="s">
        <v>8</v>
      </c>
      <c r="B548" s="188"/>
      <c r="C548" s="188"/>
      <c r="D548" s="188">
        <v>1</v>
      </c>
      <c r="E548" s="72"/>
      <c r="F548" s="119"/>
      <c r="G548" s="119"/>
      <c r="H548" s="119"/>
      <c r="I548" s="119"/>
      <c r="J548" s="119"/>
      <c r="K548" s="119"/>
      <c r="L548" s="119"/>
      <c r="M548" s="119"/>
    </row>
    <row r="549" spans="1:13" ht="12.75" customHeight="1" thickBot="1" x14ac:dyDescent="0.25">
      <c r="A549" s="72" t="s">
        <v>15</v>
      </c>
      <c r="B549" s="75">
        <f>B567</f>
        <v>0</v>
      </c>
      <c r="C549" s="75">
        <f t="shared" ref="C549:E549" si="124">C567</f>
        <v>0</v>
      </c>
      <c r="D549" s="75">
        <f t="shared" si="124"/>
        <v>7500</v>
      </c>
      <c r="E549" s="75">
        <f t="shared" si="124"/>
        <v>0</v>
      </c>
      <c r="F549" s="119"/>
      <c r="G549" s="119"/>
      <c r="H549" s="119"/>
      <c r="I549" s="119"/>
      <c r="J549" s="119"/>
      <c r="K549" s="119"/>
      <c r="L549" s="119"/>
      <c r="M549" s="119"/>
    </row>
    <row r="550" spans="1:13" ht="12.75" customHeight="1" thickBot="1" x14ac:dyDescent="0.25">
      <c r="A550" s="72" t="s">
        <v>23</v>
      </c>
      <c r="B550" s="75" t="e">
        <f>B549/B548</f>
        <v>#DIV/0!</v>
      </c>
      <c r="C550" s="75" t="e">
        <f t="shared" ref="C550:E550" si="125">C549/C548</f>
        <v>#DIV/0!</v>
      </c>
      <c r="D550" s="75">
        <f t="shared" si="125"/>
        <v>7500</v>
      </c>
      <c r="E550" s="75" t="e">
        <f t="shared" si="125"/>
        <v>#DIV/0!</v>
      </c>
      <c r="F550" s="119"/>
      <c r="G550" s="119"/>
      <c r="H550" s="119"/>
      <c r="I550" s="119"/>
      <c r="J550" s="119"/>
      <c r="K550" s="119"/>
      <c r="L550" s="119"/>
      <c r="M550" s="119"/>
    </row>
    <row r="551" spans="1:13" ht="12.75" customHeight="1" thickBot="1" x14ac:dyDescent="0.25">
      <c r="A551" s="72" t="s">
        <v>16</v>
      </c>
      <c r="B551" s="188" t="s">
        <v>22</v>
      </c>
      <c r="C551" s="76" t="e">
        <f>C548/B548-1</f>
        <v>#DIV/0!</v>
      </c>
      <c r="D551" s="76" t="e">
        <f t="shared" ref="D551:E553" si="126">D548/C548-1</f>
        <v>#DIV/0!</v>
      </c>
      <c r="E551" s="76">
        <f t="shared" si="126"/>
        <v>-1</v>
      </c>
      <c r="F551" s="119"/>
      <c r="G551" s="119"/>
      <c r="H551" s="119"/>
      <c r="I551" s="119"/>
      <c r="J551" s="119"/>
      <c r="K551" s="119"/>
      <c r="L551" s="119"/>
      <c r="M551" s="119"/>
    </row>
    <row r="552" spans="1:13" ht="12.75" customHeight="1" thickBot="1" x14ac:dyDescent="0.25">
      <c r="A552" s="72" t="s">
        <v>17</v>
      </c>
      <c r="B552" s="188" t="s">
        <v>22</v>
      </c>
      <c r="C552" s="76" t="e">
        <f>C549/B549-1</f>
        <v>#DIV/0!</v>
      </c>
      <c r="D552" s="76" t="e">
        <f t="shared" si="126"/>
        <v>#DIV/0!</v>
      </c>
      <c r="E552" s="76">
        <f t="shared" si="126"/>
        <v>-1</v>
      </c>
      <c r="F552" s="119"/>
      <c r="G552" s="119"/>
      <c r="H552" s="119"/>
      <c r="I552" s="119"/>
      <c r="J552" s="119"/>
      <c r="K552" s="119"/>
      <c r="L552" s="119"/>
      <c r="M552" s="119"/>
    </row>
    <row r="553" spans="1:13" ht="13.5" thickBot="1" x14ac:dyDescent="0.25">
      <c r="A553" s="72" t="s">
        <v>18</v>
      </c>
      <c r="B553" s="188" t="s">
        <v>22</v>
      </c>
      <c r="C553" s="76" t="e">
        <f>C550/B550-1</f>
        <v>#DIV/0!</v>
      </c>
      <c r="D553" s="76" t="e">
        <f t="shared" si="126"/>
        <v>#DIV/0!</v>
      </c>
      <c r="E553" s="76" t="e">
        <f t="shared" si="126"/>
        <v>#DIV/0!</v>
      </c>
      <c r="F553" s="119"/>
      <c r="G553" s="119"/>
      <c r="H553" s="119"/>
      <c r="I553" s="119"/>
      <c r="J553" s="119"/>
      <c r="K553" s="119"/>
      <c r="L553" s="119"/>
      <c r="M553" s="119"/>
    </row>
    <row r="554" spans="1:13" ht="12.75" customHeight="1" thickBot="1" x14ac:dyDescent="0.25">
      <c r="A554" s="423" t="s">
        <v>218</v>
      </c>
      <c r="B554" s="424"/>
      <c r="C554" s="424"/>
      <c r="D554" s="424"/>
      <c r="E554" s="425"/>
      <c r="F554" s="119"/>
      <c r="G554" s="119"/>
      <c r="H554" s="119"/>
      <c r="I554" s="119"/>
      <c r="J554" s="119"/>
      <c r="K554" s="119"/>
      <c r="L554" s="119"/>
      <c r="M554" s="119"/>
    </row>
    <row r="555" spans="1:13" ht="12" customHeight="1" x14ac:dyDescent="0.2">
      <c r="A555" s="421"/>
      <c r="B555" s="69">
        <v>2019</v>
      </c>
      <c r="C555" s="69">
        <v>2020</v>
      </c>
      <c r="D555" s="69">
        <v>2021</v>
      </c>
      <c r="E555" s="69">
        <v>2022</v>
      </c>
      <c r="F555" s="119"/>
      <c r="G555" s="119"/>
      <c r="H555" s="119"/>
      <c r="I555" s="119"/>
      <c r="J555" s="119"/>
      <c r="K555" s="119"/>
      <c r="L555" s="119"/>
      <c r="M555" s="119"/>
    </row>
    <row r="556" spans="1:13" ht="13.5" thickBot="1" x14ac:dyDescent="0.25">
      <c r="A556" s="422"/>
      <c r="B556" s="73" t="s">
        <v>5</v>
      </c>
      <c r="C556" s="73" t="s">
        <v>6</v>
      </c>
      <c r="D556" s="73" t="s">
        <v>6</v>
      </c>
      <c r="E556" s="73" t="s">
        <v>6</v>
      </c>
      <c r="F556" s="119"/>
      <c r="G556" s="119"/>
      <c r="H556" s="119"/>
      <c r="I556" s="119"/>
      <c r="J556" s="119"/>
      <c r="K556" s="119"/>
      <c r="L556" s="119"/>
      <c r="M556" s="119"/>
    </row>
    <row r="557" spans="1:13" ht="12.75" customHeight="1" thickBot="1" x14ac:dyDescent="0.25">
      <c r="A557" s="2" t="s">
        <v>34</v>
      </c>
      <c r="B557" s="77">
        <f>B558+B559+B560+B561</f>
        <v>0</v>
      </c>
      <c r="C557" s="77">
        <f t="shared" ref="C557:E557" si="127">C558+C559+C560+C561</f>
        <v>0</v>
      </c>
      <c r="D557" s="77">
        <f t="shared" si="127"/>
        <v>0</v>
      </c>
      <c r="E557" s="77">
        <f t="shared" si="127"/>
        <v>0</v>
      </c>
      <c r="F557" s="119"/>
      <c r="G557" s="119"/>
      <c r="H557" s="119"/>
      <c r="I557" s="119"/>
      <c r="J557" s="119"/>
      <c r="K557" s="119"/>
      <c r="L557" s="119"/>
      <c r="M557" s="119"/>
    </row>
    <row r="558" spans="1:13" ht="12.75" customHeight="1" thickBot="1" x14ac:dyDescent="0.25">
      <c r="A558" s="3" t="s">
        <v>47</v>
      </c>
      <c r="B558" s="77"/>
      <c r="C558" s="77"/>
      <c r="D558" s="77"/>
      <c r="E558" s="77"/>
      <c r="F558" s="119"/>
      <c r="G558" s="119"/>
      <c r="H558" s="119"/>
      <c r="I558" s="119"/>
      <c r="J558" s="119"/>
      <c r="K558" s="119"/>
      <c r="L558" s="119"/>
      <c r="M558" s="119"/>
    </row>
    <row r="559" spans="1:13" ht="12.75" customHeight="1" thickBot="1" x14ac:dyDescent="0.25">
      <c r="A559" s="3" t="s">
        <v>86</v>
      </c>
      <c r="B559" s="77"/>
      <c r="C559" s="77"/>
      <c r="D559" s="77"/>
      <c r="E559" s="77"/>
      <c r="F559" s="119"/>
      <c r="G559" s="119"/>
      <c r="H559" s="119"/>
      <c r="I559" s="119"/>
      <c r="J559" s="119"/>
      <c r="K559" s="119"/>
      <c r="L559" s="119"/>
      <c r="M559" s="119"/>
    </row>
    <row r="560" spans="1:13" ht="12.75" customHeight="1" thickBot="1" x14ac:dyDescent="0.25">
      <c r="A560" s="3" t="s">
        <v>87</v>
      </c>
      <c r="B560" s="77"/>
      <c r="C560" s="77"/>
      <c r="D560" s="77"/>
      <c r="E560" s="77"/>
      <c r="F560" s="119"/>
      <c r="G560" s="119"/>
      <c r="H560" s="119"/>
      <c r="I560" s="119"/>
      <c r="J560" s="119"/>
      <c r="K560" s="119"/>
      <c r="L560" s="119"/>
      <c r="M560" s="119"/>
    </row>
    <row r="561" spans="1:13" ht="12.75" customHeight="1" thickBot="1" x14ac:dyDescent="0.25">
      <c r="A561" s="3" t="s">
        <v>88</v>
      </c>
      <c r="B561" s="77"/>
      <c r="C561" s="77"/>
      <c r="D561" s="77"/>
      <c r="E561" s="77"/>
      <c r="F561" s="119"/>
      <c r="G561" s="119"/>
      <c r="H561" s="119"/>
      <c r="I561" s="119"/>
      <c r="J561" s="119"/>
      <c r="K561" s="119"/>
      <c r="L561" s="119"/>
      <c r="M561" s="119"/>
    </row>
    <row r="562" spans="1:13" ht="12.75" customHeight="1" thickBot="1" x14ac:dyDescent="0.25">
      <c r="A562" s="2" t="s">
        <v>35</v>
      </c>
      <c r="B562" s="78">
        <f>B563+B564+B565+B566</f>
        <v>0</v>
      </c>
      <c r="C562" s="78">
        <f t="shared" ref="C562:E562" si="128">C563+C564+C565+C566</f>
        <v>0</v>
      </c>
      <c r="D562" s="78">
        <f t="shared" si="128"/>
        <v>7500</v>
      </c>
      <c r="E562" s="78">
        <f t="shared" si="128"/>
        <v>0</v>
      </c>
      <c r="F562" s="119"/>
      <c r="G562" s="119"/>
      <c r="H562" s="119"/>
      <c r="I562" s="119"/>
      <c r="J562" s="119"/>
      <c r="K562" s="119"/>
      <c r="L562" s="119"/>
      <c r="M562" s="119"/>
    </row>
    <row r="563" spans="1:13" ht="12.75" customHeight="1" thickBot="1" x14ac:dyDescent="0.25">
      <c r="A563" s="3" t="s">
        <v>47</v>
      </c>
      <c r="B563" s="75">
        <v>0</v>
      </c>
      <c r="C563" s="77">
        <v>0</v>
      </c>
      <c r="D563" s="77">
        <v>7500</v>
      </c>
      <c r="E563" s="77"/>
      <c r="F563" s="119"/>
      <c r="G563" s="119"/>
      <c r="H563" s="119"/>
      <c r="I563" s="119"/>
      <c r="J563" s="119"/>
      <c r="K563" s="119"/>
      <c r="L563" s="119"/>
      <c r="M563" s="119"/>
    </row>
    <row r="564" spans="1:13" ht="12.75" customHeight="1" thickBot="1" x14ac:dyDescent="0.25">
      <c r="A564" s="3" t="s">
        <v>86</v>
      </c>
      <c r="B564" s="78"/>
      <c r="C564" s="77"/>
      <c r="D564" s="77"/>
      <c r="E564" s="77"/>
      <c r="F564" s="119"/>
      <c r="G564" s="119"/>
      <c r="H564" s="119"/>
      <c r="I564" s="119"/>
      <c r="J564" s="119"/>
      <c r="K564" s="119"/>
      <c r="L564" s="119"/>
      <c r="M564" s="119"/>
    </row>
    <row r="565" spans="1:13" ht="12.75" customHeight="1" thickBot="1" x14ac:dyDescent="0.25">
      <c r="A565" s="3" t="s">
        <v>87</v>
      </c>
      <c r="B565" s="78"/>
      <c r="C565" s="77"/>
      <c r="D565" s="77"/>
      <c r="E565" s="77"/>
      <c r="F565" s="119"/>
      <c r="G565" s="119"/>
      <c r="H565" s="119"/>
      <c r="I565" s="119"/>
      <c r="J565" s="119"/>
      <c r="K565" s="119"/>
      <c r="L565" s="119"/>
      <c r="M565" s="119"/>
    </row>
    <row r="566" spans="1:13" ht="12.75" customHeight="1" thickBot="1" x14ac:dyDescent="0.25">
      <c r="A566" s="3" t="s">
        <v>88</v>
      </c>
      <c r="B566" s="78"/>
      <c r="C566" s="77"/>
      <c r="D566" s="77"/>
      <c r="E566" s="77"/>
      <c r="F566" s="119"/>
      <c r="G566" s="119"/>
      <c r="H566" s="119"/>
      <c r="I566" s="119"/>
      <c r="J566" s="119"/>
      <c r="K566" s="119"/>
      <c r="L566" s="119"/>
      <c r="M566" s="119"/>
    </row>
    <row r="567" spans="1:13" ht="12.75" customHeight="1" thickBot="1" x14ac:dyDescent="0.25">
      <c r="A567" s="146" t="s">
        <v>219</v>
      </c>
      <c r="B567" s="78">
        <f>B557+B562</f>
        <v>0</v>
      </c>
      <c r="C567" s="78">
        <f t="shared" ref="C567:E567" si="129">C557+C562</f>
        <v>0</v>
      </c>
      <c r="D567" s="78">
        <f t="shared" si="129"/>
        <v>7500</v>
      </c>
      <c r="E567" s="78">
        <f t="shared" si="129"/>
        <v>0</v>
      </c>
      <c r="F567" s="119"/>
      <c r="G567" s="119"/>
      <c r="H567" s="119"/>
      <c r="I567" s="119"/>
      <c r="J567" s="119"/>
      <c r="K567" s="119"/>
      <c r="L567" s="119"/>
      <c r="M567" s="119"/>
    </row>
    <row r="568" spans="1:13" ht="36.75" thickBot="1" x14ac:dyDescent="0.25">
      <c r="A568" s="362" t="s">
        <v>298</v>
      </c>
      <c r="B568" s="417" t="s">
        <v>267</v>
      </c>
      <c r="C568" s="418"/>
      <c r="D568" s="161" t="s">
        <v>84</v>
      </c>
      <c r="E568" s="370" t="s">
        <v>298</v>
      </c>
      <c r="F568" s="119"/>
      <c r="G568" s="119"/>
      <c r="H568" s="119"/>
      <c r="I568" s="119"/>
      <c r="J568" s="119"/>
      <c r="K568" s="119"/>
      <c r="L568" s="119"/>
      <c r="M568" s="119"/>
    </row>
    <row r="569" spans="1:13" ht="13.5" thickBot="1" x14ac:dyDescent="0.25">
      <c r="A569" s="72" t="s">
        <v>9</v>
      </c>
      <c r="B569" s="466" t="s">
        <v>220</v>
      </c>
      <c r="C569" s="467"/>
      <c r="D569" s="467"/>
      <c r="E569" s="468"/>
      <c r="F569" s="119"/>
      <c r="G569" s="119"/>
      <c r="H569" s="119"/>
      <c r="I569" s="119"/>
      <c r="J569" s="119"/>
      <c r="K569" s="119"/>
      <c r="L569" s="119"/>
      <c r="M569" s="119"/>
    </row>
    <row r="570" spans="1:13" ht="12.75" customHeight="1" thickBot="1" x14ac:dyDescent="0.25">
      <c r="A570" s="72" t="s">
        <v>14</v>
      </c>
      <c r="B570" s="447" t="s">
        <v>159</v>
      </c>
      <c r="C570" s="448"/>
      <c r="D570" s="448"/>
      <c r="E570" s="449"/>
      <c r="F570" s="119"/>
      <c r="G570" s="119"/>
      <c r="H570" s="119"/>
      <c r="I570" s="119"/>
      <c r="J570" s="119"/>
      <c r="K570" s="119"/>
      <c r="L570" s="119"/>
      <c r="M570" s="119"/>
    </row>
    <row r="571" spans="1:13" ht="12" customHeight="1" x14ac:dyDescent="0.2">
      <c r="A571" s="421"/>
      <c r="B571" s="69">
        <v>2019</v>
      </c>
      <c r="C571" s="69">
        <v>2020</v>
      </c>
      <c r="D571" s="69">
        <v>2021</v>
      </c>
      <c r="E571" s="69">
        <v>2022</v>
      </c>
      <c r="F571" s="119"/>
      <c r="G571" s="119"/>
      <c r="H571" s="119"/>
      <c r="I571" s="119"/>
      <c r="J571" s="119"/>
      <c r="K571" s="119"/>
      <c r="L571" s="119"/>
      <c r="M571" s="119"/>
    </row>
    <row r="572" spans="1:13" ht="13.5" thickBot="1" x14ac:dyDescent="0.25">
      <c r="A572" s="422"/>
      <c r="B572" s="73" t="s">
        <v>5</v>
      </c>
      <c r="C572" s="73" t="s">
        <v>6</v>
      </c>
      <c r="D572" s="73" t="s">
        <v>6</v>
      </c>
      <c r="E572" s="73" t="s">
        <v>6</v>
      </c>
      <c r="F572" s="119"/>
      <c r="G572" s="119"/>
      <c r="H572" s="119"/>
      <c r="I572" s="119"/>
      <c r="J572" s="119"/>
      <c r="K572" s="119"/>
      <c r="L572" s="119"/>
      <c r="M572" s="119"/>
    </row>
    <row r="573" spans="1:13" ht="12.75" customHeight="1" thickBot="1" x14ac:dyDescent="0.25">
      <c r="A573" s="72" t="s">
        <v>8</v>
      </c>
      <c r="B573" s="188">
        <v>0</v>
      </c>
      <c r="C573" s="188">
        <v>0</v>
      </c>
      <c r="D573" s="188">
        <v>0</v>
      </c>
      <c r="E573" s="188">
        <v>1</v>
      </c>
      <c r="F573" s="119"/>
      <c r="G573" s="119"/>
      <c r="H573" s="119"/>
      <c r="I573" s="119"/>
      <c r="J573" s="119"/>
      <c r="K573" s="119"/>
      <c r="L573" s="119"/>
      <c r="M573" s="119"/>
    </row>
    <row r="574" spans="1:13" ht="12.75" customHeight="1" thickBot="1" x14ac:dyDescent="0.25">
      <c r="A574" s="72" t="s">
        <v>15</v>
      </c>
      <c r="B574" s="75">
        <f t="shared" ref="B574:D574" si="130">B592</f>
        <v>0</v>
      </c>
      <c r="C574" s="75">
        <f t="shared" si="130"/>
        <v>0</v>
      </c>
      <c r="D574" s="75">
        <f t="shared" si="130"/>
        <v>0</v>
      </c>
      <c r="E574" s="75">
        <f>E592</f>
        <v>7500</v>
      </c>
      <c r="F574" s="119"/>
      <c r="G574" s="119"/>
      <c r="H574" s="119"/>
      <c r="I574" s="119"/>
      <c r="J574" s="119"/>
      <c r="K574" s="119"/>
      <c r="L574" s="119"/>
      <c r="M574" s="119"/>
    </row>
    <row r="575" spans="1:13" ht="12.75" customHeight="1" thickBot="1" x14ac:dyDescent="0.25">
      <c r="A575" s="72" t="s">
        <v>23</v>
      </c>
      <c r="B575" s="75" t="e">
        <f>B574/B573</f>
        <v>#DIV/0!</v>
      </c>
      <c r="C575" s="75" t="e">
        <f t="shared" ref="C575:E575" si="131">C574/C573</f>
        <v>#DIV/0!</v>
      </c>
      <c r="D575" s="75" t="e">
        <f t="shared" si="131"/>
        <v>#DIV/0!</v>
      </c>
      <c r="E575" s="75">
        <f t="shared" si="131"/>
        <v>7500</v>
      </c>
      <c r="F575" s="119"/>
      <c r="G575" s="119"/>
      <c r="H575" s="119"/>
      <c r="I575" s="119"/>
      <c r="J575" s="119"/>
      <c r="K575" s="119"/>
      <c r="L575" s="119"/>
      <c r="M575" s="119"/>
    </row>
    <row r="576" spans="1:13" ht="12.75" customHeight="1" thickBot="1" x14ac:dyDescent="0.25">
      <c r="A576" s="72" t="s">
        <v>16</v>
      </c>
      <c r="B576" s="188" t="s">
        <v>22</v>
      </c>
      <c r="C576" s="76" t="e">
        <f>C573/B573-1</f>
        <v>#DIV/0!</v>
      </c>
      <c r="D576" s="76" t="e">
        <f t="shared" ref="D576:E578" si="132">D573/C573-1</f>
        <v>#DIV/0!</v>
      </c>
      <c r="E576" s="76" t="e">
        <f t="shared" si="132"/>
        <v>#DIV/0!</v>
      </c>
      <c r="F576" s="119"/>
      <c r="G576" s="119"/>
      <c r="H576" s="119"/>
      <c r="I576" s="119"/>
      <c r="J576" s="119"/>
      <c r="K576" s="119"/>
      <c r="L576" s="119"/>
      <c r="M576" s="119"/>
    </row>
    <row r="577" spans="1:13" ht="12.75" customHeight="1" thickBot="1" x14ac:dyDescent="0.25">
      <c r="A577" s="72" t="s">
        <v>17</v>
      </c>
      <c r="B577" s="188" t="s">
        <v>22</v>
      </c>
      <c r="C577" s="76" t="e">
        <f>C574/B574-1</f>
        <v>#DIV/0!</v>
      </c>
      <c r="D577" s="76" t="e">
        <f t="shared" si="132"/>
        <v>#DIV/0!</v>
      </c>
      <c r="E577" s="76" t="e">
        <f t="shared" si="132"/>
        <v>#DIV/0!</v>
      </c>
      <c r="F577" s="119"/>
      <c r="G577" s="119"/>
      <c r="H577" s="119"/>
      <c r="I577" s="119"/>
      <c r="J577" s="119"/>
      <c r="K577" s="119"/>
      <c r="L577" s="119"/>
      <c r="M577" s="119"/>
    </row>
    <row r="578" spans="1:13" ht="13.5" thickBot="1" x14ac:dyDescent="0.25">
      <c r="A578" s="72" t="s">
        <v>18</v>
      </c>
      <c r="B578" s="188" t="s">
        <v>22</v>
      </c>
      <c r="C578" s="76" t="e">
        <f>C575/B575-1</f>
        <v>#DIV/0!</v>
      </c>
      <c r="D578" s="76" t="e">
        <f t="shared" si="132"/>
        <v>#DIV/0!</v>
      </c>
      <c r="E578" s="76" t="e">
        <f t="shared" si="132"/>
        <v>#DIV/0!</v>
      </c>
      <c r="F578" s="119"/>
      <c r="G578" s="119"/>
      <c r="H578" s="119"/>
      <c r="I578" s="119"/>
      <c r="J578" s="119"/>
      <c r="K578" s="119"/>
      <c r="L578" s="119"/>
      <c r="M578" s="119"/>
    </row>
    <row r="579" spans="1:13" ht="12.75" customHeight="1" thickBot="1" x14ac:dyDescent="0.25">
      <c r="A579" s="423" t="s">
        <v>221</v>
      </c>
      <c r="B579" s="424"/>
      <c r="C579" s="424"/>
      <c r="D579" s="424"/>
      <c r="E579" s="425"/>
      <c r="F579" s="119"/>
      <c r="G579" s="119"/>
      <c r="H579" s="119"/>
      <c r="I579" s="119"/>
      <c r="J579" s="119"/>
      <c r="K579" s="119"/>
      <c r="L579" s="119"/>
      <c r="M579" s="119"/>
    </row>
    <row r="580" spans="1:13" ht="12" customHeight="1" x14ac:dyDescent="0.2">
      <c r="A580" s="421"/>
      <c r="B580" s="69">
        <v>2019</v>
      </c>
      <c r="C580" s="69">
        <v>2020</v>
      </c>
      <c r="D580" s="69">
        <v>2021</v>
      </c>
      <c r="E580" s="69">
        <v>2022</v>
      </c>
      <c r="F580" s="119"/>
      <c r="G580" s="119"/>
      <c r="H580" s="119"/>
      <c r="I580" s="119"/>
      <c r="J580" s="119"/>
      <c r="K580" s="119"/>
      <c r="L580" s="119"/>
      <c r="M580" s="119"/>
    </row>
    <row r="581" spans="1:13" ht="13.5" thickBot="1" x14ac:dyDescent="0.25">
      <c r="A581" s="422"/>
      <c r="B581" s="73" t="s">
        <v>5</v>
      </c>
      <c r="C581" s="73" t="s">
        <v>6</v>
      </c>
      <c r="D581" s="73" t="s">
        <v>6</v>
      </c>
      <c r="E581" s="73" t="s">
        <v>6</v>
      </c>
      <c r="F581" s="119"/>
      <c r="G581" s="119"/>
      <c r="H581" s="119"/>
      <c r="I581" s="119"/>
      <c r="J581" s="119"/>
      <c r="K581" s="119"/>
      <c r="L581" s="119"/>
      <c r="M581" s="119"/>
    </row>
    <row r="582" spans="1:13" ht="12.75" customHeight="1" thickBot="1" x14ac:dyDescent="0.25">
      <c r="A582" s="2" t="s">
        <v>34</v>
      </c>
      <c r="B582" s="77">
        <f>B583+B584+B585+B586</f>
        <v>0</v>
      </c>
      <c r="C582" s="77">
        <f t="shared" ref="C582:E582" si="133">C583+C584+C585+C586</f>
        <v>0</v>
      </c>
      <c r="D582" s="77">
        <f t="shared" si="133"/>
        <v>0</v>
      </c>
      <c r="E582" s="77">
        <f t="shared" si="133"/>
        <v>0</v>
      </c>
      <c r="F582" s="119"/>
      <c r="G582" s="119"/>
      <c r="H582" s="119"/>
      <c r="I582" s="119"/>
      <c r="J582" s="119"/>
      <c r="K582" s="119"/>
      <c r="L582" s="119"/>
      <c r="M582" s="119"/>
    </row>
    <row r="583" spans="1:13" ht="12.75" customHeight="1" thickBot="1" x14ac:dyDescent="0.25">
      <c r="A583" s="3" t="s">
        <v>47</v>
      </c>
      <c r="B583" s="77"/>
      <c r="C583" s="77"/>
      <c r="D583" s="77"/>
      <c r="E583" s="77"/>
      <c r="F583" s="119"/>
      <c r="G583" s="119"/>
      <c r="H583" s="119"/>
      <c r="I583" s="119"/>
      <c r="J583" s="119"/>
      <c r="K583" s="119"/>
      <c r="L583" s="119"/>
      <c r="M583" s="119"/>
    </row>
    <row r="584" spans="1:13" ht="12.75" customHeight="1" thickBot="1" x14ac:dyDescent="0.25">
      <c r="A584" s="3" t="s">
        <v>86</v>
      </c>
      <c r="B584" s="77"/>
      <c r="C584" s="77"/>
      <c r="D584" s="77"/>
      <c r="E584" s="77"/>
      <c r="F584" s="119"/>
      <c r="G584" s="119"/>
      <c r="H584" s="119"/>
      <c r="I584" s="119"/>
      <c r="J584" s="119"/>
      <c r="K584" s="119"/>
      <c r="L584" s="119"/>
      <c r="M584" s="119"/>
    </row>
    <row r="585" spans="1:13" ht="12.75" customHeight="1" thickBot="1" x14ac:dyDescent="0.25">
      <c r="A585" s="3" t="s">
        <v>87</v>
      </c>
      <c r="B585" s="77"/>
      <c r="C585" s="77"/>
      <c r="D585" s="77"/>
      <c r="E585" s="77"/>
      <c r="F585" s="119"/>
      <c r="G585" s="119"/>
      <c r="H585" s="119"/>
      <c r="I585" s="119"/>
      <c r="J585" s="119"/>
      <c r="K585" s="119"/>
      <c r="L585" s="119"/>
      <c r="M585" s="119"/>
    </row>
    <row r="586" spans="1:13" ht="12.75" customHeight="1" thickBot="1" x14ac:dyDescent="0.25">
      <c r="A586" s="3" t="s">
        <v>88</v>
      </c>
      <c r="B586" s="77"/>
      <c r="C586" s="77"/>
      <c r="D586" s="77"/>
      <c r="E586" s="77"/>
      <c r="F586" s="119"/>
      <c r="G586" s="119"/>
      <c r="H586" s="119"/>
      <c r="I586" s="119"/>
      <c r="J586" s="119"/>
      <c r="K586" s="119"/>
      <c r="L586" s="119"/>
      <c r="M586" s="119"/>
    </row>
    <row r="587" spans="1:13" ht="12.75" customHeight="1" thickBot="1" x14ac:dyDescent="0.25">
      <c r="A587" s="2" t="s">
        <v>35</v>
      </c>
      <c r="B587" s="78">
        <f>B588+B589+B590+B591</f>
        <v>0</v>
      </c>
      <c r="C587" s="78">
        <f t="shared" ref="C587:E587" si="134">C588+C589+C590+C591</f>
        <v>0</v>
      </c>
      <c r="D587" s="78">
        <f t="shared" si="134"/>
        <v>0</v>
      </c>
      <c r="E587" s="78">
        <f t="shared" si="134"/>
        <v>7500</v>
      </c>
      <c r="F587" s="119"/>
      <c r="G587" s="119"/>
      <c r="H587" s="119"/>
      <c r="I587" s="119"/>
      <c r="J587" s="119"/>
      <c r="K587" s="119"/>
      <c r="L587" s="119"/>
      <c r="M587" s="119"/>
    </row>
    <row r="588" spans="1:13" ht="12.75" customHeight="1" thickBot="1" x14ac:dyDescent="0.25">
      <c r="A588" s="3" t="s">
        <v>47</v>
      </c>
      <c r="B588" s="75">
        <v>0</v>
      </c>
      <c r="C588" s="77"/>
      <c r="D588" s="77"/>
      <c r="E588" s="77">
        <v>7500</v>
      </c>
      <c r="F588" s="119"/>
      <c r="G588" s="119"/>
      <c r="H588" s="119"/>
      <c r="I588" s="119"/>
      <c r="J588" s="119"/>
      <c r="K588" s="119"/>
      <c r="L588" s="119"/>
      <c r="M588" s="119"/>
    </row>
    <row r="589" spans="1:13" ht="12.75" customHeight="1" thickBot="1" x14ac:dyDescent="0.25">
      <c r="A589" s="3" t="s">
        <v>86</v>
      </c>
      <c r="B589" s="78"/>
      <c r="C589" s="77"/>
      <c r="D589" s="77"/>
      <c r="E589" s="77"/>
      <c r="F589" s="119"/>
      <c r="G589" s="119"/>
      <c r="H589" s="119"/>
      <c r="I589" s="119"/>
      <c r="J589" s="119"/>
      <c r="K589" s="119"/>
      <c r="L589" s="119"/>
      <c r="M589" s="119"/>
    </row>
    <row r="590" spans="1:13" ht="12.75" customHeight="1" thickBot="1" x14ac:dyDescent="0.25">
      <c r="A590" s="3" t="s">
        <v>87</v>
      </c>
      <c r="B590" s="78"/>
      <c r="C590" s="77"/>
      <c r="D590" s="77"/>
      <c r="E590" s="77"/>
      <c r="F590" s="119"/>
      <c r="G590" s="119"/>
      <c r="H590" s="119"/>
      <c r="I590" s="119"/>
      <c r="J590" s="119"/>
      <c r="K590" s="119"/>
      <c r="L590" s="119"/>
      <c r="M590" s="119"/>
    </row>
    <row r="591" spans="1:13" ht="12.75" customHeight="1" thickBot="1" x14ac:dyDescent="0.25">
      <c r="A591" s="3" t="s">
        <v>88</v>
      </c>
      <c r="B591" s="78"/>
      <c r="C591" s="77"/>
      <c r="D591" s="77"/>
      <c r="E591" s="77"/>
      <c r="F591" s="119"/>
      <c r="G591" s="119"/>
      <c r="H591" s="119"/>
      <c r="I591" s="119"/>
      <c r="J591" s="119"/>
      <c r="K591" s="119"/>
      <c r="L591" s="119"/>
      <c r="M591" s="119"/>
    </row>
    <row r="592" spans="1:13" ht="12.75" customHeight="1" thickBot="1" x14ac:dyDescent="0.25">
      <c r="A592" s="146" t="s">
        <v>69</v>
      </c>
      <c r="B592" s="78">
        <f>B582+B587</f>
        <v>0</v>
      </c>
      <c r="C592" s="78">
        <f t="shared" ref="C592:E592" si="135">C582+C587</f>
        <v>0</v>
      </c>
      <c r="D592" s="78">
        <f t="shared" si="135"/>
        <v>0</v>
      </c>
      <c r="E592" s="78">
        <f t="shared" si="135"/>
        <v>7500</v>
      </c>
      <c r="F592" s="119"/>
      <c r="G592" s="119"/>
      <c r="H592" s="119"/>
      <c r="I592" s="119"/>
      <c r="J592" s="119"/>
      <c r="K592" s="119"/>
      <c r="L592" s="119"/>
      <c r="M592" s="119"/>
    </row>
    <row r="593" spans="1:13" ht="13.5" thickBot="1" x14ac:dyDescent="0.25">
      <c r="A593" s="134" t="s">
        <v>160</v>
      </c>
      <c r="B593" s="463" t="s">
        <v>161</v>
      </c>
      <c r="C593" s="464"/>
      <c r="D593" s="464"/>
      <c r="E593" s="465"/>
      <c r="F593" s="119"/>
      <c r="G593" s="119"/>
      <c r="H593" s="119"/>
      <c r="I593" s="119"/>
      <c r="J593" s="119"/>
      <c r="K593" s="119"/>
      <c r="L593" s="119"/>
      <c r="M593" s="119"/>
    </row>
    <row r="594" spans="1:13" ht="12.75" customHeight="1" thickBot="1" x14ac:dyDescent="0.25">
      <c r="A594" s="466" t="s">
        <v>162</v>
      </c>
      <c r="B594" s="467"/>
      <c r="C594" s="467"/>
      <c r="D594" s="467"/>
      <c r="E594" s="468"/>
      <c r="F594" s="119"/>
      <c r="G594" s="119"/>
      <c r="H594" s="119"/>
      <c r="I594" s="119"/>
      <c r="J594" s="119"/>
      <c r="K594" s="119"/>
      <c r="L594" s="119"/>
      <c r="M594" s="119"/>
    </row>
    <row r="595" spans="1:13" ht="12.75" customHeight="1" thickBot="1" x14ac:dyDescent="0.25">
      <c r="A595" s="80"/>
      <c r="B595" s="162"/>
      <c r="C595" s="163" t="s">
        <v>163</v>
      </c>
      <c r="D595" s="163" t="s">
        <v>163</v>
      </c>
      <c r="E595" s="163" t="s">
        <v>163</v>
      </c>
      <c r="F595" s="119"/>
      <c r="G595" s="119"/>
      <c r="H595" s="119"/>
      <c r="I595" s="119"/>
      <c r="J595" s="119"/>
      <c r="K595" s="119"/>
      <c r="L595" s="119"/>
      <c r="M595" s="119"/>
    </row>
    <row r="596" spans="1:13" ht="36.75" thickBot="1" x14ac:dyDescent="0.25">
      <c r="A596" s="164" t="s">
        <v>235</v>
      </c>
      <c r="B596" s="150">
        <v>44</v>
      </c>
      <c r="C596" s="150">
        <v>42</v>
      </c>
      <c r="D596" s="150">
        <v>44</v>
      </c>
      <c r="E596" s="150">
        <v>44</v>
      </c>
      <c r="F596" s="119"/>
      <c r="G596" s="119"/>
      <c r="H596" s="119"/>
      <c r="I596" s="119"/>
      <c r="J596" s="119"/>
      <c r="K596" s="119"/>
      <c r="L596" s="119"/>
      <c r="M596" s="119"/>
    </row>
    <row r="597" spans="1:13" ht="36.75" thickBot="1" x14ac:dyDescent="0.25">
      <c r="A597" s="164" t="s">
        <v>282</v>
      </c>
      <c r="B597" s="165">
        <v>0.3</v>
      </c>
      <c r="C597" s="165">
        <v>0.3</v>
      </c>
      <c r="D597" s="165">
        <v>0.3</v>
      </c>
      <c r="E597" s="165">
        <v>0.3</v>
      </c>
      <c r="F597" s="119"/>
      <c r="G597" s="119"/>
      <c r="H597" s="119"/>
      <c r="I597" s="119"/>
      <c r="J597" s="119"/>
      <c r="K597" s="119"/>
      <c r="L597" s="119"/>
      <c r="M597" s="119"/>
    </row>
    <row r="598" spans="1:13" ht="12.75" customHeight="1" thickBot="1" x14ac:dyDescent="0.25">
      <c r="A598" s="456" t="s">
        <v>223</v>
      </c>
      <c r="B598" s="457"/>
      <c r="C598" s="457"/>
      <c r="D598" s="457"/>
      <c r="E598" s="458"/>
      <c r="F598" s="119"/>
      <c r="G598" s="119"/>
      <c r="H598" s="119"/>
      <c r="I598" s="119"/>
      <c r="J598" s="119"/>
      <c r="K598" s="119"/>
      <c r="L598" s="119"/>
      <c r="M598" s="119"/>
    </row>
    <row r="599" spans="1:13" ht="12.75" customHeight="1" thickBot="1" x14ac:dyDescent="0.25">
      <c r="A599" s="459" t="s">
        <v>224</v>
      </c>
      <c r="B599" s="460"/>
      <c r="C599" s="460"/>
      <c r="D599" s="460"/>
      <c r="E599" s="461"/>
      <c r="F599" s="119"/>
      <c r="G599" s="119"/>
      <c r="H599" s="119"/>
      <c r="I599" s="119"/>
      <c r="J599" s="119"/>
      <c r="K599" s="119"/>
      <c r="L599" s="119"/>
      <c r="M599" s="119"/>
    </row>
    <row r="600" spans="1:13" ht="15" customHeight="1" thickBot="1" x14ac:dyDescent="0.25">
      <c r="A600" s="166" t="s">
        <v>184</v>
      </c>
      <c r="B600" s="415" t="s">
        <v>165</v>
      </c>
      <c r="C600" s="462"/>
      <c r="D600" s="462"/>
      <c r="E600" s="416"/>
      <c r="F600" s="119"/>
      <c r="G600" s="119"/>
      <c r="H600" s="119"/>
      <c r="I600" s="119"/>
      <c r="J600" s="119"/>
      <c r="K600" s="119"/>
      <c r="L600" s="119"/>
      <c r="M600" s="119"/>
    </row>
    <row r="601" spans="1:13" ht="74.25" customHeight="1" thickBot="1" x14ac:dyDescent="0.25">
      <c r="A601" s="72" t="s">
        <v>9</v>
      </c>
      <c r="B601" s="429" t="s">
        <v>166</v>
      </c>
      <c r="C601" s="430"/>
      <c r="D601" s="430"/>
      <c r="E601" s="431"/>
      <c r="F601" s="119"/>
      <c r="G601" s="119"/>
      <c r="H601" s="119"/>
      <c r="I601" s="119"/>
      <c r="J601" s="119"/>
      <c r="K601" s="119"/>
      <c r="L601" s="119"/>
      <c r="M601" s="119"/>
    </row>
    <row r="602" spans="1:13" ht="12.75" customHeight="1" thickBot="1" x14ac:dyDescent="0.25">
      <c r="A602" s="174" t="s">
        <v>14</v>
      </c>
      <c r="B602" s="447" t="s">
        <v>167</v>
      </c>
      <c r="C602" s="448"/>
      <c r="D602" s="448"/>
      <c r="E602" s="449"/>
      <c r="F602" s="119"/>
      <c r="G602" s="119"/>
      <c r="H602" s="119"/>
      <c r="I602" s="119"/>
      <c r="J602" s="119"/>
      <c r="K602" s="119"/>
      <c r="L602" s="119"/>
      <c r="M602" s="119"/>
    </row>
    <row r="603" spans="1:13" ht="12" customHeight="1" x14ac:dyDescent="0.2">
      <c r="A603" s="421"/>
      <c r="B603" s="69">
        <v>2019</v>
      </c>
      <c r="C603" s="69">
        <v>2020</v>
      </c>
      <c r="D603" s="69">
        <v>2021</v>
      </c>
      <c r="E603" s="69">
        <v>2022</v>
      </c>
      <c r="F603" s="119"/>
      <c r="G603" s="119"/>
      <c r="H603" s="119"/>
      <c r="I603" s="119"/>
      <c r="J603" s="119"/>
      <c r="K603" s="119"/>
      <c r="L603" s="119"/>
      <c r="M603" s="119"/>
    </row>
    <row r="604" spans="1:13" ht="13.5" thickBot="1" x14ac:dyDescent="0.25">
      <c r="A604" s="422"/>
      <c r="B604" s="73" t="s">
        <v>5</v>
      </c>
      <c r="C604" s="73" t="s">
        <v>6</v>
      </c>
      <c r="D604" s="73" t="s">
        <v>6</v>
      </c>
      <c r="E604" s="73" t="s">
        <v>6</v>
      </c>
      <c r="F604" s="119"/>
      <c r="G604" s="119"/>
      <c r="H604" s="119"/>
      <c r="I604" s="119"/>
      <c r="J604" s="119"/>
      <c r="K604" s="119"/>
      <c r="L604" s="119"/>
      <c r="M604" s="119"/>
    </row>
    <row r="605" spans="1:13" ht="12.75" customHeight="1" thickBot="1" x14ac:dyDescent="0.25">
      <c r="A605" s="174" t="s">
        <v>8</v>
      </c>
      <c r="B605" s="232">
        <v>46</v>
      </c>
      <c r="C605" s="232">
        <v>42</v>
      </c>
      <c r="D605" s="232">
        <v>44</v>
      </c>
      <c r="E605" s="232">
        <v>44</v>
      </c>
      <c r="F605" s="119"/>
      <c r="G605" s="119"/>
      <c r="H605" s="119"/>
      <c r="I605" s="119"/>
      <c r="J605" s="119"/>
      <c r="K605" s="119"/>
      <c r="L605" s="119"/>
      <c r="M605" s="119"/>
    </row>
    <row r="606" spans="1:13" ht="12.75" customHeight="1" thickBot="1" x14ac:dyDescent="0.25">
      <c r="A606" s="174" t="s">
        <v>15</v>
      </c>
      <c r="B606" s="175">
        <v>64064</v>
      </c>
      <c r="C606" s="175">
        <v>81677</v>
      </c>
      <c r="D606" s="175">
        <v>84474</v>
      </c>
      <c r="E606" s="175">
        <v>86296</v>
      </c>
      <c r="F606" s="119"/>
      <c r="G606" s="119"/>
      <c r="H606" s="119"/>
      <c r="I606" s="119"/>
      <c r="J606" s="119"/>
      <c r="K606" s="119"/>
      <c r="L606" s="119"/>
      <c r="M606" s="119"/>
    </row>
    <row r="607" spans="1:13" ht="12.75" customHeight="1" thickBot="1" x14ac:dyDescent="0.25">
      <c r="A607" s="174" t="s">
        <v>23</v>
      </c>
      <c r="B607" s="150">
        <f>B606/B605</f>
        <v>1392.695652173913</v>
      </c>
      <c r="C607" s="150">
        <f>C606/C605</f>
        <v>1944.6904761904761</v>
      </c>
      <c r="D607" s="150">
        <f>D606/D605</f>
        <v>1919.8636363636363</v>
      </c>
      <c r="E607" s="150">
        <f>E606/E605</f>
        <v>1961.2727272727273</v>
      </c>
      <c r="F607" s="119"/>
      <c r="G607" s="119"/>
      <c r="H607" s="119"/>
      <c r="I607" s="119"/>
      <c r="J607" s="119"/>
      <c r="K607" s="119"/>
      <c r="L607" s="119"/>
      <c r="M607" s="119"/>
    </row>
    <row r="608" spans="1:13" ht="12.75" customHeight="1" thickBot="1" x14ac:dyDescent="0.25">
      <c r="A608" s="174" t="s">
        <v>16</v>
      </c>
      <c r="B608" s="176"/>
      <c r="C608" s="177">
        <f>C605/B605-1</f>
        <v>-8.6956521739130488E-2</v>
      </c>
      <c r="D608" s="177">
        <f>D605/C605-1</f>
        <v>4.7619047619047672E-2</v>
      </c>
      <c r="E608" s="177">
        <f>E605/D605-1</f>
        <v>0</v>
      </c>
      <c r="F608" s="119"/>
      <c r="G608" s="119"/>
      <c r="H608" s="119"/>
      <c r="I608" s="119"/>
      <c r="J608" s="119"/>
      <c r="K608" s="119"/>
      <c r="L608" s="119"/>
      <c r="M608" s="119"/>
    </row>
    <row r="609" spans="1:13" ht="12.75" customHeight="1" thickBot="1" x14ac:dyDescent="0.25">
      <c r="A609" s="174" t="s">
        <v>17</v>
      </c>
      <c r="B609" s="176"/>
      <c r="C609" s="177">
        <f>C606/B606-1</f>
        <v>0.27492819680319691</v>
      </c>
      <c r="D609" s="177">
        <f t="shared" ref="D609:E610" si="136">D606/C606-1</f>
        <v>3.4244646595736894E-2</v>
      </c>
      <c r="E609" s="177">
        <f t="shared" si="136"/>
        <v>2.1568766721121291E-2</v>
      </c>
      <c r="F609" s="119"/>
      <c r="G609" s="119"/>
      <c r="H609" s="119"/>
      <c r="I609" s="119"/>
      <c r="J609" s="119"/>
      <c r="K609" s="119"/>
      <c r="L609" s="119"/>
      <c r="M609" s="119"/>
    </row>
    <row r="610" spans="1:13" ht="13.5" thickBot="1" x14ac:dyDescent="0.25">
      <c r="A610" s="72" t="s">
        <v>18</v>
      </c>
      <c r="B610" s="188"/>
      <c r="C610" s="76">
        <f>C607/B607-1</f>
        <v>0.39634992983207273</v>
      </c>
      <c r="D610" s="76">
        <f t="shared" si="136"/>
        <v>-1.2766473704069359E-2</v>
      </c>
      <c r="E610" s="76">
        <f t="shared" si="136"/>
        <v>2.1568766721121291E-2</v>
      </c>
      <c r="F610" s="119"/>
      <c r="G610" s="119"/>
      <c r="H610" s="119"/>
      <c r="I610" s="119"/>
      <c r="J610" s="119"/>
      <c r="K610" s="119"/>
      <c r="L610" s="119"/>
      <c r="M610" s="119"/>
    </row>
    <row r="611" spans="1:13" ht="12.75" customHeight="1" thickBot="1" x14ac:dyDescent="0.25">
      <c r="A611" s="423" t="s">
        <v>236</v>
      </c>
      <c r="B611" s="424"/>
      <c r="C611" s="424"/>
      <c r="D611" s="424"/>
      <c r="E611" s="425"/>
      <c r="F611" s="119"/>
      <c r="G611" s="119"/>
      <c r="H611" s="119"/>
      <c r="I611" s="119"/>
      <c r="J611" s="119"/>
      <c r="K611" s="119"/>
      <c r="L611" s="119"/>
      <c r="M611" s="119"/>
    </row>
    <row r="612" spans="1:13" ht="12" customHeight="1" x14ac:dyDescent="0.2">
      <c r="A612" s="421"/>
      <c r="B612" s="69">
        <v>2019</v>
      </c>
      <c r="C612" s="69">
        <v>2020</v>
      </c>
      <c r="D612" s="69">
        <v>2021</v>
      </c>
      <c r="E612" s="69">
        <v>2022</v>
      </c>
      <c r="F612" s="119"/>
      <c r="G612" s="119"/>
      <c r="H612" s="119"/>
      <c r="I612" s="119"/>
      <c r="J612" s="119"/>
      <c r="K612" s="119"/>
      <c r="L612" s="119"/>
      <c r="M612" s="119"/>
    </row>
    <row r="613" spans="1:13" ht="13.5" thickBot="1" x14ac:dyDescent="0.25">
      <c r="A613" s="422"/>
      <c r="B613" s="73" t="s">
        <v>5</v>
      </c>
      <c r="C613" s="73" t="s">
        <v>6</v>
      </c>
      <c r="D613" s="73" t="s">
        <v>6</v>
      </c>
      <c r="E613" s="73" t="s">
        <v>6</v>
      </c>
      <c r="F613" s="119"/>
      <c r="G613" s="119"/>
      <c r="H613" s="119"/>
      <c r="I613" s="119"/>
      <c r="J613" s="119"/>
      <c r="K613" s="119"/>
      <c r="L613" s="119"/>
      <c r="M613" s="119"/>
    </row>
    <row r="614" spans="1:13" ht="12.75" customHeight="1" thickBot="1" x14ac:dyDescent="0.25">
      <c r="A614" s="137" t="s">
        <v>0</v>
      </c>
      <c r="B614" s="167">
        <f>B615+B616</f>
        <v>4000</v>
      </c>
      <c r="C614" s="167">
        <f t="shared" ref="C614:E614" si="137">C615+C616</f>
        <v>4170</v>
      </c>
      <c r="D614" s="167">
        <f t="shared" si="137"/>
        <v>4170</v>
      </c>
      <c r="E614" s="167">
        <f t="shared" si="137"/>
        <v>4170</v>
      </c>
      <c r="F614" s="119"/>
      <c r="G614" s="119"/>
      <c r="H614" s="119"/>
      <c r="I614" s="119"/>
      <c r="J614" s="119"/>
      <c r="K614" s="119"/>
      <c r="L614" s="119"/>
      <c r="M614" s="119"/>
    </row>
    <row r="615" spans="1:13" ht="12.75" customHeight="1" thickBot="1" x14ac:dyDescent="0.25">
      <c r="A615" s="140" t="s">
        <v>47</v>
      </c>
      <c r="B615" s="170">
        <v>4000</v>
      </c>
      <c r="C615" s="170">
        <v>4170</v>
      </c>
      <c r="D615" s="170">
        <v>4170</v>
      </c>
      <c r="E615" s="170">
        <v>4170</v>
      </c>
      <c r="F615" s="119"/>
      <c r="G615" s="119"/>
      <c r="H615" s="119"/>
      <c r="I615" s="119"/>
      <c r="J615" s="119"/>
      <c r="K615" s="119"/>
      <c r="L615" s="119"/>
      <c r="M615" s="119"/>
    </row>
    <row r="616" spans="1:13" ht="12.75" customHeight="1" thickBot="1" x14ac:dyDescent="0.25">
      <c r="A616" s="140" t="s">
        <v>48</v>
      </c>
      <c r="B616" s="167"/>
      <c r="C616" s="167"/>
      <c r="D616" s="167"/>
      <c r="E616" s="167"/>
      <c r="F616" s="119"/>
      <c r="G616" s="119"/>
      <c r="H616" s="119"/>
      <c r="I616" s="119"/>
      <c r="J616" s="119"/>
      <c r="K616" s="119"/>
      <c r="L616" s="119"/>
      <c r="M616" s="119"/>
    </row>
    <row r="617" spans="1:13" ht="13.5" thickBot="1" x14ac:dyDescent="0.25">
      <c r="A617" s="137" t="s">
        <v>28</v>
      </c>
      <c r="B617" s="167">
        <f>B618+B619</f>
        <v>670</v>
      </c>
      <c r="C617" s="167">
        <f t="shared" ref="C617:E617" si="138">C618+C619</f>
        <v>690</v>
      </c>
      <c r="D617" s="167">
        <f t="shared" si="138"/>
        <v>690</v>
      </c>
      <c r="E617" s="167">
        <f t="shared" si="138"/>
        <v>690</v>
      </c>
      <c r="F617" s="119"/>
      <c r="G617" s="119"/>
      <c r="H617" s="119"/>
      <c r="I617" s="119"/>
      <c r="J617" s="119"/>
      <c r="K617" s="119"/>
      <c r="L617" s="119"/>
      <c r="M617" s="119"/>
    </row>
    <row r="618" spans="1:13" ht="12.75" customHeight="1" thickBot="1" x14ac:dyDescent="0.25">
      <c r="A618" s="140" t="s">
        <v>47</v>
      </c>
      <c r="B618" s="170">
        <v>670</v>
      </c>
      <c r="C618" s="170">
        <v>690</v>
      </c>
      <c r="D618" s="170">
        <v>690</v>
      </c>
      <c r="E618" s="170">
        <v>690</v>
      </c>
      <c r="F618" s="119"/>
      <c r="G618" s="119"/>
      <c r="H618" s="119"/>
      <c r="I618" s="119"/>
      <c r="J618" s="119"/>
      <c r="K618" s="119"/>
      <c r="L618" s="119"/>
      <c r="M618" s="119"/>
    </row>
    <row r="619" spans="1:13" ht="12.75" customHeight="1" thickBot="1" x14ac:dyDescent="0.25">
      <c r="A619" s="140" t="s">
        <v>48</v>
      </c>
      <c r="B619" s="167"/>
      <c r="C619" s="171"/>
      <c r="D619" s="171"/>
      <c r="E619" s="171"/>
      <c r="F619" s="119"/>
      <c r="G619" s="119"/>
      <c r="H619" s="119"/>
      <c r="I619" s="119"/>
      <c r="J619" s="119"/>
      <c r="K619" s="119"/>
      <c r="L619" s="119"/>
      <c r="M619" s="119"/>
    </row>
    <row r="620" spans="1:13" ht="12.75" customHeight="1" thickBot="1" x14ac:dyDescent="0.25">
      <c r="A620" s="137" t="s">
        <v>1</v>
      </c>
      <c r="B620" s="167">
        <f>B621+B622</f>
        <v>15384</v>
      </c>
      <c r="C620" s="167">
        <f t="shared" ref="C620:E620" si="139">C621+C622</f>
        <v>12817</v>
      </c>
      <c r="D620" s="167">
        <f t="shared" si="139"/>
        <v>15495</v>
      </c>
      <c r="E620" s="167">
        <f t="shared" si="139"/>
        <v>17436</v>
      </c>
      <c r="F620" s="119"/>
      <c r="G620" s="119"/>
      <c r="H620" s="119"/>
      <c r="I620" s="119"/>
      <c r="J620" s="119"/>
      <c r="K620" s="119"/>
      <c r="L620" s="119"/>
      <c r="M620" s="119"/>
    </row>
    <row r="621" spans="1:13" ht="12.75" customHeight="1" thickBot="1" x14ac:dyDescent="0.25">
      <c r="A621" s="140" t="s">
        <v>47</v>
      </c>
      <c r="B621" s="170">
        <v>15384</v>
      </c>
      <c r="C621" s="170">
        <v>12817</v>
      </c>
      <c r="D621" s="170">
        <v>15495</v>
      </c>
      <c r="E621" s="170">
        <v>17436</v>
      </c>
      <c r="F621" s="119"/>
      <c r="G621" s="119"/>
      <c r="H621" s="119"/>
      <c r="I621" s="119"/>
      <c r="J621" s="119"/>
      <c r="K621" s="119"/>
      <c r="L621" s="119"/>
      <c r="M621" s="119"/>
    </row>
    <row r="622" spans="1:13" ht="12.75" customHeight="1" thickBot="1" x14ac:dyDescent="0.25">
      <c r="A622" s="140" t="s">
        <v>48</v>
      </c>
      <c r="B622" s="167"/>
      <c r="C622" s="171"/>
      <c r="D622" s="171"/>
      <c r="E622" s="171"/>
      <c r="F622" s="119"/>
      <c r="G622" s="119"/>
      <c r="H622" s="119"/>
      <c r="I622" s="119"/>
      <c r="J622" s="119"/>
      <c r="K622" s="119"/>
      <c r="L622" s="119"/>
      <c r="M622" s="119"/>
    </row>
    <row r="623" spans="1:13" ht="12.75" customHeight="1" thickBot="1" x14ac:dyDescent="0.25">
      <c r="A623" s="137" t="s">
        <v>2</v>
      </c>
      <c r="B623" s="167">
        <f>B624+B625</f>
        <v>0</v>
      </c>
      <c r="C623" s="167">
        <f t="shared" ref="C623:E623" si="140">C624+C625</f>
        <v>0</v>
      </c>
      <c r="D623" s="167">
        <f t="shared" si="140"/>
        <v>0</v>
      </c>
      <c r="E623" s="167">
        <f t="shared" si="140"/>
        <v>0</v>
      </c>
      <c r="F623" s="119"/>
      <c r="G623" s="119"/>
      <c r="H623" s="119"/>
      <c r="I623" s="119"/>
      <c r="J623" s="119"/>
      <c r="K623" s="119"/>
      <c r="L623" s="119"/>
      <c r="M623" s="119"/>
    </row>
    <row r="624" spans="1:13" ht="12.75" customHeight="1" thickBot="1" x14ac:dyDescent="0.25">
      <c r="A624" s="140" t="s">
        <v>47</v>
      </c>
      <c r="B624" s="167"/>
      <c r="C624" s="171"/>
      <c r="D624" s="171"/>
      <c r="E624" s="171"/>
      <c r="F624" s="119"/>
      <c r="G624" s="119"/>
      <c r="H624" s="119"/>
      <c r="I624" s="119"/>
      <c r="J624" s="119"/>
      <c r="K624" s="119"/>
      <c r="L624" s="119"/>
      <c r="M624" s="119"/>
    </row>
    <row r="625" spans="1:13" ht="12.75" customHeight="1" thickBot="1" x14ac:dyDescent="0.25">
      <c r="A625" s="140" t="s">
        <v>48</v>
      </c>
      <c r="B625" s="167"/>
      <c r="C625" s="171"/>
      <c r="D625" s="171"/>
      <c r="E625" s="171"/>
      <c r="F625" s="119"/>
      <c r="G625" s="119"/>
      <c r="H625" s="119"/>
      <c r="I625" s="119"/>
      <c r="J625" s="119"/>
      <c r="K625" s="119"/>
      <c r="L625" s="119"/>
      <c r="M625" s="119"/>
    </row>
    <row r="626" spans="1:13" ht="12.75" customHeight="1" thickBot="1" x14ac:dyDescent="0.25">
      <c r="A626" s="137" t="s">
        <v>24</v>
      </c>
      <c r="B626" s="167">
        <f>B627+B628</f>
        <v>42500</v>
      </c>
      <c r="C626" s="167">
        <f t="shared" ref="C626:E626" si="141">C627+C628</f>
        <v>64000</v>
      </c>
      <c r="D626" s="167">
        <f t="shared" si="141"/>
        <v>64119</v>
      </c>
      <c r="E626" s="167">
        <f t="shared" si="141"/>
        <v>64000</v>
      </c>
      <c r="F626" s="119"/>
      <c r="G626" s="119"/>
      <c r="H626" s="119"/>
      <c r="I626" s="119"/>
      <c r="J626" s="119"/>
      <c r="K626" s="119"/>
      <c r="L626" s="119"/>
      <c r="M626" s="119"/>
    </row>
    <row r="627" spans="1:13" ht="12.75" customHeight="1" thickBot="1" x14ac:dyDescent="0.25">
      <c r="A627" s="140" t="s">
        <v>47</v>
      </c>
      <c r="B627" s="170">
        <v>42500</v>
      </c>
      <c r="C627" s="170">
        <v>64000</v>
      </c>
      <c r="D627" s="170">
        <v>64119</v>
      </c>
      <c r="E627" s="170">
        <v>64000</v>
      </c>
      <c r="F627" s="119"/>
      <c r="G627" s="119"/>
      <c r="H627" s="119"/>
      <c r="I627" s="119"/>
      <c r="J627" s="119"/>
      <c r="K627" s="119"/>
      <c r="L627" s="119"/>
      <c r="M627" s="119"/>
    </row>
    <row r="628" spans="1:13" ht="12.75" customHeight="1" thickBot="1" x14ac:dyDescent="0.25">
      <c r="A628" s="140" t="s">
        <v>48</v>
      </c>
      <c r="B628" s="167"/>
      <c r="C628" s="171"/>
      <c r="D628" s="171"/>
      <c r="E628" s="171"/>
      <c r="F628" s="119"/>
      <c r="G628" s="119"/>
      <c r="H628" s="119"/>
      <c r="I628" s="119"/>
      <c r="J628" s="119"/>
      <c r="K628" s="119"/>
      <c r="L628" s="119"/>
      <c r="M628" s="119"/>
    </row>
    <row r="629" spans="1:13" ht="12.75" customHeight="1" thickBot="1" x14ac:dyDescent="0.25">
      <c r="A629" s="137" t="s">
        <v>25</v>
      </c>
      <c r="B629" s="167">
        <f>B630+B631</f>
        <v>0</v>
      </c>
      <c r="C629" s="167">
        <f t="shared" ref="C629:E629" si="142">C630+C631</f>
        <v>0</v>
      </c>
      <c r="D629" s="167">
        <f t="shared" si="142"/>
        <v>0</v>
      </c>
      <c r="E629" s="167">
        <f t="shared" si="142"/>
        <v>0</v>
      </c>
      <c r="F629" s="119"/>
      <c r="G629" s="119"/>
      <c r="H629" s="119"/>
      <c r="I629" s="119"/>
      <c r="J629" s="119"/>
      <c r="K629" s="119"/>
      <c r="L629" s="119"/>
      <c r="M629" s="119"/>
    </row>
    <row r="630" spans="1:13" ht="12.75" customHeight="1" thickBot="1" x14ac:dyDescent="0.25">
      <c r="A630" s="140" t="s">
        <v>47</v>
      </c>
      <c r="B630" s="143"/>
      <c r="C630" s="143"/>
      <c r="D630" s="171"/>
      <c r="E630" s="171"/>
      <c r="F630" s="119"/>
      <c r="G630" s="119"/>
      <c r="H630" s="119"/>
      <c r="I630" s="119"/>
      <c r="J630" s="119"/>
      <c r="K630" s="119"/>
      <c r="L630" s="119"/>
      <c r="M630" s="119"/>
    </row>
    <row r="631" spans="1:13" ht="12.75" customHeight="1" thickBot="1" x14ac:dyDescent="0.25">
      <c r="A631" s="140" t="s">
        <v>48</v>
      </c>
      <c r="B631" s="167"/>
      <c r="C631" s="171"/>
      <c r="D631" s="171"/>
      <c r="E631" s="171"/>
      <c r="F631" s="119"/>
      <c r="G631" s="119"/>
      <c r="H631" s="119"/>
      <c r="I631" s="119"/>
      <c r="J631" s="119"/>
      <c r="K631" s="119"/>
      <c r="L631" s="119"/>
      <c r="M631" s="119"/>
    </row>
    <row r="632" spans="1:13" ht="13.5" thickBot="1" x14ac:dyDescent="0.25">
      <c r="A632" s="137" t="s">
        <v>3</v>
      </c>
      <c r="B632" s="167">
        <f>B633+B634</f>
        <v>1510</v>
      </c>
      <c r="C632" s="167">
        <f t="shared" ref="C632:E632" si="143">C633+C634</f>
        <v>0</v>
      </c>
      <c r="D632" s="167">
        <f t="shared" si="143"/>
        <v>0</v>
      </c>
      <c r="E632" s="167">
        <f t="shared" si="143"/>
        <v>0</v>
      </c>
      <c r="F632" s="119"/>
      <c r="G632" s="119"/>
      <c r="H632" s="119"/>
      <c r="I632" s="119"/>
      <c r="J632" s="119"/>
      <c r="K632" s="119"/>
      <c r="L632" s="119"/>
      <c r="M632" s="119"/>
    </row>
    <row r="633" spans="1:13" ht="12.75" customHeight="1" thickBot="1" x14ac:dyDescent="0.25">
      <c r="A633" s="140" t="s">
        <v>47</v>
      </c>
      <c r="B633" s="167">
        <v>1510</v>
      </c>
      <c r="C633" s="172"/>
      <c r="D633" s="172"/>
      <c r="E633" s="172"/>
      <c r="F633" s="119"/>
      <c r="G633" s="119"/>
      <c r="H633" s="119"/>
      <c r="I633" s="119"/>
      <c r="J633" s="119"/>
      <c r="K633" s="119"/>
      <c r="L633" s="119"/>
      <c r="M633" s="119"/>
    </row>
    <row r="634" spans="1:13" ht="12.75" customHeight="1" thickBot="1" x14ac:dyDescent="0.25">
      <c r="A634" s="3" t="s">
        <v>48</v>
      </c>
      <c r="B634" s="78"/>
      <c r="C634" s="178"/>
      <c r="D634" s="178"/>
      <c r="E634" s="178"/>
      <c r="F634" s="119"/>
      <c r="G634" s="119"/>
      <c r="H634" s="119"/>
      <c r="I634" s="119"/>
      <c r="J634" s="119"/>
      <c r="K634" s="119"/>
      <c r="L634" s="119"/>
      <c r="M634" s="119"/>
    </row>
    <row r="635" spans="1:13" ht="12.75" customHeight="1" thickBot="1" x14ac:dyDescent="0.25">
      <c r="A635" s="152" t="s">
        <v>30</v>
      </c>
      <c r="B635" s="78">
        <f>B632+B629+B626+B623+B620+B617+B614</f>
        <v>64064</v>
      </c>
      <c r="C635" s="78">
        <f>C632+C629+C626+C623+C620+C617+C614</f>
        <v>81677</v>
      </c>
      <c r="D635" s="78">
        <f t="shared" ref="D635:E635" si="144">D632+D629+D626+D623+D620+D617+D614</f>
        <v>84474</v>
      </c>
      <c r="E635" s="78">
        <f t="shared" si="144"/>
        <v>86296</v>
      </c>
      <c r="F635" s="119"/>
      <c r="G635" s="119"/>
      <c r="H635" s="119"/>
      <c r="I635" s="119"/>
      <c r="J635" s="119"/>
      <c r="K635" s="119"/>
      <c r="L635" s="119"/>
      <c r="M635" s="119"/>
    </row>
    <row r="636" spans="1:13" ht="12.75" customHeight="1" thickBot="1" x14ac:dyDescent="0.25">
      <c r="A636" s="147" t="s">
        <v>31</v>
      </c>
      <c r="B636" s="148">
        <f>IF(B635-B606=0,0,"Error")</f>
        <v>0</v>
      </c>
      <c r="C636" s="148">
        <f>IF(C635-C606=0,0,"Error")</f>
        <v>0</v>
      </c>
      <c r="D636" s="148">
        <f>IF(D635-D606=0,0,"Error")</f>
        <v>0</v>
      </c>
      <c r="E636" s="148">
        <f>IF(E635-E606=0,0,"Error")</f>
        <v>0</v>
      </c>
      <c r="F636" s="119"/>
      <c r="G636" s="119"/>
      <c r="H636" s="119"/>
      <c r="I636" s="119"/>
      <c r="J636" s="119"/>
      <c r="K636" s="119"/>
      <c r="L636" s="119"/>
      <c r="M636" s="119"/>
    </row>
    <row r="637" spans="1:13" ht="12.75" customHeight="1" thickBot="1" x14ac:dyDescent="0.25">
      <c r="A637" s="469" t="s">
        <v>38</v>
      </c>
      <c r="B637" s="470"/>
      <c r="C637" s="470"/>
      <c r="D637" s="470"/>
      <c r="E637" s="471"/>
      <c r="F637" s="119"/>
      <c r="G637" s="119"/>
      <c r="H637" s="119"/>
      <c r="I637" s="119"/>
      <c r="J637" s="119"/>
      <c r="K637" s="119"/>
      <c r="L637" s="119"/>
      <c r="M637" s="119"/>
    </row>
    <row r="638" spans="1:13" ht="12.75" customHeight="1" thickBot="1" x14ac:dyDescent="0.25">
      <c r="A638" s="469" t="s">
        <v>33</v>
      </c>
      <c r="B638" s="470"/>
      <c r="C638" s="470"/>
      <c r="D638" s="470"/>
      <c r="E638" s="471"/>
      <c r="F638" s="119"/>
      <c r="G638" s="119"/>
      <c r="H638" s="119"/>
      <c r="I638" s="119"/>
      <c r="J638" s="119"/>
      <c r="K638" s="119"/>
      <c r="L638" s="119"/>
      <c r="M638" s="119"/>
    </row>
    <row r="639" spans="1:13" ht="21" customHeight="1" thickBot="1" x14ac:dyDescent="0.25">
      <c r="A639" s="205" t="s">
        <v>146</v>
      </c>
      <c r="B639" s="472" t="s">
        <v>268</v>
      </c>
      <c r="C639" s="473"/>
      <c r="D639" s="473"/>
      <c r="E639" s="474"/>
      <c r="F639" s="119"/>
      <c r="G639" s="119"/>
      <c r="H639" s="119"/>
      <c r="I639" s="119"/>
      <c r="J639" s="119"/>
      <c r="K639" s="119"/>
      <c r="L639" s="119"/>
      <c r="M639" s="119"/>
    </row>
    <row r="640" spans="1:13" ht="36.75" thickBot="1" x14ac:dyDescent="0.25">
      <c r="A640" s="362" t="s">
        <v>296</v>
      </c>
      <c r="B640" s="419" t="s">
        <v>206</v>
      </c>
      <c r="C640" s="420"/>
      <c r="D640" s="179" t="s">
        <v>84</v>
      </c>
      <c r="E640" s="361" t="s">
        <v>296</v>
      </c>
      <c r="F640" s="119"/>
      <c r="G640" s="119"/>
      <c r="H640" s="119"/>
      <c r="I640" s="119"/>
      <c r="J640" s="119"/>
      <c r="K640" s="119"/>
      <c r="L640" s="119"/>
      <c r="M640" s="119"/>
    </row>
    <row r="641" spans="1:13" ht="13.5" thickBot="1" x14ac:dyDescent="0.25">
      <c r="A641" s="72" t="s">
        <v>9</v>
      </c>
      <c r="B641" s="475" t="s">
        <v>206</v>
      </c>
      <c r="C641" s="476"/>
      <c r="D641" s="476"/>
      <c r="E641" s="477"/>
      <c r="F641" s="119"/>
      <c r="G641" s="119"/>
      <c r="H641" s="119"/>
      <c r="I641" s="119"/>
      <c r="J641" s="119"/>
      <c r="K641" s="119"/>
      <c r="L641" s="119"/>
      <c r="M641" s="119"/>
    </row>
    <row r="642" spans="1:13" ht="13.5" thickBot="1" x14ac:dyDescent="0.25">
      <c r="A642" s="72" t="s">
        <v>14</v>
      </c>
      <c r="B642" s="432" t="s">
        <v>205</v>
      </c>
      <c r="C642" s="433"/>
      <c r="D642" s="433"/>
      <c r="E642" s="434"/>
      <c r="F642" s="119"/>
      <c r="G642" s="119"/>
      <c r="H642" s="119"/>
      <c r="I642" s="119"/>
      <c r="J642" s="119"/>
      <c r="K642" s="119"/>
      <c r="L642" s="119"/>
      <c r="M642" s="119"/>
    </row>
    <row r="643" spans="1:13" ht="12" customHeight="1" x14ac:dyDescent="0.2">
      <c r="A643" s="187"/>
      <c r="B643" s="69">
        <v>2019</v>
      </c>
      <c r="C643" s="69">
        <v>2020</v>
      </c>
      <c r="D643" s="69">
        <v>2021</v>
      </c>
      <c r="E643" s="69">
        <v>2022</v>
      </c>
      <c r="F643" s="119"/>
      <c r="G643" s="119"/>
      <c r="H643" s="119"/>
      <c r="I643" s="119"/>
      <c r="J643" s="119"/>
      <c r="K643" s="119"/>
      <c r="L643" s="119"/>
      <c r="M643" s="119"/>
    </row>
    <row r="644" spans="1:13" ht="13.5" thickBot="1" x14ac:dyDescent="0.25">
      <c r="A644" s="188"/>
      <c r="B644" s="73" t="s">
        <v>5</v>
      </c>
      <c r="C644" s="73" t="s">
        <v>6</v>
      </c>
      <c r="D644" s="73" t="s">
        <v>6</v>
      </c>
      <c r="E644" s="73" t="s">
        <v>6</v>
      </c>
      <c r="F644" s="119"/>
      <c r="G644" s="119"/>
      <c r="H644" s="119"/>
      <c r="I644" s="119"/>
      <c r="J644" s="119"/>
      <c r="K644" s="119"/>
      <c r="L644" s="119"/>
      <c r="M644" s="119"/>
    </row>
    <row r="645" spans="1:13" ht="12.75" customHeight="1" thickBot="1" x14ac:dyDescent="0.25">
      <c r="A645" s="72" t="s">
        <v>8</v>
      </c>
      <c r="B645" s="75"/>
      <c r="C645" s="75">
        <v>1</v>
      </c>
      <c r="D645" s="75"/>
      <c r="E645" s="75"/>
      <c r="F645" s="119"/>
      <c r="G645" s="119"/>
      <c r="H645" s="119"/>
      <c r="I645" s="119"/>
      <c r="J645" s="119"/>
      <c r="K645" s="119"/>
      <c r="L645" s="119"/>
      <c r="M645" s="119"/>
    </row>
    <row r="646" spans="1:13" ht="12.75" customHeight="1" thickBot="1" x14ac:dyDescent="0.25">
      <c r="A646" s="72" t="s">
        <v>15</v>
      </c>
      <c r="B646" s="75">
        <f>B664</f>
        <v>0</v>
      </c>
      <c r="C646" s="75">
        <v>1000</v>
      </c>
      <c r="D646" s="75">
        <f t="shared" ref="D646:E646" si="145">D664</f>
        <v>0</v>
      </c>
      <c r="E646" s="75">
        <f t="shared" si="145"/>
        <v>0</v>
      </c>
      <c r="F646" s="119"/>
      <c r="G646" s="119"/>
      <c r="H646" s="119"/>
      <c r="I646" s="119"/>
      <c r="J646" s="119"/>
      <c r="K646" s="119"/>
      <c r="L646" s="119"/>
      <c r="M646" s="119"/>
    </row>
    <row r="647" spans="1:13" ht="12.75" customHeight="1" thickBot="1" x14ac:dyDescent="0.25">
      <c r="A647" s="72" t="s">
        <v>23</v>
      </c>
      <c r="B647" s="75" t="e">
        <f>+B646/B645</f>
        <v>#DIV/0!</v>
      </c>
      <c r="C647" s="75">
        <f t="shared" ref="C647:E647" si="146">+C646/C645</f>
        <v>1000</v>
      </c>
      <c r="D647" s="75" t="e">
        <f t="shared" si="146"/>
        <v>#DIV/0!</v>
      </c>
      <c r="E647" s="75" t="e">
        <f t="shared" si="146"/>
        <v>#DIV/0!</v>
      </c>
      <c r="F647" s="119"/>
      <c r="G647" s="119"/>
      <c r="H647" s="119"/>
      <c r="I647" s="119"/>
      <c r="J647" s="119"/>
      <c r="K647" s="119"/>
      <c r="L647" s="119"/>
      <c r="M647" s="119"/>
    </row>
    <row r="648" spans="1:13" ht="12.75" customHeight="1" thickBot="1" x14ac:dyDescent="0.25">
      <c r="A648" s="72" t="s">
        <v>16</v>
      </c>
      <c r="B648" s="188" t="s">
        <v>22</v>
      </c>
      <c r="C648" s="76">
        <v>-1</v>
      </c>
      <c r="D648" s="76" t="e">
        <v>#DIV/0!</v>
      </c>
      <c r="E648" s="76" t="e">
        <v>#DIV/0!</v>
      </c>
      <c r="F648" s="119"/>
      <c r="G648" s="119"/>
      <c r="H648" s="119"/>
      <c r="I648" s="119"/>
      <c r="J648" s="119"/>
      <c r="K648" s="119"/>
      <c r="L648" s="119"/>
      <c r="M648" s="119"/>
    </row>
    <row r="649" spans="1:13" ht="12.75" customHeight="1" thickBot="1" x14ac:dyDescent="0.25">
      <c r="A649" s="72" t="s">
        <v>17</v>
      </c>
      <c r="B649" s="188" t="s">
        <v>22</v>
      </c>
      <c r="C649" s="76" t="e">
        <v>#DIV/0!</v>
      </c>
      <c r="D649" s="76">
        <v>-1</v>
      </c>
      <c r="E649" s="76" t="e">
        <v>#DIV/0!</v>
      </c>
      <c r="F649" s="119"/>
      <c r="G649" s="119"/>
      <c r="H649" s="119"/>
      <c r="I649" s="119"/>
      <c r="J649" s="119"/>
      <c r="K649" s="119"/>
      <c r="L649" s="119"/>
      <c r="M649" s="119"/>
    </row>
    <row r="650" spans="1:13" ht="13.5" thickBot="1" x14ac:dyDescent="0.25">
      <c r="A650" s="72" t="s">
        <v>18</v>
      </c>
      <c r="B650" s="188" t="s">
        <v>22</v>
      </c>
      <c r="C650" s="76" t="e">
        <v>#DIV/0!</v>
      </c>
      <c r="D650" s="76" t="e">
        <v>#DIV/0!</v>
      </c>
      <c r="E650" s="76" t="e">
        <v>#DIV/0!</v>
      </c>
      <c r="F650" s="119"/>
      <c r="G650" s="119"/>
      <c r="H650" s="119"/>
      <c r="I650" s="119"/>
      <c r="J650" s="119"/>
      <c r="K650" s="119"/>
      <c r="L650" s="119"/>
      <c r="M650" s="119"/>
    </row>
    <row r="651" spans="1:13" ht="12.75" customHeight="1" thickBot="1" x14ac:dyDescent="0.25">
      <c r="A651" s="423" t="s">
        <v>213</v>
      </c>
      <c r="B651" s="424"/>
      <c r="C651" s="424"/>
      <c r="D651" s="424"/>
      <c r="E651" s="425"/>
      <c r="F651" s="119"/>
      <c r="G651" s="119"/>
      <c r="H651" s="119"/>
      <c r="I651" s="119"/>
      <c r="J651" s="119"/>
      <c r="K651" s="119"/>
      <c r="L651" s="119"/>
      <c r="M651" s="119"/>
    </row>
    <row r="652" spans="1:13" ht="12" customHeight="1" x14ac:dyDescent="0.2">
      <c r="A652" s="187"/>
      <c r="B652" s="69">
        <v>2019</v>
      </c>
      <c r="C652" s="69">
        <v>2020</v>
      </c>
      <c r="D652" s="69">
        <v>2021</v>
      </c>
      <c r="E652" s="69">
        <v>2022</v>
      </c>
      <c r="F652" s="119"/>
      <c r="G652" s="119"/>
      <c r="H652" s="119"/>
      <c r="I652" s="119"/>
      <c r="J652" s="119"/>
      <c r="K652" s="119"/>
      <c r="L652" s="119"/>
      <c r="M652" s="119"/>
    </row>
    <row r="653" spans="1:13" ht="13.5" thickBot="1" x14ac:dyDescent="0.25">
      <c r="A653" s="188"/>
      <c r="B653" s="73" t="s">
        <v>5</v>
      </c>
      <c r="C653" s="73" t="s">
        <v>6</v>
      </c>
      <c r="D653" s="73" t="s">
        <v>6</v>
      </c>
      <c r="E653" s="73" t="s">
        <v>6</v>
      </c>
      <c r="F653" s="119"/>
      <c r="G653" s="119"/>
      <c r="H653" s="119"/>
      <c r="I653" s="119"/>
      <c r="J653" s="119"/>
      <c r="K653" s="119"/>
      <c r="L653" s="119"/>
      <c r="M653" s="119"/>
    </row>
    <row r="654" spans="1:13" ht="12.75" customHeight="1" thickBot="1" x14ac:dyDescent="0.25">
      <c r="A654" s="2" t="s">
        <v>34</v>
      </c>
      <c r="B654" s="77">
        <f>B655+B656+B657+B658</f>
        <v>0</v>
      </c>
      <c r="C654" s="77">
        <f t="shared" ref="C654:E654" si="147">C655+C656+C657+C658</f>
        <v>0</v>
      </c>
      <c r="D654" s="77">
        <f t="shared" si="147"/>
        <v>0</v>
      </c>
      <c r="E654" s="77">
        <f t="shared" si="147"/>
        <v>0</v>
      </c>
      <c r="F654" s="119"/>
      <c r="G654" s="119"/>
      <c r="H654" s="119"/>
      <c r="I654" s="119"/>
      <c r="J654" s="119"/>
      <c r="K654" s="119"/>
      <c r="L654" s="119"/>
      <c r="M654" s="119"/>
    </row>
    <row r="655" spans="1:13" ht="12.75" customHeight="1" thickBot="1" x14ac:dyDescent="0.25">
      <c r="A655" s="3" t="s">
        <v>47</v>
      </c>
      <c r="B655" s="77"/>
      <c r="C655" s="77"/>
      <c r="D655" s="77"/>
      <c r="E655" s="77"/>
      <c r="F655" s="119"/>
      <c r="G655" s="119"/>
      <c r="H655" s="119"/>
      <c r="I655" s="119"/>
      <c r="J655" s="119"/>
      <c r="K655" s="119"/>
      <c r="L655" s="119"/>
      <c r="M655" s="119"/>
    </row>
    <row r="656" spans="1:13" ht="12.75" customHeight="1" thickBot="1" x14ac:dyDescent="0.25">
      <c r="A656" s="3" t="s">
        <v>86</v>
      </c>
      <c r="B656" s="77"/>
      <c r="C656" s="77"/>
      <c r="D656" s="77"/>
      <c r="E656" s="77"/>
      <c r="F656" s="119"/>
      <c r="G656" s="119"/>
      <c r="H656" s="119"/>
      <c r="I656" s="119"/>
      <c r="J656" s="119"/>
      <c r="K656" s="119"/>
      <c r="L656" s="119"/>
      <c r="M656" s="119"/>
    </row>
    <row r="657" spans="1:13" ht="12.75" customHeight="1" thickBot="1" x14ac:dyDescent="0.25">
      <c r="A657" s="3" t="s">
        <v>87</v>
      </c>
      <c r="B657" s="77"/>
      <c r="C657" s="77"/>
      <c r="D657" s="77"/>
      <c r="E657" s="229"/>
      <c r="F657" s="119"/>
      <c r="G657" s="119"/>
      <c r="H657" s="119"/>
      <c r="I657" s="119"/>
      <c r="J657" s="119"/>
      <c r="K657" s="119"/>
      <c r="L657" s="119"/>
      <c r="M657" s="119"/>
    </row>
    <row r="658" spans="1:13" ht="12.75" customHeight="1" thickBot="1" x14ac:dyDescent="0.25">
      <c r="A658" s="3" t="s">
        <v>88</v>
      </c>
      <c r="B658" s="77"/>
      <c r="C658" s="77"/>
      <c r="D658" s="77"/>
      <c r="E658" s="229"/>
      <c r="F658" s="119"/>
      <c r="G658" s="119"/>
      <c r="H658" s="119"/>
      <c r="I658" s="119"/>
      <c r="J658" s="119"/>
      <c r="K658" s="119"/>
      <c r="L658" s="119"/>
      <c r="M658" s="119"/>
    </row>
    <row r="659" spans="1:13" ht="13.5" customHeight="1" thickBot="1" x14ac:dyDescent="0.25">
      <c r="A659" s="2" t="s">
        <v>35</v>
      </c>
      <c r="B659" s="78">
        <f>B660+B661+B662+B663</f>
        <v>0</v>
      </c>
      <c r="C659" s="78">
        <f t="shared" ref="C659:E659" si="148">C660+C661+C662+C663</f>
        <v>1000</v>
      </c>
      <c r="D659" s="78">
        <f t="shared" si="148"/>
        <v>0</v>
      </c>
      <c r="E659" s="228">
        <f t="shared" si="148"/>
        <v>0</v>
      </c>
      <c r="F659" s="119"/>
      <c r="G659" s="119"/>
      <c r="H659" s="119"/>
      <c r="I659" s="119"/>
      <c r="J659" s="119"/>
      <c r="K659" s="119"/>
      <c r="L659" s="119"/>
      <c r="M659" s="119"/>
    </row>
    <row r="660" spans="1:13" ht="13.5" customHeight="1" thickBot="1" x14ac:dyDescent="0.25">
      <c r="A660" s="3" t="s">
        <v>47</v>
      </c>
      <c r="B660" s="78"/>
      <c r="C660" s="78"/>
      <c r="D660" s="78"/>
      <c r="E660" s="228"/>
      <c r="F660" s="119"/>
      <c r="G660" s="119"/>
      <c r="H660" s="119"/>
      <c r="I660" s="119"/>
      <c r="J660" s="119"/>
      <c r="K660" s="119"/>
      <c r="L660" s="119"/>
      <c r="M660" s="119"/>
    </row>
    <row r="661" spans="1:13" ht="12.75" customHeight="1" thickBot="1" x14ac:dyDescent="0.25">
      <c r="A661" s="3" t="s">
        <v>86</v>
      </c>
      <c r="B661" s="78"/>
      <c r="C661" s="78">
        <v>1000</v>
      </c>
      <c r="D661" s="78"/>
      <c r="E661" s="78"/>
      <c r="F661" s="119"/>
      <c r="G661" s="119"/>
      <c r="H661" s="119"/>
      <c r="I661" s="119"/>
      <c r="J661" s="119"/>
      <c r="K661" s="119"/>
      <c r="L661" s="119"/>
      <c r="M661" s="119"/>
    </row>
    <row r="662" spans="1:13" ht="12.75" customHeight="1" thickBot="1" x14ac:dyDescent="0.25">
      <c r="A662" s="3" t="s">
        <v>87</v>
      </c>
      <c r="B662" s="78"/>
      <c r="C662" s="78"/>
      <c r="D662" s="78"/>
      <c r="E662" s="78"/>
      <c r="F662" s="119"/>
      <c r="G662" s="119"/>
      <c r="H662" s="119"/>
      <c r="I662" s="119"/>
      <c r="J662" s="119"/>
      <c r="K662" s="119"/>
      <c r="L662" s="119"/>
      <c r="M662" s="119"/>
    </row>
    <row r="663" spans="1:13" ht="12.75" customHeight="1" thickBot="1" x14ac:dyDescent="0.25">
      <c r="A663" s="3" t="s">
        <v>88</v>
      </c>
      <c r="B663" s="78"/>
      <c r="C663" s="78"/>
      <c r="D663" s="78"/>
      <c r="E663" s="78"/>
      <c r="F663" s="119"/>
      <c r="G663" s="119"/>
      <c r="H663" s="119"/>
      <c r="I663" s="119"/>
      <c r="J663" s="119"/>
      <c r="K663" s="119"/>
      <c r="L663" s="119"/>
      <c r="M663" s="119"/>
    </row>
    <row r="664" spans="1:13" ht="12.75" customHeight="1" thickBot="1" x14ac:dyDescent="0.25">
      <c r="A664" s="146" t="s">
        <v>53</v>
      </c>
      <c r="B664" s="78">
        <f>B654+B659</f>
        <v>0</v>
      </c>
      <c r="C664" s="78">
        <f>C654+C659</f>
        <v>1000</v>
      </c>
      <c r="D664" s="78">
        <f>D654+D659</f>
        <v>0</v>
      </c>
      <c r="E664" s="78">
        <f>E654+E659</f>
        <v>0</v>
      </c>
      <c r="F664" s="119"/>
      <c r="G664" s="119"/>
      <c r="H664" s="119"/>
      <c r="I664" s="119"/>
      <c r="J664" s="119"/>
      <c r="K664" s="119"/>
      <c r="L664" s="119"/>
      <c r="M664" s="119"/>
    </row>
    <row r="665" spans="1:13" ht="36.75" thickBot="1" x14ac:dyDescent="0.25">
      <c r="A665" s="362" t="s">
        <v>297</v>
      </c>
      <c r="B665" s="415" t="s">
        <v>203</v>
      </c>
      <c r="C665" s="416"/>
      <c r="D665" s="179" t="s">
        <v>84</v>
      </c>
      <c r="E665" s="361" t="s">
        <v>297</v>
      </c>
      <c r="F665" s="119"/>
      <c r="G665" s="119"/>
      <c r="H665" s="119"/>
      <c r="I665" s="119"/>
      <c r="J665" s="119"/>
      <c r="K665" s="119"/>
      <c r="L665" s="119"/>
      <c r="M665" s="119"/>
    </row>
    <row r="666" spans="1:13" ht="27.75" customHeight="1" thickBot="1" x14ac:dyDescent="0.25">
      <c r="A666" s="72" t="s">
        <v>9</v>
      </c>
      <c r="B666" s="475" t="s">
        <v>203</v>
      </c>
      <c r="C666" s="476"/>
      <c r="D666" s="476"/>
      <c r="E666" s="477"/>
      <c r="F666" s="119"/>
      <c r="G666" s="119"/>
      <c r="H666" s="119"/>
      <c r="I666" s="119"/>
      <c r="J666" s="119"/>
      <c r="K666" s="119"/>
      <c r="L666" s="119"/>
      <c r="M666" s="119"/>
    </row>
    <row r="667" spans="1:13" ht="18.75" customHeight="1" thickBot="1" x14ac:dyDescent="0.25">
      <c r="A667" s="72" t="s">
        <v>14</v>
      </c>
      <c r="B667" s="450" t="s">
        <v>205</v>
      </c>
      <c r="C667" s="451"/>
      <c r="D667" s="451"/>
      <c r="E667" s="452"/>
      <c r="F667" s="119"/>
      <c r="G667" s="119"/>
      <c r="H667" s="119"/>
      <c r="I667" s="119"/>
      <c r="J667" s="119"/>
      <c r="K667" s="119"/>
      <c r="L667" s="119"/>
      <c r="M667" s="119"/>
    </row>
    <row r="668" spans="1:13" ht="12" customHeight="1" x14ac:dyDescent="0.2">
      <c r="A668" s="225"/>
      <c r="B668" s="69">
        <v>2019</v>
      </c>
      <c r="C668" s="69">
        <v>2020</v>
      </c>
      <c r="D668" s="69">
        <v>2021</v>
      </c>
      <c r="E668" s="69">
        <v>2022</v>
      </c>
      <c r="F668" s="119"/>
      <c r="G668" s="119"/>
      <c r="H668" s="119"/>
      <c r="I668" s="119"/>
      <c r="J668" s="119"/>
      <c r="K668" s="119"/>
      <c r="L668" s="119"/>
      <c r="M668" s="119"/>
    </row>
    <row r="669" spans="1:13" ht="13.5" thickBot="1" x14ac:dyDescent="0.25">
      <c r="A669" s="226"/>
      <c r="B669" s="73" t="s">
        <v>5</v>
      </c>
      <c r="C669" s="73" t="s">
        <v>6</v>
      </c>
      <c r="D669" s="73" t="s">
        <v>6</v>
      </c>
      <c r="E669" s="73" t="s">
        <v>6</v>
      </c>
      <c r="F669" s="119"/>
      <c r="G669" s="119"/>
      <c r="H669" s="119"/>
      <c r="I669" s="119"/>
      <c r="J669" s="119"/>
      <c r="K669" s="119"/>
      <c r="L669" s="119"/>
      <c r="M669" s="119"/>
    </row>
    <row r="670" spans="1:13" ht="12.75" customHeight="1" thickBot="1" x14ac:dyDescent="0.25">
      <c r="A670" s="72" t="s">
        <v>8</v>
      </c>
      <c r="B670" s="75"/>
      <c r="C670" s="75">
        <v>1</v>
      </c>
      <c r="D670" s="75"/>
      <c r="E670" s="75"/>
      <c r="F670" s="119"/>
      <c r="G670" s="119"/>
      <c r="H670" s="119"/>
      <c r="I670" s="119"/>
      <c r="J670" s="119"/>
      <c r="K670" s="119"/>
      <c r="L670" s="119"/>
      <c r="M670" s="119"/>
    </row>
    <row r="671" spans="1:13" ht="12.75" customHeight="1" thickBot="1" x14ac:dyDescent="0.25">
      <c r="A671" s="72" t="s">
        <v>15</v>
      </c>
      <c r="B671" s="75">
        <f>B689</f>
        <v>0</v>
      </c>
      <c r="C671" s="75">
        <v>3200</v>
      </c>
      <c r="D671" s="75">
        <f t="shared" ref="D671:E671" si="149">D689</f>
        <v>0</v>
      </c>
      <c r="E671" s="75">
        <f t="shared" si="149"/>
        <v>0</v>
      </c>
      <c r="F671" s="119"/>
      <c r="G671" s="119"/>
      <c r="H671" s="119"/>
      <c r="I671" s="119"/>
      <c r="J671" s="119"/>
      <c r="K671" s="119"/>
      <c r="L671" s="119"/>
      <c r="M671" s="119"/>
    </row>
    <row r="672" spans="1:13" ht="12.75" customHeight="1" thickBot="1" x14ac:dyDescent="0.25">
      <c r="A672" s="72" t="s">
        <v>23</v>
      </c>
      <c r="B672" s="75" t="e">
        <f>+B671/B670</f>
        <v>#DIV/0!</v>
      </c>
      <c r="C672" s="75">
        <f t="shared" ref="C672:E672" si="150">+C671/C670</f>
        <v>3200</v>
      </c>
      <c r="D672" s="75" t="e">
        <f t="shared" si="150"/>
        <v>#DIV/0!</v>
      </c>
      <c r="E672" s="75" t="e">
        <f t="shared" si="150"/>
        <v>#DIV/0!</v>
      </c>
      <c r="F672" s="119"/>
      <c r="G672" s="119"/>
      <c r="H672" s="119"/>
      <c r="I672" s="119"/>
      <c r="J672" s="119"/>
      <c r="K672" s="119"/>
      <c r="L672" s="119"/>
      <c r="M672" s="119"/>
    </row>
    <row r="673" spans="1:13" ht="12.75" customHeight="1" thickBot="1" x14ac:dyDescent="0.25">
      <c r="A673" s="72" t="s">
        <v>16</v>
      </c>
      <c r="B673" s="226" t="s">
        <v>22</v>
      </c>
      <c r="C673" s="76">
        <v>-1</v>
      </c>
      <c r="D673" s="76" t="e">
        <v>#DIV/0!</v>
      </c>
      <c r="E673" s="76" t="e">
        <v>#DIV/0!</v>
      </c>
      <c r="F673" s="119"/>
      <c r="G673" s="119"/>
      <c r="H673" s="119"/>
      <c r="I673" s="119"/>
      <c r="J673" s="119"/>
      <c r="K673" s="119"/>
      <c r="L673" s="119"/>
      <c r="M673" s="119"/>
    </row>
    <row r="674" spans="1:13" ht="12.75" customHeight="1" thickBot="1" x14ac:dyDescent="0.25">
      <c r="A674" s="72" t="s">
        <v>17</v>
      </c>
      <c r="B674" s="226" t="s">
        <v>22</v>
      </c>
      <c r="C674" s="76" t="e">
        <v>#DIV/0!</v>
      </c>
      <c r="D674" s="76">
        <v>-1</v>
      </c>
      <c r="E674" s="76" t="e">
        <v>#DIV/0!</v>
      </c>
      <c r="F674" s="119"/>
      <c r="G674" s="119"/>
      <c r="H674" s="119"/>
      <c r="I674" s="119"/>
      <c r="J674" s="119"/>
      <c r="K674" s="119"/>
      <c r="L674" s="119"/>
      <c r="M674" s="119"/>
    </row>
    <row r="675" spans="1:13" ht="13.5" thickBot="1" x14ac:dyDescent="0.25">
      <c r="A675" s="72" t="s">
        <v>18</v>
      </c>
      <c r="B675" s="226" t="s">
        <v>22</v>
      </c>
      <c r="C675" s="76" t="e">
        <v>#DIV/0!</v>
      </c>
      <c r="D675" s="76" t="e">
        <v>#DIV/0!</v>
      </c>
      <c r="E675" s="76" t="e">
        <v>#DIV/0!</v>
      </c>
      <c r="F675" s="119"/>
      <c r="G675" s="119"/>
      <c r="H675" s="119"/>
      <c r="I675" s="119"/>
      <c r="J675" s="119"/>
      <c r="K675" s="119"/>
      <c r="L675" s="119"/>
      <c r="M675" s="119"/>
    </row>
    <row r="676" spans="1:13" ht="12.75" customHeight="1" thickBot="1" x14ac:dyDescent="0.25">
      <c r="A676" s="423" t="s">
        <v>213</v>
      </c>
      <c r="B676" s="424"/>
      <c r="C676" s="424"/>
      <c r="D676" s="424"/>
      <c r="E676" s="425"/>
      <c r="F676" s="119"/>
      <c r="G676" s="119"/>
      <c r="H676" s="119"/>
      <c r="I676" s="119"/>
      <c r="J676" s="119"/>
      <c r="K676" s="119"/>
      <c r="L676" s="119"/>
      <c r="M676" s="119"/>
    </row>
    <row r="677" spans="1:13" ht="12" customHeight="1" x14ac:dyDescent="0.2">
      <c r="A677" s="225"/>
      <c r="B677" s="69">
        <v>2019</v>
      </c>
      <c r="C677" s="69">
        <v>2020</v>
      </c>
      <c r="D677" s="69">
        <v>2021</v>
      </c>
      <c r="E677" s="69">
        <v>2022</v>
      </c>
      <c r="F677" s="119"/>
      <c r="G677" s="119"/>
      <c r="H677" s="119"/>
      <c r="I677" s="119"/>
      <c r="J677" s="119"/>
      <c r="K677" s="119"/>
      <c r="L677" s="119"/>
      <c r="M677" s="119"/>
    </row>
    <row r="678" spans="1:13" ht="13.5" thickBot="1" x14ac:dyDescent="0.25">
      <c r="A678" s="226"/>
      <c r="B678" s="73" t="s">
        <v>5</v>
      </c>
      <c r="C678" s="73" t="s">
        <v>6</v>
      </c>
      <c r="D678" s="73" t="s">
        <v>6</v>
      </c>
      <c r="E678" s="73" t="s">
        <v>6</v>
      </c>
      <c r="F678" s="119"/>
      <c r="G678" s="119"/>
      <c r="H678" s="119"/>
      <c r="I678" s="119"/>
      <c r="J678" s="119"/>
      <c r="K678" s="119"/>
      <c r="L678" s="119"/>
      <c r="M678" s="119"/>
    </row>
    <row r="679" spans="1:13" ht="12.75" customHeight="1" thickBot="1" x14ac:dyDescent="0.25">
      <c r="A679" s="2" t="s">
        <v>34</v>
      </c>
      <c r="B679" s="77">
        <f>B680+B681+B682+B683</f>
        <v>0</v>
      </c>
      <c r="C679" s="77">
        <f t="shared" ref="C679:E679" si="151">C680+C681+C682+C683</f>
        <v>0</v>
      </c>
      <c r="D679" s="77">
        <f t="shared" si="151"/>
        <v>0</v>
      </c>
      <c r="E679" s="77">
        <f t="shared" si="151"/>
        <v>0</v>
      </c>
      <c r="F679" s="119"/>
      <c r="G679" s="119"/>
      <c r="H679" s="119"/>
      <c r="I679" s="119"/>
      <c r="J679" s="119"/>
      <c r="K679" s="119"/>
      <c r="L679" s="119"/>
      <c r="M679" s="119"/>
    </row>
    <row r="680" spans="1:13" ht="12.75" customHeight="1" thickBot="1" x14ac:dyDescent="0.25">
      <c r="A680" s="3" t="s">
        <v>47</v>
      </c>
      <c r="B680" s="77"/>
      <c r="C680" s="77"/>
      <c r="D680" s="77"/>
      <c r="E680" s="77"/>
      <c r="F680" s="119"/>
      <c r="G680" s="119"/>
      <c r="H680" s="119"/>
      <c r="I680" s="119"/>
      <c r="J680" s="119"/>
      <c r="K680" s="119"/>
      <c r="L680" s="119"/>
      <c r="M680" s="119"/>
    </row>
    <row r="681" spans="1:13" ht="12.75" customHeight="1" thickBot="1" x14ac:dyDescent="0.25">
      <c r="A681" s="3" t="s">
        <v>86</v>
      </c>
      <c r="B681" s="77"/>
      <c r="C681" s="77"/>
      <c r="D681" s="77"/>
      <c r="E681" s="77"/>
      <c r="F681" s="119"/>
      <c r="G681" s="119"/>
      <c r="H681" s="119"/>
      <c r="I681" s="119"/>
      <c r="J681" s="119"/>
      <c r="K681" s="119"/>
      <c r="L681" s="119"/>
      <c r="M681" s="119"/>
    </row>
    <row r="682" spans="1:13" ht="12.75" customHeight="1" thickBot="1" x14ac:dyDescent="0.25">
      <c r="A682" s="3" t="s">
        <v>87</v>
      </c>
      <c r="B682" s="77"/>
      <c r="C682" s="77"/>
      <c r="D682" s="77"/>
      <c r="E682" s="77"/>
      <c r="F682" s="119"/>
      <c r="G682" s="119"/>
      <c r="H682" s="119"/>
      <c r="I682" s="119"/>
      <c r="J682" s="119"/>
      <c r="K682" s="119"/>
      <c r="L682" s="119"/>
      <c r="M682" s="119"/>
    </row>
    <row r="683" spans="1:13" ht="12.75" customHeight="1" thickBot="1" x14ac:dyDescent="0.25">
      <c r="A683" s="3" t="s">
        <v>88</v>
      </c>
      <c r="B683" s="77"/>
      <c r="C683" s="77"/>
      <c r="D683" s="77"/>
      <c r="E683" s="77"/>
      <c r="F683" s="119"/>
      <c r="G683" s="119"/>
      <c r="H683" s="119"/>
      <c r="I683" s="119"/>
      <c r="J683" s="119"/>
      <c r="K683" s="119"/>
      <c r="L683" s="119"/>
      <c r="M683" s="119"/>
    </row>
    <row r="684" spans="1:13" ht="13.5" customHeight="1" thickBot="1" x14ac:dyDescent="0.25">
      <c r="A684" s="2" t="s">
        <v>35</v>
      </c>
      <c r="B684" s="78">
        <f>B685+B686+B687+B688</f>
        <v>0</v>
      </c>
      <c r="C684" s="78">
        <f t="shared" ref="C684:E684" si="152">C685+C686+C687+C688</f>
        <v>3200</v>
      </c>
      <c r="D684" s="78">
        <f t="shared" si="152"/>
        <v>0</v>
      </c>
      <c r="E684" s="78">
        <f t="shared" si="152"/>
        <v>0</v>
      </c>
      <c r="F684" s="119"/>
      <c r="G684" s="119"/>
      <c r="H684" s="119"/>
      <c r="I684" s="119"/>
      <c r="J684" s="119"/>
      <c r="K684" s="119"/>
      <c r="L684" s="119"/>
      <c r="M684" s="119"/>
    </row>
    <row r="685" spans="1:13" ht="13.5" customHeight="1" thickBot="1" x14ac:dyDescent="0.25">
      <c r="A685" s="3" t="s">
        <v>47</v>
      </c>
      <c r="B685" s="78"/>
      <c r="C685" s="78"/>
      <c r="D685" s="78"/>
      <c r="E685" s="78"/>
      <c r="F685" s="119"/>
      <c r="G685" s="119"/>
      <c r="H685" s="119"/>
      <c r="I685" s="119"/>
      <c r="J685" s="119"/>
      <c r="K685" s="119"/>
      <c r="L685" s="119"/>
      <c r="M685" s="119"/>
    </row>
    <row r="686" spans="1:13" ht="12.75" customHeight="1" thickBot="1" x14ac:dyDescent="0.25">
      <c r="A686" s="3" t="s">
        <v>86</v>
      </c>
      <c r="B686" s="78"/>
      <c r="C686" s="78">
        <v>3200</v>
      </c>
      <c r="D686" s="78"/>
      <c r="E686" s="78"/>
      <c r="F686" s="119"/>
      <c r="G686" s="119"/>
      <c r="H686" s="119"/>
      <c r="I686" s="119"/>
      <c r="J686" s="119"/>
      <c r="K686" s="119"/>
      <c r="L686" s="119"/>
      <c r="M686" s="119"/>
    </row>
    <row r="687" spans="1:13" ht="12.75" customHeight="1" thickBot="1" x14ac:dyDescent="0.25">
      <c r="A687" s="3" t="s">
        <v>87</v>
      </c>
      <c r="B687" s="78"/>
      <c r="C687" s="78"/>
      <c r="D687" s="78"/>
      <c r="E687" s="78"/>
      <c r="F687" s="119"/>
      <c r="G687" s="119"/>
      <c r="H687" s="119"/>
      <c r="I687" s="119"/>
      <c r="J687" s="119"/>
      <c r="K687" s="119"/>
      <c r="L687" s="119"/>
      <c r="M687" s="119"/>
    </row>
    <row r="688" spans="1:13" ht="12.75" customHeight="1" thickBot="1" x14ac:dyDescent="0.25">
      <c r="A688" s="3" t="s">
        <v>88</v>
      </c>
      <c r="B688" s="78"/>
      <c r="C688" s="78"/>
      <c r="D688" s="78"/>
      <c r="E688" s="78"/>
      <c r="F688" s="119"/>
      <c r="G688" s="119"/>
      <c r="H688" s="119"/>
      <c r="I688" s="119"/>
      <c r="J688" s="119"/>
      <c r="K688" s="119"/>
      <c r="L688" s="119"/>
      <c r="M688" s="119"/>
    </row>
    <row r="689" spans="1:13" ht="12.75" customHeight="1" thickBot="1" x14ac:dyDescent="0.25">
      <c r="A689" s="146" t="s">
        <v>53</v>
      </c>
      <c r="B689" s="78">
        <f>B679+B684</f>
        <v>0</v>
      </c>
      <c r="C689" s="78">
        <f>C679+C684</f>
        <v>3200</v>
      </c>
      <c r="D689" s="78">
        <f>D679+D684</f>
        <v>0</v>
      </c>
      <c r="E689" s="78">
        <f>E679+E684</f>
        <v>0</v>
      </c>
      <c r="F689" s="119"/>
      <c r="G689" s="119"/>
      <c r="H689" s="119"/>
      <c r="I689" s="119"/>
      <c r="J689" s="119"/>
      <c r="K689" s="119"/>
      <c r="L689" s="119"/>
      <c r="M689" s="119"/>
    </row>
    <row r="690" spans="1:13" ht="24.75" thickBot="1" x14ac:dyDescent="0.25">
      <c r="A690" s="180" t="s">
        <v>39</v>
      </c>
      <c r="B690" s="181">
        <f>+B31+B68+B105+B142+B179+B219+B244+B272+B297+B322+B347+B372+B397+B422+B447+B473+B499+B524+B549+B574+B606+B646+B671</f>
        <v>599691</v>
      </c>
      <c r="C690" s="181">
        <f t="shared" ref="C690:E690" si="153">+C31+C68+C105+C142+C179+C219+C244+C272+C297+C322+C347+C372+C397+C422+C447+C473+C499+C524+C549+C574+C606+C646+C671</f>
        <v>598704</v>
      </c>
      <c r="D690" s="181">
        <f t="shared" si="153"/>
        <v>563500</v>
      </c>
      <c r="E690" s="181">
        <f t="shared" si="153"/>
        <v>568000</v>
      </c>
      <c r="F690" s="119"/>
      <c r="G690" s="119"/>
      <c r="H690" s="119"/>
      <c r="I690" s="119"/>
      <c r="J690" s="119"/>
      <c r="K690" s="119"/>
      <c r="L690" s="119"/>
      <c r="M690" s="119"/>
    </row>
    <row r="691" spans="1:13" ht="24.75" thickBot="1" x14ac:dyDescent="0.25">
      <c r="A691" s="180" t="s">
        <v>40</v>
      </c>
      <c r="B691" s="181">
        <f>+B692+B695+B698+B701+B704+B707+B710+B713+B718</f>
        <v>599691</v>
      </c>
      <c r="C691" s="181">
        <f t="shared" ref="C691:E691" si="154">+C692+C695+C698+C701+C704+C707+C710+C713+C718</f>
        <v>598704</v>
      </c>
      <c r="D691" s="181">
        <f t="shared" si="154"/>
        <v>563500</v>
      </c>
      <c r="E691" s="181">
        <f t="shared" si="154"/>
        <v>568000</v>
      </c>
      <c r="F691" s="119"/>
      <c r="G691" s="119"/>
      <c r="H691" s="119"/>
      <c r="I691" s="119"/>
      <c r="J691" s="119"/>
      <c r="K691" s="119"/>
      <c r="L691" s="119"/>
      <c r="M691" s="119"/>
    </row>
    <row r="692" spans="1:13" ht="12.75" customHeight="1" thickBot="1" x14ac:dyDescent="0.25">
      <c r="A692" s="2" t="s">
        <v>0</v>
      </c>
      <c r="B692" s="79">
        <f>+B693+B694</f>
        <v>248980</v>
      </c>
      <c r="C692" s="79">
        <f t="shared" ref="C692:E692" si="155">+C693+C694</f>
        <v>261239</v>
      </c>
      <c r="D692" s="79">
        <f t="shared" si="155"/>
        <v>256127</v>
      </c>
      <c r="E692" s="79">
        <f t="shared" si="155"/>
        <v>256127</v>
      </c>
      <c r="F692" s="119"/>
      <c r="G692" s="119"/>
      <c r="H692" s="119"/>
      <c r="I692" s="119"/>
      <c r="J692" s="119"/>
      <c r="K692" s="119"/>
      <c r="L692" s="119"/>
      <c r="M692" s="119"/>
    </row>
    <row r="693" spans="1:13" ht="12.75" customHeight="1" thickBot="1" x14ac:dyDescent="0.25">
      <c r="A693" s="3" t="s">
        <v>47</v>
      </c>
      <c r="B693" s="78">
        <f t="shared" ref="B693:E694" si="156">B40+B77+B114+B151+B188+B615</f>
        <v>248980</v>
      </c>
      <c r="C693" s="78">
        <f t="shared" si="156"/>
        <v>261239</v>
      </c>
      <c r="D693" s="78">
        <f t="shared" si="156"/>
        <v>256127</v>
      </c>
      <c r="E693" s="78">
        <f t="shared" si="156"/>
        <v>256127</v>
      </c>
      <c r="F693" s="119"/>
      <c r="G693" s="119"/>
      <c r="H693" s="119"/>
      <c r="I693" s="119"/>
      <c r="J693" s="119"/>
      <c r="K693" s="119"/>
      <c r="L693" s="119"/>
      <c r="M693" s="119"/>
    </row>
    <row r="694" spans="1:13" ht="12.75" customHeight="1" thickBot="1" x14ac:dyDescent="0.25">
      <c r="A694" s="3" t="s">
        <v>90</v>
      </c>
      <c r="B694" s="78">
        <f t="shared" si="156"/>
        <v>0</v>
      </c>
      <c r="C694" s="78">
        <f t="shared" si="156"/>
        <v>0</v>
      </c>
      <c r="D694" s="78">
        <f t="shared" si="156"/>
        <v>0</v>
      </c>
      <c r="E694" s="78">
        <f t="shared" si="156"/>
        <v>0</v>
      </c>
      <c r="F694" s="119"/>
      <c r="G694" s="119"/>
      <c r="H694" s="119"/>
      <c r="I694" s="119"/>
      <c r="J694" s="119"/>
      <c r="K694" s="119"/>
      <c r="L694" s="119"/>
      <c r="M694" s="119"/>
    </row>
    <row r="695" spans="1:13" ht="13.5" thickBot="1" x14ac:dyDescent="0.25">
      <c r="A695" s="2" t="s">
        <v>28</v>
      </c>
      <c r="B695" s="78">
        <f>+B696+B697</f>
        <v>42374</v>
      </c>
      <c r="C695" s="78">
        <f t="shared" ref="C695:E695" si="157">+C696+C697</f>
        <v>43566</v>
      </c>
      <c r="D695" s="78">
        <f t="shared" si="157"/>
        <v>42700</v>
      </c>
      <c r="E695" s="78">
        <f t="shared" si="157"/>
        <v>42700</v>
      </c>
      <c r="F695" s="119"/>
      <c r="G695" s="119"/>
      <c r="H695" s="119"/>
      <c r="I695" s="119"/>
      <c r="J695" s="119"/>
      <c r="K695" s="119"/>
      <c r="L695" s="119"/>
      <c r="M695" s="119"/>
    </row>
    <row r="696" spans="1:13" ht="12.75" customHeight="1" thickBot="1" x14ac:dyDescent="0.25">
      <c r="A696" s="3" t="s">
        <v>47</v>
      </c>
      <c r="B696" s="78">
        <f t="shared" ref="B696:E697" si="158">B43+B80+B117+B154+B191+B618</f>
        <v>42374</v>
      </c>
      <c r="C696" s="78">
        <f t="shared" si="158"/>
        <v>43566</v>
      </c>
      <c r="D696" s="78">
        <f t="shared" si="158"/>
        <v>42700</v>
      </c>
      <c r="E696" s="78">
        <f t="shared" si="158"/>
        <v>42700</v>
      </c>
      <c r="F696" s="119"/>
      <c r="G696" s="119"/>
      <c r="H696" s="119"/>
      <c r="I696" s="119"/>
      <c r="J696" s="119"/>
      <c r="K696" s="119"/>
      <c r="L696" s="119"/>
      <c r="M696" s="119"/>
    </row>
    <row r="697" spans="1:13" ht="12.75" customHeight="1" thickBot="1" x14ac:dyDescent="0.25">
      <c r="A697" s="3" t="s">
        <v>90</v>
      </c>
      <c r="B697" s="78">
        <f t="shared" si="158"/>
        <v>0</v>
      </c>
      <c r="C697" s="78">
        <f t="shared" si="158"/>
        <v>0</v>
      </c>
      <c r="D697" s="78">
        <f t="shared" si="158"/>
        <v>0</v>
      </c>
      <c r="E697" s="78">
        <f t="shared" si="158"/>
        <v>0</v>
      </c>
      <c r="F697" s="119"/>
      <c r="G697" s="119"/>
      <c r="H697" s="119"/>
      <c r="I697" s="119"/>
      <c r="J697" s="119"/>
      <c r="K697" s="119"/>
      <c r="L697" s="119"/>
      <c r="M697" s="119"/>
    </row>
    <row r="698" spans="1:13" ht="12.75" customHeight="1" thickBot="1" x14ac:dyDescent="0.25">
      <c r="A698" s="2" t="s">
        <v>1</v>
      </c>
      <c r="B698" s="78">
        <f>+B699+B700</f>
        <v>186158</v>
      </c>
      <c r="C698" s="78">
        <f t="shared" ref="C698:E698" si="159">+C699+C700</f>
        <v>180917</v>
      </c>
      <c r="D698" s="78">
        <f t="shared" si="159"/>
        <v>186895</v>
      </c>
      <c r="E698" s="78">
        <f t="shared" si="159"/>
        <v>191514</v>
      </c>
      <c r="F698" s="119"/>
      <c r="G698" s="119"/>
      <c r="H698" s="119"/>
      <c r="I698" s="119"/>
      <c r="J698" s="119"/>
      <c r="K698" s="119"/>
      <c r="L698" s="119"/>
      <c r="M698" s="119"/>
    </row>
    <row r="699" spans="1:13" ht="12.75" customHeight="1" thickBot="1" x14ac:dyDescent="0.25">
      <c r="A699" s="3" t="s">
        <v>47</v>
      </c>
      <c r="B699" s="78">
        <f t="shared" ref="B699:E700" si="160">B46+B83+B120+B157+B194+B621</f>
        <v>143658</v>
      </c>
      <c r="C699" s="78">
        <f t="shared" si="160"/>
        <v>130217</v>
      </c>
      <c r="D699" s="78">
        <f t="shared" si="160"/>
        <v>132895</v>
      </c>
      <c r="E699" s="78">
        <f t="shared" si="160"/>
        <v>134836</v>
      </c>
      <c r="F699" s="119"/>
      <c r="G699" s="119"/>
      <c r="H699" s="119"/>
      <c r="I699" s="119"/>
      <c r="J699" s="119"/>
      <c r="K699" s="119"/>
      <c r="L699" s="119"/>
      <c r="M699" s="119"/>
    </row>
    <row r="700" spans="1:13" ht="12.75" customHeight="1" thickBot="1" x14ac:dyDescent="0.25">
      <c r="A700" s="3" t="s">
        <v>90</v>
      </c>
      <c r="B700" s="78">
        <f t="shared" si="160"/>
        <v>42500</v>
      </c>
      <c r="C700" s="78">
        <f t="shared" si="160"/>
        <v>50700</v>
      </c>
      <c r="D700" s="78">
        <f t="shared" si="160"/>
        <v>54000</v>
      </c>
      <c r="E700" s="78">
        <f t="shared" si="160"/>
        <v>56678</v>
      </c>
      <c r="F700" s="119"/>
      <c r="G700" s="119"/>
      <c r="H700" s="119"/>
      <c r="I700" s="119"/>
      <c r="J700" s="119"/>
      <c r="K700" s="119"/>
      <c r="L700" s="119"/>
      <c r="M700" s="119"/>
    </row>
    <row r="701" spans="1:13" ht="12.75" customHeight="1" thickBot="1" x14ac:dyDescent="0.25">
      <c r="A701" s="2" t="s">
        <v>2</v>
      </c>
      <c r="B701" s="78">
        <f>+B702+B703</f>
        <v>0</v>
      </c>
      <c r="C701" s="78">
        <f t="shared" ref="C701:E701" si="161">+C702+C703</f>
        <v>0</v>
      </c>
      <c r="D701" s="78">
        <f t="shared" si="161"/>
        <v>0</v>
      </c>
      <c r="E701" s="78">
        <f t="shared" si="161"/>
        <v>0</v>
      </c>
      <c r="F701" s="119"/>
      <c r="G701" s="119"/>
      <c r="H701" s="119"/>
      <c r="I701" s="119"/>
      <c r="J701" s="119"/>
      <c r="K701" s="119"/>
      <c r="L701" s="119"/>
      <c r="M701" s="119"/>
    </row>
    <row r="702" spans="1:13" ht="12.75" customHeight="1" thickBot="1" x14ac:dyDescent="0.25">
      <c r="A702" s="3" t="s">
        <v>47</v>
      </c>
      <c r="B702" s="78">
        <f t="shared" ref="B702:E703" si="162">B49+B86+B123+B160+B197+B624</f>
        <v>0</v>
      </c>
      <c r="C702" s="78">
        <f t="shared" si="162"/>
        <v>0</v>
      </c>
      <c r="D702" s="78">
        <f t="shared" si="162"/>
        <v>0</v>
      </c>
      <c r="E702" s="78">
        <f t="shared" si="162"/>
        <v>0</v>
      </c>
      <c r="F702" s="119"/>
      <c r="G702" s="119"/>
      <c r="H702" s="119"/>
      <c r="I702" s="119"/>
      <c r="J702" s="119"/>
      <c r="K702" s="119"/>
      <c r="L702" s="119"/>
      <c r="M702" s="119"/>
    </row>
    <row r="703" spans="1:13" ht="12.75" customHeight="1" thickBot="1" x14ac:dyDescent="0.25">
      <c r="A703" s="3" t="s">
        <v>90</v>
      </c>
      <c r="B703" s="78">
        <f t="shared" si="162"/>
        <v>0</v>
      </c>
      <c r="C703" s="78">
        <f t="shared" si="162"/>
        <v>0</v>
      </c>
      <c r="D703" s="78">
        <f t="shared" si="162"/>
        <v>0</v>
      </c>
      <c r="E703" s="78">
        <f t="shared" si="162"/>
        <v>0</v>
      </c>
      <c r="F703" s="119"/>
      <c r="G703" s="119"/>
      <c r="H703" s="119"/>
      <c r="I703" s="119"/>
      <c r="J703" s="119"/>
      <c r="K703" s="119"/>
      <c r="L703" s="119"/>
      <c r="M703" s="119"/>
    </row>
    <row r="704" spans="1:13" ht="12.75" customHeight="1" thickBot="1" x14ac:dyDescent="0.25">
      <c r="A704" s="2" t="s">
        <v>24</v>
      </c>
      <c r="B704" s="78">
        <f>+B705+B706</f>
        <v>54549</v>
      </c>
      <c r="C704" s="78">
        <f t="shared" ref="C704:E704" si="163">+C705+C706</f>
        <v>69700</v>
      </c>
      <c r="D704" s="78">
        <f t="shared" si="163"/>
        <v>69819</v>
      </c>
      <c r="E704" s="78">
        <f t="shared" si="163"/>
        <v>69700</v>
      </c>
      <c r="F704" s="119"/>
      <c r="G704" s="119"/>
      <c r="H704" s="119"/>
      <c r="I704" s="119"/>
      <c r="J704" s="119"/>
      <c r="K704" s="119"/>
      <c r="L704" s="119"/>
      <c r="M704" s="119"/>
    </row>
    <row r="705" spans="1:13" ht="12.75" customHeight="1" thickBot="1" x14ac:dyDescent="0.25">
      <c r="A705" s="3" t="s">
        <v>47</v>
      </c>
      <c r="B705" s="78">
        <f t="shared" ref="B705:E706" si="164">B52+B89+B126+B163+B200+B627</f>
        <v>54549</v>
      </c>
      <c r="C705" s="78">
        <f t="shared" si="164"/>
        <v>69700</v>
      </c>
      <c r="D705" s="78">
        <f t="shared" si="164"/>
        <v>69819</v>
      </c>
      <c r="E705" s="78">
        <f t="shared" si="164"/>
        <v>69700</v>
      </c>
      <c r="F705" s="119"/>
      <c r="G705" s="119"/>
      <c r="H705" s="119"/>
      <c r="I705" s="119"/>
      <c r="J705" s="119"/>
      <c r="K705" s="119"/>
      <c r="L705" s="119"/>
      <c r="M705" s="119"/>
    </row>
    <row r="706" spans="1:13" ht="12.75" customHeight="1" thickBot="1" x14ac:dyDescent="0.25">
      <c r="A706" s="3" t="s">
        <v>90</v>
      </c>
      <c r="B706" s="78">
        <f t="shared" si="164"/>
        <v>0</v>
      </c>
      <c r="C706" s="78">
        <f t="shared" si="164"/>
        <v>0</v>
      </c>
      <c r="D706" s="78">
        <f t="shared" si="164"/>
        <v>0</v>
      </c>
      <c r="E706" s="78">
        <f t="shared" si="164"/>
        <v>0</v>
      </c>
      <c r="F706" s="119"/>
      <c r="G706" s="119"/>
      <c r="H706" s="119"/>
      <c r="I706" s="119"/>
      <c r="J706" s="119"/>
      <c r="K706" s="119"/>
      <c r="L706" s="119"/>
      <c r="M706" s="119"/>
    </row>
    <row r="707" spans="1:13" ht="12.75" customHeight="1" thickBot="1" x14ac:dyDescent="0.25">
      <c r="A707" s="2" t="s">
        <v>25</v>
      </c>
      <c r="B707" s="78">
        <f>+B708+B709</f>
        <v>464</v>
      </c>
      <c r="C707" s="78">
        <f t="shared" ref="C707:E707" si="165">+C708+C709</f>
        <v>459</v>
      </c>
      <c r="D707" s="78">
        <f t="shared" si="165"/>
        <v>459</v>
      </c>
      <c r="E707" s="78">
        <f t="shared" si="165"/>
        <v>459</v>
      </c>
      <c r="F707" s="119"/>
      <c r="G707" s="119"/>
      <c r="H707" s="119"/>
      <c r="I707" s="119"/>
      <c r="J707" s="119"/>
      <c r="K707" s="119"/>
      <c r="L707" s="119"/>
      <c r="M707" s="119"/>
    </row>
    <row r="708" spans="1:13" ht="12.75" customHeight="1" thickBot="1" x14ac:dyDescent="0.25">
      <c r="A708" s="3" t="s">
        <v>47</v>
      </c>
      <c r="B708" s="78">
        <f t="shared" ref="B708:E709" si="166">B55+B92+B129+B166+B203+B630</f>
        <v>464</v>
      </c>
      <c r="C708" s="78">
        <f t="shared" si="166"/>
        <v>459</v>
      </c>
      <c r="D708" s="78">
        <f t="shared" si="166"/>
        <v>459</v>
      </c>
      <c r="E708" s="78">
        <f t="shared" si="166"/>
        <v>459</v>
      </c>
      <c r="F708" s="119"/>
      <c r="G708" s="119"/>
      <c r="H708" s="119"/>
      <c r="I708" s="119"/>
      <c r="J708" s="119"/>
      <c r="K708" s="119"/>
      <c r="L708" s="119"/>
      <c r="M708" s="119"/>
    </row>
    <row r="709" spans="1:13" ht="12.75" customHeight="1" thickBot="1" x14ac:dyDescent="0.25">
      <c r="A709" s="3" t="s">
        <v>90</v>
      </c>
      <c r="B709" s="78">
        <f t="shared" si="166"/>
        <v>0</v>
      </c>
      <c r="C709" s="78">
        <f t="shared" si="166"/>
        <v>0</v>
      </c>
      <c r="D709" s="78">
        <f t="shared" si="166"/>
        <v>0</v>
      </c>
      <c r="E709" s="78">
        <f t="shared" si="166"/>
        <v>0</v>
      </c>
      <c r="F709" s="119"/>
      <c r="G709" s="119"/>
      <c r="H709" s="119"/>
      <c r="I709" s="119"/>
      <c r="J709" s="119"/>
      <c r="K709" s="119"/>
      <c r="L709" s="119"/>
      <c r="M709" s="119"/>
    </row>
    <row r="710" spans="1:13" ht="13.5" thickBot="1" x14ac:dyDescent="0.25">
      <c r="A710" s="2" t="s">
        <v>3</v>
      </c>
      <c r="B710" s="78">
        <f>+B711+B712</f>
        <v>2166</v>
      </c>
      <c r="C710" s="78">
        <f t="shared" ref="C710:E710" si="167">+C711+C712</f>
        <v>0</v>
      </c>
      <c r="D710" s="78">
        <f t="shared" si="167"/>
        <v>0</v>
      </c>
      <c r="E710" s="78">
        <f t="shared" si="167"/>
        <v>0</v>
      </c>
      <c r="F710" s="119"/>
      <c r="G710" s="119"/>
      <c r="H710" s="119"/>
      <c r="I710" s="119"/>
      <c r="J710" s="119"/>
      <c r="K710" s="119"/>
      <c r="L710" s="119"/>
      <c r="M710" s="119"/>
    </row>
    <row r="711" spans="1:13" ht="12.75" customHeight="1" thickBot="1" x14ac:dyDescent="0.25">
      <c r="A711" s="3" t="s">
        <v>47</v>
      </c>
      <c r="B711" s="78">
        <f t="shared" ref="B711:E712" si="168">B58+B95+B132+B169+B206+B633</f>
        <v>2166</v>
      </c>
      <c r="C711" s="78">
        <f t="shared" si="168"/>
        <v>0</v>
      </c>
      <c r="D711" s="78">
        <f t="shared" si="168"/>
        <v>0</v>
      </c>
      <c r="E711" s="78">
        <f t="shared" si="168"/>
        <v>0</v>
      </c>
      <c r="F711" s="119"/>
      <c r="G711" s="119"/>
      <c r="H711" s="119"/>
      <c r="I711" s="119"/>
      <c r="J711" s="119"/>
      <c r="K711" s="119"/>
      <c r="L711" s="119"/>
      <c r="M711" s="119"/>
    </row>
    <row r="712" spans="1:13" ht="12.75" customHeight="1" thickBot="1" x14ac:dyDescent="0.25">
      <c r="A712" s="3" t="s">
        <v>90</v>
      </c>
      <c r="B712" s="78">
        <f t="shared" si="168"/>
        <v>0</v>
      </c>
      <c r="C712" s="78">
        <f t="shared" si="168"/>
        <v>0</v>
      </c>
      <c r="D712" s="78">
        <f t="shared" si="168"/>
        <v>0</v>
      </c>
      <c r="E712" s="78">
        <f t="shared" si="168"/>
        <v>0</v>
      </c>
      <c r="F712" s="119"/>
      <c r="G712" s="119"/>
      <c r="H712" s="119"/>
      <c r="I712" s="119"/>
      <c r="J712" s="119"/>
      <c r="K712" s="119"/>
      <c r="L712" s="119"/>
      <c r="M712" s="119"/>
    </row>
    <row r="713" spans="1:13" ht="12.75" customHeight="1" thickBot="1" x14ac:dyDescent="0.25">
      <c r="A713" s="2" t="s">
        <v>19</v>
      </c>
      <c r="B713" s="79">
        <f>+B714+B715+B716+B717</f>
        <v>5000</v>
      </c>
      <c r="C713" s="79">
        <f t="shared" ref="C713:E713" si="169">+C714+C715+C716+C717</f>
        <v>0</v>
      </c>
      <c r="D713" s="79">
        <f t="shared" si="169"/>
        <v>0</v>
      </c>
      <c r="E713" s="79">
        <f t="shared" si="169"/>
        <v>0</v>
      </c>
      <c r="F713" s="119"/>
      <c r="G713" s="119"/>
      <c r="H713" s="119"/>
      <c r="I713" s="119"/>
      <c r="J713" s="119"/>
      <c r="K713" s="119"/>
      <c r="L713" s="119"/>
      <c r="M713" s="119"/>
    </row>
    <row r="714" spans="1:13" ht="12.75" customHeight="1" thickBot="1" x14ac:dyDescent="0.25">
      <c r="A714" s="3" t="s">
        <v>47</v>
      </c>
      <c r="B714" s="77">
        <f>+B228+B253+B281+B306+B331+B356+B381+B406+B431+B456+B482+B508+B533+B558+B583+B655+B680</f>
        <v>5000</v>
      </c>
      <c r="C714" s="77">
        <f t="shared" ref="C714:E714" si="170">+C228+C253+C281+C306+C331+C356+C381+C406+C431+C456+C482+C508+C533+C558+C583+C655+C680</f>
        <v>0</v>
      </c>
      <c r="D714" s="77">
        <f t="shared" si="170"/>
        <v>0</v>
      </c>
      <c r="E714" s="77">
        <f t="shared" si="170"/>
        <v>0</v>
      </c>
      <c r="F714" s="119"/>
      <c r="G714" s="119"/>
      <c r="H714" s="119"/>
      <c r="I714" s="119"/>
      <c r="J714" s="119"/>
      <c r="K714" s="119"/>
      <c r="L714" s="119"/>
      <c r="M714" s="119"/>
    </row>
    <row r="715" spans="1:13" ht="12.75" customHeight="1" thickBot="1" x14ac:dyDescent="0.25">
      <c r="A715" s="3" t="s">
        <v>91</v>
      </c>
      <c r="B715" s="77">
        <f t="shared" ref="B715:E715" si="171">+B229+B254+B282+B307+B332+B357+B382+B407+B432+B457+B483+B509+B534+B559+B584+B656+B681</f>
        <v>0</v>
      </c>
      <c r="C715" s="77">
        <f t="shared" si="171"/>
        <v>0</v>
      </c>
      <c r="D715" s="77">
        <f t="shared" si="171"/>
        <v>0</v>
      </c>
      <c r="E715" s="77">
        <f t="shared" si="171"/>
        <v>0</v>
      </c>
      <c r="F715" s="119"/>
      <c r="G715" s="119"/>
      <c r="H715" s="119"/>
      <c r="I715" s="119"/>
      <c r="J715" s="119"/>
      <c r="K715" s="119"/>
      <c r="L715" s="119"/>
      <c r="M715" s="119"/>
    </row>
    <row r="716" spans="1:13" ht="12.75" customHeight="1" thickBot="1" x14ac:dyDescent="0.25">
      <c r="A716" s="3" t="s">
        <v>87</v>
      </c>
      <c r="B716" s="77">
        <f t="shared" ref="B716:E716" si="172">+B230+B255+B283+B308+B333+B358+B383+B408+B433+B458+B484+B510+B535+B560+B585+B657+B682</f>
        <v>0</v>
      </c>
      <c r="C716" s="77">
        <f t="shared" si="172"/>
        <v>0</v>
      </c>
      <c r="D716" s="77">
        <f t="shared" si="172"/>
        <v>0</v>
      </c>
      <c r="E716" s="77">
        <f t="shared" si="172"/>
        <v>0</v>
      </c>
      <c r="F716" s="119"/>
      <c r="G716" s="119"/>
      <c r="H716" s="119"/>
      <c r="I716" s="119"/>
      <c r="J716" s="119"/>
      <c r="K716" s="119"/>
      <c r="L716" s="119"/>
      <c r="M716" s="119"/>
    </row>
    <row r="717" spans="1:13" ht="12.75" customHeight="1" thickBot="1" x14ac:dyDescent="0.25">
      <c r="A717" s="3" t="s">
        <v>88</v>
      </c>
      <c r="B717" s="77">
        <f t="shared" ref="B717:E717" si="173">+B231+B256+B284+B309+B334+B359+B384+B409+B434+B459+B485+B511+B536+B561+B586+B658+B683</f>
        <v>0</v>
      </c>
      <c r="C717" s="77">
        <f t="shared" si="173"/>
        <v>0</v>
      </c>
      <c r="D717" s="77">
        <f t="shared" si="173"/>
        <v>0</v>
      </c>
      <c r="E717" s="77">
        <f t="shared" si="173"/>
        <v>0</v>
      </c>
      <c r="F717" s="119"/>
      <c r="G717" s="119"/>
      <c r="H717" s="119"/>
      <c r="I717" s="119"/>
      <c r="J717" s="119"/>
      <c r="K717" s="119"/>
      <c r="L717" s="119"/>
      <c r="M717" s="119"/>
    </row>
    <row r="718" spans="1:13" ht="12.75" customHeight="1" thickBot="1" x14ac:dyDescent="0.25">
      <c r="A718" s="2" t="s">
        <v>20</v>
      </c>
      <c r="B718" s="77">
        <f>+B719+B720+B721+B722</f>
        <v>60000</v>
      </c>
      <c r="C718" s="77">
        <f t="shared" ref="C718:E718" si="174">+C719+C720+C721+C722</f>
        <v>42823</v>
      </c>
      <c r="D718" s="77">
        <f t="shared" si="174"/>
        <v>7500</v>
      </c>
      <c r="E718" s="77">
        <f t="shared" si="174"/>
        <v>7500</v>
      </c>
      <c r="F718" s="119"/>
      <c r="G718" s="119"/>
      <c r="H718" s="119"/>
      <c r="I718" s="119"/>
      <c r="J718" s="119"/>
      <c r="K718" s="119"/>
      <c r="L718" s="119"/>
      <c r="M718" s="119"/>
    </row>
    <row r="719" spans="1:13" ht="12.75" customHeight="1" thickBot="1" x14ac:dyDescent="0.25">
      <c r="A719" s="3" t="s">
        <v>47</v>
      </c>
      <c r="B719" s="77">
        <f t="shared" ref="B719:E719" si="175">+B233+B258+B286+B311+B336+B361+B386+B411+B436+B461+B487+B513+B538+B563+B588+B660+B685</f>
        <v>30000</v>
      </c>
      <c r="C719" s="77">
        <f t="shared" si="175"/>
        <v>6460</v>
      </c>
      <c r="D719" s="77">
        <f t="shared" si="175"/>
        <v>7500</v>
      </c>
      <c r="E719" s="77">
        <f t="shared" si="175"/>
        <v>7500</v>
      </c>
      <c r="F719" s="119"/>
      <c r="G719" s="119"/>
      <c r="H719" s="119"/>
      <c r="I719" s="119"/>
      <c r="J719" s="119"/>
      <c r="K719" s="119"/>
      <c r="L719" s="119"/>
      <c r="M719" s="119"/>
    </row>
    <row r="720" spans="1:13" ht="12.75" customHeight="1" thickBot="1" x14ac:dyDescent="0.25">
      <c r="A720" s="3" t="s">
        <v>91</v>
      </c>
      <c r="B720" s="77">
        <f t="shared" ref="B720:E720" si="176">+B234+B259+B287+B312+B337+B362+B387+B412+B437+B462+B488+B514+B539+B564+B589+B661+B686</f>
        <v>30000</v>
      </c>
      <c r="C720" s="77">
        <f t="shared" si="176"/>
        <v>35323</v>
      </c>
      <c r="D720" s="77">
        <f t="shared" si="176"/>
        <v>0</v>
      </c>
      <c r="E720" s="77">
        <f t="shared" si="176"/>
        <v>0</v>
      </c>
      <c r="F720" s="119"/>
      <c r="G720" s="119"/>
      <c r="H720" s="119"/>
      <c r="I720" s="119"/>
      <c r="J720" s="119"/>
      <c r="K720" s="119"/>
      <c r="L720" s="119"/>
      <c r="M720" s="119"/>
    </row>
    <row r="721" spans="1:13" ht="12.75" customHeight="1" thickBot="1" x14ac:dyDescent="0.25">
      <c r="A721" s="3" t="s">
        <v>87</v>
      </c>
      <c r="B721" s="77">
        <f t="shared" ref="B721:E721" si="177">+B235+B260+B288+B313+B338+B363+B388+B413+B438+B463+B489+B515+B540+B565+B590+B662+B687</f>
        <v>0</v>
      </c>
      <c r="C721" s="77">
        <f t="shared" si="177"/>
        <v>0</v>
      </c>
      <c r="D721" s="77">
        <f t="shared" si="177"/>
        <v>0</v>
      </c>
      <c r="E721" s="77">
        <f t="shared" si="177"/>
        <v>0</v>
      </c>
      <c r="F721" s="119"/>
      <c r="G721" s="119"/>
      <c r="H721" s="119"/>
      <c r="I721" s="119"/>
      <c r="J721" s="119"/>
      <c r="K721" s="119"/>
      <c r="L721" s="119"/>
      <c r="M721" s="119"/>
    </row>
    <row r="722" spans="1:13" ht="12.75" customHeight="1" thickBot="1" x14ac:dyDescent="0.25">
      <c r="A722" s="3" t="s">
        <v>88</v>
      </c>
      <c r="B722" s="77">
        <f t="shared" ref="B722:E722" si="178">+B236+B261+B289+B314+B339+B364+B389+B414+B439+B464+B490+B516+B541+B566+B591+B663+B688</f>
        <v>0</v>
      </c>
      <c r="C722" s="77">
        <f t="shared" si="178"/>
        <v>1040</v>
      </c>
      <c r="D722" s="77">
        <f t="shared" si="178"/>
        <v>0</v>
      </c>
      <c r="E722" s="77">
        <f t="shared" si="178"/>
        <v>0</v>
      </c>
      <c r="F722" s="119"/>
      <c r="G722" s="119"/>
      <c r="H722" s="119"/>
      <c r="I722" s="119"/>
      <c r="J722" s="119"/>
      <c r="K722" s="119"/>
      <c r="L722" s="119"/>
      <c r="M722" s="119"/>
    </row>
    <row r="723" spans="1:13" ht="12.75" customHeight="1" thickBot="1" x14ac:dyDescent="0.25">
      <c r="A723" s="147" t="s">
        <v>31</v>
      </c>
      <c r="B723" s="182">
        <f>IF(B691-B690=0,0,"Error")</f>
        <v>0</v>
      </c>
      <c r="C723" s="182">
        <f t="shared" ref="C723:E723" si="179">IF(C691-C690=0,0,"Error")</f>
        <v>0</v>
      </c>
      <c r="D723" s="182">
        <f t="shared" si="179"/>
        <v>0</v>
      </c>
      <c r="E723" s="182">
        <f t="shared" si="179"/>
        <v>0</v>
      </c>
      <c r="F723" s="119"/>
      <c r="G723" s="119"/>
      <c r="H723" s="119"/>
      <c r="I723" s="119"/>
      <c r="J723" s="119"/>
      <c r="K723" s="119"/>
      <c r="L723" s="119"/>
      <c r="M723" s="119"/>
    </row>
  </sheetData>
  <mergeCells count="182">
    <mergeCell ref="A1:E1"/>
    <mergeCell ref="Q442:T442"/>
    <mergeCell ref="B443:E443"/>
    <mergeCell ref="Q443:T443"/>
    <mergeCell ref="A444:A445"/>
    <mergeCell ref="Q416:T416"/>
    <mergeCell ref="B417:E417"/>
    <mergeCell ref="Q417:T417"/>
    <mergeCell ref="Q418:T418"/>
    <mergeCell ref="A419:A420"/>
    <mergeCell ref="Q317:T317"/>
    <mergeCell ref="A294:A295"/>
    <mergeCell ref="A427:E427"/>
    <mergeCell ref="A428:A429"/>
    <mergeCell ref="B367:E367"/>
    <mergeCell ref="Q441:T441"/>
    <mergeCell ref="Q392:T392"/>
    <mergeCell ref="B393:E393"/>
    <mergeCell ref="Q393:T393"/>
    <mergeCell ref="A394:A395"/>
    <mergeCell ref="B392:E392"/>
    <mergeCell ref="A303:A304"/>
    <mergeCell ref="B416:C416"/>
    <mergeCell ref="B441:C441"/>
    <mergeCell ref="A250:A251"/>
    <mergeCell ref="B212:E212"/>
    <mergeCell ref="Q367:T367"/>
    <mergeCell ref="B368:E368"/>
    <mergeCell ref="Q368:T368"/>
    <mergeCell ref="A369:A370"/>
    <mergeCell ref="Q391:T391"/>
    <mergeCell ref="Q341:T341"/>
    <mergeCell ref="B342:E342"/>
    <mergeCell ref="Q342:T342"/>
    <mergeCell ref="B343:E343"/>
    <mergeCell ref="Q343:T343"/>
    <mergeCell ref="A344:A345"/>
    <mergeCell ref="Q318:T318"/>
    <mergeCell ref="A319:A320"/>
    <mergeCell ref="A327:E327"/>
    <mergeCell ref="Q291:T291"/>
    <mergeCell ref="Q292:T292"/>
    <mergeCell ref="Q293:T293"/>
    <mergeCell ref="A263:E263"/>
    <mergeCell ref="A264:E264"/>
    <mergeCell ref="B293:E293"/>
    <mergeCell ref="Q316:T316"/>
    <mergeCell ref="B317:E317"/>
    <mergeCell ref="B267:E267"/>
    <mergeCell ref="B268:E268"/>
    <mergeCell ref="B265:E265"/>
    <mergeCell ref="A269:A270"/>
    <mergeCell ref="A277:E277"/>
    <mergeCell ref="A278:A279"/>
    <mergeCell ref="A3:E3"/>
    <mergeCell ref="B5:E5"/>
    <mergeCell ref="B6:E6"/>
    <mergeCell ref="B7:E7"/>
    <mergeCell ref="A8:E8"/>
    <mergeCell ref="A37:A38"/>
    <mergeCell ref="B62:E62"/>
    <mergeCell ref="B63:E63"/>
    <mergeCell ref="B64:E64"/>
    <mergeCell ref="A24:E24"/>
    <mergeCell ref="B25:E25"/>
    <mergeCell ref="B26:E26"/>
    <mergeCell ref="B27:E27"/>
    <mergeCell ref="A28:A29"/>
    <mergeCell ref="A36:E36"/>
    <mergeCell ref="A9:E11"/>
    <mergeCell ref="B12:E12"/>
    <mergeCell ref="A249:E249"/>
    <mergeCell ref="B467:C467"/>
    <mergeCell ref="B493:C493"/>
    <mergeCell ref="B518:C518"/>
    <mergeCell ref="B543:C543"/>
    <mergeCell ref="A13:A14"/>
    <mergeCell ref="B18:E18"/>
    <mergeCell ref="A19:E19"/>
    <mergeCell ref="A23:E23"/>
    <mergeCell ref="B466:E466"/>
    <mergeCell ref="B468:E468"/>
    <mergeCell ref="B469:E469"/>
    <mergeCell ref="A470:A471"/>
    <mergeCell ref="B292:E292"/>
    <mergeCell ref="A352:E352"/>
    <mergeCell ref="A353:A354"/>
    <mergeCell ref="A377:E377"/>
    <mergeCell ref="A378:A379"/>
    <mergeCell ref="A402:E402"/>
    <mergeCell ref="A403:A404"/>
    <mergeCell ref="B418:E418"/>
    <mergeCell ref="B442:E442"/>
    <mergeCell ref="A328:A329"/>
    <mergeCell ref="B318:E318"/>
    <mergeCell ref="A302:E302"/>
    <mergeCell ref="A530:A531"/>
    <mergeCell ref="B544:E544"/>
    <mergeCell ref="B545:E545"/>
    <mergeCell ref="A496:A497"/>
    <mergeCell ref="A504:E504"/>
    <mergeCell ref="A505:A506"/>
    <mergeCell ref="B519:E519"/>
    <mergeCell ref="B520:E520"/>
    <mergeCell ref="A479:A480"/>
    <mergeCell ref="B492:E492"/>
    <mergeCell ref="B494:E494"/>
    <mergeCell ref="B495:E495"/>
    <mergeCell ref="B642:E642"/>
    <mergeCell ref="A651:E651"/>
    <mergeCell ref="A611:E611"/>
    <mergeCell ref="A612:A613"/>
    <mergeCell ref="A637:E637"/>
    <mergeCell ref="A638:E638"/>
    <mergeCell ref="B639:E639"/>
    <mergeCell ref="B641:E641"/>
    <mergeCell ref="B666:E666"/>
    <mergeCell ref="B667:E667"/>
    <mergeCell ref="A676:E676"/>
    <mergeCell ref="B640:C640"/>
    <mergeCell ref="B665:C665"/>
    <mergeCell ref="B100:E100"/>
    <mergeCell ref="B101:E101"/>
    <mergeCell ref="A598:E598"/>
    <mergeCell ref="A599:E599"/>
    <mergeCell ref="B600:E600"/>
    <mergeCell ref="B601:E601"/>
    <mergeCell ref="B602:E602"/>
    <mergeCell ref="A603:A604"/>
    <mergeCell ref="B593:E593"/>
    <mergeCell ref="A594:E594"/>
    <mergeCell ref="A571:A572"/>
    <mergeCell ref="A579:E579"/>
    <mergeCell ref="A580:A581"/>
    <mergeCell ref="A546:A547"/>
    <mergeCell ref="A554:E554"/>
    <mergeCell ref="A555:A556"/>
    <mergeCell ref="B569:E569"/>
    <mergeCell ref="B570:E570"/>
    <mergeCell ref="B568:C568"/>
    <mergeCell ref="A452:E452"/>
    <mergeCell ref="A453:A454"/>
    <mergeCell ref="A478:E478"/>
    <mergeCell ref="A521:A522"/>
    <mergeCell ref="A529:E529"/>
    <mergeCell ref="B239:E239"/>
    <mergeCell ref="B214:E214"/>
    <mergeCell ref="A216:A217"/>
    <mergeCell ref="A111:A112"/>
    <mergeCell ref="A102:A103"/>
    <mergeCell ref="A110:E110"/>
    <mergeCell ref="B240:E240"/>
    <mergeCell ref="B136:E136"/>
    <mergeCell ref="B137:E137"/>
    <mergeCell ref="B138:E138"/>
    <mergeCell ref="B215:E215"/>
    <mergeCell ref="A224:E224"/>
    <mergeCell ref="A225:A226"/>
    <mergeCell ref="B213:C213"/>
    <mergeCell ref="B238:C238"/>
    <mergeCell ref="B266:C266"/>
    <mergeCell ref="B291:C291"/>
    <mergeCell ref="B316:C316"/>
    <mergeCell ref="B341:C341"/>
    <mergeCell ref="B366:C366"/>
    <mergeCell ref="B391:C391"/>
    <mergeCell ref="A65:A66"/>
    <mergeCell ref="A73:E73"/>
    <mergeCell ref="B99:E99"/>
    <mergeCell ref="A139:A140"/>
    <mergeCell ref="A147:E147"/>
    <mergeCell ref="A74:A75"/>
    <mergeCell ref="A241:A242"/>
    <mergeCell ref="A148:A149"/>
    <mergeCell ref="B173:E173"/>
    <mergeCell ref="B174:E174"/>
    <mergeCell ref="B175:E175"/>
    <mergeCell ref="A176:A177"/>
    <mergeCell ref="A184:E184"/>
    <mergeCell ref="A210:E210"/>
    <mergeCell ref="A185:A186"/>
    <mergeCell ref="A211:E211"/>
  </mergeCells>
  <pageMargins left="0.17" right="0.38" top="0.59" bottom="0.47" header="0.54" footer="0.49"/>
  <pageSetup scale="85"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P782"/>
  <sheetViews>
    <sheetView tabSelected="1" zoomScale="120" zoomScaleNormal="120" workbookViewId="0">
      <selection activeCell="H9" sqref="H9"/>
    </sheetView>
  </sheetViews>
  <sheetFormatPr defaultRowHeight="12.75" x14ac:dyDescent="0.2"/>
  <cols>
    <col min="1" max="1" width="30.7109375" style="12" customWidth="1"/>
    <col min="2" max="2" width="15.140625" style="9" customWidth="1"/>
    <col min="3" max="3" width="13" style="9" customWidth="1"/>
    <col min="4" max="4" width="13.7109375" style="9" customWidth="1"/>
    <col min="5" max="5" width="13.5703125" style="9" customWidth="1"/>
    <col min="6" max="6" width="11.5703125" style="9" customWidth="1"/>
    <col min="7" max="7" width="12.28515625" style="9" customWidth="1"/>
    <col min="8" max="8" width="16" style="9" customWidth="1"/>
    <col min="9" max="9" width="9" style="9" customWidth="1"/>
    <col min="10" max="12" width="8" style="9" customWidth="1"/>
    <col min="13" max="13" width="8.42578125" style="9" customWidth="1"/>
    <col min="14" max="23" width="8" style="9" customWidth="1"/>
    <col min="24" max="24" width="8.5703125" style="9" customWidth="1"/>
    <col min="25" max="16384" width="9.140625" style="9"/>
  </cols>
  <sheetData>
    <row r="1" spans="1:7" ht="14.25" x14ac:dyDescent="0.2">
      <c r="A1" s="598" t="s">
        <v>299</v>
      </c>
      <c r="B1" s="598"/>
      <c r="C1" s="598"/>
      <c r="D1" s="598"/>
      <c r="E1" s="598"/>
      <c r="F1" s="118"/>
      <c r="G1" s="118"/>
    </row>
    <row r="2" spans="1:7" x14ac:dyDescent="0.2">
      <c r="A2" s="597" t="s">
        <v>42</v>
      </c>
      <c r="B2" s="597"/>
      <c r="C2" s="597"/>
      <c r="D2" s="597"/>
      <c r="E2" s="597"/>
      <c r="F2" s="119"/>
      <c r="G2" s="118"/>
    </row>
    <row r="3" spans="1:7" x14ac:dyDescent="0.2">
      <c r="A3" s="491" t="s">
        <v>27</v>
      </c>
      <c r="B3" s="491"/>
      <c r="C3" s="491"/>
      <c r="D3" s="491"/>
      <c r="E3" s="491"/>
      <c r="F3" s="120"/>
      <c r="G3" s="118"/>
    </row>
    <row r="4" spans="1:7" ht="13.5" thickBot="1" x14ac:dyDescent="0.25">
      <c r="F4" s="118"/>
      <c r="G4" s="118"/>
    </row>
    <row r="5" spans="1:7" ht="13.5" thickBot="1" x14ac:dyDescent="0.25">
      <c r="A5" s="1" t="s">
        <v>21</v>
      </c>
      <c r="B5" s="584" t="s">
        <v>43</v>
      </c>
      <c r="C5" s="584"/>
      <c r="D5" s="584"/>
      <c r="E5" s="584"/>
      <c r="F5" s="118"/>
      <c r="G5" s="118"/>
    </row>
    <row r="6" spans="1:7" ht="13.5" thickBot="1" x14ac:dyDescent="0.25">
      <c r="A6" s="1" t="s">
        <v>4</v>
      </c>
      <c r="B6" s="585" t="s">
        <v>44</v>
      </c>
      <c r="C6" s="586"/>
      <c r="D6" s="586"/>
      <c r="E6" s="586"/>
      <c r="F6" s="118"/>
      <c r="G6" s="118"/>
    </row>
    <row r="7" spans="1:7" ht="13.5" thickBot="1" x14ac:dyDescent="0.25">
      <c r="A7" s="1" t="s">
        <v>26</v>
      </c>
      <c r="B7" s="567" t="s">
        <v>41</v>
      </c>
      <c r="C7" s="567"/>
      <c r="D7" s="567"/>
      <c r="E7" s="567"/>
      <c r="F7" s="118"/>
      <c r="G7" s="118"/>
    </row>
    <row r="8" spans="1:7" ht="13.5" thickBot="1" x14ac:dyDescent="0.25">
      <c r="A8" s="587" t="s">
        <v>7</v>
      </c>
      <c r="B8" s="588"/>
      <c r="C8" s="588"/>
      <c r="D8" s="588"/>
      <c r="E8" s="589"/>
      <c r="F8" s="118"/>
      <c r="G8" s="118"/>
    </row>
    <row r="9" spans="1:7" ht="55.5" customHeight="1" thickBot="1" x14ac:dyDescent="0.25">
      <c r="A9" s="590" t="s">
        <v>99</v>
      </c>
      <c r="B9" s="590"/>
      <c r="C9" s="590"/>
      <c r="D9" s="590"/>
      <c r="E9" s="590"/>
      <c r="F9" s="118"/>
      <c r="G9" s="118"/>
    </row>
    <row r="10" spans="1:7" ht="55.5" customHeight="1" thickBot="1" x14ac:dyDescent="0.25">
      <c r="A10" s="590"/>
      <c r="B10" s="590"/>
      <c r="C10" s="590"/>
      <c r="D10" s="590"/>
      <c r="E10" s="590"/>
      <c r="F10" s="118"/>
      <c r="G10" s="118"/>
    </row>
    <row r="11" spans="1:7" ht="13.5" thickBot="1" x14ac:dyDescent="0.25">
      <c r="A11" s="590"/>
      <c r="B11" s="590"/>
      <c r="C11" s="590"/>
      <c r="D11" s="590"/>
      <c r="E11" s="590"/>
      <c r="F11" s="118"/>
      <c r="G11" s="118"/>
    </row>
    <row r="12" spans="1:7" ht="29.25" customHeight="1" thickBot="1" x14ac:dyDescent="0.25">
      <c r="A12" s="106" t="s">
        <v>10</v>
      </c>
      <c r="B12" s="580" t="s">
        <v>100</v>
      </c>
      <c r="C12" s="580"/>
      <c r="D12" s="580"/>
      <c r="E12" s="580"/>
      <c r="F12" s="118"/>
      <c r="G12" s="118"/>
    </row>
    <row r="13" spans="1:7" x14ac:dyDescent="0.2">
      <c r="A13" s="515" t="s">
        <v>11</v>
      </c>
      <c r="B13" s="13">
        <v>2019</v>
      </c>
      <c r="C13" s="13">
        <v>2020</v>
      </c>
      <c r="D13" s="13">
        <v>2021</v>
      </c>
      <c r="E13" s="13">
        <v>2022</v>
      </c>
      <c r="F13" s="118"/>
      <c r="G13" s="118"/>
    </row>
    <row r="14" spans="1:7" ht="13.5" thickBot="1" x14ac:dyDescent="0.25">
      <c r="A14" s="516"/>
      <c r="B14" s="14" t="s">
        <v>5</v>
      </c>
      <c r="C14" s="14" t="s">
        <v>6</v>
      </c>
      <c r="D14" s="14" t="s">
        <v>6</v>
      </c>
      <c r="E14" s="14" t="s">
        <v>6</v>
      </c>
      <c r="F14" s="118"/>
      <c r="G14" s="118"/>
    </row>
    <row r="15" spans="1:7" ht="51.75" thickBot="1" x14ac:dyDescent="0.25">
      <c r="A15" s="351" t="s">
        <v>101</v>
      </c>
      <c r="B15" s="352">
        <v>0.05</v>
      </c>
      <c r="C15" s="352">
        <v>7.0000000000000007E-2</v>
      </c>
      <c r="D15" s="352">
        <v>0.09</v>
      </c>
      <c r="E15" s="352">
        <v>0.11</v>
      </c>
      <c r="F15" s="118"/>
      <c r="G15" s="118"/>
    </row>
    <row r="16" spans="1:7" ht="51.75" thickBot="1" x14ac:dyDescent="0.25">
      <c r="A16" s="353" t="s">
        <v>102</v>
      </c>
      <c r="B16" s="352">
        <v>0.04</v>
      </c>
      <c r="C16" s="352">
        <v>0.05</v>
      </c>
      <c r="D16" s="352">
        <v>0.06</v>
      </c>
      <c r="E16" s="352">
        <v>7.0000000000000007E-2</v>
      </c>
      <c r="F16" s="118"/>
      <c r="G16" s="118"/>
    </row>
    <row r="17" spans="1:8" ht="40.5" customHeight="1" thickBot="1" x14ac:dyDescent="0.25">
      <c r="A17" s="105" t="s">
        <v>12</v>
      </c>
      <c r="B17" s="581" t="s">
        <v>103</v>
      </c>
      <c r="C17" s="582"/>
      <c r="D17" s="582"/>
      <c r="E17" s="583"/>
      <c r="F17" s="118"/>
      <c r="G17" s="118"/>
    </row>
    <row r="18" spans="1:8" ht="13.5" thickBot="1" x14ac:dyDescent="0.25">
      <c r="A18" s="523" t="s">
        <v>13</v>
      </c>
      <c r="B18" s="524"/>
      <c r="C18" s="524"/>
      <c r="D18" s="524"/>
      <c r="E18" s="525"/>
      <c r="F18" s="118"/>
      <c r="G18" s="118"/>
      <c r="H18" s="17"/>
    </row>
    <row r="19" spans="1:8" ht="26.25" thickBot="1" x14ac:dyDescent="0.25">
      <c r="A19" s="351" t="s">
        <v>104</v>
      </c>
      <c r="B19" s="354">
        <v>1</v>
      </c>
      <c r="C19" s="355">
        <v>1</v>
      </c>
      <c r="D19" s="355">
        <v>1</v>
      </c>
      <c r="E19" s="355">
        <v>1</v>
      </c>
      <c r="F19" s="118"/>
      <c r="G19" s="121"/>
    </row>
    <row r="20" spans="1:8" ht="39" thickBot="1" x14ac:dyDescent="0.25">
      <c r="A20" s="351" t="s">
        <v>105</v>
      </c>
      <c r="B20" s="354">
        <v>1600</v>
      </c>
      <c r="C20" s="354">
        <v>1600</v>
      </c>
      <c r="D20" s="354">
        <v>1600</v>
      </c>
      <c r="E20" s="354">
        <v>1600</v>
      </c>
      <c r="F20" s="118"/>
      <c r="G20" s="121"/>
    </row>
    <row r="21" spans="1:8" ht="77.25" thickBot="1" x14ac:dyDescent="0.25">
      <c r="A21" s="351" t="s">
        <v>187</v>
      </c>
      <c r="B21" s="354">
        <v>80</v>
      </c>
      <c r="C21" s="354">
        <v>80</v>
      </c>
      <c r="D21" s="354">
        <v>80</v>
      </c>
      <c r="E21" s="354">
        <v>80</v>
      </c>
      <c r="F21" s="118"/>
      <c r="G21" s="121"/>
    </row>
    <row r="22" spans="1:8" ht="64.5" thickBot="1" x14ac:dyDescent="0.25">
      <c r="A22" s="351" t="s">
        <v>106</v>
      </c>
      <c r="B22" s="356">
        <v>0.04</v>
      </c>
      <c r="C22" s="356">
        <v>0.06</v>
      </c>
      <c r="D22" s="356">
        <v>0.06</v>
      </c>
      <c r="E22" s="356">
        <v>0.06</v>
      </c>
      <c r="F22" s="118"/>
      <c r="G22" s="121"/>
    </row>
    <row r="23" spans="1:8" ht="64.5" thickBot="1" x14ac:dyDescent="0.25">
      <c r="A23" s="351" t="s">
        <v>107</v>
      </c>
      <c r="B23" s="356">
        <v>0.02</v>
      </c>
      <c r="C23" s="356">
        <v>0.03</v>
      </c>
      <c r="D23" s="356">
        <v>0.03</v>
      </c>
      <c r="E23" s="356">
        <v>0.03</v>
      </c>
      <c r="F23" s="118"/>
      <c r="G23" s="121"/>
    </row>
    <row r="24" spans="1:8" ht="77.25" thickBot="1" x14ac:dyDescent="0.25">
      <c r="A24" s="357" t="s">
        <v>108</v>
      </c>
      <c r="B24" s="358">
        <v>0.05</v>
      </c>
      <c r="C24" s="359">
        <v>0.05</v>
      </c>
      <c r="D24" s="359">
        <v>0.05</v>
      </c>
      <c r="E24" s="359">
        <v>0.05</v>
      </c>
      <c r="F24" s="118"/>
      <c r="G24" s="121"/>
    </row>
    <row r="25" spans="1:8" ht="51.75" thickBot="1" x14ac:dyDescent="0.25">
      <c r="A25" s="351" t="s">
        <v>109</v>
      </c>
      <c r="B25" s="356">
        <v>0.06</v>
      </c>
      <c r="C25" s="356">
        <v>0.06</v>
      </c>
      <c r="D25" s="356">
        <v>0.06</v>
      </c>
      <c r="E25" s="356">
        <v>0.06</v>
      </c>
      <c r="F25" s="118"/>
      <c r="G25" s="121"/>
    </row>
    <row r="26" spans="1:8" ht="39" thickBot="1" x14ac:dyDescent="0.25">
      <c r="A26" s="351" t="s">
        <v>110</v>
      </c>
      <c r="B26" s="356">
        <v>0.1</v>
      </c>
      <c r="C26" s="356">
        <v>0.1</v>
      </c>
      <c r="D26" s="356">
        <v>0.1</v>
      </c>
      <c r="E26" s="356">
        <v>0.1</v>
      </c>
      <c r="F26" s="118"/>
      <c r="G26" s="121"/>
    </row>
    <row r="27" spans="1:8" ht="39" thickBot="1" x14ac:dyDescent="0.25">
      <c r="A27" s="353" t="s">
        <v>199</v>
      </c>
      <c r="B27" s="360">
        <v>5</v>
      </c>
      <c r="C27" s="360">
        <v>6</v>
      </c>
      <c r="D27" s="360">
        <v>6</v>
      </c>
      <c r="E27" s="360">
        <v>6</v>
      </c>
      <c r="F27" s="118"/>
      <c r="G27" s="118"/>
    </row>
    <row r="28" spans="1:8" ht="13.5" thickBot="1" x14ac:dyDescent="0.25">
      <c r="A28" s="435" t="s">
        <v>29</v>
      </c>
      <c r="B28" s="436"/>
      <c r="C28" s="436"/>
      <c r="D28" s="436"/>
      <c r="E28" s="437"/>
      <c r="F28" s="118"/>
      <c r="G28" s="118"/>
    </row>
    <row r="29" spans="1:8" ht="13.5" thickBot="1" x14ac:dyDescent="0.25">
      <c r="A29" s="435" t="s">
        <v>37</v>
      </c>
      <c r="B29" s="436"/>
      <c r="C29" s="436"/>
      <c r="D29" s="436"/>
      <c r="E29" s="437"/>
      <c r="F29" s="118"/>
      <c r="G29" s="118"/>
    </row>
    <row r="30" spans="1:8" ht="47.25" customHeight="1" thickBot="1" x14ac:dyDescent="0.25">
      <c r="A30" s="104" t="s">
        <v>111</v>
      </c>
      <c r="B30" s="591" t="s">
        <v>192</v>
      </c>
      <c r="C30" s="592"/>
      <c r="D30" s="592"/>
      <c r="E30" s="593"/>
      <c r="F30" s="118" t="s">
        <v>244</v>
      </c>
      <c r="G30" s="118"/>
    </row>
    <row r="31" spans="1:8" ht="54.75" customHeight="1" thickBot="1" x14ac:dyDescent="0.25">
      <c r="A31" s="15" t="s">
        <v>9</v>
      </c>
      <c r="B31" s="594" t="s">
        <v>45</v>
      </c>
      <c r="C31" s="595"/>
      <c r="D31" s="595"/>
      <c r="E31" s="596"/>
      <c r="F31" s="118"/>
      <c r="G31" s="118"/>
    </row>
    <row r="32" spans="1:8" ht="13.5" thickBot="1" x14ac:dyDescent="0.25">
      <c r="A32" s="15" t="s">
        <v>14</v>
      </c>
      <c r="B32" s="568" t="s">
        <v>46</v>
      </c>
      <c r="C32" s="568"/>
      <c r="D32" s="568"/>
      <c r="E32" s="568"/>
      <c r="F32" s="118"/>
      <c r="G32" s="118"/>
    </row>
    <row r="33" spans="1:9" x14ac:dyDescent="0.2">
      <c r="A33" s="515"/>
      <c r="B33" s="13">
        <v>2019</v>
      </c>
      <c r="C33" s="13">
        <v>2020</v>
      </c>
      <c r="D33" s="13">
        <v>2021</v>
      </c>
      <c r="E33" s="13">
        <v>2022</v>
      </c>
      <c r="F33" s="118"/>
      <c r="G33" s="118"/>
    </row>
    <row r="34" spans="1:9" ht="13.5" thickBot="1" x14ac:dyDescent="0.25">
      <c r="A34" s="516"/>
      <c r="B34" s="18" t="s">
        <v>5</v>
      </c>
      <c r="C34" s="18" t="s">
        <v>6</v>
      </c>
      <c r="D34" s="18" t="s">
        <v>6</v>
      </c>
      <c r="E34" s="18" t="s">
        <v>6</v>
      </c>
      <c r="F34" s="118"/>
      <c r="G34" s="118"/>
    </row>
    <row r="35" spans="1:9" ht="13.5" thickBot="1" x14ac:dyDescent="0.25">
      <c r="A35" s="15" t="s">
        <v>8</v>
      </c>
      <c r="B35" s="19">
        <v>178</v>
      </c>
      <c r="C35" s="19">
        <v>180</v>
      </c>
      <c r="D35" s="19">
        <v>182</v>
      </c>
      <c r="E35" s="19">
        <v>182</v>
      </c>
      <c r="F35" s="118"/>
      <c r="G35" s="118"/>
    </row>
    <row r="36" spans="1:9" ht="13.5" thickBot="1" x14ac:dyDescent="0.25">
      <c r="A36" s="15" t="s">
        <v>15</v>
      </c>
      <c r="B36" s="20">
        <v>305182</v>
      </c>
      <c r="C36" s="20">
        <v>295398</v>
      </c>
      <c r="D36" s="20">
        <v>297298</v>
      </c>
      <c r="E36" s="20">
        <v>299298</v>
      </c>
      <c r="F36" s="129"/>
      <c r="G36" s="129"/>
      <c r="H36" s="129"/>
      <c r="I36" s="129"/>
    </row>
    <row r="37" spans="1:9" ht="13.5" thickBot="1" x14ac:dyDescent="0.25">
      <c r="A37" s="15" t="s">
        <v>23</v>
      </c>
      <c r="B37" s="21">
        <f>B36/B35</f>
        <v>1714.5056179775281</v>
      </c>
      <c r="C37" s="21">
        <f>C36/C35</f>
        <v>1641.1</v>
      </c>
      <c r="D37" s="21">
        <f t="shared" ref="D37:E37" si="0">D36/D35</f>
        <v>1633.5054945054944</v>
      </c>
      <c r="E37" s="21">
        <f t="shared" si="0"/>
        <v>1644.4945054945056</v>
      </c>
      <c r="F37" s="118"/>
      <c r="G37" s="118"/>
    </row>
    <row r="38" spans="1:9" ht="13.5" thickBot="1" x14ac:dyDescent="0.25">
      <c r="A38" s="15" t="s">
        <v>16</v>
      </c>
      <c r="B38" s="234" t="s">
        <v>22</v>
      </c>
      <c r="C38" s="22">
        <f>C35/B35-1</f>
        <v>1.1235955056179803E-2</v>
      </c>
      <c r="D38" s="22">
        <f t="shared" ref="D38:E40" si="1">D35/C35-1</f>
        <v>1.1111111111111072E-2</v>
      </c>
      <c r="E38" s="22">
        <f>E35/D35-1</f>
        <v>0</v>
      </c>
      <c r="F38" s="118"/>
      <c r="G38" s="122"/>
      <c r="H38" s="23"/>
      <c r="I38" s="23"/>
    </row>
    <row r="39" spans="1:9" ht="13.5" thickBot="1" x14ac:dyDescent="0.25">
      <c r="A39" s="15" t="s">
        <v>17</v>
      </c>
      <c r="B39" s="234" t="s">
        <v>22</v>
      </c>
      <c r="C39" s="22">
        <f>C36/B36-1</f>
        <v>-3.2059557903152847E-2</v>
      </c>
      <c r="D39" s="22">
        <f t="shared" si="1"/>
        <v>6.4320002166569079E-3</v>
      </c>
      <c r="E39" s="22">
        <f t="shared" si="1"/>
        <v>6.7272568264837851E-3</v>
      </c>
      <c r="F39" s="118"/>
      <c r="G39" s="118"/>
    </row>
    <row r="40" spans="1:9" ht="13.5" thickBot="1" x14ac:dyDescent="0.25">
      <c r="A40" s="15" t="s">
        <v>18</v>
      </c>
      <c r="B40" s="234" t="s">
        <v>22</v>
      </c>
      <c r="C40" s="22">
        <f>C37/B37-1</f>
        <v>-4.281445170422904E-2</v>
      </c>
      <c r="D40" s="22">
        <f t="shared" si="1"/>
        <v>-4.6276920934162913E-3</v>
      </c>
      <c r="E40" s="22">
        <f t="shared" si="1"/>
        <v>6.7272568264840071E-3</v>
      </c>
      <c r="F40" s="118"/>
      <c r="G40" s="118"/>
    </row>
    <row r="41" spans="1:9" ht="13.5" thickBot="1" x14ac:dyDescent="0.25">
      <c r="A41" s="517" t="s">
        <v>169</v>
      </c>
      <c r="B41" s="518"/>
      <c r="C41" s="518"/>
      <c r="D41" s="518"/>
      <c r="E41" s="519"/>
      <c r="F41" s="118"/>
      <c r="G41" s="118"/>
    </row>
    <row r="42" spans="1:9" x14ac:dyDescent="0.2">
      <c r="A42" s="515"/>
      <c r="B42" s="13">
        <v>2019</v>
      </c>
      <c r="C42" s="13">
        <v>2020</v>
      </c>
      <c r="D42" s="13">
        <v>2021</v>
      </c>
      <c r="E42" s="13">
        <v>2022</v>
      </c>
      <c r="F42" s="122"/>
      <c r="G42" s="118"/>
    </row>
    <row r="43" spans="1:9" ht="13.5" thickBot="1" x14ac:dyDescent="0.25">
      <c r="A43" s="516"/>
      <c r="B43" s="18" t="s">
        <v>5</v>
      </c>
      <c r="C43" s="18" t="s">
        <v>6</v>
      </c>
      <c r="D43" s="18" t="s">
        <v>6</v>
      </c>
      <c r="E43" s="18" t="s">
        <v>6</v>
      </c>
      <c r="F43" s="118"/>
      <c r="G43" s="118"/>
    </row>
    <row r="44" spans="1:9" ht="13.5" thickBot="1" x14ac:dyDescent="0.25">
      <c r="A44" s="24" t="s">
        <v>0</v>
      </c>
      <c r="B44" s="20">
        <f>B45+B46</f>
        <v>207552</v>
      </c>
      <c r="C44" s="20">
        <f t="shared" ref="C44:E44" si="2">C45+C46</f>
        <v>224430</v>
      </c>
      <c r="D44" s="20">
        <f t="shared" si="2"/>
        <v>224430</v>
      </c>
      <c r="E44" s="20">
        <f t="shared" si="2"/>
        <v>224430</v>
      </c>
      <c r="F44" s="118"/>
      <c r="G44" s="118"/>
    </row>
    <row r="45" spans="1:9" ht="13.5" thickBot="1" x14ac:dyDescent="0.25">
      <c r="A45" s="25" t="s">
        <v>47</v>
      </c>
      <c r="B45" s="26">
        <v>207552</v>
      </c>
      <c r="C45" s="26">
        <v>224430</v>
      </c>
      <c r="D45" s="26">
        <v>224430</v>
      </c>
      <c r="E45" s="26">
        <v>224430</v>
      </c>
      <c r="F45" s="122"/>
      <c r="G45" s="118"/>
    </row>
    <row r="46" spans="1:9" ht="13.5" thickBot="1" x14ac:dyDescent="0.25">
      <c r="A46" s="25" t="s">
        <v>48</v>
      </c>
      <c r="B46" s="26"/>
      <c r="C46" s="26"/>
      <c r="D46" s="26"/>
      <c r="E46" s="26"/>
      <c r="F46" s="118"/>
      <c r="G46" s="118"/>
    </row>
    <row r="47" spans="1:9" ht="26.25" thickBot="1" x14ac:dyDescent="0.25">
      <c r="A47" s="24" t="s">
        <v>28</v>
      </c>
      <c r="B47" s="20">
        <f>B48+B49</f>
        <v>34620</v>
      </c>
      <c r="C47" s="20">
        <f t="shared" ref="C47:E47" si="3">C48+C49</f>
        <v>37468</v>
      </c>
      <c r="D47" s="20">
        <f>D48+D49</f>
        <v>37468</v>
      </c>
      <c r="E47" s="20">
        <f t="shared" si="3"/>
        <v>37468</v>
      </c>
      <c r="F47" s="118"/>
      <c r="G47" s="118"/>
    </row>
    <row r="48" spans="1:9" ht="13.5" thickBot="1" x14ac:dyDescent="0.25">
      <c r="A48" s="25" t="s">
        <v>47</v>
      </c>
      <c r="B48" s="26">
        <v>34620</v>
      </c>
      <c r="C48" s="26">
        <v>37468</v>
      </c>
      <c r="D48" s="26">
        <v>37468</v>
      </c>
      <c r="E48" s="26">
        <v>37468</v>
      </c>
      <c r="F48" s="118"/>
      <c r="G48" s="118"/>
    </row>
    <row r="49" spans="1:10" ht="13.5" thickBot="1" x14ac:dyDescent="0.25">
      <c r="A49" s="25" t="s">
        <v>48</v>
      </c>
      <c r="B49" s="26"/>
      <c r="C49" s="26"/>
      <c r="D49" s="26"/>
      <c r="E49" s="26"/>
      <c r="F49" s="118"/>
      <c r="G49" s="118"/>
    </row>
    <row r="50" spans="1:10" ht="13.5" thickBot="1" x14ac:dyDescent="0.25">
      <c r="A50" s="24" t="s">
        <v>1</v>
      </c>
      <c r="B50" s="20">
        <f>+B51+B52</f>
        <v>17442</v>
      </c>
      <c r="C50" s="20">
        <f t="shared" ref="C50:E50" si="4">+C51+C52</f>
        <v>16000</v>
      </c>
      <c r="D50" s="20">
        <f t="shared" si="4"/>
        <v>16900</v>
      </c>
      <c r="E50" s="20">
        <f t="shared" si="4"/>
        <v>17900</v>
      </c>
      <c r="F50" s="118"/>
      <c r="G50" s="118"/>
    </row>
    <row r="51" spans="1:10" ht="13.5" thickBot="1" x14ac:dyDescent="0.25">
      <c r="A51" s="25" t="s">
        <v>47</v>
      </c>
      <c r="B51" s="26">
        <v>14942</v>
      </c>
      <c r="C51" s="26">
        <v>13000</v>
      </c>
      <c r="D51" s="26">
        <v>14000</v>
      </c>
      <c r="E51" s="26">
        <v>15000</v>
      </c>
      <c r="F51" s="118"/>
      <c r="G51" s="118"/>
    </row>
    <row r="52" spans="1:10" ht="13.5" thickBot="1" x14ac:dyDescent="0.25">
      <c r="A52" s="25" t="s">
        <v>48</v>
      </c>
      <c r="B52" s="26">
        <v>2500</v>
      </c>
      <c r="C52" s="26">
        <v>3000</v>
      </c>
      <c r="D52" s="26">
        <v>2900</v>
      </c>
      <c r="E52" s="26">
        <v>2900</v>
      </c>
      <c r="F52" s="118"/>
      <c r="G52" s="118"/>
    </row>
    <row r="53" spans="1:10" ht="13.5" thickBot="1" x14ac:dyDescent="0.25">
      <c r="A53" s="24" t="s">
        <v>2</v>
      </c>
      <c r="B53" s="20"/>
      <c r="C53" s="20"/>
      <c r="D53" s="20"/>
      <c r="E53" s="20"/>
      <c r="F53" s="118"/>
      <c r="G53" s="122"/>
    </row>
    <row r="54" spans="1:10" ht="13.5" thickBot="1" x14ac:dyDescent="0.25">
      <c r="A54" s="25" t="s">
        <v>47</v>
      </c>
      <c r="B54" s="20"/>
      <c r="C54" s="20"/>
      <c r="D54" s="20"/>
      <c r="E54" s="20"/>
      <c r="F54" s="118"/>
      <c r="G54" s="118"/>
    </row>
    <row r="55" spans="1:10" ht="13.5" thickBot="1" x14ac:dyDescent="0.25">
      <c r="A55" s="25" t="s">
        <v>48</v>
      </c>
      <c r="B55" s="20"/>
      <c r="C55" s="20"/>
      <c r="D55" s="20"/>
      <c r="E55" s="20"/>
      <c r="F55" s="118"/>
      <c r="G55" s="118"/>
    </row>
    <row r="56" spans="1:10" ht="13.5" thickBot="1" x14ac:dyDescent="0.25">
      <c r="A56" s="24" t="s">
        <v>24</v>
      </c>
      <c r="B56" s="20">
        <f>B57+B58</f>
        <v>45251</v>
      </c>
      <c r="C56" s="20">
        <f>C57+C58</f>
        <v>17000</v>
      </c>
      <c r="D56" s="20">
        <f t="shared" ref="D56:E56" si="5">D57+D58</f>
        <v>18000</v>
      </c>
      <c r="E56" s="20">
        <f t="shared" si="5"/>
        <v>19000</v>
      </c>
      <c r="F56" s="118"/>
      <c r="G56" s="118"/>
    </row>
    <row r="57" spans="1:10" ht="13.5" thickBot="1" x14ac:dyDescent="0.25">
      <c r="A57" s="25" t="s">
        <v>47</v>
      </c>
      <c r="B57" s="26">
        <v>45251</v>
      </c>
      <c r="C57" s="26">
        <v>17000</v>
      </c>
      <c r="D57" s="26">
        <v>18000</v>
      </c>
      <c r="E57" s="26">
        <v>19000</v>
      </c>
      <c r="F57" s="118"/>
      <c r="G57" s="118"/>
    </row>
    <row r="58" spans="1:10" ht="13.5" thickBot="1" x14ac:dyDescent="0.25">
      <c r="A58" s="25" t="s">
        <v>48</v>
      </c>
      <c r="B58" s="26"/>
      <c r="C58" s="26"/>
      <c r="D58" s="26"/>
      <c r="E58" s="26"/>
      <c r="F58" s="118"/>
      <c r="G58" s="118"/>
    </row>
    <row r="59" spans="1:10" ht="13.5" thickBot="1" x14ac:dyDescent="0.25">
      <c r="A59" s="24" t="s">
        <v>25</v>
      </c>
      <c r="B59" s="20">
        <f>B60+B61</f>
        <v>210</v>
      </c>
      <c r="C59" s="20">
        <f t="shared" ref="C59:E59" si="6">C60+C61</f>
        <v>500</v>
      </c>
      <c r="D59" s="20">
        <f t="shared" si="6"/>
        <v>500</v>
      </c>
      <c r="E59" s="20">
        <f t="shared" si="6"/>
        <v>500</v>
      </c>
      <c r="F59" s="118"/>
      <c r="G59" s="118"/>
    </row>
    <row r="60" spans="1:10" ht="13.5" thickBot="1" x14ac:dyDescent="0.25">
      <c r="A60" s="25" t="s">
        <v>47</v>
      </c>
      <c r="B60" s="26">
        <v>210</v>
      </c>
      <c r="C60" s="26">
        <v>500</v>
      </c>
      <c r="D60" s="26">
        <v>500</v>
      </c>
      <c r="E60" s="26">
        <v>500</v>
      </c>
      <c r="F60" s="118"/>
      <c r="G60" s="118"/>
    </row>
    <row r="61" spans="1:10" ht="13.5" thickBot="1" x14ac:dyDescent="0.25">
      <c r="A61" s="25" t="s">
        <v>48</v>
      </c>
      <c r="B61" s="26"/>
      <c r="C61" s="26"/>
      <c r="D61" s="26"/>
      <c r="E61" s="26"/>
      <c r="F61" s="118"/>
      <c r="G61" s="118"/>
    </row>
    <row r="62" spans="1:10" ht="26.25" thickBot="1" x14ac:dyDescent="0.25">
      <c r="A62" s="24" t="s">
        <v>3</v>
      </c>
      <c r="B62" s="20">
        <f>+B63+B64</f>
        <v>107</v>
      </c>
      <c r="C62" s="20">
        <f t="shared" ref="C62:E62" si="7">+C63+C64</f>
        <v>0</v>
      </c>
      <c r="D62" s="20">
        <f t="shared" si="7"/>
        <v>0</v>
      </c>
      <c r="E62" s="20">
        <f t="shared" si="7"/>
        <v>0</v>
      </c>
      <c r="F62" s="118"/>
      <c r="G62" s="118"/>
      <c r="H62" s="27"/>
    </row>
    <row r="63" spans="1:10" ht="13.5" thickBot="1" x14ac:dyDescent="0.25">
      <c r="A63" s="25" t="s">
        <v>47</v>
      </c>
      <c r="B63" s="20">
        <v>107</v>
      </c>
      <c r="C63" s="20"/>
      <c r="D63" s="20"/>
      <c r="E63" s="20"/>
      <c r="F63" s="118"/>
      <c r="G63" s="118"/>
      <c r="J63" s="28"/>
    </row>
    <row r="64" spans="1:10" ht="13.5" thickBot="1" x14ac:dyDescent="0.25">
      <c r="A64" s="25" t="s">
        <v>48</v>
      </c>
      <c r="B64" s="20"/>
      <c r="C64" s="20"/>
      <c r="D64" s="20"/>
      <c r="E64" s="20"/>
      <c r="F64" s="118"/>
      <c r="G64" s="118"/>
    </row>
    <row r="65" spans="1:8" ht="13.5" thickBot="1" x14ac:dyDescent="0.25">
      <c r="A65" s="29" t="s">
        <v>30</v>
      </c>
      <c r="B65" s="20">
        <f>B62+B59+B56+B53+B50+B47+B44</f>
        <v>305182</v>
      </c>
      <c r="C65" s="20">
        <f>C62+C59+C56+C53+C50+C47+C44</f>
        <v>295398</v>
      </c>
      <c r="D65" s="20">
        <f>D62+D59+D56+D53+D50+D47+D44</f>
        <v>297298</v>
      </c>
      <c r="E65" s="20">
        <f>E62+E59+E56+E53+E50+E47+E44</f>
        <v>299298</v>
      </c>
      <c r="F65" s="118"/>
      <c r="G65" s="118"/>
    </row>
    <row r="66" spans="1:8" ht="13.5" thickBot="1" x14ac:dyDescent="0.25">
      <c r="A66" s="30" t="s">
        <v>31</v>
      </c>
      <c r="B66" s="31">
        <f>IF(B65-B36=0,0,"Error")</f>
        <v>0</v>
      </c>
      <c r="C66" s="31">
        <f t="shared" ref="C66:E66" si="8">IF(C65-C36=0,0,"Error")</f>
        <v>0</v>
      </c>
      <c r="D66" s="31">
        <f t="shared" si="8"/>
        <v>0</v>
      </c>
      <c r="E66" s="31">
        <f t="shared" si="8"/>
        <v>0</v>
      </c>
      <c r="F66" s="118"/>
      <c r="G66" s="118"/>
    </row>
    <row r="67" spans="1:8" ht="27.75" customHeight="1" thickBot="1" x14ac:dyDescent="0.25">
      <c r="A67" s="103" t="s">
        <v>112</v>
      </c>
      <c r="B67" s="564" t="s">
        <v>50</v>
      </c>
      <c r="C67" s="565"/>
      <c r="D67" s="565"/>
      <c r="E67" s="566"/>
      <c r="F67" s="118" t="s">
        <v>51</v>
      </c>
      <c r="G67" s="118"/>
    </row>
    <row r="68" spans="1:8" ht="27" customHeight="1" thickBot="1" x14ac:dyDescent="0.25">
      <c r="A68" s="15" t="s">
        <v>9</v>
      </c>
      <c r="B68" s="538" t="s">
        <v>52</v>
      </c>
      <c r="C68" s="539"/>
      <c r="D68" s="539"/>
      <c r="E68" s="540"/>
      <c r="F68" s="118"/>
      <c r="G68" s="118"/>
    </row>
    <row r="69" spans="1:8" ht="13.5" thickBot="1" x14ac:dyDescent="0.25">
      <c r="A69" s="15" t="s">
        <v>14</v>
      </c>
      <c r="B69" s="568" t="s">
        <v>46</v>
      </c>
      <c r="C69" s="568"/>
      <c r="D69" s="568"/>
      <c r="E69" s="568"/>
      <c r="F69" s="118"/>
      <c r="G69" s="118"/>
    </row>
    <row r="70" spans="1:8" x14ac:dyDescent="0.2">
      <c r="A70" s="515"/>
      <c r="B70" s="13">
        <v>2019</v>
      </c>
      <c r="C70" s="13">
        <v>2020</v>
      </c>
      <c r="D70" s="13">
        <v>2021</v>
      </c>
      <c r="E70" s="13">
        <v>2022</v>
      </c>
      <c r="F70" s="118"/>
      <c r="G70" s="118"/>
    </row>
    <row r="71" spans="1:8" ht="13.5" thickBot="1" x14ac:dyDescent="0.25">
      <c r="A71" s="516"/>
      <c r="B71" s="18" t="s">
        <v>5</v>
      </c>
      <c r="C71" s="18" t="s">
        <v>6</v>
      </c>
      <c r="D71" s="18" t="s">
        <v>6</v>
      </c>
      <c r="E71" s="18" t="s">
        <v>6</v>
      </c>
      <c r="F71" s="118"/>
      <c r="G71" s="118"/>
    </row>
    <row r="72" spans="1:8" ht="13.5" thickBot="1" x14ac:dyDescent="0.25">
      <c r="A72" s="15" t="s">
        <v>8</v>
      </c>
      <c r="B72" s="19">
        <v>152</v>
      </c>
      <c r="C72" s="19">
        <v>150</v>
      </c>
      <c r="D72" s="19">
        <v>150</v>
      </c>
      <c r="E72" s="19">
        <v>150</v>
      </c>
      <c r="F72" s="118"/>
      <c r="G72" s="118"/>
    </row>
    <row r="73" spans="1:8" ht="13.5" thickBot="1" x14ac:dyDescent="0.25">
      <c r="A73" s="15" t="s">
        <v>15</v>
      </c>
      <c r="B73" s="20">
        <v>100256</v>
      </c>
      <c r="C73" s="20">
        <v>96454</v>
      </c>
      <c r="D73" s="20">
        <v>96454</v>
      </c>
      <c r="E73" s="20">
        <v>97454</v>
      </c>
      <c r="F73" s="129"/>
      <c r="G73" s="129"/>
      <c r="H73" s="129"/>
    </row>
    <row r="74" spans="1:8" ht="13.5" thickBot="1" x14ac:dyDescent="0.25">
      <c r="A74" s="15" t="s">
        <v>23</v>
      </c>
      <c r="B74" s="21">
        <f>B73/B72</f>
        <v>659.57894736842104</v>
      </c>
      <c r="C74" s="21">
        <f>C73/C72</f>
        <v>643.02666666666664</v>
      </c>
      <c r="D74" s="21">
        <f>D73/D72</f>
        <v>643.02666666666664</v>
      </c>
      <c r="E74" s="21">
        <f>E73/E72</f>
        <v>649.69333333333338</v>
      </c>
      <c r="F74" s="118"/>
      <c r="G74" s="118"/>
    </row>
    <row r="75" spans="1:8" ht="13.5" thickBot="1" x14ac:dyDescent="0.25">
      <c r="A75" s="15" t="s">
        <v>16</v>
      </c>
      <c r="B75" s="234"/>
      <c r="C75" s="22">
        <f>C72/B72-1</f>
        <v>-1.3157894736842146E-2</v>
      </c>
      <c r="D75" s="22">
        <f>D72/C72-1</f>
        <v>0</v>
      </c>
      <c r="E75" s="22">
        <f>E72/D72-1</f>
        <v>0</v>
      </c>
      <c r="F75" s="118"/>
      <c r="G75" s="118"/>
    </row>
    <row r="76" spans="1:8" ht="13.5" thickBot="1" x14ac:dyDescent="0.25">
      <c r="A76" s="15" t="s">
        <v>17</v>
      </c>
      <c r="B76" s="234"/>
      <c r="C76" s="22">
        <f>C73/B73-1</f>
        <v>-3.7922917331631001E-2</v>
      </c>
      <c r="D76" s="22">
        <f t="shared" ref="D76:E77" si="9">D73/C73-1</f>
        <v>0</v>
      </c>
      <c r="E76" s="22">
        <f t="shared" si="9"/>
        <v>1.0367636386256596E-2</v>
      </c>
      <c r="F76" s="118"/>
      <c r="G76" s="118"/>
    </row>
    <row r="77" spans="1:8" ht="13.5" thickBot="1" x14ac:dyDescent="0.25">
      <c r="A77" s="15" t="s">
        <v>18</v>
      </c>
      <c r="B77" s="234"/>
      <c r="C77" s="22">
        <f>C74/B74-1</f>
        <v>-2.5095222896052816E-2</v>
      </c>
      <c r="D77" s="22">
        <f t="shared" si="9"/>
        <v>0</v>
      </c>
      <c r="E77" s="22">
        <f t="shared" si="9"/>
        <v>1.0367636386256818E-2</v>
      </c>
      <c r="F77" s="122"/>
      <c r="G77" s="118"/>
    </row>
    <row r="78" spans="1:8" ht="13.5" thickBot="1" x14ac:dyDescent="0.25">
      <c r="A78" s="517" t="s">
        <v>170</v>
      </c>
      <c r="B78" s="518"/>
      <c r="C78" s="518"/>
      <c r="D78" s="518"/>
      <c r="E78" s="519"/>
      <c r="F78" s="118"/>
      <c r="G78" s="118"/>
    </row>
    <row r="79" spans="1:8" x14ac:dyDescent="0.2">
      <c r="A79" s="515"/>
      <c r="B79" s="13">
        <v>2019</v>
      </c>
      <c r="C79" s="13">
        <v>2020</v>
      </c>
      <c r="D79" s="13">
        <v>2021</v>
      </c>
      <c r="E79" s="13">
        <v>2022</v>
      </c>
      <c r="F79" s="118"/>
      <c r="G79" s="118"/>
    </row>
    <row r="80" spans="1:8" ht="13.5" thickBot="1" x14ac:dyDescent="0.25">
      <c r="A80" s="516"/>
      <c r="B80" s="18" t="s">
        <v>5</v>
      </c>
      <c r="C80" s="18" t="s">
        <v>6</v>
      </c>
      <c r="D80" s="18" t="s">
        <v>6</v>
      </c>
      <c r="E80" s="18" t="s">
        <v>6</v>
      </c>
      <c r="F80" s="118"/>
      <c r="G80" s="118"/>
    </row>
    <row r="81" spans="1:7" ht="13.5" thickBot="1" x14ac:dyDescent="0.25">
      <c r="A81" s="24" t="s">
        <v>0</v>
      </c>
      <c r="B81" s="20">
        <f>B82+B83</f>
        <v>56750</v>
      </c>
      <c r="C81" s="20">
        <f t="shared" ref="C81:E81" si="10">C82+C83</f>
        <v>57574</v>
      </c>
      <c r="D81" s="20">
        <f t="shared" si="10"/>
        <v>57574</v>
      </c>
      <c r="E81" s="20">
        <f t="shared" si="10"/>
        <v>57574</v>
      </c>
      <c r="F81" s="118"/>
      <c r="G81" s="118"/>
    </row>
    <row r="82" spans="1:7" ht="13.5" thickBot="1" x14ac:dyDescent="0.25">
      <c r="A82" s="25" t="s">
        <v>47</v>
      </c>
      <c r="B82" s="26">
        <v>56750</v>
      </c>
      <c r="C82" s="26">
        <v>57574</v>
      </c>
      <c r="D82" s="26">
        <v>57574</v>
      </c>
      <c r="E82" s="26">
        <v>57574</v>
      </c>
      <c r="F82" s="118"/>
      <c r="G82" s="118"/>
    </row>
    <row r="83" spans="1:7" ht="13.5" thickBot="1" x14ac:dyDescent="0.25">
      <c r="A83" s="25" t="s">
        <v>48</v>
      </c>
      <c r="B83" s="26"/>
      <c r="C83" s="33"/>
      <c r="D83" s="33"/>
      <c r="E83" s="33"/>
      <c r="F83" s="118"/>
      <c r="G83" s="118"/>
    </row>
    <row r="84" spans="1:7" ht="26.25" thickBot="1" x14ac:dyDescent="0.25">
      <c r="A84" s="24" t="s">
        <v>28</v>
      </c>
      <c r="B84" s="20">
        <f>B85+B86</f>
        <v>9450</v>
      </c>
      <c r="C84" s="20">
        <f t="shared" ref="C84:E84" si="11">C85+C86</f>
        <v>9600</v>
      </c>
      <c r="D84" s="20">
        <f t="shared" si="11"/>
        <v>9600</v>
      </c>
      <c r="E84" s="20">
        <f t="shared" si="11"/>
        <v>9600</v>
      </c>
      <c r="F84" s="118"/>
      <c r="G84" s="118"/>
    </row>
    <row r="85" spans="1:7" ht="13.5" thickBot="1" x14ac:dyDescent="0.25">
      <c r="A85" s="25" t="s">
        <v>47</v>
      </c>
      <c r="B85" s="26">
        <v>9450</v>
      </c>
      <c r="C85" s="26">
        <v>9600</v>
      </c>
      <c r="D85" s="26">
        <v>9600</v>
      </c>
      <c r="E85" s="26">
        <v>9600</v>
      </c>
      <c r="F85" s="118"/>
      <c r="G85" s="118"/>
    </row>
    <row r="86" spans="1:7" ht="13.5" thickBot="1" x14ac:dyDescent="0.25">
      <c r="A86" s="25" t="s">
        <v>48</v>
      </c>
      <c r="B86" s="26"/>
      <c r="C86" s="26"/>
      <c r="D86" s="26"/>
      <c r="E86" s="26"/>
      <c r="F86" s="118"/>
      <c r="G86" s="118"/>
    </row>
    <row r="87" spans="1:7" ht="13.5" thickBot="1" x14ac:dyDescent="0.25">
      <c r="A87" s="24" t="s">
        <v>1</v>
      </c>
      <c r="B87" s="20">
        <f>+B88+B89</f>
        <v>17642</v>
      </c>
      <c r="C87" s="20">
        <f t="shared" ref="C87:E87" si="12">+C88+C89</f>
        <v>15500</v>
      </c>
      <c r="D87" s="20">
        <f t="shared" si="12"/>
        <v>15500</v>
      </c>
      <c r="E87" s="20">
        <f t="shared" si="12"/>
        <v>16500</v>
      </c>
      <c r="F87" s="118"/>
      <c r="G87" s="118"/>
    </row>
    <row r="88" spans="1:7" ht="13.5" thickBot="1" x14ac:dyDescent="0.25">
      <c r="A88" s="25" t="s">
        <v>47</v>
      </c>
      <c r="B88" s="26">
        <v>14591</v>
      </c>
      <c r="C88" s="26">
        <v>12500</v>
      </c>
      <c r="D88" s="26">
        <v>12500</v>
      </c>
      <c r="E88" s="26">
        <v>13500</v>
      </c>
      <c r="F88" s="118"/>
      <c r="G88" s="118"/>
    </row>
    <row r="89" spans="1:7" ht="13.5" thickBot="1" x14ac:dyDescent="0.25">
      <c r="A89" s="25" t="s">
        <v>48</v>
      </c>
      <c r="B89" s="26">
        <v>3051</v>
      </c>
      <c r="C89" s="26">
        <v>3000</v>
      </c>
      <c r="D89" s="26">
        <v>3000</v>
      </c>
      <c r="E89" s="26">
        <v>3000</v>
      </c>
      <c r="F89" s="118"/>
      <c r="G89" s="118"/>
    </row>
    <row r="90" spans="1:7" ht="13.5" thickBot="1" x14ac:dyDescent="0.25">
      <c r="A90" s="24" t="s">
        <v>2</v>
      </c>
      <c r="B90" s="20">
        <f>B91+B92</f>
        <v>0</v>
      </c>
      <c r="C90" s="20">
        <f t="shared" ref="C90:E90" si="13">C91+C92</f>
        <v>0</v>
      </c>
      <c r="D90" s="20">
        <f t="shared" si="13"/>
        <v>0</v>
      </c>
      <c r="E90" s="20">
        <f t="shared" si="13"/>
        <v>0</v>
      </c>
      <c r="F90" s="118"/>
      <c r="G90" s="118"/>
    </row>
    <row r="91" spans="1:7" ht="13.5" thickBot="1" x14ac:dyDescent="0.25">
      <c r="A91" s="25" t="s">
        <v>47</v>
      </c>
      <c r="B91" s="20"/>
      <c r="C91" s="20"/>
      <c r="D91" s="20"/>
      <c r="E91" s="20"/>
      <c r="F91" s="118"/>
      <c r="G91" s="118"/>
    </row>
    <row r="92" spans="1:7" ht="13.5" thickBot="1" x14ac:dyDescent="0.25">
      <c r="A92" s="25" t="s">
        <v>48</v>
      </c>
      <c r="B92" s="20"/>
      <c r="C92" s="20"/>
      <c r="D92" s="20"/>
      <c r="E92" s="20"/>
      <c r="F92" s="118"/>
      <c r="G92" s="118"/>
    </row>
    <row r="93" spans="1:7" ht="13.5" thickBot="1" x14ac:dyDescent="0.25">
      <c r="A93" s="24" t="s">
        <v>24</v>
      </c>
      <c r="B93" s="20">
        <f>B94+B95</f>
        <v>15550</v>
      </c>
      <c r="C93" s="20">
        <f t="shared" ref="C93:E93" si="14">C94+C95</f>
        <v>13000</v>
      </c>
      <c r="D93" s="20">
        <f t="shared" si="14"/>
        <v>13000</v>
      </c>
      <c r="E93" s="20">
        <f t="shared" si="14"/>
        <v>13000</v>
      </c>
      <c r="F93" s="118"/>
      <c r="G93" s="118"/>
    </row>
    <row r="94" spans="1:7" ht="13.5" thickBot="1" x14ac:dyDescent="0.25">
      <c r="A94" s="25" t="s">
        <v>47</v>
      </c>
      <c r="B94" s="26">
        <v>15550</v>
      </c>
      <c r="C94" s="26">
        <v>13000</v>
      </c>
      <c r="D94" s="26">
        <v>13000</v>
      </c>
      <c r="E94" s="26">
        <v>13000</v>
      </c>
      <c r="F94" s="118"/>
      <c r="G94" s="118"/>
    </row>
    <row r="95" spans="1:7" ht="13.5" thickBot="1" x14ac:dyDescent="0.25">
      <c r="A95" s="25" t="s">
        <v>48</v>
      </c>
      <c r="B95" s="26"/>
      <c r="C95" s="26"/>
      <c r="D95" s="26"/>
      <c r="E95" s="26"/>
      <c r="F95" s="118"/>
      <c r="G95" s="118"/>
    </row>
    <row r="96" spans="1:7" ht="13.5" thickBot="1" x14ac:dyDescent="0.25">
      <c r="A96" s="24" t="s">
        <v>25</v>
      </c>
      <c r="B96" s="20">
        <f>B97+B98</f>
        <v>686</v>
      </c>
      <c r="C96" s="20">
        <f t="shared" ref="C96:E96" si="15">C97+C98</f>
        <v>780</v>
      </c>
      <c r="D96" s="20">
        <f t="shared" si="15"/>
        <v>780</v>
      </c>
      <c r="E96" s="20">
        <f t="shared" si="15"/>
        <v>780</v>
      </c>
      <c r="F96" s="118"/>
      <c r="G96" s="118"/>
    </row>
    <row r="97" spans="1:15" ht="13.5" thickBot="1" x14ac:dyDescent="0.25">
      <c r="A97" s="25" t="s">
        <v>47</v>
      </c>
      <c r="B97" s="26">
        <v>686</v>
      </c>
      <c r="C97" s="26">
        <v>780</v>
      </c>
      <c r="D97" s="26">
        <v>780</v>
      </c>
      <c r="E97" s="26">
        <v>780</v>
      </c>
      <c r="F97" s="118"/>
      <c r="G97" s="123"/>
      <c r="H97" s="10"/>
      <c r="I97" s="10"/>
      <c r="J97" s="10"/>
      <c r="K97" s="10"/>
      <c r="L97" s="10"/>
      <c r="M97" s="10"/>
      <c r="N97" s="10"/>
      <c r="O97" s="10"/>
    </row>
    <row r="98" spans="1:15" ht="13.5" thickBot="1" x14ac:dyDescent="0.25">
      <c r="A98" s="25" t="s">
        <v>48</v>
      </c>
      <c r="B98" s="26"/>
      <c r="C98" s="26"/>
      <c r="D98" s="26"/>
      <c r="E98" s="26"/>
      <c r="F98" s="118"/>
      <c r="G98" s="123"/>
      <c r="H98" s="10"/>
      <c r="I98" s="10"/>
      <c r="J98" s="10"/>
      <c r="K98" s="10"/>
      <c r="L98" s="10"/>
      <c r="M98" s="10"/>
      <c r="N98" s="10"/>
      <c r="O98" s="10"/>
    </row>
    <row r="99" spans="1:15" ht="26.25" thickBot="1" x14ac:dyDescent="0.25">
      <c r="A99" s="24" t="s">
        <v>3</v>
      </c>
      <c r="B99" s="20">
        <f>B100+B101</f>
        <v>178</v>
      </c>
      <c r="C99" s="20">
        <f t="shared" ref="C99:E99" si="16">C100+C101</f>
        <v>0</v>
      </c>
      <c r="D99" s="20">
        <f t="shared" si="16"/>
        <v>0</v>
      </c>
      <c r="E99" s="20">
        <f t="shared" si="16"/>
        <v>0</v>
      </c>
      <c r="F99" s="118"/>
      <c r="G99" s="123"/>
      <c r="H99" s="10"/>
      <c r="I99" s="10"/>
      <c r="J99" s="10"/>
      <c r="K99" s="10"/>
      <c r="L99" s="10"/>
      <c r="M99" s="10"/>
      <c r="N99" s="10"/>
      <c r="O99" s="10"/>
    </row>
    <row r="100" spans="1:15" ht="13.5" thickBot="1" x14ac:dyDescent="0.25">
      <c r="A100" s="25" t="s">
        <v>47</v>
      </c>
      <c r="B100" s="20">
        <v>178</v>
      </c>
      <c r="C100" s="20"/>
      <c r="D100" s="20"/>
      <c r="E100" s="20"/>
      <c r="F100" s="118"/>
      <c r="G100" s="123"/>
      <c r="H100" s="10"/>
      <c r="I100" s="10"/>
      <c r="J100" s="10"/>
      <c r="K100" s="10"/>
      <c r="L100" s="10"/>
      <c r="M100" s="10"/>
      <c r="N100" s="10"/>
      <c r="O100" s="10"/>
    </row>
    <row r="101" spans="1:15" ht="13.5" thickBot="1" x14ac:dyDescent="0.25">
      <c r="A101" s="25" t="s">
        <v>48</v>
      </c>
      <c r="B101" s="20"/>
      <c r="C101" s="20"/>
      <c r="D101" s="20"/>
      <c r="E101" s="20"/>
      <c r="F101" s="118"/>
      <c r="G101" s="123"/>
      <c r="H101" s="10"/>
      <c r="I101" s="10"/>
      <c r="J101" s="10"/>
      <c r="K101" s="10"/>
      <c r="L101" s="10"/>
      <c r="M101" s="10"/>
      <c r="N101" s="10"/>
      <c r="O101" s="10"/>
    </row>
    <row r="102" spans="1:15" ht="13.5" thickBot="1" x14ac:dyDescent="0.25">
      <c r="A102" s="34" t="s">
        <v>53</v>
      </c>
      <c r="B102" s="20">
        <f>B99+B96+B93+B90+B87+B84+B81</f>
        <v>100256</v>
      </c>
      <c r="C102" s="20">
        <f>C99+C96+C93+C90+C87+C84+C81</f>
        <v>96454</v>
      </c>
      <c r="D102" s="20">
        <f>D99+D96+D93+D90+D87+D84+D81</f>
        <v>96454</v>
      </c>
      <c r="E102" s="20">
        <f>E99+E96+E93+E90+E87+E84+E81</f>
        <v>97454</v>
      </c>
      <c r="F102" s="118"/>
      <c r="G102" s="123"/>
      <c r="H102" s="10"/>
      <c r="I102" s="10"/>
      <c r="J102" s="10"/>
      <c r="K102" s="10"/>
      <c r="L102" s="10"/>
      <c r="M102" s="10"/>
      <c r="N102" s="10"/>
      <c r="O102" s="10"/>
    </row>
    <row r="103" spans="1:15" ht="13.5" thickBot="1" x14ac:dyDescent="0.25">
      <c r="A103" s="30" t="s">
        <v>31</v>
      </c>
      <c r="B103" s="35">
        <f>IF(B102-B73=0,0,"Error")</f>
        <v>0</v>
      </c>
      <c r="C103" s="35">
        <f>IF(C102-C73=0,0,"Error")</f>
        <v>0</v>
      </c>
      <c r="D103" s="35">
        <f>IF(D102-D73=0,0,"Error")</f>
        <v>0</v>
      </c>
      <c r="E103" s="35">
        <f>IF(E102-E73=0,0,"Error")</f>
        <v>0</v>
      </c>
      <c r="F103" s="118"/>
      <c r="G103" s="123"/>
      <c r="H103" s="10"/>
      <c r="I103" s="10"/>
      <c r="J103" s="10"/>
      <c r="K103" s="10"/>
      <c r="L103" s="10"/>
      <c r="M103" s="10"/>
      <c r="N103" s="10"/>
      <c r="O103" s="10"/>
    </row>
    <row r="104" spans="1:15" ht="32.25" customHeight="1" thickBot="1" x14ac:dyDescent="0.25">
      <c r="A104" s="103" t="s">
        <v>113</v>
      </c>
      <c r="B104" s="564" t="s">
        <v>54</v>
      </c>
      <c r="C104" s="565"/>
      <c r="D104" s="565"/>
      <c r="E104" s="566"/>
      <c r="F104" s="118" t="s">
        <v>114</v>
      </c>
      <c r="G104" s="123"/>
      <c r="H104" s="10"/>
      <c r="I104" s="10"/>
      <c r="J104" s="10"/>
      <c r="K104" s="10"/>
      <c r="L104" s="10"/>
      <c r="M104" s="10"/>
      <c r="N104" s="10"/>
      <c r="O104" s="10"/>
    </row>
    <row r="105" spans="1:15" ht="24" customHeight="1" thickBot="1" x14ac:dyDescent="0.25">
      <c r="A105" s="15" t="s">
        <v>9</v>
      </c>
      <c r="B105" s="538" t="s">
        <v>55</v>
      </c>
      <c r="C105" s="539"/>
      <c r="D105" s="539"/>
      <c r="E105" s="540"/>
      <c r="F105" s="118"/>
      <c r="G105" s="123"/>
      <c r="H105" s="10"/>
      <c r="I105" s="10"/>
      <c r="J105" s="10"/>
      <c r="K105" s="10"/>
      <c r="L105" s="10"/>
      <c r="M105" s="10"/>
      <c r="N105" s="10"/>
      <c r="O105" s="10"/>
    </row>
    <row r="106" spans="1:15" ht="13.5" thickBot="1" x14ac:dyDescent="0.25">
      <c r="A106" s="15" t="s">
        <v>14</v>
      </c>
      <c r="B106" s="568" t="s">
        <v>46</v>
      </c>
      <c r="C106" s="568"/>
      <c r="D106" s="568"/>
      <c r="E106" s="568"/>
      <c r="F106" s="118"/>
      <c r="G106" s="123"/>
      <c r="H106" s="10"/>
      <c r="I106" s="10"/>
      <c r="J106" s="10"/>
      <c r="K106" s="10"/>
      <c r="L106" s="10"/>
      <c r="M106" s="10"/>
      <c r="N106" s="10"/>
      <c r="O106" s="10"/>
    </row>
    <row r="107" spans="1:15" x14ac:dyDescent="0.2">
      <c r="A107" s="515"/>
      <c r="B107" s="13">
        <v>2019</v>
      </c>
      <c r="C107" s="13">
        <v>2020</v>
      </c>
      <c r="D107" s="13">
        <v>2021</v>
      </c>
      <c r="E107" s="13">
        <v>2022</v>
      </c>
      <c r="F107" s="118"/>
      <c r="G107" s="123"/>
      <c r="H107" s="10"/>
      <c r="I107" s="10"/>
      <c r="J107" s="10"/>
      <c r="K107" s="10"/>
      <c r="L107" s="10"/>
      <c r="M107" s="10"/>
      <c r="N107" s="10"/>
      <c r="O107" s="10"/>
    </row>
    <row r="108" spans="1:15" ht="13.5" thickBot="1" x14ac:dyDescent="0.25">
      <c r="A108" s="516"/>
      <c r="B108" s="18" t="s">
        <v>5</v>
      </c>
      <c r="C108" s="18" t="s">
        <v>6</v>
      </c>
      <c r="D108" s="18" t="s">
        <v>6</v>
      </c>
      <c r="E108" s="18" t="s">
        <v>6</v>
      </c>
      <c r="F108" s="118"/>
      <c r="G108" s="123"/>
      <c r="H108" s="10"/>
      <c r="I108" s="10"/>
      <c r="J108" s="10"/>
      <c r="K108" s="10"/>
      <c r="L108" s="10"/>
      <c r="M108" s="10"/>
      <c r="N108" s="10"/>
      <c r="O108" s="10"/>
    </row>
    <row r="109" spans="1:15" ht="13.5" thickBot="1" x14ac:dyDescent="0.25">
      <c r="A109" s="15" t="s">
        <v>8</v>
      </c>
      <c r="B109" s="19">
        <v>357</v>
      </c>
      <c r="C109" s="19">
        <v>350</v>
      </c>
      <c r="D109" s="19">
        <v>350</v>
      </c>
      <c r="E109" s="19">
        <v>350</v>
      </c>
      <c r="F109" s="118"/>
      <c r="G109" s="123"/>
      <c r="H109" s="10"/>
      <c r="I109" s="10"/>
      <c r="J109" s="10"/>
      <c r="K109" s="10"/>
      <c r="L109" s="10"/>
      <c r="M109" s="10"/>
      <c r="N109" s="10"/>
      <c r="O109" s="10"/>
    </row>
    <row r="110" spans="1:15" ht="13.5" thickBot="1" x14ac:dyDescent="0.25">
      <c r="A110" s="15" t="s">
        <v>15</v>
      </c>
      <c r="B110" s="19">
        <v>38002</v>
      </c>
      <c r="C110" s="36">
        <v>32450</v>
      </c>
      <c r="D110" s="19">
        <v>32750</v>
      </c>
      <c r="E110" s="19">
        <v>32750</v>
      </c>
      <c r="F110" s="129"/>
      <c r="G110" s="240"/>
      <c r="H110" s="240"/>
      <c r="I110" s="240"/>
      <c r="J110" s="10"/>
      <c r="K110" s="10"/>
      <c r="L110" s="10"/>
      <c r="M110" s="10"/>
      <c r="N110" s="10"/>
      <c r="O110" s="10"/>
    </row>
    <row r="111" spans="1:15" ht="13.5" thickBot="1" x14ac:dyDescent="0.25">
      <c r="A111" s="15" t="s">
        <v>23</v>
      </c>
      <c r="B111" s="21">
        <f>B110/B109</f>
        <v>106.44817927170868</v>
      </c>
      <c r="C111" s="21">
        <f>C110/C109</f>
        <v>92.714285714285708</v>
      </c>
      <c r="D111" s="21">
        <f>D110/D109</f>
        <v>93.571428571428569</v>
      </c>
      <c r="E111" s="21">
        <f>E110/E109</f>
        <v>93.571428571428569</v>
      </c>
      <c r="F111" s="118"/>
      <c r="G111" s="123"/>
      <c r="H111" s="10"/>
      <c r="I111" s="10"/>
      <c r="J111" s="10"/>
      <c r="K111" s="10"/>
      <c r="L111" s="10"/>
      <c r="M111" s="10"/>
      <c r="N111" s="10"/>
      <c r="O111" s="10"/>
    </row>
    <row r="112" spans="1:15" ht="13.5" thickBot="1" x14ac:dyDescent="0.25">
      <c r="A112" s="15" t="s">
        <v>16</v>
      </c>
      <c r="B112" s="234"/>
      <c r="C112" s="22">
        <f>C109/B109-1</f>
        <v>-1.9607843137254943E-2</v>
      </c>
      <c r="D112" s="22">
        <f>D109/C109-1</f>
        <v>0</v>
      </c>
      <c r="E112" s="22">
        <f>E109/D109-1</f>
        <v>0</v>
      </c>
      <c r="F112" s="118"/>
      <c r="G112" s="123"/>
      <c r="H112" s="10"/>
      <c r="I112" s="10"/>
      <c r="J112" s="10"/>
      <c r="K112" s="10"/>
      <c r="L112" s="10"/>
      <c r="M112" s="10"/>
      <c r="N112" s="10"/>
      <c r="O112" s="10"/>
    </row>
    <row r="113" spans="1:15" ht="13.5" thickBot="1" x14ac:dyDescent="0.25">
      <c r="A113" s="15" t="s">
        <v>17</v>
      </c>
      <c r="B113" s="234"/>
      <c r="C113" s="22">
        <f>C110/B110-1</f>
        <v>-0.14609757381190469</v>
      </c>
      <c r="D113" s="22">
        <f t="shared" ref="D113:E114" si="17">D110/C110-1</f>
        <v>9.244992295839749E-3</v>
      </c>
      <c r="E113" s="22">
        <f t="shared" si="17"/>
        <v>0</v>
      </c>
      <c r="F113" s="118"/>
      <c r="G113" s="123"/>
      <c r="H113" s="10"/>
      <c r="I113" s="10"/>
      <c r="J113" s="10"/>
      <c r="K113" s="10"/>
      <c r="L113" s="10"/>
      <c r="M113" s="10"/>
      <c r="N113" s="10"/>
      <c r="O113" s="10"/>
    </row>
    <row r="114" spans="1:15" ht="13.5" thickBot="1" x14ac:dyDescent="0.25">
      <c r="A114" s="15" t="s">
        <v>18</v>
      </c>
      <c r="B114" s="234"/>
      <c r="C114" s="22">
        <f>C111/B111-1</f>
        <v>-0.12901952528814276</v>
      </c>
      <c r="D114" s="22">
        <f t="shared" si="17"/>
        <v>9.244992295839749E-3</v>
      </c>
      <c r="E114" s="22">
        <f t="shared" si="17"/>
        <v>0</v>
      </c>
      <c r="F114" s="118"/>
      <c r="G114" s="123"/>
      <c r="H114" s="10"/>
      <c r="I114" s="10"/>
      <c r="J114" s="10"/>
      <c r="K114" s="10"/>
      <c r="L114" s="10"/>
      <c r="M114" s="10"/>
      <c r="N114" s="10"/>
      <c r="O114" s="10"/>
    </row>
    <row r="115" spans="1:15" ht="13.5" thickBot="1" x14ac:dyDescent="0.25">
      <c r="A115" s="517" t="s">
        <v>171</v>
      </c>
      <c r="B115" s="518"/>
      <c r="C115" s="518"/>
      <c r="D115" s="518"/>
      <c r="E115" s="519"/>
      <c r="F115" s="122"/>
      <c r="G115" s="123"/>
      <c r="H115" s="10"/>
      <c r="I115" s="10"/>
      <c r="J115" s="10"/>
      <c r="K115" s="10"/>
      <c r="L115" s="10"/>
      <c r="M115" s="10"/>
      <c r="N115" s="10"/>
      <c r="O115" s="10"/>
    </row>
    <row r="116" spans="1:15" x14ac:dyDescent="0.2">
      <c r="A116" s="515"/>
      <c r="B116" s="13">
        <v>2019</v>
      </c>
      <c r="C116" s="13">
        <v>2020</v>
      </c>
      <c r="D116" s="13">
        <v>2021</v>
      </c>
      <c r="E116" s="13">
        <v>2022</v>
      </c>
      <c r="F116" s="118"/>
      <c r="G116" s="123"/>
      <c r="H116" s="10"/>
      <c r="I116" s="10"/>
      <c r="J116" s="10"/>
      <c r="K116" s="10"/>
      <c r="L116" s="10"/>
      <c r="M116" s="10"/>
      <c r="N116" s="10"/>
      <c r="O116" s="10"/>
    </row>
    <row r="117" spans="1:15" ht="13.5" thickBot="1" x14ac:dyDescent="0.25">
      <c r="A117" s="516"/>
      <c r="B117" s="18" t="s">
        <v>5</v>
      </c>
      <c r="C117" s="18" t="s">
        <v>6</v>
      </c>
      <c r="D117" s="18" t="s">
        <v>6</v>
      </c>
      <c r="E117" s="18" t="s">
        <v>6</v>
      </c>
      <c r="F117" s="118"/>
      <c r="G117" s="123"/>
      <c r="H117" s="10"/>
      <c r="I117" s="10"/>
      <c r="J117" s="10"/>
      <c r="K117" s="10"/>
      <c r="L117" s="10"/>
      <c r="M117" s="10"/>
      <c r="N117" s="10"/>
      <c r="O117" s="10"/>
    </row>
    <row r="118" spans="1:15" ht="13.5" thickBot="1" x14ac:dyDescent="0.25">
      <c r="A118" s="24" t="s">
        <v>0</v>
      </c>
      <c r="B118" s="20">
        <f>B119+B120</f>
        <v>16650</v>
      </c>
      <c r="C118" s="20">
        <f t="shared" ref="C118:E118" si="18">C119+C120</f>
        <v>17050</v>
      </c>
      <c r="D118" s="20">
        <f t="shared" si="18"/>
        <v>17050</v>
      </c>
      <c r="E118" s="20">
        <f t="shared" si="18"/>
        <v>17050</v>
      </c>
      <c r="F118" s="118"/>
      <c r="G118" s="123"/>
      <c r="H118" s="10"/>
      <c r="I118" s="10"/>
      <c r="J118" s="10"/>
      <c r="K118" s="10"/>
      <c r="L118" s="10"/>
      <c r="M118" s="10"/>
      <c r="N118" s="10"/>
      <c r="O118" s="10"/>
    </row>
    <row r="119" spans="1:15" ht="13.5" thickBot="1" x14ac:dyDescent="0.25">
      <c r="A119" s="25" t="s">
        <v>47</v>
      </c>
      <c r="B119" s="26">
        <v>16650</v>
      </c>
      <c r="C119" s="26">
        <v>17050</v>
      </c>
      <c r="D119" s="26">
        <v>17050</v>
      </c>
      <c r="E119" s="26">
        <v>17050</v>
      </c>
      <c r="F119" s="118"/>
      <c r="G119" s="123"/>
      <c r="H119" s="10"/>
      <c r="I119" s="10"/>
      <c r="J119" s="10"/>
      <c r="K119" s="10"/>
      <c r="L119" s="10"/>
      <c r="M119" s="10"/>
      <c r="N119" s="10"/>
      <c r="O119" s="10"/>
    </row>
    <row r="120" spans="1:15" ht="13.5" thickBot="1" x14ac:dyDescent="0.25">
      <c r="A120" s="25" t="s">
        <v>48</v>
      </c>
      <c r="B120" s="26"/>
      <c r="C120" s="33"/>
      <c r="D120" s="33"/>
      <c r="E120" s="33"/>
      <c r="F120" s="118"/>
      <c r="G120" s="123"/>
      <c r="H120" s="10"/>
      <c r="I120" s="10"/>
      <c r="J120" s="10"/>
      <c r="K120" s="10"/>
      <c r="L120" s="10"/>
      <c r="M120" s="10"/>
      <c r="N120" s="10"/>
      <c r="O120" s="10"/>
    </row>
    <row r="121" spans="1:15" ht="26.25" thickBot="1" x14ac:dyDescent="0.25">
      <c r="A121" s="24" t="s">
        <v>28</v>
      </c>
      <c r="B121" s="20">
        <f>B122+B123</f>
        <v>2800</v>
      </c>
      <c r="C121" s="20">
        <f t="shared" ref="C121:E121" si="19">C122+C123</f>
        <v>2800</v>
      </c>
      <c r="D121" s="20">
        <f t="shared" si="19"/>
        <v>2800</v>
      </c>
      <c r="E121" s="20">
        <f t="shared" si="19"/>
        <v>2800</v>
      </c>
      <c r="F121" s="118"/>
      <c r="G121" s="123"/>
      <c r="H121" s="10"/>
      <c r="I121" s="10"/>
      <c r="J121" s="10"/>
      <c r="K121" s="10"/>
      <c r="L121" s="10"/>
      <c r="M121" s="10"/>
      <c r="N121" s="10"/>
      <c r="O121" s="10"/>
    </row>
    <row r="122" spans="1:15" ht="13.5" thickBot="1" x14ac:dyDescent="0.25">
      <c r="A122" s="25" t="s">
        <v>47</v>
      </c>
      <c r="B122" s="26">
        <v>2800</v>
      </c>
      <c r="C122" s="26">
        <v>2800</v>
      </c>
      <c r="D122" s="26">
        <v>2800</v>
      </c>
      <c r="E122" s="26">
        <v>2800</v>
      </c>
      <c r="F122" s="118"/>
      <c r="G122" s="123"/>
      <c r="H122" s="10"/>
      <c r="I122" s="10"/>
      <c r="J122" s="10"/>
      <c r="K122" s="10"/>
      <c r="L122" s="10"/>
      <c r="M122" s="10"/>
      <c r="N122" s="10"/>
      <c r="O122" s="10"/>
    </row>
    <row r="123" spans="1:15" ht="13.5" thickBot="1" x14ac:dyDescent="0.25">
      <c r="A123" s="25" t="s">
        <v>48</v>
      </c>
      <c r="B123" s="26"/>
      <c r="C123" s="26"/>
      <c r="D123" s="26"/>
      <c r="E123" s="26"/>
      <c r="F123" s="118"/>
      <c r="G123" s="123"/>
      <c r="H123" s="10"/>
      <c r="I123" s="10"/>
      <c r="J123" s="10"/>
      <c r="K123" s="10"/>
      <c r="L123" s="10"/>
      <c r="M123" s="10"/>
      <c r="N123" s="10"/>
      <c r="O123" s="10"/>
    </row>
    <row r="124" spans="1:15" ht="13.5" thickBot="1" x14ac:dyDescent="0.25">
      <c r="A124" s="24" t="s">
        <v>1</v>
      </c>
      <c r="B124" s="20">
        <f>B125+B126</f>
        <v>3400</v>
      </c>
      <c r="C124" s="20">
        <f t="shared" ref="C124:D124" si="20">C125+C126</f>
        <v>3600</v>
      </c>
      <c r="D124" s="20">
        <f t="shared" si="20"/>
        <v>3900</v>
      </c>
      <c r="E124" s="20">
        <f>E125+E126</f>
        <v>3900</v>
      </c>
      <c r="F124" s="118"/>
      <c r="G124" s="123"/>
      <c r="H124" s="10"/>
      <c r="I124" s="10"/>
      <c r="J124" s="10"/>
      <c r="K124" s="10"/>
      <c r="L124" s="10"/>
      <c r="M124" s="10"/>
      <c r="N124" s="10"/>
      <c r="O124" s="10"/>
    </row>
    <row r="125" spans="1:15" ht="13.5" thickBot="1" x14ac:dyDescent="0.25">
      <c r="A125" s="25" t="s">
        <v>47</v>
      </c>
      <c r="B125" s="26">
        <v>2000</v>
      </c>
      <c r="C125" s="26">
        <v>2200</v>
      </c>
      <c r="D125" s="26">
        <v>2500</v>
      </c>
      <c r="E125" s="26">
        <v>2500</v>
      </c>
      <c r="F125" s="118"/>
      <c r="G125" s="123"/>
      <c r="H125" s="10"/>
      <c r="I125" s="10"/>
      <c r="J125" s="10"/>
      <c r="K125" s="10"/>
      <c r="L125" s="10"/>
      <c r="M125" s="10"/>
      <c r="N125" s="10"/>
      <c r="O125" s="10"/>
    </row>
    <row r="126" spans="1:15" ht="13.5" thickBot="1" x14ac:dyDescent="0.25">
      <c r="A126" s="25" t="s">
        <v>48</v>
      </c>
      <c r="B126" s="26">
        <v>1400</v>
      </c>
      <c r="C126" s="26">
        <v>1400</v>
      </c>
      <c r="D126" s="26">
        <v>1400</v>
      </c>
      <c r="E126" s="26">
        <v>1400</v>
      </c>
      <c r="F126" s="118"/>
      <c r="G126" s="123"/>
      <c r="H126" s="10"/>
      <c r="I126" s="10"/>
      <c r="J126" s="10"/>
      <c r="K126" s="10"/>
      <c r="L126" s="10"/>
      <c r="M126" s="10"/>
      <c r="N126" s="10"/>
      <c r="O126" s="10"/>
    </row>
    <row r="127" spans="1:15" ht="13.5" thickBot="1" x14ac:dyDescent="0.25">
      <c r="A127" s="24" t="s">
        <v>2</v>
      </c>
      <c r="B127" s="20"/>
      <c r="C127" s="20"/>
      <c r="D127" s="20"/>
      <c r="E127" s="20"/>
      <c r="F127" s="118"/>
      <c r="G127" s="123"/>
      <c r="H127" s="10"/>
      <c r="I127" s="10"/>
      <c r="J127" s="10"/>
      <c r="K127" s="10"/>
      <c r="L127" s="10"/>
      <c r="M127" s="10"/>
      <c r="N127" s="10"/>
      <c r="O127" s="10"/>
    </row>
    <row r="128" spans="1:15" ht="13.5" thickBot="1" x14ac:dyDescent="0.25">
      <c r="A128" s="25" t="s">
        <v>47</v>
      </c>
      <c r="B128" s="26"/>
      <c r="C128" s="26"/>
      <c r="D128" s="26"/>
      <c r="E128" s="26"/>
      <c r="F128" s="118"/>
      <c r="G128" s="123"/>
      <c r="H128" s="10"/>
      <c r="I128" s="10"/>
      <c r="J128" s="10"/>
      <c r="K128" s="10"/>
      <c r="L128" s="10"/>
      <c r="M128" s="10"/>
      <c r="N128" s="10"/>
      <c r="O128" s="10"/>
    </row>
    <row r="129" spans="1:15" ht="13.5" thickBot="1" x14ac:dyDescent="0.25">
      <c r="A129" s="25" t="s">
        <v>48</v>
      </c>
      <c r="B129" s="26"/>
      <c r="C129" s="26"/>
      <c r="D129" s="26"/>
      <c r="E129" s="26"/>
      <c r="F129" s="118"/>
      <c r="G129" s="123"/>
      <c r="H129" s="10"/>
      <c r="I129" s="10"/>
      <c r="J129" s="10"/>
      <c r="K129" s="10"/>
      <c r="L129" s="10"/>
      <c r="M129" s="10"/>
      <c r="N129" s="10"/>
      <c r="O129" s="10"/>
    </row>
    <row r="130" spans="1:15" ht="13.5" thickBot="1" x14ac:dyDescent="0.25">
      <c r="A130" s="24" t="s">
        <v>24</v>
      </c>
      <c r="B130" s="20">
        <f>B131+B132</f>
        <v>15000</v>
      </c>
      <c r="C130" s="20">
        <f t="shared" ref="C130:E130" si="21">C131+C132</f>
        <v>9000</v>
      </c>
      <c r="D130" s="20">
        <f t="shared" si="21"/>
        <v>9000</v>
      </c>
      <c r="E130" s="20">
        <f t="shared" si="21"/>
        <v>9000</v>
      </c>
      <c r="F130" s="118"/>
      <c r="G130" s="123"/>
      <c r="H130" s="10"/>
      <c r="I130" s="10"/>
      <c r="J130" s="10"/>
      <c r="K130" s="10"/>
      <c r="L130" s="10"/>
      <c r="M130" s="10"/>
      <c r="N130" s="10"/>
      <c r="O130" s="10"/>
    </row>
    <row r="131" spans="1:15" ht="13.5" thickBot="1" x14ac:dyDescent="0.25">
      <c r="A131" s="25" t="s">
        <v>47</v>
      </c>
      <c r="B131" s="26">
        <v>15000</v>
      </c>
      <c r="C131" s="26">
        <v>9000</v>
      </c>
      <c r="D131" s="26">
        <v>9000</v>
      </c>
      <c r="E131" s="26">
        <v>9000</v>
      </c>
      <c r="F131" s="118"/>
      <c r="G131" s="123"/>
      <c r="H131" s="10"/>
      <c r="I131" s="10"/>
      <c r="J131" s="10"/>
      <c r="K131" s="10"/>
      <c r="L131" s="10"/>
      <c r="M131" s="10"/>
      <c r="N131" s="10"/>
      <c r="O131" s="10"/>
    </row>
    <row r="132" spans="1:15" ht="13.5" thickBot="1" x14ac:dyDescent="0.25">
      <c r="A132" s="25" t="s">
        <v>48</v>
      </c>
      <c r="B132" s="26"/>
      <c r="C132" s="26"/>
      <c r="D132" s="26"/>
      <c r="E132" s="26"/>
      <c r="F132" s="118"/>
      <c r="G132" s="123"/>
      <c r="H132" s="10"/>
      <c r="I132" s="10"/>
      <c r="J132" s="10"/>
      <c r="K132" s="10"/>
      <c r="L132" s="10"/>
      <c r="M132" s="10"/>
      <c r="N132" s="10"/>
      <c r="O132" s="10"/>
    </row>
    <row r="133" spans="1:15" ht="13.5" thickBot="1" x14ac:dyDescent="0.25">
      <c r="A133" s="24" t="s">
        <v>25</v>
      </c>
      <c r="B133" s="20"/>
      <c r="C133" s="20"/>
      <c r="D133" s="20"/>
      <c r="E133" s="20"/>
      <c r="F133" s="118"/>
      <c r="G133" s="123"/>
      <c r="H133" s="10"/>
      <c r="I133" s="10"/>
      <c r="J133" s="10"/>
      <c r="K133" s="10"/>
      <c r="L133" s="10"/>
      <c r="M133" s="10"/>
      <c r="N133" s="10"/>
      <c r="O133" s="10"/>
    </row>
    <row r="134" spans="1:15" ht="13.5" thickBot="1" x14ac:dyDescent="0.25">
      <c r="A134" s="25" t="s">
        <v>47</v>
      </c>
      <c r="B134" s="20"/>
      <c r="C134" s="20"/>
      <c r="D134" s="20"/>
      <c r="E134" s="20"/>
      <c r="F134" s="118"/>
      <c r="G134" s="123"/>
      <c r="H134" s="10"/>
      <c r="I134" s="10"/>
      <c r="J134" s="10"/>
      <c r="K134" s="10"/>
      <c r="L134" s="10"/>
      <c r="M134" s="10"/>
      <c r="N134" s="10"/>
      <c r="O134" s="10"/>
    </row>
    <row r="135" spans="1:15" ht="13.5" thickBot="1" x14ac:dyDescent="0.25">
      <c r="A135" s="25" t="s">
        <v>48</v>
      </c>
      <c r="B135" s="20"/>
      <c r="C135" s="20"/>
      <c r="D135" s="20"/>
      <c r="E135" s="20"/>
      <c r="F135" s="118"/>
      <c r="G135" s="123"/>
      <c r="H135" s="10"/>
      <c r="I135" s="10"/>
      <c r="J135" s="10"/>
      <c r="K135" s="10"/>
      <c r="L135" s="10"/>
      <c r="M135" s="10"/>
      <c r="N135" s="10"/>
      <c r="O135" s="10"/>
    </row>
    <row r="136" spans="1:15" ht="26.25" thickBot="1" x14ac:dyDescent="0.25">
      <c r="A136" s="24" t="s">
        <v>3</v>
      </c>
      <c r="B136" s="20">
        <f>B137+B138</f>
        <v>152</v>
      </c>
      <c r="C136" s="20"/>
      <c r="D136" s="20"/>
      <c r="E136" s="20"/>
      <c r="F136" s="118"/>
      <c r="G136" s="123"/>
      <c r="H136" s="10"/>
      <c r="I136" s="10"/>
      <c r="J136" s="10"/>
      <c r="K136" s="10"/>
      <c r="L136" s="10"/>
      <c r="M136" s="10"/>
      <c r="N136" s="10"/>
      <c r="O136" s="10"/>
    </row>
    <row r="137" spans="1:15" ht="13.5" thickBot="1" x14ac:dyDescent="0.25">
      <c r="A137" s="25" t="s">
        <v>47</v>
      </c>
      <c r="B137" s="20">
        <v>152</v>
      </c>
      <c r="C137" s="20"/>
      <c r="D137" s="20"/>
      <c r="E137" s="20"/>
      <c r="F137" s="118"/>
      <c r="G137" s="123"/>
      <c r="H137" s="10"/>
      <c r="I137" s="10"/>
      <c r="J137" s="10"/>
      <c r="K137" s="10"/>
      <c r="L137" s="10"/>
      <c r="M137" s="10"/>
      <c r="N137" s="10"/>
      <c r="O137" s="10"/>
    </row>
    <row r="138" spans="1:15" ht="13.5" thickBot="1" x14ac:dyDescent="0.25">
      <c r="A138" s="25" t="s">
        <v>48</v>
      </c>
      <c r="B138" s="20"/>
      <c r="C138" s="20"/>
      <c r="D138" s="20"/>
      <c r="E138" s="20"/>
      <c r="F138" s="118"/>
      <c r="G138" s="123"/>
      <c r="H138" s="10"/>
      <c r="I138" s="10"/>
      <c r="J138" s="10"/>
      <c r="K138" s="10"/>
      <c r="L138" s="10"/>
      <c r="M138" s="10"/>
      <c r="N138" s="10"/>
      <c r="O138" s="10"/>
    </row>
    <row r="139" spans="1:15" ht="13.5" thickBot="1" x14ac:dyDescent="0.25">
      <c r="A139" s="34" t="s">
        <v>56</v>
      </c>
      <c r="B139" s="37">
        <f>B136+B133+B130+B127+B124+B121+B118</f>
        <v>38002</v>
      </c>
      <c r="C139" s="37">
        <f t="shared" ref="C139:E139" si="22">C136+C133+C130+C127+C124+C121+C118</f>
        <v>32450</v>
      </c>
      <c r="D139" s="37">
        <f t="shared" si="22"/>
        <v>32750</v>
      </c>
      <c r="E139" s="37">
        <f t="shared" si="22"/>
        <v>32750</v>
      </c>
      <c r="F139" s="118"/>
      <c r="G139" s="123"/>
      <c r="H139" s="10"/>
      <c r="I139" s="10"/>
      <c r="J139" s="10"/>
      <c r="K139" s="10"/>
      <c r="L139" s="10"/>
      <c r="M139" s="10"/>
      <c r="N139" s="10"/>
      <c r="O139" s="10"/>
    </row>
    <row r="140" spans="1:15" ht="13.5" thickBot="1" x14ac:dyDescent="0.25">
      <c r="A140" s="30" t="s">
        <v>31</v>
      </c>
      <c r="B140" s="35">
        <f>IF(B139-B110=0,0,"Error")</f>
        <v>0</v>
      </c>
      <c r="C140" s="35">
        <f>IF(C139-C110=0,0,"Error")</f>
        <v>0</v>
      </c>
      <c r="D140" s="35">
        <f>IF(D139-D110=0,0,"Error")</f>
        <v>0</v>
      </c>
      <c r="E140" s="35">
        <f>IF(E139-E110=0,0,"Error")</f>
        <v>0</v>
      </c>
      <c r="F140" s="118"/>
      <c r="G140" s="123"/>
      <c r="H140" s="10"/>
      <c r="I140" s="10"/>
      <c r="J140" s="10"/>
      <c r="K140" s="10"/>
      <c r="L140" s="10"/>
      <c r="M140" s="10"/>
      <c r="N140" s="10"/>
      <c r="O140" s="10"/>
    </row>
    <row r="141" spans="1:15" ht="39.75" customHeight="1" thickBot="1" x14ac:dyDescent="0.25">
      <c r="A141" s="103" t="s">
        <v>115</v>
      </c>
      <c r="B141" s="564" t="s">
        <v>57</v>
      </c>
      <c r="C141" s="565"/>
      <c r="D141" s="565"/>
      <c r="E141" s="566"/>
      <c r="F141" s="118" t="s">
        <v>58</v>
      </c>
      <c r="G141" s="123"/>
      <c r="H141" s="10"/>
      <c r="I141" s="10"/>
      <c r="J141" s="10"/>
      <c r="K141" s="10"/>
      <c r="L141" s="10"/>
      <c r="M141" s="10"/>
      <c r="N141" s="10"/>
      <c r="O141" s="10"/>
    </row>
    <row r="142" spans="1:15" ht="40.5" customHeight="1" thickBot="1" x14ac:dyDescent="0.25">
      <c r="A142" s="15" t="s">
        <v>9</v>
      </c>
      <c r="B142" s="538" t="s">
        <v>59</v>
      </c>
      <c r="C142" s="539"/>
      <c r="D142" s="539"/>
      <c r="E142" s="540"/>
      <c r="F142" s="118"/>
      <c r="G142" s="123"/>
      <c r="H142" s="10"/>
      <c r="I142" s="10"/>
      <c r="J142" s="10"/>
      <c r="K142" s="10"/>
      <c r="L142" s="10"/>
      <c r="M142" s="10"/>
      <c r="N142" s="10"/>
      <c r="O142" s="10"/>
    </row>
    <row r="143" spans="1:15" ht="13.5" thickBot="1" x14ac:dyDescent="0.25">
      <c r="A143" s="15" t="s">
        <v>14</v>
      </c>
      <c r="B143" s="568" t="s">
        <v>46</v>
      </c>
      <c r="C143" s="568"/>
      <c r="D143" s="568"/>
      <c r="E143" s="568"/>
      <c r="F143" s="118"/>
      <c r="G143" s="123"/>
      <c r="H143" s="10"/>
      <c r="I143" s="10"/>
      <c r="J143" s="10"/>
      <c r="K143" s="10"/>
      <c r="L143" s="10"/>
      <c r="M143" s="10"/>
      <c r="N143" s="10"/>
      <c r="O143" s="10"/>
    </row>
    <row r="144" spans="1:15" x14ac:dyDescent="0.2">
      <c r="A144" s="515"/>
      <c r="B144" s="13">
        <v>2019</v>
      </c>
      <c r="C144" s="13">
        <v>2020</v>
      </c>
      <c r="D144" s="13">
        <v>2021</v>
      </c>
      <c r="E144" s="13">
        <v>2022</v>
      </c>
      <c r="F144" s="118"/>
      <c r="G144" s="123"/>
      <c r="H144" s="10"/>
      <c r="I144" s="10"/>
      <c r="J144" s="10"/>
      <c r="K144" s="10"/>
      <c r="L144" s="10"/>
      <c r="M144" s="10"/>
      <c r="N144" s="10"/>
      <c r="O144" s="10"/>
    </row>
    <row r="145" spans="1:15" ht="13.5" thickBot="1" x14ac:dyDescent="0.25">
      <c r="A145" s="516"/>
      <c r="B145" s="18" t="s">
        <v>5</v>
      </c>
      <c r="C145" s="18" t="s">
        <v>6</v>
      </c>
      <c r="D145" s="18" t="s">
        <v>6</v>
      </c>
      <c r="E145" s="18" t="s">
        <v>6</v>
      </c>
      <c r="F145" s="118"/>
      <c r="G145" s="123"/>
      <c r="H145" s="10"/>
      <c r="I145" s="10"/>
      <c r="J145" s="10"/>
      <c r="K145" s="10"/>
      <c r="L145" s="10"/>
      <c r="M145" s="10"/>
      <c r="N145" s="10"/>
      <c r="O145" s="10"/>
    </row>
    <row r="146" spans="1:15" ht="13.5" thickBot="1" x14ac:dyDescent="0.25">
      <c r="A146" s="15" t="s">
        <v>8</v>
      </c>
      <c r="B146" s="19">
        <v>30</v>
      </c>
      <c r="C146" s="19">
        <v>25</v>
      </c>
      <c r="D146" s="19">
        <v>25</v>
      </c>
      <c r="E146" s="19">
        <v>25</v>
      </c>
      <c r="F146" s="118"/>
      <c r="G146" s="123"/>
      <c r="H146" s="10"/>
      <c r="I146" s="10"/>
      <c r="J146" s="10"/>
      <c r="K146" s="10"/>
      <c r="L146" s="10"/>
      <c r="M146" s="10"/>
      <c r="N146" s="10"/>
      <c r="O146" s="10"/>
    </row>
    <row r="147" spans="1:15" ht="13.5" thickBot="1" x14ac:dyDescent="0.25">
      <c r="A147" s="15" t="s">
        <v>15</v>
      </c>
      <c r="B147" s="19">
        <v>46883</v>
      </c>
      <c r="C147" s="19">
        <v>40047</v>
      </c>
      <c r="D147" s="19">
        <v>40047</v>
      </c>
      <c r="E147" s="19">
        <v>40047</v>
      </c>
      <c r="F147" s="129"/>
      <c r="G147" s="240"/>
      <c r="H147" s="240"/>
      <c r="I147" s="240"/>
      <c r="J147" s="10"/>
      <c r="K147" s="10"/>
      <c r="L147" s="10"/>
      <c r="M147" s="10"/>
      <c r="N147" s="10"/>
      <c r="O147" s="10"/>
    </row>
    <row r="148" spans="1:15" ht="13.5" thickBot="1" x14ac:dyDescent="0.25">
      <c r="A148" s="15" t="s">
        <v>23</v>
      </c>
      <c r="B148" s="21">
        <f>B147/B146</f>
        <v>1562.7666666666667</v>
      </c>
      <c r="C148" s="21">
        <f>C147/C146</f>
        <v>1601.88</v>
      </c>
      <c r="D148" s="21">
        <f>D147/D146</f>
        <v>1601.88</v>
      </c>
      <c r="E148" s="21">
        <f>E147/E146</f>
        <v>1601.88</v>
      </c>
      <c r="F148" s="118"/>
      <c r="G148" s="123"/>
      <c r="H148" s="10"/>
      <c r="I148" s="10"/>
      <c r="J148" s="10"/>
      <c r="K148" s="10"/>
      <c r="L148" s="10"/>
      <c r="M148" s="10"/>
      <c r="N148" s="10"/>
      <c r="O148" s="10"/>
    </row>
    <row r="149" spans="1:15" ht="13.5" thickBot="1" x14ac:dyDescent="0.25">
      <c r="A149" s="15" t="s">
        <v>16</v>
      </c>
      <c r="B149" s="234"/>
      <c r="C149" s="22">
        <f>C146/B146-1</f>
        <v>-0.16666666666666663</v>
      </c>
      <c r="D149" s="22">
        <f>D146/C146-1</f>
        <v>0</v>
      </c>
      <c r="E149" s="22">
        <f>E146/D146-1</f>
        <v>0</v>
      </c>
      <c r="F149" s="118"/>
      <c r="G149" s="123"/>
      <c r="H149" s="10"/>
      <c r="I149" s="10"/>
      <c r="J149" s="10"/>
      <c r="K149" s="10"/>
      <c r="L149" s="10"/>
      <c r="M149" s="10"/>
      <c r="N149" s="10"/>
      <c r="O149" s="10"/>
    </row>
    <row r="150" spans="1:15" ht="13.5" thickBot="1" x14ac:dyDescent="0.25">
      <c r="A150" s="15" t="s">
        <v>17</v>
      </c>
      <c r="B150" s="234"/>
      <c r="C150" s="22">
        <f>C147/B147-1</f>
        <v>-0.14580978179723991</v>
      </c>
      <c r="D150" s="22">
        <f t="shared" ref="D150:E151" si="23">D147/C147-1</f>
        <v>0</v>
      </c>
      <c r="E150" s="22">
        <f t="shared" si="23"/>
        <v>0</v>
      </c>
      <c r="F150" s="122"/>
      <c r="G150" s="123"/>
      <c r="H150" s="10"/>
      <c r="I150" s="10"/>
      <c r="J150" s="10"/>
      <c r="K150" s="10"/>
      <c r="L150" s="10"/>
      <c r="M150" s="10"/>
      <c r="N150" s="10"/>
      <c r="O150" s="10"/>
    </row>
    <row r="151" spans="1:15" ht="13.5" thickBot="1" x14ac:dyDescent="0.25">
      <c r="A151" s="15" t="s">
        <v>18</v>
      </c>
      <c r="B151" s="234"/>
      <c r="C151" s="22">
        <f>C148/B148-1</f>
        <v>2.5028261843312194E-2</v>
      </c>
      <c r="D151" s="22">
        <f t="shared" si="23"/>
        <v>0</v>
      </c>
      <c r="E151" s="22">
        <f t="shared" si="23"/>
        <v>0</v>
      </c>
      <c r="F151" s="118"/>
      <c r="G151" s="123"/>
      <c r="H151" s="10"/>
      <c r="I151" s="10"/>
      <c r="J151" s="10"/>
      <c r="K151" s="10"/>
      <c r="L151" s="10"/>
      <c r="M151" s="10"/>
      <c r="N151" s="10"/>
      <c r="O151" s="10"/>
    </row>
    <row r="152" spans="1:15" ht="13.5" thickBot="1" x14ac:dyDescent="0.25">
      <c r="A152" s="517" t="s">
        <v>172</v>
      </c>
      <c r="B152" s="518"/>
      <c r="C152" s="518"/>
      <c r="D152" s="518"/>
      <c r="E152" s="519"/>
      <c r="F152" s="118"/>
      <c r="G152" s="123"/>
      <c r="H152" s="10"/>
      <c r="I152" s="10"/>
      <c r="J152" s="10"/>
      <c r="K152" s="10"/>
      <c r="L152" s="10"/>
      <c r="M152" s="10"/>
      <c r="N152" s="10"/>
      <c r="O152" s="10"/>
    </row>
    <row r="153" spans="1:15" x14ac:dyDescent="0.2">
      <c r="A153" s="515"/>
      <c r="B153" s="13">
        <v>2019</v>
      </c>
      <c r="C153" s="13">
        <v>2020</v>
      </c>
      <c r="D153" s="13">
        <v>2021</v>
      </c>
      <c r="E153" s="13">
        <v>2022</v>
      </c>
      <c r="F153" s="118"/>
      <c r="G153" s="123"/>
      <c r="H153" s="10"/>
      <c r="I153" s="10"/>
      <c r="J153" s="10"/>
      <c r="K153" s="10"/>
      <c r="L153" s="10"/>
      <c r="M153" s="10"/>
      <c r="N153" s="10"/>
      <c r="O153" s="10"/>
    </row>
    <row r="154" spans="1:15" ht="13.5" thickBot="1" x14ac:dyDescent="0.25">
      <c r="A154" s="516"/>
      <c r="B154" s="18" t="s">
        <v>5</v>
      </c>
      <c r="C154" s="18" t="s">
        <v>6</v>
      </c>
      <c r="D154" s="18" t="s">
        <v>6</v>
      </c>
      <c r="E154" s="18" t="s">
        <v>6</v>
      </c>
      <c r="F154" s="118"/>
      <c r="G154" s="123"/>
      <c r="H154" s="10"/>
      <c r="I154" s="10"/>
      <c r="J154" s="10"/>
      <c r="K154" s="10"/>
      <c r="L154" s="10"/>
      <c r="M154" s="10"/>
      <c r="N154" s="10"/>
      <c r="O154" s="10"/>
    </row>
    <row r="155" spans="1:15" ht="13.5" thickBot="1" x14ac:dyDescent="0.25">
      <c r="A155" s="24" t="s">
        <v>0</v>
      </c>
      <c r="B155" s="38">
        <f>B156+B157</f>
        <v>20250</v>
      </c>
      <c r="C155" s="38">
        <f t="shared" ref="C155:E155" si="24">C156+C157</f>
        <v>23124</v>
      </c>
      <c r="D155" s="38">
        <f t="shared" si="24"/>
        <v>23124</v>
      </c>
      <c r="E155" s="38">
        <f t="shared" si="24"/>
        <v>23124</v>
      </c>
      <c r="F155" s="118"/>
      <c r="G155" s="123"/>
      <c r="H155" s="10"/>
      <c r="I155" s="10"/>
      <c r="J155" s="10"/>
      <c r="K155" s="10"/>
      <c r="L155" s="10"/>
      <c r="M155" s="10"/>
      <c r="N155" s="10"/>
      <c r="O155" s="10"/>
    </row>
    <row r="156" spans="1:15" ht="13.5" thickBot="1" x14ac:dyDescent="0.25">
      <c r="A156" s="25" t="s">
        <v>47</v>
      </c>
      <c r="B156" s="39">
        <v>20250</v>
      </c>
      <c r="C156" s="26">
        <v>23124</v>
      </c>
      <c r="D156" s="26">
        <v>23124</v>
      </c>
      <c r="E156" s="26">
        <v>23124</v>
      </c>
      <c r="F156" s="118"/>
      <c r="G156" s="123"/>
      <c r="H156" s="10"/>
      <c r="I156" s="10"/>
      <c r="J156" s="10"/>
      <c r="K156" s="10"/>
      <c r="L156" s="10"/>
      <c r="M156" s="10"/>
      <c r="N156" s="10"/>
      <c r="O156" s="10"/>
    </row>
    <row r="157" spans="1:15" ht="13.5" thickBot="1" x14ac:dyDescent="0.25">
      <c r="A157" s="25" t="s">
        <v>48</v>
      </c>
      <c r="B157" s="39"/>
      <c r="C157" s="33"/>
      <c r="D157" s="33"/>
      <c r="E157" s="40"/>
      <c r="F157" s="118"/>
      <c r="G157" s="123"/>
      <c r="H157" s="10"/>
      <c r="I157" s="10"/>
      <c r="J157" s="10"/>
      <c r="K157" s="10"/>
      <c r="L157" s="10"/>
      <c r="M157" s="10"/>
      <c r="N157" s="10"/>
      <c r="O157" s="10"/>
    </row>
    <row r="158" spans="1:15" ht="26.25" thickBot="1" x14ac:dyDescent="0.25">
      <c r="A158" s="24" t="s">
        <v>28</v>
      </c>
      <c r="B158" s="38">
        <f>B159+B160</f>
        <v>3407</v>
      </c>
      <c r="C158" s="38">
        <f t="shared" ref="C158:E158" si="25">C159+C160</f>
        <v>3853</v>
      </c>
      <c r="D158" s="38">
        <f t="shared" si="25"/>
        <v>3853</v>
      </c>
      <c r="E158" s="38">
        <f t="shared" si="25"/>
        <v>3853</v>
      </c>
      <c r="F158" s="118"/>
      <c r="G158" s="123"/>
      <c r="H158" s="10"/>
      <c r="I158" s="10"/>
      <c r="J158" s="10"/>
      <c r="K158" s="10"/>
      <c r="L158" s="10"/>
      <c r="M158" s="10"/>
      <c r="N158" s="10"/>
      <c r="O158" s="10"/>
    </row>
    <row r="159" spans="1:15" ht="13.5" thickBot="1" x14ac:dyDescent="0.25">
      <c r="A159" s="25" t="s">
        <v>47</v>
      </c>
      <c r="B159" s="39">
        <v>3407</v>
      </c>
      <c r="C159" s="26">
        <v>3853</v>
      </c>
      <c r="D159" s="26">
        <v>3853</v>
      </c>
      <c r="E159" s="26">
        <v>3853</v>
      </c>
      <c r="F159" s="118"/>
      <c r="G159" s="123"/>
      <c r="H159" s="10"/>
      <c r="I159" s="10"/>
      <c r="J159" s="10"/>
      <c r="K159" s="10"/>
      <c r="L159" s="10"/>
      <c r="M159" s="10"/>
      <c r="N159" s="10"/>
      <c r="O159" s="10"/>
    </row>
    <row r="160" spans="1:15" ht="13.5" thickBot="1" x14ac:dyDescent="0.25">
      <c r="A160" s="25" t="s">
        <v>48</v>
      </c>
      <c r="B160" s="39"/>
      <c r="C160" s="26"/>
      <c r="D160" s="26"/>
      <c r="E160" s="39"/>
      <c r="F160" s="118"/>
      <c r="G160" s="123"/>
      <c r="H160" s="10"/>
      <c r="I160" s="10"/>
      <c r="J160" s="10"/>
      <c r="K160" s="10"/>
      <c r="L160" s="10"/>
      <c r="M160" s="10"/>
      <c r="N160" s="10"/>
      <c r="O160" s="10"/>
    </row>
    <row r="161" spans="1:15" ht="13.5" thickBot="1" x14ac:dyDescent="0.25">
      <c r="A161" s="24" t="s">
        <v>1</v>
      </c>
      <c r="B161" s="20">
        <f>B162+B163</f>
        <v>10063</v>
      </c>
      <c r="C161" s="20">
        <f t="shared" ref="C161:E161" si="26">C162+C163</f>
        <v>6070</v>
      </c>
      <c r="D161" s="20">
        <f t="shared" si="26"/>
        <v>6070</v>
      </c>
      <c r="E161" s="20">
        <f t="shared" si="26"/>
        <v>6070</v>
      </c>
      <c r="F161" s="118"/>
      <c r="G161" s="123"/>
      <c r="H161" s="10"/>
      <c r="I161" s="10"/>
      <c r="J161" s="10"/>
      <c r="K161" s="10"/>
      <c r="L161" s="10"/>
      <c r="M161" s="10"/>
      <c r="N161" s="10"/>
      <c r="O161" s="10"/>
    </row>
    <row r="162" spans="1:15" ht="13.5" thickBot="1" x14ac:dyDescent="0.25">
      <c r="A162" s="25" t="s">
        <v>47</v>
      </c>
      <c r="B162" s="26">
        <v>8783</v>
      </c>
      <c r="C162" s="26">
        <v>5700</v>
      </c>
      <c r="D162" s="26">
        <v>5700</v>
      </c>
      <c r="E162" s="26">
        <v>5700</v>
      </c>
      <c r="F162" s="118"/>
      <c r="G162" s="123"/>
      <c r="H162" s="10"/>
      <c r="I162" s="10"/>
      <c r="J162" s="10"/>
      <c r="K162" s="10"/>
      <c r="L162" s="10"/>
      <c r="M162" s="10"/>
      <c r="N162" s="10"/>
      <c r="O162" s="10"/>
    </row>
    <row r="163" spans="1:15" ht="13.5" thickBot="1" x14ac:dyDescent="0.25">
      <c r="A163" s="25" t="s">
        <v>48</v>
      </c>
      <c r="B163" s="39">
        <v>1280</v>
      </c>
      <c r="C163" s="39">
        <v>370</v>
      </c>
      <c r="D163" s="39">
        <v>370</v>
      </c>
      <c r="E163" s="39">
        <v>370</v>
      </c>
      <c r="F163" s="118"/>
      <c r="G163" s="123"/>
      <c r="H163" s="10"/>
      <c r="I163" s="10"/>
      <c r="J163" s="10"/>
      <c r="K163" s="10"/>
      <c r="L163" s="10"/>
      <c r="M163" s="10"/>
      <c r="N163" s="10"/>
      <c r="O163" s="10"/>
    </row>
    <row r="164" spans="1:15" ht="13.5" thickBot="1" x14ac:dyDescent="0.25">
      <c r="A164" s="24" t="s">
        <v>2</v>
      </c>
      <c r="B164" s="38"/>
      <c r="C164" s="20"/>
      <c r="D164" s="20"/>
      <c r="E164" s="38"/>
      <c r="F164" s="118"/>
      <c r="G164" s="123"/>
      <c r="H164" s="10"/>
      <c r="I164" s="10"/>
      <c r="J164" s="10"/>
      <c r="K164" s="10"/>
      <c r="L164" s="10"/>
      <c r="M164" s="10"/>
      <c r="N164" s="10"/>
      <c r="O164" s="10"/>
    </row>
    <row r="165" spans="1:15" ht="13.5" thickBot="1" x14ac:dyDescent="0.25">
      <c r="A165" s="25" t="s">
        <v>47</v>
      </c>
      <c r="B165" s="38"/>
      <c r="C165" s="20"/>
      <c r="D165" s="20"/>
      <c r="E165" s="38"/>
      <c r="F165" s="118"/>
      <c r="G165" s="123"/>
      <c r="H165" s="10"/>
      <c r="I165" s="10"/>
      <c r="J165" s="10"/>
      <c r="K165" s="10"/>
      <c r="L165" s="10"/>
      <c r="M165" s="10"/>
      <c r="N165" s="10"/>
      <c r="O165" s="10"/>
    </row>
    <row r="166" spans="1:15" ht="13.5" thickBot="1" x14ac:dyDescent="0.25">
      <c r="A166" s="25" t="s">
        <v>48</v>
      </c>
      <c r="B166" s="38"/>
      <c r="C166" s="20"/>
      <c r="D166" s="20"/>
      <c r="E166" s="38"/>
      <c r="F166" s="118"/>
      <c r="G166" s="123"/>
      <c r="H166" s="10"/>
      <c r="I166" s="10"/>
      <c r="J166" s="10"/>
      <c r="K166" s="10"/>
      <c r="L166" s="10"/>
      <c r="M166" s="10"/>
      <c r="N166" s="10"/>
      <c r="O166" s="10"/>
    </row>
    <row r="167" spans="1:15" ht="13.5" thickBot="1" x14ac:dyDescent="0.25">
      <c r="A167" s="24" t="s">
        <v>24</v>
      </c>
      <c r="B167" s="38">
        <f>B168+B169</f>
        <v>13108</v>
      </c>
      <c r="C167" s="38">
        <f t="shared" ref="C167:E167" si="27">C168+C169</f>
        <v>7000</v>
      </c>
      <c r="D167" s="38">
        <f t="shared" si="27"/>
        <v>7000</v>
      </c>
      <c r="E167" s="38">
        <f t="shared" si="27"/>
        <v>7000</v>
      </c>
      <c r="F167" s="118"/>
      <c r="G167" s="123"/>
      <c r="H167" s="10"/>
      <c r="I167" s="10"/>
      <c r="J167" s="10"/>
      <c r="K167" s="10"/>
      <c r="L167" s="10"/>
      <c r="M167" s="10"/>
      <c r="N167" s="10"/>
      <c r="O167" s="10"/>
    </row>
    <row r="168" spans="1:15" ht="13.5" thickBot="1" x14ac:dyDescent="0.25">
      <c r="A168" s="25" t="s">
        <v>47</v>
      </c>
      <c r="B168" s="39">
        <v>13108</v>
      </c>
      <c r="C168" s="26">
        <v>7000</v>
      </c>
      <c r="D168" s="26">
        <v>7000</v>
      </c>
      <c r="E168" s="39">
        <v>7000</v>
      </c>
      <c r="F168" s="118"/>
      <c r="G168" s="123"/>
      <c r="H168" s="10"/>
      <c r="I168" s="10"/>
      <c r="J168" s="10"/>
      <c r="K168" s="10"/>
      <c r="L168" s="10"/>
      <c r="M168" s="10"/>
      <c r="N168" s="10"/>
      <c r="O168" s="10"/>
    </row>
    <row r="169" spans="1:15" ht="13.5" thickBot="1" x14ac:dyDescent="0.25">
      <c r="A169" s="25" t="s">
        <v>48</v>
      </c>
      <c r="B169" s="39"/>
      <c r="C169" s="26"/>
      <c r="D169" s="26"/>
      <c r="E169" s="39"/>
      <c r="F169" s="118"/>
      <c r="G169" s="123"/>
      <c r="H169" s="10"/>
      <c r="I169" s="10"/>
      <c r="J169" s="10"/>
      <c r="K169" s="10"/>
      <c r="L169" s="10"/>
      <c r="M169" s="10"/>
      <c r="N169" s="10"/>
      <c r="O169" s="10"/>
    </row>
    <row r="170" spans="1:15" ht="13.5" thickBot="1" x14ac:dyDescent="0.25">
      <c r="A170" s="24" t="s">
        <v>25</v>
      </c>
      <c r="B170" s="38"/>
      <c r="C170" s="20"/>
      <c r="D170" s="20"/>
      <c r="E170" s="38"/>
      <c r="F170" s="118"/>
      <c r="G170" s="123"/>
      <c r="H170" s="10"/>
      <c r="I170" s="10"/>
      <c r="J170" s="10"/>
      <c r="K170" s="10"/>
      <c r="L170" s="10"/>
      <c r="M170" s="10"/>
      <c r="N170" s="10"/>
      <c r="O170" s="10"/>
    </row>
    <row r="171" spans="1:15" ht="13.5" thickBot="1" x14ac:dyDescent="0.25">
      <c r="A171" s="25" t="s">
        <v>47</v>
      </c>
      <c r="B171" s="38"/>
      <c r="C171" s="20"/>
      <c r="D171" s="20"/>
      <c r="E171" s="38"/>
      <c r="F171" s="118"/>
      <c r="G171" s="123"/>
      <c r="H171" s="10"/>
      <c r="I171" s="10"/>
      <c r="J171" s="10"/>
      <c r="K171" s="10"/>
      <c r="L171" s="10"/>
      <c r="M171" s="10"/>
      <c r="N171" s="10"/>
      <c r="O171" s="10"/>
    </row>
    <row r="172" spans="1:15" ht="13.5" thickBot="1" x14ac:dyDescent="0.25">
      <c r="A172" s="25" t="s">
        <v>48</v>
      </c>
      <c r="B172" s="38"/>
      <c r="C172" s="20"/>
      <c r="D172" s="20"/>
      <c r="E172" s="38"/>
      <c r="F172" s="118"/>
      <c r="G172" s="123"/>
      <c r="H172" s="10"/>
      <c r="I172" s="10"/>
      <c r="J172" s="10"/>
      <c r="K172" s="10"/>
      <c r="L172" s="10"/>
      <c r="M172" s="10"/>
      <c r="N172" s="10"/>
      <c r="O172" s="10"/>
    </row>
    <row r="173" spans="1:15" ht="26.25" thickBot="1" x14ac:dyDescent="0.25">
      <c r="A173" s="24" t="s">
        <v>3</v>
      </c>
      <c r="B173" s="38">
        <f>+B174+B175</f>
        <v>55</v>
      </c>
      <c r="C173" s="38">
        <f t="shared" ref="C173:E173" si="28">+C174+C175</f>
        <v>0</v>
      </c>
      <c r="D173" s="38">
        <f t="shared" si="28"/>
        <v>0</v>
      </c>
      <c r="E173" s="38">
        <f t="shared" si="28"/>
        <v>0</v>
      </c>
      <c r="F173" s="118"/>
      <c r="G173" s="123"/>
      <c r="H173" s="10"/>
      <c r="I173" s="10"/>
      <c r="J173" s="10"/>
      <c r="K173" s="10"/>
      <c r="L173" s="10"/>
      <c r="M173" s="10"/>
      <c r="N173" s="10"/>
      <c r="O173" s="10"/>
    </row>
    <row r="174" spans="1:15" ht="13.5" thickBot="1" x14ac:dyDescent="0.25">
      <c r="A174" s="25" t="s">
        <v>47</v>
      </c>
      <c r="B174" s="38">
        <v>55</v>
      </c>
      <c r="C174" s="20"/>
      <c r="D174" s="20"/>
      <c r="E174" s="38"/>
      <c r="F174" s="118"/>
      <c r="G174" s="123"/>
      <c r="H174" s="10"/>
      <c r="I174" s="10"/>
      <c r="J174" s="10"/>
      <c r="K174" s="10"/>
      <c r="L174" s="10"/>
      <c r="M174" s="10"/>
      <c r="N174" s="10"/>
      <c r="O174" s="10"/>
    </row>
    <row r="175" spans="1:15" ht="13.5" thickBot="1" x14ac:dyDescent="0.25">
      <c r="A175" s="25" t="s">
        <v>48</v>
      </c>
      <c r="B175" s="38"/>
      <c r="C175" s="38"/>
      <c r="D175" s="38"/>
      <c r="E175" s="38"/>
      <c r="F175" s="118"/>
      <c r="G175" s="123"/>
      <c r="H175" s="10"/>
      <c r="I175" s="10"/>
      <c r="J175" s="10"/>
      <c r="K175" s="10"/>
      <c r="L175" s="10"/>
      <c r="M175" s="10"/>
      <c r="N175" s="10"/>
      <c r="O175" s="10"/>
    </row>
    <row r="176" spans="1:15" ht="13.5" thickBot="1" x14ac:dyDescent="0.25">
      <c r="A176" s="34" t="s">
        <v>60</v>
      </c>
      <c r="B176" s="37">
        <f>B173+B170+B167+B164+B161+B158+B155</f>
        <v>46883</v>
      </c>
      <c r="C176" s="37">
        <f t="shared" ref="C176:E176" si="29">C173+C170+C167+C164+C161+C158+C155</f>
        <v>40047</v>
      </c>
      <c r="D176" s="37">
        <f t="shared" si="29"/>
        <v>40047</v>
      </c>
      <c r="E176" s="37">
        <f t="shared" si="29"/>
        <v>40047</v>
      </c>
      <c r="F176" s="118"/>
      <c r="G176" s="123"/>
      <c r="H176" s="10"/>
      <c r="I176" s="10"/>
      <c r="J176" s="10"/>
      <c r="K176" s="10"/>
      <c r="L176" s="10"/>
      <c r="M176" s="10"/>
      <c r="N176" s="10"/>
      <c r="O176" s="10"/>
    </row>
    <row r="177" spans="1:15" ht="13.5" thickBot="1" x14ac:dyDescent="0.25">
      <c r="A177" s="30" t="s">
        <v>31</v>
      </c>
      <c r="B177" s="35">
        <f>IF(B176-B147=0,0,"Error")</f>
        <v>0</v>
      </c>
      <c r="C177" s="35">
        <f>IF(C176-C147=0,0,"Error")</f>
        <v>0</v>
      </c>
      <c r="D177" s="35">
        <f>IF(D176-D147=0,0,"Error")</f>
        <v>0</v>
      </c>
      <c r="E177" s="35">
        <f>IF(E176-E147=0,0,"Error")</f>
        <v>0</v>
      </c>
      <c r="F177" s="118"/>
      <c r="G177" s="123"/>
      <c r="H177" s="10"/>
      <c r="I177" s="10"/>
      <c r="J177" s="10"/>
      <c r="K177" s="10"/>
      <c r="L177" s="10"/>
      <c r="M177" s="10"/>
      <c r="N177" s="10"/>
      <c r="O177" s="10"/>
    </row>
    <row r="178" spans="1:15" ht="13.5" thickBot="1" x14ac:dyDescent="0.25">
      <c r="A178" s="103" t="s">
        <v>116</v>
      </c>
      <c r="B178" s="576" t="s">
        <v>61</v>
      </c>
      <c r="C178" s="577"/>
      <c r="D178" s="577"/>
      <c r="E178" s="578"/>
      <c r="F178" s="118" t="s">
        <v>62</v>
      </c>
      <c r="G178" s="124"/>
      <c r="H178" s="85"/>
      <c r="I178" s="85"/>
      <c r="J178" s="85"/>
      <c r="K178" s="10"/>
      <c r="L178" s="10"/>
      <c r="M178" s="10"/>
      <c r="N178" s="10"/>
      <c r="O178" s="10"/>
    </row>
    <row r="179" spans="1:15" ht="42.75" customHeight="1" thickBot="1" x14ac:dyDescent="0.25">
      <c r="A179" s="15" t="s">
        <v>9</v>
      </c>
      <c r="B179" s="569" t="s">
        <v>63</v>
      </c>
      <c r="C179" s="570"/>
      <c r="D179" s="570"/>
      <c r="E179" s="571"/>
      <c r="F179" s="118"/>
      <c r="G179" s="124"/>
      <c r="H179" s="85"/>
      <c r="I179" s="85"/>
      <c r="J179" s="85"/>
      <c r="K179" s="10"/>
      <c r="L179" s="10"/>
      <c r="M179" s="10"/>
      <c r="N179" s="10"/>
      <c r="O179" s="10"/>
    </row>
    <row r="180" spans="1:15" ht="13.5" thickBot="1" x14ac:dyDescent="0.25">
      <c r="A180" s="15" t="s">
        <v>14</v>
      </c>
      <c r="B180" s="579" t="s">
        <v>64</v>
      </c>
      <c r="C180" s="579"/>
      <c r="D180" s="579"/>
      <c r="E180" s="579"/>
      <c r="F180" s="118"/>
      <c r="G180" s="125"/>
      <c r="H180" s="86"/>
      <c r="I180" s="86"/>
      <c r="J180" s="86"/>
      <c r="K180" s="10"/>
      <c r="L180" s="10"/>
      <c r="M180" s="10"/>
      <c r="N180" s="10"/>
      <c r="O180" s="10"/>
    </row>
    <row r="181" spans="1:15" x14ac:dyDescent="0.2">
      <c r="A181" s="515"/>
      <c r="B181" s="41">
        <v>2019</v>
      </c>
      <c r="C181" s="41">
        <v>2020</v>
      </c>
      <c r="D181" s="41">
        <v>2021</v>
      </c>
      <c r="E181" s="41">
        <v>2022</v>
      </c>
      <c r="F181" s="118"/>
      <c r="G181" s="123"/>
      <c r="H181" s="10"/>
      <c r="I181" s="10"/>
      <c r="J181" s="10"/>
      <c r="K181" s="10"/>
      <c r="L181" s="10"/>
      <c r="M181" s="10"/>
      <c r="N181" s="10"/>
      <c r="O181" s="10"/>
    </row>
    <row r="182" spans="1:15" ht="13.5" thickBot="1" x14ac:dyDescent="0.25">
      <c r="A182" s="516"/>
      <c r="B182" s="42" t="s">
        <v>5</v>
      </c>
      <c r="C182" s="42" t="s">
        <v>6</v>
      </c>
      <c r="D182" s="42" t="s">
        <v>6</v>
      </c>
      <c r="E182" s="42" t="s">
        <v>6</v>
      </c>
      <c r="F182" s="118"/>
      <c r="G182" s="123"/>
      <c r="H182" s="10"/>
      <c r="I182" s="10"/>
      <c r="J182" s="10"/>
      <c r="K182" s="10"/>
      <c r="L182" s="10"/>
      <c r="M182" s="10"/>
      <c r="N182" s="10"/>
      <c r="O182" s="10"/>
    </row>
    <row r="183" spans="1:15" ht="13.5" thickBot="1" x14ac:dyDescent="0.25">
      <c r="A183" s="15" t="s">
        <v>8</v>
      </c>
      <c r="B183" s="36">
        <v>7</v>
      </c>
      <c r="C183" s="36"/>
      <c r="D183" s="36"/>
      <c r="E183" s="36"/>
      <c r="F183" s="118"/>
      <c r="G183" s="123"/>
      <c r="H183" s="10"/>
      <c r="I183" s="10"/>
      <c r="J183" s="10"/>
      <c r="K183" s="10"/>
      <c r="L183" s="10"/>
      <c r="M183" s="10"/>
      <c r="N183" s="10"/>
      <c r="O183" s="10"/>
    </row>
    <row r="184" spans="1:15" ht="13.5" thickBot="1" x14ac:dyDescent="0.25">
      <c r="A184" s="15" t="s">
        <v>15</v>
      </c>
      <c r="B184" s="36">
        <v>2200</v>
      </c>
      <c r="C184" s="36"/>
      <c r="D184" s="36"/>
      <c r="E184" s="36"/>
      <c r="F184" s="206"/>
      <c r="G184" s="123"/>
      <c r="H184" s="10"/>
      <c r="I184" s="10"/>
      <c r="J184" s="10"/>
      <c r="K184" s="10"/>
      <c r="L184" s="10"/>
      <c r="M184" s="10"/>
      <c r="N184" s="10"/>
      <c r="O184" s="10"/>
    </row>
    <row r="185" spans="1:15" ht="13.5" thickBot="1" x14ac:dyDescent="0.25">
      <c r="A185" s="15" t="s">
        <v>23</v>
      </c>
      <c r="B185" s="43">
        <f>B184/B183</f>
        <v>314.28571428571428</v>
      </c>
      <c r="C185" s="43" t="e">
        <f>C184/C183</f>
        <v>#DIV/0!</v>
      </c>
      <c r="D185" s="43" t="e">
        <f>D184/D183</f>
        <v>#DIV/0!</v>
      </c>
      <c r="E185" s="43" t="e">
        <f>E184/E183</f>
        <v>#DIV/0!</v>
      </c>
      <c r="F185" s="118"/>
      <c r="G185" s="123"/>
      <c r="H185" s="10"/>
      <c r="I185" s="10"/>
      <c r="J185" s="10"/>
      <c r="K185" s="10"/>
      <c r="L185" s="10"/>
      <c r="M185" s="10"/>
      <c r="N185" s="10"/>
      <c r="O185" s="10"/>
    </row>
    <row r="186" spans="1:15" ht="13.5" thickBot="1" x14ac:dyDescent="0.25">
      <c r="A186" s="15" t="s">
        <v>16</v>
      </c>
      <c r="B186" s="44"/>
      <c r="C186" s="45">
        <f>C183/B183-1</f>
        <v>-1</v>
      </c>
      <c r="D186" s="45" t="e">
        <f>D183/C183-1</f>
        <v>#DIV/0!</v>
      </c>
      <c r="E186" s="45" t="e">
        <f>E183/D183-1</f>
        <v>#DIV/0!</v>
      </c>
      <c r="F186" s="206"/>
      <c r="G186" s="123"/>
      <c r="H186" s="10"/>
      <c r="I186" s="10"/>
      <c r="J186" s="10"/>
      <c r="K186" s="10"/>
      <c r="L186" s="10"/>
      <c r="M186" s="10"/>
      <c r="N186" s="10"/>
      <c r="O186" s="10"/>
    </row>
    <row r="187" spans="1:15" ht="13.5" thickBot="1" x14ac:dyDescent="0.25">
      <c r="A187" s="15" t="s">
        <v>17</v>
      </c>
      <c r="B187" s="44"/>
      <c r="C187" s="45">
        <f>C184/B184-1</f>
        <v>-1</v>
      </c>
      <c r="D187" s="45" t="e">
        <f t="shared" ref="D187:E188" si="30">D184/C184-1</f>
        <v>#DIV/0!</v>
      </c>
      <c r="E187" s="45" t="e">
        <f t="shared" si="30"/>
        <v>#DIV/0!</v>
      </c>
      <c r="F187" s="118"/>
      <c r="G187" s="123"/>
      <c r="H187" s="10"/>
      <c r="I187" s="10"/>
      <c r="J187" s="10"/>
      <c r="K187" s="10"/>
      <c r="L187" s="10"/>
      <c r="M187" s="10"/>
      <c r="N187" s="10"/>
      <c r="O187" s="10"/>
    </row>
    <row r="188" spans="1:15" ht="13.5" thickBot="1" x14ac:dyDescent="0.25">
      <c r="A188" s="15" t="s">
        <v>18</v>
      </c>
      <c r="B188" s="44"/>
      <c r="C188" s="45" t="e">
        <f>C185/B185-1</f>
        <v>#DIV/0!</v>
      </c>
      <c r="D188" s="45" t="e">
        <f t="shared" si="30"/>
        <v>#DIV/0!</v>
      </c>
      <c r="E188" s="45" t="e">
        <f t="shared" si="30"/>
        <v>#DIV/0!</v>
      </c>
      <c r="F188" s="118"/>
      <c r="G188" s="123"/>
      <c r="H188" s="10"/>
      <c r="I188" s="10"/>
      <c r="J188" s="10"/>
      <c r="K188" s="10"/>
      <c r="L188" s="10"/>
      <c r="M188" s="10"/>
      <c r="N188" s="10"/>
      <c r="O188" s="10"/>
    </row>
    <row r="189" spans="1:15" ht="13.5" thickBot="1" x14ac:dyDescent="0.25">
      <c r="A189" s="517" t="s">
        <v>173</v>
      </c>
      <c r="B189" s="518"/>
      <c r="C189" s="518"/>
      <c r="D189" s="518"/>
      <c r="E189" s="519"/>
      <c r="F189" s="118"/>
      <c r="G189" s="123"/>
      <c r="H189" s="10"/>
      <c r="I189" s="10"/>
      <c r="J189" s="10"/>
      <c r="K189" s="10"/>
      <c r="L189" s="10"/>
      <c r="M189" s="10"/>
      <c r="N189" s="10"/>
      <c r="O189" s="10"/>
    </row>
    <row r="190" spans="1:15" x14ac:dyDescent="0.2">
      <c r="A190" s="515"/>
      <c r="B190" s="13">
        <v>2019</v>
      </c>
      <c r="C190" s="13">
        <v>2020</v>
      </c>
      <c r="D190" s="13">
        <v>2021</v>
      </c>
      <c r="E190" s="13">
        <v>2022</v>
      </c>
      <c r="F190" s="118"/>
      <c r="G190" s="123"/>
      <c r="H190" s="10"/>
      <c r="I190" s="10"/>
      <c r="J190" s="10"/>
      <c r="K190" s="10"/>
      <c r="L190" s="10"/>
      <c r="M190" s="10"/>
      <c r="N190" s="10"/>
      <c r="O190" s="10"/>
    </row>
    <row r="191" spans="1:15" ht="13.5" thickBot="1" x14ac:dyDescent="0.25">
      <c r="A191" s="516"/>
      <c r="B191" s="18" t="s">
        <v>5</v>
      </c>
      <c r="C191" s="18" t="s">
        <v>6</v>
      </c>
      <c r="D191" s="18" t="s">
        <v>6</v>
      </c>
      <c r="E191" s="18" t="s">
        <v>6</v>
      </c>
      <c r="F191" s="118"/>
      <c r="G191" s="123"/>
      <c r="H191" s="10"/>
      <c r="I191" s="10"/>
      <c r="J191" s="10"/>
      <c r="K191" s="10"/>
      <c r="L191" s="10"/>
      <c r="M191" s="10"/>
      <c r="N191" s="10"/>
      <c r="O191" s="10"/>
    </row>
    <row r="192" spans="1:15" ht="13.5" thickBot="1" x14ac:dyDescent="0.25">
      <c r="A192" s="24" t="s">
        <v>0</v>
      </c>
      <c r="B192" s="38">
        <f>B193+B194</f>
        <v>1730</v>
      </c>
      <c r="C192" s="38">
        <f t="shared" ref="C192:E192" si="31">C193+C194</f>
        <v>0</v>
      </c>
      <c r="D192" s="38">
        <f t="shared" si="31"/>
        <v>0</v>
      </c>
      <c r="E192" s="38">
        <f t="shared" si="31"/>
        <v>0</v>
      </c>
      <c r="F192" s="118"/>
      <c r="G192" s="123"/>
      <c r="H192" s="10"/>
      <c r="I192" s="10"/>
      <c r="J192" s="10"/>
      <c r="K192" s="10"/>
      <c r="L192" s="10"/>
      <c r="M192" s="10"/>
      <c r="N192" s="10"/>
      <c r="O192" s="10"/>
    </row>
    <row r="193" spans="1:15" ht="13.5" thickBot="1" x14ac:dyDescent="0.25">
      <c r="A193" s="25" t="s">
        <v>47</v>
      </c>
      <c r="B193" s="39">
        <v>1730</v>
      </c>
      <c r="C193" s="39"/>
      <c r="D193" s="39"/>
      <c r="E193" s="39"/>
      <c r="F193" s="118"/>
      <c r="G193" s="123"/>
      <c r="H193" s="10"/>
      <c r="I193" s="10"/>
      <c r="J193" s="10"/>
      <c r="K193" s="10"/>
      <c r="L193" s="10"/>
      <c r="M193" s="10"/>
      <c r="N193" s="10"/>
      <c r="O193" s="10"/>
    </row>
    <row r="194" spans="1:15" ht="13.5" thickBot="1" x14ac:dyDescent="0.25">
      <c r="A194" s="25" t="s">
        <v>48</v>
      </c>
      <c r="B194" s="39"/>
      <c r="C194" s="40"/>
      <c r="D194" s="40"/>
      <c r="E194" s="40"/>
      <c r="F194" s="118"/>
      <c r="G194" s="123"/>
      <c r="H194" s="10"/>
      <c r="I194" s="10"/>
      <c r="J194" s="10"/>
      <c r="K194" s="10"/>
      <c r="L194" s="10"/>
      <c r="M194" s="10"/>
      <c r="N194" s="10"/>
      <c r="O194" s="10"/>
    </row>
    <row r="195" spans="1:15" ht="26.25" thickBot="1" x14ac:dyDescent="0.25">
      <c r="A195" s="24" t="s">
        <v>28</v>
      </c>
      <c r="B195" s="38">
        <f>B196+B197</f>
        <v>297</v>
      </c>
      <c r="C195" s="38">
        <f t="shared" ref="C195:E195" si="32">C196+C197</f>
        <v>0</v>
      </c>
      <c r="D195" s="38">
        <f t="shared" si="32"/>
        <v>0</v>
      </c>
      <c r="E195" s="38">
        <f t="shared" si="32"/>
        <v>0</v>
      </c>
      <c r="F195" s="118"/>
      <c r="G195" s="123"/>
      <c r="H195" s="10"/>
      <c r="I195" s="10"/>
      <c r="J195" s="10"/>
      <c r="K195" s="10"/>
      <c r="L195" s="10"/>
      <c r="M195" s="10"/>
      <c r="N195" s="10"/>
      <c r="O195" s="10"/>
    </row>
    <row r="196" spans="1:15" ht="13.5" thickBot="1" x14ac:dyDescent="0.25">
      <c r="A196" s="25" t="s">
        <v>47</v>
      </c>
      <c r="B196" s="39">
        <v>297</v>
      </c>
      <c r="C196" s="39"/>
      <c r="D196" s="39"/>
      <c r="E196" s="39"/>
      <c r="F196" s="118"/>
      <c r="G196" s="123"/>
      <c r="H196" s="10"/>
      <c r="I196" s="10"/>
      <c r="J196" s="10"/>
      <c r="K196" s="10"/>
      <c r="L196" s="10"/>
      <c r="M196" s="10"/>
      <c r="N196" s="10"/>
      <c r="O196" s="10"/>
    </row>
    <row r="197" spans="1:15" ht="13.5" thickBot="1" x14ac:dyDescent="0.25">
      <c r="A197" s="25" t="s">
        <v>48</v>
      </c>
      <c r="B197" s="39"/>
      <c r="C197" s="39"/>
      <c r="D197" s="39"/>
      <c r="E197" s="39"/>
      <c r="F197" s="118"/>
      <c r="G197" s="123"/>
      <c r="H197" s="10"/>
      <c r="I197" s="10"/>
      <c r="J197" s="10"/>
      <c r="K197" s="10"/>
      <c r="L197" s="10"/>
      <c r="M197" s="10"/>
      <c r="N197" s="10"/>
      <c r="O197" s="10"/>
    </row>
    <row r="198" spans="1:15" ht="13.5" thickBot="1" x14ac:dyDescent="0.25">
      <c r="A198" s="24" t="s">
        <v>1</v>
      </c>
      <c r="B198" s="20">
        <f>B199+B200</f>
        <v>173</v>
      </c>
      <c r="C198" s="20">
        <f t="shared" ref="C198:E198" si="33">C199+C200</f>
        <v>0</v>
      </c>
      <c r="D198" s="20">
        <f t="shared" si="33"/>
        <v>0</v>
      </c>
      <c r="E198" s="20">
        <f t="shared" si="33"/>
        <v>0</v>
      </c>
      <c r="F198" s="118"/>
      <c r="G198" s="123"/>
      <c r="H198" s="10"/>
      <c r="I198" s="10"/>
      <c r="J198" s="10"/>
      <c r="K198" s="10"/>
      <c r="L198" s="10"/>
      <c r="M198" s="10"/>
      <c r="N198" s="10"/>
      <c r="O198" s="10"/>
    </row>
    <row r="199" spans="1:15" ht="13.5" thickBot="1" x14ac:dyDescent="0.25">
      <c r="A199" s="25" t="s">
        <v>47</v>
      </c>
      <c r="B199" s="26">
        <v>173</v>
      </c>
      <c r="C199" s="26"/>
      <c r="D199" s="26"/>
      <c r="E199" s="26"/>
      <c r="F199" s="118"/>
      <c r="G199" s="123"/>
      <c r="H199" s="10"/>
      <c r="I199" s="10"/>
      <c r="J199" s="10"/>
      <c r="K199" s="10"/>
      <c r="L199" s="10"/>
      <c r="M199" s="10"/>
      <c r="N199" s="10"/>
      <c r="O199" s="10"/>
    </row>
    <row r="200" spans="1:15" ht="13.5" thickBot="1" x14ac:dyDescent="0.25">
      <c r="A200" s="25" t="s">
        <v>48</v>
      </c>
      <c r="B200" s="39"/>
      <c r="C200" s="39"/>
      <c r="D200" s="39"/>
      <c r="E200" s="39"/>
      <c r="F200" s="118"/>
      <c r="G200" s="123"/>
      <c r="H200" s="10"/>
      <c r="I200" s="10"/>
      <c r="J200" s="10"/>
      <c r="K200" s="10"/>
      <c r="L200" s="10"/>
      <c r="M200" s="10"/>
      <c r="N200" s="10"/>
      <c r="O200" s="10"/>
    </row>
    <row r="201" spans="1:15" ht="13.5" thickBot="1" x14ac:dyDescent="0.25">
      <c r="A201" s="24" t="s">
        <v>2</v>
      </c>
      <c r="B201" s="38"/>
      <c r="C201" s="38"/>
      <c r="D201" s="38"/>
      <c r="E201" s="38"/>
      <c r="F201" s="118"/>
      <c r="G201" s="123"/>
      <c r="H201" s="10"/>
      <c r="I201" s="10"/>
      <c r="J201" s="10"/>
      <c r="K201" s="10"/>
      <c r="L201" s="10"/>
      <c r="M201" s="10"/>
      <c r="N201" s="10"/>
      <c r="O201" s="10"/>
    </row>
    <row r="202" spans="1:15" ht="13.5" thickBot="1" x14ac:dyDescent="0.25">
      <c r="A202" s="25" t="s">
        <v>47</v>
      </c>
      <c r="B202" s="38"/>
      <c r="C202" s="38"/>
      <c r="D202" s="38"/>
      <c r="E202" s="38"/>
      <c r="F202" s="118"/>
      <c r="G202" s="123"/>
      <c r="H202" s="10"/>
      <c r="I202" s="10"/>
      <c r="J202" s="10"/>
      <c r="K202" s="10"/>
      <c r="L202" s="10"/>
      <c r="M202" s="10"/>
      <c r="N202" s="10"/>
      <c r="O202" s="10"/>
    </row>
    <row r="203" spans="1:15" ht="13.5" thickBot="1" x14ac:dyDescent="0.25">
      <c r="A203" s="25" t="s">
        <v>48</v>
      </c>
      <c r="B203" s="38"/>
      <c r="C203" s="38"/>
      <c r="D203" s="38"/>
      <c r="E203" s="38"/>
      <c r="F203" s="118"/>
      <c r="G203" s="123"/>
      <c r="H203" s="10"/>
      <c r="I203" s="10"/>
      <c r="J203" s="10"/>
      <c r="K203" s="10"/>
      <c r="L203" s="10"/>
      <c r="M203" s="10"/>
      <c r="N203" s="10"/>
      <c r="O203" s="10"/>
    </row>
    <row r="204" spans="1:15" ht="13.5" thickBot="1" x14ac:dyDescent="0.25">
      <c r="A204" s="24" t="s">
        <v>24</v>
      </c>
      <c r="B204" s="46">
        <f>B205+B206</f>
        <v>0</v>
      </c>
      <c r="C204" s="38">
        <f t="shared" ref="C204:E204" si="34">C205+C206</f>
        <v>0</v>
      </c>
      <c r="D204" s="38">
        <f t="shared" si="34"/>
        <v>0</v>
      </c>
      <c r="E204" s="38">
        <f t="shared" si="34"/>
        <v>0</v>
      </c>
      <c r="F204" s="118"/>
      <c r="G204" s="123"/>
      <c r="H204" s="10"/>
      <c r="I204" s="10"/>
      <c r="J204" s="10"/>
      <c r="K204" s="10"/>
      <c r="L204" s="10"/>
      <c r="M204" s="10"/>
      <c r="N204" s="10"/>
      <c r="O204" s="10"/>
    </row>
    <row r="205" spans="1:15" ht="13.5" thickBot="1" x14ac:dyDescent="0.25">
      <c r="A205" s="25" t="s">
        <v>47</v>
      </c>
      <c r="B205" s="46">
        <v>0</v>
      </c>
      <c r="C205" s="38"/>
      <c r="D205" s="38"/>
      <c r="E205" s="38"/>
      <c r="F205" s="118"/>
      <c r="G205" s="123"/>
      <c r="H205" s="10"/>
      <c r="I205" s="10"/>
      <c r="J205" s="10"/>
      <c r="K205" s="10"/>
      <c r="L205" s="10"/>
      <c r="M205" s="10"/>
      <c r="N205" s="10"/>
      <c r="O205" s="10"/>
    </row>
    <row r="206" spans="1:15" ht="13.5" thickBot="1" x14ac:dyDescent="0.25">
      <c r="A206" s="25" t="s">
        <v>48</v>
      </c>
      <c r="B206" s="38"/>
      <c r="C206" s="38"/>
      <c r="D206" s="38"/>
      <c r="E206" s="38"/>
      <c r="F206" s="118"/>
      <c r="G206" s="123"/>
      <c r="H206" s="10"/>
      <c r="I206" s="10"/>
      <c r="J206" s="10"/>
      <c r="K206" s="10"/>
      <c r="L206" s="10"/>
      <c r="M206" s="10"/>
      <c r="N206" s="10"/>
      <c r="O206" s="10"/>
    </row>
    <row r="207" spans="1:15" ht="13.5" thickBot="1" x14ac:dyDescent="0.25">
      <c r="A207" s="24" t="s">
        <v>25</v>
      </c>
      <c r="B207" s="38"/>
      <c r="C207" s="38"/>
      <c r="D207" s="38"/>
      <c r="E207" s="38"/>
      <c r="F207" s="118"/>
      <c r="G207" s="123"/>
      <c r="H207" s="10"/>
      <c r="I207" s="10"/>
      <c r="J207" s="10"/>
      <c r="K207" s="10"/>
      <c r="L207" s="10"/>
      <c r="M207" s="10"/>
      <c r="N207" s="10"/>
      <c r="O207" s="10"/>
    </row>
    <row r="208" spans="1:15" ht="13.5" thickBot="1" x14ac:dyDescent="0.25">
      <c r="A208" s="25" t="s">
        <v>47</v>
      </c>
      <c r="B208" s="38"/>
      <c r="C208" s="38"/>
      <c r="D208" s="38"/>
      <c r="E208" s="38"/>
      <c r="F208" s="118"/>
      <c r="G208" s="123"/>
      <c r="H208" s="10"/>
      <c r="I208" s="10"/>
      <c r="J208" s="10"/>
      <c r="K208" s="10"/>
      <c r="L208" s="10"/>
      <c r="M208" s="10"/>
      <c r="N208" s="10"/>
      <c r="O208" s="10"/>
    </row>
    <row r="209" spans="1:15" ht="13.5" thickBot="1" x14ac:dyDescent="0.25">
      <c r="A209" s="25" t="s">
        <v>48</v>
      </c>
      <c r="B209" s="38"/>
      <c r="C209" s="38"/>
      <c r="D209" s="38"/>
      <c r="E209" s="38"/>
      <c r="F209" s="118"/>
      <c r="G209" s="123"/>
      <c r="H209" s="10"/>
      <c r="I209" s="10"/>
      <c r="J209" s="10"/>
      <c r="K209" s="10"/>
      <c r="L209" s="10"/>
      <c r="M209" s="10"/>
      <c r="N209" s="10"/>
      <c r="O209" s="10"/>
    </row>
    <row r="210" spans="1:15" ht="26.25" thickBot="1" x14ac:dyDescent="0.25">
      <c r="A210" s="24" t="s">
        <v>3</v>
      </c>
      <c r="B210" s="38"/>
      <c r="C210" s="38"/>
      <c r="D210" s="38"/>
      <c r="E210" s="38"/>
      <c r="F210" s="118"/>
      <c r="G210" s="123"/>
      <c r="H210" s="10"/>
      <c r="I210" s="10"/>
      <c r="J210" s="10"/>
      <c r="K210" s="10"/>
      <c r="L210" s="10"/>
      <c r="M210" s="10"/>
      <c r="N210" s="10"/>
      <c r="O210" s="10"/>
    </row>
    <row r="211" spans="1:15" ht="13.5" thickBot="1" x14ac:dyDescent="0.25">
      <c r="A211" s="25" t="s">
        <v>47</v>
      </c>
      <c r="B211" s="38"/>
      <c r="C211" s="38"/>
      <c r="D211" s="38"/>
      <c r="E211" s="38"/>
      <c r="F211" s="118"/>
      <c r="G211" s="123"/>
      <c r="H211" s="10"/>
      <c r="I211" s="10"/>
      <c r="J211" s="10"/>
      <c r="K211" s="10"/>
      <c r="L211" s="10"/>
      <c r="M211" s="10"/>
      <c r="N211" s="10"/>
      <c r="O211" s="10"/>
    </row>
    <row r="212" spans="1:15" ht="13.5" thickBot="1" x14ac:dyDescent="0.25">
      <c r="A212" s="25" t="s">
        <v>48</v>
      </c>
      <c r="B212" s="38"/>
      <c r="C212" s="38"/>
      <c r="D212" s="38"/>
      <c r="E212" s="38"/>
      <c r="F212" s="118"/>
      <c r="G212" s="123"/>
      <c r="H212" s="10"/>
      <c r="I212" s="10"/>
      <c r="J212" s="10"/>
      <c r="K212" s="10"/>
      <c r="L212" s="10"/>
      <c r="M212" s="10"/>
      <c r="N212" s="10"/>
      <c r="O212" s="10"/>
    </row>
    <row r="213" spans="1:15" ht="13.5" thickBot="1" x14ac:dyDescent="0.25">
      <c r="A213" s="34" t="s">
        <v>65</v>
      </c>
      <c r="B213" s="37">
        <f>B210+B207+B204+B201+B198+B195+B192</f>
        <v>2200</v>
      </c>
      <c r="C213" s="37">
        <f>C210+C207+C204+C201+C198+C195+C192</f>
        <v>0</v>
      </c>
      <c r="D213" s="37">
        <f t="shared" ref="D213:E213" si="35">D210+D207+D204+D201+D198+D195+D192</f>
        <v>0</v>
      </c>
      <c r="E213" s="37">
        <f t="shared" si="35"/>
        <v>0</v>
      </c>
      <c r="F213" s="118"/>
      <c r="G213" s="123"/>
      <c r="H213" s="10"/>
      <c r="I213" s="10"/>
      <c r="J213" s="10"/>
      <c r="K213" s="10"/>
      <c r="L213" s="10"/>
      <c r="M213" s="10"/>
      <c r="N213" s="10"/>
      <c r="O213" s="10"/>
    </row>
    <row r="214" spans="1:15" ht="13.5" thickBot="1" x14ac:dyDescent="0.25">
      <c r="A214" s="30" t="s">
        <v>31</v>
      </c>
      <c r="B214" s="35">
        <f>IF(B213-B184=0,0,"Error")</f>
        <v>0</v>
      </c>
      <c r="C214" s="35">
        <f>IF(C213-C184=0,0,"Error")</f>
        <v>0</v>
      </c>
      <c r="D214" s="35">
        <f>IF(D213-D184=0,0,"Error")</f>
        <v>0</v>
      </c>
      <c r="E214" s="35">
        <f>IF(E213-E184=0,0,"Error")</f>
        <v>0</v>
      </c>
      <c r="F214" s="118"/>
      <c r="G214" s="123"/>
      <c r="H214" s="10"/>
      <c r="I214" s="10"/>
      <c r="J214" s="10"/>
      <c r="K214" s="10"/>
      <c r="L214" s="10"/>
      <c r="M214" s="10"/>
      <c r="N214" s="10"/>
      <c r="O214" s="10"/>
    </row>
    <row r="215" spans="1:15" s="257" customFormat="1" ht="26.25" thickBot="1" x14ac:dyDescent="0.25">
      <c r="A215" s="107" t="s">
        <v>246</v>
      </c>
      <c r="B215" s="573" t="s">
        <v>245</v>
      </c>
      <c r="C215" s="574"/>
      <c r="D215" s="574"/>
      <c r="E215" s="575"/>
      <c r="F215" s="258" t="s">
        <v>117</v>
      </c>
      <c r="G215" s="259" t="s">
        <v>188</v>
      </c>
      <c r="H215" s="260"/>
      <c r="I215" s="260"/>
      <c r="J215" s="260"/>
      <c r="K215" s="260"/>
      <c r="L215" s="260"/>
      <c r="M215" s="260"/>
      <c r="N215" s="260"/>
      <c r="O215" s="260"/>
    </row>
    <row r="216" spans="1:15" ht="48" customHeight="1" thickBot="1" x14ac:dyDescent="0.25">
      <c r="A216" s="15" t="s">
        <v>9</v>
      </c>
      <c r="B216" s="569" t="s">
        <v>189</v>
      </c>
      <c r="C216" s="570"/>
      <c r="D216" s="570"/>
      <c r="E216" s="571"/>
      <c r="F216" s="118"/>
      <c r="G216" s="123"/>
      <c r="H216" s="10"/>
      <c r="I216" s="10"/>
      <c r="J216" s="10"/>
      <c r="K216" s="10"/>
      <c r="L216" s="10"/>
      <c r="M216" s="10"/>
      <c r="N216" s="10"/>
      <c r="O216" s="10"/>
    </row>
    <row r="217" spans="1:15" ht="36" customHeight="1" thickBot="1" x14ac:dyDescent="0.25">
      <c r="A217" s="15" t="s">
        <v>14</v>
      </c>
      <c r="B217" s="569" t="s">
        <v>190</v>
      </c>
      <c r="C217" s="570"/>
      <c r="D217" s="570"/>
      <c r="E217" s="571"/>
      <c r="F217" s="118"/>
      <c r="G217" s="123"/>
      <c r="H217" s="10"/>
      <c r="I217" s="10"/>
      <c r="J217" s="10"/>
      <c r="K217" s="10"/>
      <c r="L217" s="10"/>
      <c r="M217" s="10"/>
      <c r="N217" s="10"/>
      <c r="O217" s="10"/>
    </row>
    <row r="218" spans="1:15" x14ac:dyDescent="0.2">
      <c r="A218" s="515"/>
      <c r="B218" s="41">
        <v>2019</v>
      </c>
      <c r="C218" s="41">
        <v>2020</v>
      </c>
      <c r="D218" s="41">
        <v>2021</v>
      </c>
      <c r="E218" s="41">
        <v>2022</v>
      </c>
      <c r="F218" s="118"/>
      <c r="G218" s="123"/>
      <c r="H218" s="84"/>
      <c r="I218" s="10"/>
      <c r="J218" s="10"/>
      <c r="K218" s="10"/>
      <c r="L218" s="10"/>
      <c r="M218" s="10"/>
      <c r="N218" s="10"/>
      <c r="O218" s="10"/>
    </row>
    <row r="219" spans="1:15" ht="13.5" thickBot="1" x14ac:dyDescent="0.25">
      <c r="A219" s="516"/>
      <c r="B219" s="42" t="s">
        <v>5</v>
      </c>
      <c r="C219" s="42" t="s">
        <v>6</v>
      </c>
      <c r="D219" s="42" t="s">
        <v>6</v>
      </c>
      <c r="E219" s="42" t="s">
        <v>6</v>
      </c>
      <c r="F219" s="118"/>
      <c r="G219" s="123"/>
      <c r="H219" s="10"/>
      <c r="I219" s="10"/>
      <c r="J219" s="10"/>
      <c r="K219" s="10"/>
      <c r="L219" s="10"/>
      <c r="M219" s="10"/>
      <c r="N219" s="10"/>
      <c r="O219" s="10"/>
    </row>
    <row r="220" spans="1:15" ht="13.5" thickBot="1" x14ac:dyDescent="0.25">
      <c r="A220" s="15" t="s">
        <v>8</v>
      </c>
      <c r="B220" s="36">
        <v>2</v>
      </c>
      <c r="C220" s="36">
        <v>20</v>
      </c>
      <c r="D220" s="36">
        <v>20</v>
      </c>
      <c r="E220" s="36">
        <v>20</v>
      </c>
      <c r="F220" s="206"/>
      <c r="G220" s="123"/>
      <c r="H220" s="10"/>
      <c r="I220" s="10"/>
      <c r="J220" s="10"/>
      <c r="K220" s="10"/>
      <c r="L220" s="10"/>
      <c r="M220" s="10"/>
      <c r="N220" s="10"/>
      <c r="O220" s="10"/>
    </row>
    <row r="221" spans="1:15" ht="13.5" thickBot="1" x14ac:dyDescent="0.25">
      <c r="A221" s="15" t="s">
        <v>15</v>
      </c>
      <c r="B221" s="36">
        <v>1042</v>
      </c>
      <c r="C221" s="36">
        <v>25050</v>
      </c>
      <c r="D221" s="36">
        <v>20894</v>
      </c>
      <c r="E221" s="36">
        <v>20894</v>
      </c>
      <c r="F221" s="129"/>
      <c r="G221" s="240"/>
      <c r="H221" s="240"/>
      <c r="I221" s="240"/>
      <c r="J221" s="10"/>
      <c r="K221" s="10"/>
      <c r="L221" s="10"/>
      <c r="M221" s="10"/>
      <c r="N221" s="10"/>
      <c r="O221" s="10"/>
    </row>
    <row r="222" spans="1:15" ht="13.5" thickBot="1" x14ac:dyDescent="0.25">
      <c r="A222" s="15" t="s">
        <v>23</v>
      </c>
      <c r="B222" s="43">
        <f>B221/B220</f>
        <v>521</v>
      </c>
      <c r="C222" s="43">
        <f>C221/C220</f>
        <v>1252.5</v>
      </c>
      <c r="D222" s="43">
        <f>D221/D220</f>
        <v>1044.7</v>
      </c>
      <c r="E222" s="43">
        <f>E221/E220</f>
        <v>1044.7</v>
      </c>
      <c r="F222" s="118"/>
      <c r="G222" s="123"/>
      <c r="H222" s="10"/>
      <c r="I222" s="10"/>
      <c r="J222" s="10"/>
      <c r="K222" s="10"/>
      <c r="L222" s="10"/>
      <c r="M222" s="10"/>
      <c r="N222" s="10"/>
      <c r="O222" s="10"/>
    </row>
    <row r="223" spans="1:15" ht="13.5" thickBot="1" x14ac:dyDescent="0.25">
      <c r="A223" s="15" t="s">
        <v>16</v>
      </c>
      <c r="B223" s="44"/>
      <c r="C223" s="45">
        <f>C220/B220-1</f>
        <v>9</v>
      </c>
      <c r="D223" s="45">
        <f>D220/C220-1</f>
        <v>0</v>
      </c>
      <c r="E223" s="45">
        <f>E220/D220-1</f>
        <v>0</v>
      </c>
      <c r="F223" s="118"/>
      <c r="G223" s="123"/>
      <c r="H223" s="10"/>
      <c r="I223" s="10"/>
      <c r="J223" s="10"/>
      <c r="K223" s="10"/>
      <c r="L223" s="10"/>
      <c r="M223" s="10"/>
      <c r="N223" s="10"/>
      <c r="O223" s="10"/>
    </row>
    <row r="224" spans="1:15" ht="13.5" thickBot="1" x14ac:dyDescent="0.25">
      <c r="A224" s="15" t="s">
        <v>17</v>
      </c>
      <c r="B224" s="44"/>
      <c r="C224" s="45">
        <f>C221/B221-1</f>
        <v>23.040307101727446</v>
      </c>
      <c r="D224" s="45">
        <f t="shared" ref="D224:E225" si="36">D221/C221-1</f>
        <v>-0.16590818363273452</v>
      </c>
      <c r="E224" s="45">
        <f t="shared" si="36"/>
        <v>0</v>
      </c>
      <c r="F224" s="118"/>
      <c r="G224" s="123"/>
      <c r="H224" s="10"/>
      <c r="I224" s="10"/>
      <c r="J224" s="10"/>
      <c r="K224" s="10"/>
      <c r="L224" s="10"/>
      <c r="M224" s="10"/>
      <c r="N224" s="10"/>
      <c r="O224" s="10"/>
    </row>
    <row r="225" spans="1:15" ht="13.5" thickBot="1" x14ac:dyDescent="0.25">
      <c r="A225" s="15" t="s">
        <v>18</v>
      </c>
      <c r="B225" s="44"/>
      <c r="C225" s="45">
        <f>C222/B222-1</f>
        <v>1.4040307101727447</v>
      </c>
      <c r="D225" s="45">
        <f t="shared" si="36"/>
        <v>-0.16590818363273452</v>
      </c>
      <c r="E225" s="45">
        <f t="shared" si="36"/>
        <v>0</v>
      </c>
      <c r="F225" s="118"/>
      <c r="G225" s="123"/>
      <c r="H225" s="10"/>
      <c r="I225" s="10"/>
      <c r="J225" s="10"/>
      <c r="K225" s="10"/>
      <c r="L225" s="10"/>
      <c r="M225" s="10"/>
      <c r="N225" s="10"/>
      <c r="O225" s="10"/>
    </row>
    <row r="226" spans="1:15" ht="13.5" thickBot="1" x14ac:dyDescent="0.25">
      <c r="A226" s="517" t="s">
        <v>173</v>
      </c>
      <c r="B226" s="518"/>
      <c r="C226" s="518"/>
      <c r="D226" s="518"/>
      <c r="E226" s="519"/>
      <c r="F226" s="118"/>
      <c r="G226" s="123"/>
      <c r="H226" s="10"/>
      <c r="I226" s="10"/>
      <c r="J226" s="10"/>
      <c r="K226" s="10"/>
      <c r="L226" s="10"/>
      <c r="M226" s="10"/>
      <c r="N226" s="10"/>
      <c r="O226" s="10"/>
    </row>
    <row r="227" spans="1:15" x14ac:dyDescent="0.2">
      <c r="A227" s="515"/>
      <c r="B227" s="13">
        <v>2019</v>
      </c>
      <c r="C227" s="13">
        <v>2020</v>
      </c>
      <c r="D227" s="13">
        <v>2021</v>
      </c>
      <c r="E227" s="13">
        <v>2022</v>
      </c>
      <c r="F227" s="118"/>
      <c r="G227" s="123"/>
      <c r="H227" s="10"/>
      <c r="I227" s="10"/>
      <c r="J227" s="10"/>
      <c r="K227" s="10"/>
      <c r="L227" s="10"/>
      <c r="M227" s="10"/>
      <c r="N227" s="10"/>
      <c r="O227" s="10"/>
    </row>
    <row r="228" spans="1:15" ht="13.5" thickBot="1" x14ac:dyDescent="0.25">
      <c r="A228" s="516"/>
      <c r="B228" s="18" t="s">
        <v>5</v>
      </c>
      <c r="C228" s="18" t="s">
        <v>6</v>
      </c>
      <c r="D228" s="18" t="s">
        <v>6</v>
      </c>
      <c r="E228" s="18" t="s">
        <v>6</v>
      </c>
      <c r="F228" s="118"/>
      <c r="G228" s="123"/>
      <c r="H228" s="10"/>
      <c r="I228" s="10"/>
      <c r="J228" s="10"/>
      <c r="K228" s="10"/>
      <c r="L228" s="10"/>
      <c r="M228" s="10"/>
      <c r="N228" s="10"/>
      <c r="O228" s="10"/>
    </row>
    <row r="229" spans="1:15" ht="13.5" thickBot="1" x14ac:dyDescent="0.25">
      <c r="A229" s="24" t="s">
        <v>0</v>
      </c>
      <c r="B229" s="38">
        <f>B230+B231</f>
        <v>700</v>
      </c>
      <c r="C229" s="38">
        <f>C230+C231</f>
        <v>12690</v>
      </c>
      <c r="D229" s="38">
        <f t="shared" ref="D229:E229" si="37">D230+D231</f>
        <v>8488</v>
      </c>
      <c r="E229" s="38">
        <f t="shared" si="37"/>
        <v>8488</v>
      </c>
      <c r="F229" s="118"/>
      <c r="G229" s="123"/>
      <c r="H229" s="10"/>
      <c r="I229" s="10"/>
      <c r="J229" s="10"/>
      <c r="K229" s="10"/>
      <c r="L229" s="10"/>
      <c r="M229" s="10"/>
      <c r="N229" s="10"/>
      <c r="O229" s="10"/>
    </row>
    <row r="230" spans="1:15" ht="13.5" thickBot="1" x14ac:dyDescent="0.25">
      <c r="A230" s="25" t="s">
        <v>47</v>
      </c>
      <c r="B230" s="39">
        <v>700</v>
      </c>
      <c r="C230" s="39">
        <v>12690</v>
      </c>
      <c r="D230" s="39">
        <v>8488</v>
      </c>
      <c r="E230" s="39">
        <v>8488</v>
      </c>
      <c r="F230" s="118"/>
      <c r="G230" s="123"/>
      <c r="H230" s="10"/>
      <c r="I230" s="10"/>
      <c r="J230" s="10"/>
      <c r="K230" s="10"/>
      <c r="L230" s="10"/>
      <c r="M230" s="10"/>
      <c r="N230" s="10"/>
      <c r="O230" s="10"/>
    </row>
    <row r="231" spans="1:15" ht="13.5" thickBot="1" x14ac:dyDescent="0.25">
      <c r="A231" s="25" t="s">
        <v>48</v>
      </c>
      <c r="B231" s="39"/>
      <c r="C231" s="40"/>
      <c r="D231" s="40"/>
      <c r="E231" s="40"/>
      <c r="F231" s="118"/>
      <c r="G231" s="123"/>
      <c r="H231" s="10"/>
      <c r="I231" s="10"/>
      <c r="J231" s="10"/>
      <c r="K231" s="10"/>
      <c r="L231" s="10"/>
      <c r="M231" s="10"/>
      <c r="N231" s="10"/>
      <c r="O231" s="10"/>
    </row>
    <row r="232" spans="1:15" ht="26.25" thickBot="1" x14ac:dyDescent="0.25">
      <c r="A232" s="24" t="s">
        <v>28</v>
      </c>
      <c r="B232" s="38">
        <f>B233+B234</f>
        <v>115</v>
      </c>
      <c r="C232" s="38">
        <f t="shared" ref="C232:E232" si="38">C233+C234</f>
        <v>1360</v>
      </c>
      <c r="D232" s="38">
        <f t="shared" si="38"/>
        <v>1406</v>
      </c>
      <c r="E232" s="38">
        <f t="shared" si="38"/>
        <v>1406</v>
      </c>
      <c r="F232" s="118"/>
      <c r="G232" s="123"/>
      <c r="H232" s="10"/>
      <c r="I232" s="10"/>
      <c r="J232" s="10"/>
      <c r="K232" s="10"/>
      <c r="L232" s="10"/>
      <c r="M232" s="10"/>
      <c r="N232" s="10"/>
      <c r="O232" s="10"/>
    </row>
    <row r="233" spans="1:15" ht="13.5" thickBot="1" x14ac:dyDescent="0.25">
      <c r="A233" s="25" t="s">
        <v>47</v>
      </c>
      <c r="B233" s="39">
        <v>115</v>
      </c>
      <c r="C233" s="39">
        <v>1360</v>
      </c>
      <c r="D233" s="39">
        <v>1406</v>
      </c>
      <c r="E233" s="39">
        <v>1406</v>
      </c>
      <c r="F233" s="118"/>
      <c r="G233" s="123"/>
      <c r="H233" s="10"/>
      <c r="I233" s="10"/>
      <c r="J233" s="10"/>
      <c r="K233" s="10"/>
      <c r="L233" s="10"/>
      <c r="M233" s="10"/>
      <c r="N233" s="10"/>
      <c r="O233" s="10"/>
    </row>
    <row r="234" spans="1:15" ht="13.5" thickBot="1" x14ac:dyDescent="0.25">
      <c r="A234" s="25" t="s">
        <v>48</v>
      </c>
      <c r="B234" s="39"/>
      <c r="C234" s="39"/>
      <c r="D234" s="39"/>
      <c r="E234" s="39"/>
      <c r="F234" s="118"/>
      <c r="G234" s="123"/>
      <c r="H234" s="10"/>
      <c r="I234" s="10"/>
      <c r="J234" s="10"/>
      <c r="K234" s="10"/>
      <c r="L234" s="10"/>
      <c r="M234" s="10"/>
      <c r="N234" s="10"/>
      <c r="O234" s="10"/>
    </row>
    <row r="235" spans="1:15" ht="13.5" thickBot="1" x14ac:dyDescent="0.25">
      <c r="A235" s="24" t="s">
        <v>1</v>
      </c>
      <c r="B235" s="20">
        <f>B236+B237</f>
        <v>227</v>
      </c>
      <c r="C235" s="20">
        <f t="shared" ref="C235:E235" si="39">C236+C237</f>
        <v>1000</v>
      </c>
      <c r="D235" s="20">
        <f t="shared" si="39"/>
        <v>1000</v>
      </c>
      <c r="E235" s="20">
        <f t="shared" si="39"/>
        <v>1000</v>
      </c>
      <c r="F235" s="118"/>
      <c r="G235" s="123"/>
      <c r="H235" s="10"/>
      <c r="I235" s="10"/>
      <c r="J235" s="10"/>
      <c r="K235" s="10"/>
      <c r="L235" s="10"/>
      <c r="M235" s="10"/>
      <c r="N235" s="10"/>
      <c r="O235" s="10"/>
    </row>
    <row r="236" spans="1:15" ht="13.5" thickBot="1" x14ac:dyDescent="0.25">
      <c r="A236" s="25" t="s">
        <v>47</v>
      </c>
      <c r="B236" s="26">
        <v>227</v>
      </c>
      <c r="C236" s="26">
        <v>1000</v>
      </c>
      <c r="D236" s="26">
        <v>1000</v>
      </c>
      <c r="E236" s="26">
        <v>1000</v>
      </c>
      <c r="F236" s="118"/>
      <c r="G236" s="123"/>
      <c r="H236" s="10"/>
      <c r="I236" s="10"/>
      <c r="J236" s="10"/>
      <c r="K236" s="10"/>
      <c r="L236" s="10"/>
      <c r="M236" s="10"/>
      <c r="N236" s="10"/>
      <c r="O236" s="10"/>
    </row>
    <row r="237" spans="1:15" ht="13.5" thickBot="1" x14ac:dyDescent="0.25">
      <c r="A237" s="25" t="s">
        <v>48</v>
      </c>
      <c r="B237" s="39"/>
      <c r="C237" s="39"/>
      <c r="D237" s="39"/>
      <c r="E237" s="39"/>
      <c r="F237" s="118"/>
      <c r="G237" s="123"/>
      <c r="H237" s="10"/>
      <c r="I237" s="10"/>
      <c r="J237" s="10"/>
      <c r="K237" s="10"/>
      <c r="L237" s="10"/>
      <c r="M237" s="10"/>
      <c r="N237" s="10"/>
      <c r="O237" s="10"/>
    </row>
    <row r="238" spans="1:15" ht="13.5" thickBot="1" x14ac:dyDescent="0.25">
      <c r="A238" s="24" t="s">
        <v>2</v>
      </c>
      <c r="B238" s="38"/>
      <c r="C238" s="38"/>
      <c r="D238" s="38"/>
      <c r="E238" s="38"/>
      <c r="F238" s="118"/>
      <c r="G238" s="123"/>
      <c r="H238" s="10"/>
      <c r="I238" s="10"/>
      <c r="J238" s="10"/>
      <c r="K238" s="10"/>
      <c r="L238" s="10"/>
      <c r="M238" s="10"/>
      <c r="N238" s="10"/>
      <c r="O238" s="10"/>
    </row>
    <row r="239" spans="1:15" ht="13.5" thickBot="1" x14ac:dyDescent="0.25">
      <c r="A239" s="25" t="s">
        <v>47</v>
      </c>
      <c r="B239" s="38"/>
      <c r="C239" s="38"/>
      <c r="D239" s="38"/>
      <c r="E239" s="38"/>
      <c r="F239" s="118"/>
      <c r="G239" s="123"/>
      <c r="H239" s="10"/>
      <c r="I239" s="10"/>
      <c r="J239" s="10"/>
      <c r="K239" s="10"/>
      <c r="L239" s="10"/>
      <c r="M239" s="10"/>
      <c r="N239" s="10"/>
      <c r="O239" s="10"/>
    </row>
    <row r="240" spans="1:15" ht="13.5" thickBot="1" x14ac:dyDescent="0.25">
      <c r="A240" s="25" t="s">
        <v>48</v>
      </c>
      <c r="B240" s="38"/>
      <c r="C240" s="38"/>
      <c r="D240" s="38"/>
      <c r="E240" s="38"/>
      <c r="F240" s="118"/>
      <c r="G240" s="123"/>
      <c r="H240" s="10"/>
      <c r="I240" s="10"/>
      <c r="J240" s="10"/>
      <c r="K240" s="10"/>
      <c r="L240" s="10"/>
      <c r="M240" s="10"/>
      <c r="N240" s="10"/>
      <c r="O240" s="10"/>
    </row>
    <row r="241" spans="1:15" ht="13.5" thickBot="1" x14ac:dyDescent="0.25">
      <c r="A241" s="24" t="s">
        <v>24</v>
      </c>
      <c r="B241" s="46">
        <f>B242+B243</f>
        <v>0</v>
      </c>
      <c r="C241" s="38">
        <f t="shared" ref="C241:E241" si="40">C242+C243</f>
        <v>10000</v>
      </c>
      <c r="D241" s="38">
        <f t="shared" si="40"/>
        <v>10000</v>
      </c>
      <c r="E241" s="38">
        <f t="shared" si="40"/>
        <v>10000</v>
      </c>
      <c r="F241" s="118"/>
      <c r="G241" s="123"/>
      <c r="H241" s="10"/>
      <c r="I241" s="10"/>
      <c r="J241" s="10"/>
      <c r="K241" s="10"/>
      <c r="L241" s="10"/>
      <c r="M241" s="10"/>
      <c r="N241" s="10"/>
      <c r="O241" s="10"/>
    </row>
    <row r="242" spans="1:15" ht="13.5" thickBot="1" x14ac:dyDescent="0.25">
      <c r="A242" s="25" t="s">
        <v>47</v>
      </c>
      <c r="B242" s="46">
        <v>0</v>
      </c>
      <c r="C242" s="38">
        <v>10000</v>
      </c>
      <c r="D242" s="38">
        <v>10000</v>
      </c>
      <c r="E242" s="38">
        <v>10000</v>
      </c>
      <c r="F242" s="118"/>
      <c r="G242" s="123"/>
      <c r="H242" s="10"/>
      <c r="I242" s="10"/>
      <c r="J242" s="10"/>
      <c r="K242" s="10"/>
      <c r="L242" s="10"/>
      <c r="M242" s="10"/>
      <c r="N242" s="10"/>
      <c r="O242" s="10"/>
    </row>
    <row r="243" spans="1:15" ht="13.5" thickBot="1" x14ac:dyDescent="0.25">
      <c r="A243" s="25" t="s">
        <v>48</v>
      </c>
      <c r="B243" s="38"/>
      <c r="C243" s="38"/>
      <c r="D243" s="38"/>
      <c r="E243" s="38"/>
      <c r="F243" s="118"/>
      <c r="G243" s="123"/>
      <c r="H243" s="10"/>
      <c r="I243" s="10"/>
      <c r="J243" s="10"/>
      <c r="K243" s="10"/>
      <c r="L243" s="10"/>
      <c r="M243" s="10"/>
      <c r="N243" s="10"/>
      <c r="O243" s="10"/>
    </row>
    <row r="244" spans="1:15" ht="13.5" thickBot="1" x14ac:dyDescent="0.25">
      <c r="A244" s="24" t="s">
        <v>25</v>
      </c>
      <c r="B244" s="38"/>
      <c r="C244" s="38"/>
      <c r="D244" s="38"/>
      <c r="E244" s="38"/>
      <c r="F244" s="118"/>
      <c r="G244" s="123"/>
      <c r="H244" s="10"/>
      <c r="I244" s="10"/>
      <c r="J244" s="10"/>
      <c r="K244" s="10"/>
      <c r="L244" s="10"/>
      <c r="M244" s="10"/>
      <c r="N244" s="10"/>
      <c r="O244" s="10"/>
    </row>
    <row r="245" spans="1:15" ht="13.5" thickBot="1" x14ac:dyDescent="0.25">
      <c r="A245" s="25" t="s">
        <v>47</v>
      </c>
      <c r="B245" s="38"/>
      <c r="C245" s="38"/>
      <c r="D245" s="38"/>
      <c r="E245" s="38"/>
      <c r="F245" s="118"/>
      <c r="G245" s="123"/>
      <c r="H245" s="10"/>
      <c r="I245" s="10"/>
      <c r="J245" s="10"/>
      <c r="K245" s="10"/>
      <c r="L245" s="10"/>
      <c r="M245" s="10"/>
      <c r="N245" s="10"/>
      <c r="O245" s="10"/>
    </row>
    <row r="246" spans="1:15" ht="13.5" thickBot="1" x14ac:dyDescent="0.25">
      <c r="A246" s="25" t="s">
        <v>48</v>
      </c>
      <c r="B246" s="38"/>
      <c r="C246" s="38"/>
      <c r="D246" s="38"/>
      <c r="E246" s="38"/>
      <c r="F246" s="118"/>
      <c r="G246" s="123"/>
      <c r="H246" s="10"/>
      <c r="I246" s="10"/>
      <c r="J246" s="10"/>
      <c r="K246" s="10"/>
      <c r="L246" s="10"/>
      <c r="M246" s="10"/>
      <c r="N246" s="10"/>
      <c r="O246" s="10"/>
    </row>
    <row r="247" spans="1:15" ht="26.25" thickBot="1" x14ac:dyDescent="0.25">
      <c r="A247" s="24" t="s">
        <v>3</v>
      </c>
      <c r="B247" s="38"/>
      <c r="C247" s="38"/>
      <c r="D247" s="38"/>
      <c r="E247" s="38"/>
      <c r="F247" s="118"/>
      <c r="G247" s="123"/>
      <c r="H247" s="10"/>
      <c r="I247" s="10"/>
      <c r="J247" s="10"/>
      <c r="K247" s="10"/>
      <c r="L247" s="10"/>
      <c r="M247" s="10"/>
      <c r="N247" s="10"/>
      <c r="O247" s="10"/>
    </row>
    <row r="248" spans="1:15" ht="13.5" thickBot="1" x14ac:dyDescent="0.25">
      <c r="A248" s="25" t="s">
        <v>47</v>
      </c>
      <c r="B248" s="38"/>
      <c r="C248" s="38"/>
      <c r="D248" s="38"/>
      <c r="E248" s="38"/>
      <c r="F248" s="118"/>
      <c r="G248" s="123"/>
      <c r="H248" s="10"/>
      <c r="I248" s="10"/>
      <c r="J248" s="10"/>
      <c r="K248" s="10"/>
      <c r="L248" s="10"/>
      <c r="M248" s="10"/>
      <c r="N248" s="10"/>
      <c r="O248" s="10"/>
    </row>
    <row r="249" spans="1:15" ht="13.5" thickBot="1" x14ac:dyDescent="0.25">
      <c r="A249" s="25" t="s">
        <v>48</v>
      </c>
      <c r="B249" s="38"/>
      <c r="C249" s="38"/>
      <c r="D249" s="38"/>
      <c r="E249" s="38"/>
      <c r="F249" s="118"/>
      <c r="G249" s="123"/>
      <c r="H249" s="10"/>
      <c r="I249" s="10"/>
      <c r="J249" s="10"/>
      <c r="K249" s="10"/>
      <c r="L249" s="10"/>
      <c r="M249" s="10"/>
      <c r="N249" s="10"/>
      <c r="O249" s="10"/>
    </row>
    <row r="250" spans="1:15" ht="13.5" thickBot="1" x14ac:dyDescent="0.25">
      <c r="A250" s="34" t="s">
        <v>65</v>
      </c>
      <c r="B250" s="37">
        <f>B247+B244+B241+B238+B235+B232+B229</f>
        <v>1042</v>
      </c>
      <c r="C250" s="37">
        <f>C247+C244+C241+C238+C235+C232+C229</f>
        <v>25050</v>
      </c>
      <c r="D250" s="37">
        <f t="shared" ref="D250:E250" si="41">D247+D244+D241+D238+D235+D232+D229</f>
        <v>20894</v>
      </c>
      <c r="E250" s="37">
        <f t="shared" si="41"/>
        <v>20894</v>
      </c>
      <c r="F250" s="118"/>
      <c r="G250" s="123"/>
      <c r="H250" s="10"/>
      <c r="I250" s="10"/>
      <c r="J250" s="10"/>
      <c r="K250" s="10"/>
      <c r="L250" s="10"/>
      <c r="M250" s="10"/>
      <c r="N250" s="10"/>
      <c r="O250" s="10"/>
    </row>
    <row r="251" spans="1:15" ht="13.5" thickBot="1" x14ac:dyDescent="0.25">
      <c r="A251" s="30" t="s">
        <v>31</v>
      </c>
      <c r="B251" s="35">
        <f>IF(B250-B221=0,0,"Error")</f>
        <v>0</v>
      </c>
      <c r="C251" s="35">
        <f>IF(C250-C221=0,0,"Error")</f>
        <v>0</v>
      </c>
      <c r="D251" s="35">
        <f>IF(D250-D221=0,0,"Error")</f>
        <v>0</v>
      </c>
      <c r="E251" s="35">
        <f>IF(E250-E221=0,0,"Error")</f>
        <v>0</v>
      </c>
      <c r="F251" s="118"/>
      <c r="G251" s="123"/>
      <c r="H251" s="10"/>
      <c r="I251" s="10"/>
      <c r="J251" s="10"/>
      <c r="K251" s="10"/>
      <c r="L251" s="10"/>
      <c r="M251" s="10"/>
      <c r="N251" s="10"/>
      <c r="O251" s="10"/>
    </row>
    <row r="252" spans="1:15" ht="15" customHeight="1" thickBot="1" x14ac:dyDescent="0.25">
      <c r="A252" s="103" t="s">
        <v>118</v>
      </c>
      <c r="B252" s="572" t="s">
        <v>66</v>
      </c>
      <c r="C252" s="572"/>
      <c r="D252" s="572"/>
      <c r="E252" s="572"/>
      <c r="F252" s="118" t="s">
        <v>67</v>
      </c>
      <c r="G252" s="123"/>
      <c r="H252" s="10"/>
      <c r="I252" s="10"/>
      <c r="J252" s="10"/>
      <c r="K252" s="10"/>
      <c r="L252" s="10"/>
      <c r="M252" s="10"/>
      <c r="N252" s="10"/>
      <c r="O252" s="10"/>
    </row>
    <row r="253" spans="1:15" ht="63" customHeight="1" thickBot="1" x14ac:dyDescent="0.25">
      <c r="A253" s="15" t="s">
        <v>9</v>
      </c>
      <c r="B253" s="538" t="s">
        <v>68</v>
      </c>
      <c r="C253" s="539"/>
      <c r="D253" s="539"/>
      <c r="E253" s="540"/>
      <c r="F253" s="118"/>
      <c r="G253" s="123"/>
      <c r="H253" s="10"/>
      <c r="I253" s="10"/>
      <c r="J253" s="10"/>
      <c r="K253" s="10"/>
      <c r="L253" s="10"/>
      <c r="M253" s="10"/>
      <c r="N253" s="10"/>
      <c r="O253" s="10"/>
    </row>
    <row r="254" spans="1:15" ht="13.5" thickBot="1" x14ac:dyDescent="0.25">
      <c r="A254" s="15" t="s">
        <v>14</v>
      </c>
      <c r="B254" s="568" t="s">
        <v>46</v>
      </c>
      <c r="C254" s="568"/>
      <c r="D254" s="568"/>
      <c r="E254" s="568"/>
      <c r="F254" s="118"/>
      <c r="G254" s="123"/>
      <c r="H254" s="10"/>
      <c r="I254" s="10"/>
      <c r="J254" s="10"/>
      <c r="K254" s="10"/>
      <c r="L254" s="10"/>
      <c r="M254" s="10"/>
      <c r="N254" s="10"/>
      <c r="O254" s="10"/>
    </row>
    <row r="255" spans="1:15" x14ac:dyDescent="0.2">
      <c r="A255" s="515"/>
      <c r="B255" s="13">
        <v>2019</v>
      </c>
      <c r="C255" s="13">
        <v>2020</v>
      </c>
      <c r="D255" s="13">
        <v>2021</v>
      </c>
      <c r="E255" s="13">
        <v>2022</v>
      </c>
      <c r="F255" s="118"/>
      <c r="G255" s="123"/>
      <c r="H255" s="10"/>
      <c r="I255" s="10"/>
      <c r="J255" s="10"/>
      <c r="K255" s="10"/>
      <c r="L255" s="10"/>
      <c r="M255" s="10"/>
      <c r="N255" s="10"/>
      <c r="O255" s="10"/>
    </row>
    <row r="256" spans="1:15" ht="13.5" thickBot="1" x14ac:dyDescent="0.25">
      <c r="A256" s="516"/>
      <c r="B256" s="18" t="s">
        <v>5</v>
      </c>
      <c r="C256" s="18" t="s">
        <v>6</v>
      </c>
      <c r="D256" s="18" t="s">
        <v>6</v>
      </c>
      <c r="E256" s="18" t="s">
        <v>6</v>
      </c>
      <c r="F256" s="118"/>
      <c r="G256" s="123"/>
      <c r="H256" s="10"/>
      <c r="I256" s="10"/>
      <c r="J256" s="10"/>
      <c r="K256" s="10"/>
      <c r="L256" s="10"/>
      <c r="M256" s="10"/>
      <c r="N256" s="10"/>
      <c r="O256" s="10"/>
    </row>
    <row r="257" spans="1:15" ht="13.5" thickBot="1" x14ac:dyDescent="0.25">
      <c r="A257" s="15" t="s">
        <v>8</v>
      </c>
      <c r="B257" s="19">
        <v>40</v>
      </c>
      <c r="C257" s="19">
        <v>42</v>
      </c>
      <c r="D257" s="19">
        <v>42</v>
      </c>
      <c r="E257" s="19">
        <v>42</v>
      </c>
      <c r="F257" s="122"/>
      <c r="G257" s="123"/>
      <c r="H257" s="10"/>
      <c r="I257" s="10"/>
      <c r="J257" s="10"/>
      <c r="K257" s="10"/>
      <c r="L257" s="10"/>
      <c r="M257" s="10"/>
      <c r="N257" s="10"/>
      <c r="O257" s="10"/>
    </row>
    <row r="258" spans="1:15" ht="13.5" thickBot="1" x14ac:dyDescent="0.25">
      <c r="A258" s="15" t="s">
        <v>15</v>
      </c>
      <c r="B258" s="19">
        <v>41691</v>
      </c>
      <c r="C258" s="19">
        <v>41450</v>
      </c>
      <c r="D258" s="19">
        <v>41450</v>
      </c>
      <c r="E258" s="19">
        <v>41450</v>
      </c>
      <c r="F258" s="241"/>
      <c r="G258" s="240"/>
      <c r="H258" s="240"/>
      <c r="I258" s="240"/>
      <c r="J258" s="10"/>
      <c r="K258" s="10"/>
      <c r="L258" s="10"/>
      <c r="M258" s="10"/>
      <c r="N258" s="10"/>
      <c r="O258" s="10"/>
    </row>
    <row r="259" spans="1:15" ht="13.5" thickBot="1" x14ac:dyDescent="0.25">
      <c r="A259" s="15" t="s">
        <v>23</v>
      </c>
      <c r="B259" s="21">
        <f>B258/B257</f>
        <v>1042.2750000000001</v>
      </c>
      <c r="C259" s="21">
        <f>C258/C257</f>
        <v>986.90476190476193</v>
      </c>
      <c r="D259" s="21">
        <f>D258/D257</f>
        <v>986.90476190476193</v>
      </c>
      <c r="E259" s="21">
        <f>E258/E257</f>
        <v>986.90476190476193</v>
      </c>
      <c r="F259" s="118"/>
      <c r="G259" s="123"/>
      <c r="H259" s="10"/>
      <c r="I259" s="10"/>
      <c r="J259" s="10"/>
      <c r="K259" s="10"/>
      <c r="L259" s="10"/>
      <c r="M259" s="10"/>
      <c r="N259" s="10"/>
      <c r="O259" s="10"/>
    </row>
    <row r="260" spans="1:15" ht="13.5" thickBot="1" x14ac:dyDescent="0.25">
      <c r="A260" s="15" t="s">
        <v>16</v>
      </c>
      <c r="B260" s="234"/>
      <c r="C260" s="22">
        <f>C257/B257-1</f>
        <v>5.0000000000000044E-2</v>
      </c>
      <c r="D260" s="22">
        <f>D257/C257-1</f>
        <v>0</v>
      </c>
      <c r="E260" s="22">
        <f>E257/D257-1</f>
        <v>0</v>
      </c>
      <c r="F260" s="118"/>
      <c r="G260" s="123"/>
      <c r="H260" s="10"/>
      <c r="I260" s="10"/>
      <c r="J260" s="10"/>
      <c r="K260" s="10"/>
      <c r="L260" s="10"/>
      <c r="M260" s="10"/>
      <c r="N260" s="10"/>
      <c r="O260" s="10"/>
    </row>
    <row r="261" spans="1:15" ht="13.5" thickBot="1" x14ac:dyDescent="0.25">
      <c r="A261" s="15" t="s">
        <v>17</v>
      </c>
      <c r="B261" s="234"/>
      <c r="C261" s="22">
        <f>C258/B258-1</f>
        <v>-5.7806241155164972E-3</v>
      </c>
      <c r="D261" s="22">
        <f t="shared" ref="D261:E262" si="42">D258/C258-1</f>
        <v>0</v>
      </c>
      <c r="E261" s="22">
        <f t="shared" si="42"/>
        <v>0</v>
      </c>
      <c r="F261" s="118"/>
      <c r="G261" s="123"/>
      <c r="H261" s="10"/>
      <c r="I261" s="10"/>
      <c r="J261" s="10"/>
      <c r="K261" s="10"/>
      <c r="L261" s="10"/>
      <c r="M261" s="10"/>
      <c r="N261" s="10"/>
      <c r="O261" s="10"/>
    </row>
    <row r="262" spans="1:15" ht="13.5" thickBot="1" x14ac:dyDescent="0.25">
      <c r="A262" s="15" t="s">
        <v>18</v>
      </c>
      <c r="B262" s="234"/>
      <c r="C262" s="22">
        <f>C259/B259-1</f>
        <v>-5.3124403919539653E-2</v>
      </c>
      <c r="D262" s="22">
        <f t="shared" si="42"/>
        <v>0</v>
      </c>
      <c r="E262" s="22">
        <f t="shared" si="42"/>
        <v>0</v>
      </c>
      <c r="F262" s="118"/>
      <c r="G262" s="123"/>
      <c r="H262" s="10"/>
      <c r="I262" s="10"/>
      <c r="J262" s="10"/>
      <c r="K262" s="10"/>
      <c r="L262" s="10"/>
      <c r="M262" s="10"/>
      <c r="N262" s="10"/>
      <c r="O262" s="10"/>
    </row>
    <row r="263" spans="1:15" ht="13.5" thickBot="1" x14ac:dyDescent="0.25">
      <c r="A263" s="517" t="s">
        <v>174</v>
      </c>
      <c r="B263" s="518"/>
      <c r="C263" s="518"/>
      <c r="D263" s="518"/>
      <c r="E263" s="519"/>
      <c r="F263" s="118"/>
      <c r="G263" s="123"/>
      <c r="H263" s="10"/>
      <c r="I263" s="10"/>
      <c r="J263" s="10"/>
      <c r="K263" s="10"/>
      <c r="L263" s="10"/>
      <c r="M263" s="10"/>
      <c r="N263" s="10"/>
      <c r="O263" s="10"/>
    </row>
    <row r="264" spans="1:15" x14ac:dyDescent="0.2">
      <c r="A264" s="515"/>
      <c r="B264" s="13">
        <v>2019</v>
      </c>
      <c r="C264" s="13">
        <v>2020</v>
      </c>
      <c r="D264" s="13">
        <v>2021</v>
      </c>
      <c r="E264" s="13">
        <v>2022</v>
      </c>
      <c r="F264" s="118"/>
      <c r="G264" s="123"/>
      <c r="H264" s="10"/>
      <c r="I264" s="10"/>
      <c r="J264" s="10"/>
      <c r="K264" s="10"/>
      <c r="L264" s="10"/>
      <c r="M264" s="10"/>
      <c r="N264" s="10"/>
      <c r="O264" s="10"/>
    </row>
    <row r="265" spans="1:15" ht="13.5" thickBot="1" x14ac:dyDescent="0.25">
      <c r="A265" s="516"/>
      <c r="B265" s="18" t="s">
        <v>5</v>
      </c>
      <c r="C265" s="18" t="s">
        <v>6</v>
      </c>
      <c r="D265" s="18" t="s">
        <v>6</v>
      </c>
      <c r="E265" s="18" t="s">
        <v>6</v>
      </c>
      <c r="F265" s="118"/>
      <c r="G265" s="123"/>
      <c r="H265" s="10"/>
      <c r="I265" s="10"/>
      <c r="J265" s="10"/>
      <c r="K265" s="10"/>
      <c r="L265" s="10"/>
      <c r="M265" s="10"/>
      <c r="N265" s="10"/>
      <c r="O265" s="10"/>
    </row>
    <row r="266" spans="1:15" ht="13.5" thickBot="1" x14ac:dyDescent="0.25">
      <c r="A266" s="24" t="s">
        <v>0</v>
      </c>
      <c r="B266" s="20">
        <f>B267+B268</f>
        <v>22750</v>
      </c>
      <c r="C266" s="20">
        <f t="shared" ref="C266:E266" si="43">C267+C268</f>
        <v>24500</v>
      </c>
      <c r="D266" s="20">
        <f t="shared" si="43"/>
        <v>24500</v>
      </c>
      <c r="E266" s="20">
        <f t="shared" si="43"/>
        <v>24500</v>
      </c>
      <c r="F266" s="118"/>
      <c r="G266" s="123"/>
      <c r="H266" s="10"/>
      <c r="I266" s="10"/>
      <c r="J266" s="10"/>
      <c r="K266" s="10"/>
      <c r="L266" s="10"/>
      <c r="M266" s="10"/>
      <c r="N266" s="10"/>
      <c r="O266" s="10"/>
    </row>
    <row r="267" spans="1:15" ht="13.5" thickBot="1" x14ac:dyDescent="0.25">
      <c r="A267" s="25" t="s">
        <v>47</v>
      </c>
      <c r="B267" s="26">
        <v>22750</v>
      </c>
      <c r="C267" s="26">
        <v>24500</v>
      </c>
      <c r="D267" s="26">
        <v>24500</v>
      </c>
      <c r="E267" s="26">
        <v>24500</v>
      </c>
      <c r="F267" s="118"/>
      <c r="G267" s="123"/>
      <c r="H267" s="10"/>
      <c r="I267" s="10"/>
      <c r="J267" s="10"/>
      <c r="K267" s="10"/>
      <c r="L267" s="10"/>
      <c r="M267" s="10"/>
      <c r="N267" s="10"/>
      <c r="O267" s="10"/>
    </row>
    <row r="268" spans="1:15" ht="13.5" thickBot="1" x14ac:dyDescent="0.25">
      <c r="A268" s="25" t="s">
        <v>48</v>
      </c>
      <c r="B268" s="26"/>
      <c r="C268" s="33"/>
      <c r="D268" s="33"/>
      <c r="E268" s="33"/>
      <c r="F268" s="118"/>
      <c r="G268" s="123"/>
      <c r="H268" s="10"/>
      <c r="I268" s="10"/>
      <c r="J268" s="10"/>
      <c r="K268" s="10"/>
      <c r="L268" s="10"/>
      <c r="M268" s="10"/>
      <c r="N268" s="10"/>
      <c r="O268" s="10"/>
    </row>
    <row r="269" spans="1:15" ht="26.25" thickBot="1" x14ac:dyDescent="0.25">
      <c r="A269" s="24" t="s">
        <v>28</v>
      </c>
      <c r="B269" s="20">
        <f>B270+B271</f>
        <v>3800</v>
      </c>
      <c r="C269" s="20">
        <f t="shared" ref="C269:E269" si="44">C270+C271</f>
        <v>4000</v>
      </c>
      <c r="D269" s="20">
        <f t="shared" si="44"/>
        <v>4000</v>
      </c>
      <c r="E269" s="20">
        <f t="shared" si="44"/>
        <v>4000</v>
      </c>
      <c r="F269" s="118"/>
      <c r="G269" s="123"/>
      <c r="H269" s="10"/>
      <c r="I269" s="10"/>
      <c r="J269" s="10"/>
      <c r="K269" s="10"/>
      <c r="L269" s="10"/>
      <c r="M269" s="10"/>
      <c r="N269" s="10"/>
      <c r="O269" s="10"/>
    </row>
    <row r="270" spans="1:15" ht="13.5" thickBot="1" x14ac:dyDescent="0.25">
      <c r="A270" s="25" t="s">
        <v>47</v>
      </c>
      <c r="B270" s="20">
        <v>3800</v>
      </c>
      <c r="C270" s="20">
        <v>4000</v>
      </c>
      <c r="D270" s="20">
        <v>4000</v>
      </c>
      <c r="E270" s="20">
        <v>4000</v>
      </c>
      <c r="F270" s="118"/>
      <c r="G270" s="123"/>
      <c r="H270" s="10"/>
      <c r="I270" s="10"/>
      <c r="J270" s="10"/>
      <c r="K270" s="10"/>
      <c r="L270" s="10"/>
      <c r="M270" s="10"/>
      <c r="N270" s="10"/>
      <c r="O270" s="10"/>
    </row>
    <row r="271" spans="1:15" ht="13.5" thickBot="1" x14ac:dyDescent="0.25">
      <c r="A271" s="25" t="s">
        <v>48</v>
      </c>
      <c r="B271" s="20"/>
      <c r="C271" s="20"/>
      <c r="D271" s="20"/>
      <c r="E271" s="20"/>
      <c r="F271" s="118"/>
      <c r="G271" s="123"/>
      <c r="H271" s="10"/>
      <c r="I271" s="10"/>
      <c r="J271" s="10"/>
      <c r="K271" s="10"/>
      <c r="L271" s="10"/>
      <c r="M271" s="10"/>
      <c r="N271" s="10"/>
      <c r="O271" s="10"/>
    </row>
    <row r="272" spans="1:15" ht="13.5" thickBot="1" x14ac:dyDescent="0.25">
      <c r="A272" s="24" t="s">
        <v>1</v>
      </c>
      <c r="B272" s="20">
        <f>B273+B274</f>
        <v>9405</v>
      </c>
      <c r="C272" s="20">
        <f t="shared" ref="C272:E272" si="45">C273+C274</f>
        <v>9650</v>
      </c>
      <c r="D272" s="20">
        <f t="shared" si="45"/>
        <v>9650</v>
      </c>
      <c r="E272" s="20">
        <f t="shared" si="45"/>
        <v>9650</v>
      </c>
      <c r="F272" s="118"/>
      <c r="G272" s="123"/>
      <c r="H272" s="10"/>
      <c r="I272" s="10"/>
      <c r="J272" s="10"/>
      <c r="K272" s="10"/>
      <c r="L272" s="10"/>
      <c r="M272" s="10"/>
      <c r="N272" s="10"/>
      <c r="O272" s="10"/>
    </row>
    <row r="273" spans="1:15" ht="13.5" thickBot="1" x14ac:dyDescent="0.25">
      <c r="A273" s="25" t="s">
        <v>47</v>
      </c>
      <c r="B273" s="26">
        <v>3964</v>
      </c>
      <c r="C273" s="26">
        <v>3150</v>
      </c>
      <c r="D273" s="26">
        <v>3150</v>
      </c>
      <c r="E273" s="26">
        <v>3150</v>
      </c>
      <c r="F273" s="118"/>
      <c r="G273" s="123"/>
      <c r="H273" s="10"/>
      <c r="I273" s="10"/>
      <c r="J273" s="10"/>
      <c r="K273" s="10"/>
      <c r="L273" s="10"/>
      <c r="M273" s="10"/>
      <c r="N273" s="10"/>
      <c r="O273" s="10"/>
    </row>
    <row r="274" spans="1:15" ht="13.5" thickBot="1" x14ac:dyDescent="0.25">
      <c r="A274" s="25" t="s">
        <v>48</v>
      </c>
      <c r="B274" s="26">
        <v>5441</v>
      </c>
      <c r="C274" s="26">
        <v>6500</v>
      </c>
      <c r="D274" s="26">
        <v>6500</v>
      </c>
      <c r="E274" s="26">
        <v>6500</v>
      </c>
      <c r="F274" s="118"/>
      <c r="G274" s="123"/>
      <c r="H274" s="10"/>
      <c r="I274" s="10"/>
      <c r="J274" s="10"/>
      <c r="K274" s="10"/>
      <c r="L274" s="10"/>
      <c r="M274" s="10"/>
      <c r="N274" s="10"/>
      <c r="O274" s="10"/>
    </row>
    <row r="275" spans="1:15" ht="13.5" thickBot="1" x14ac:dyDescent="0.25">
      <c r="A275" s="24" t="s">
        <v>2</v>
      </c>
      <c r="B275" s="20"/>
      <c r="C275" s="20"/>
      <c r="D275" s="20"/>
      <c r="E275" s="20"/>
      <c r="F275" s="118"/>
      <c r="G275" s="123"/>
      <c r="H275" s="10"/>
      <c r="I275" s="10"/>
      <c r="J275" s="10"/>
      <c r="K275" s="10"/>
      <c r="L275" s="10"/>
      <c r="M275" s="10"/>
      <c r="N275" s="10"/>
      <c r="O275" s="10"/>
    </row>
    <row r="276" spans="1:15" ht="13.5" thickBot="1" x14ac:dyDescent="0.25">
      <c r="A276" s="25" t="s">
        <v>47</v>
      </c>
      <c r="B276" s="20"/>
      <c r="C276" s="20"/>
      <c r="D276" s="20"/>
      <c r="E276" s="20"/>
      <c r="F276" s="118"/>
      <c r="G276" s="123"/>
      <c r="H276" s="10"/>
      <c r="I276" s="10"/>
      <c r="J276" s="10"/>
      <c r="K276" s="10"/>
      <c r="L276" s="10"/>
      <c r="M276" s="10"/>
      <c r="N276" s="10"/>
      <c r="O276" s="10"/>
    </row>
    <row r="277" spans="1:15" ht="13.5" thickBot="1" x14ac:dyDescent="0.25">
      <c r="A277" s="25" t="s">
        <v>48</v>
      </c>
      <c r="B277" s="20"/>
      <c r="C277" s="20"/>
      <c r="D277" s="20"/>
      <c r="E277" s="20"/>
      <c r="F277" s="118"/>
      <c r="G277" s="123"/>
      <c r="H277" s="10"/>
      <c r="I277" s="10"/>
      <c r="J277" s="10"/>
      <c r="K277" s="10"/>
      <c r="L277" s="10"/>
      <c r="M277" s="10"/>
      <c r="N277" s="10"/>
      <c r="O277" s="10"/>
    </row>
    <row r="278" spans="1:15" ht="13.5" thickBot="1" x14ac:dyDescent="0.25">
      <c r="A278" s="24" t="s">
        <v>24</v>
      </c>
      <c r="B278" s="20">
        <f>B279+B280</f>
        <v>5636</v>
      </c>
      <c r="C278" s="20">
        <f t="shared" ref="C278:E278" si="46">C279+C280</f>
        <v>3300</v>
      </c>
      <c r="D278" s="20">
        <f t="shared" si="46"/>
        <v>3300</v>
      </c>
      <c r="E278" s="20">
        <f t="shared" si="46"/>
        <v>3300</v>
      </c>
      <c r="F278" s="118"/>
      <c r="G278" s="123"/>
      <c r="H278" s="10"/>
      <c r="I278" s="10"/>
      <c r="J278" s="10"/>
      <c r="K278" s="10"/>
      <c r="L278" s="10"/>
      <c r="M278" s="10"/>
      <c r="N278" s="10"/>
      <c r="O278" s="10"/>
    </row>
    <row r="279" spans="1:15" ht="13.5" thickBot="1" x14ac:dyDescent="0.25">
      <c r="A279" s="25" t="s">
        <v>47</v>
      </c>
      <c r="B279" s="26">
        <v>5636</v>
      </c>
      <c r="C279" s="26">
        <v>3300</v>
      </c>
      <c r="D279" s="26">
        <v>3300</v>
      </c>
      <c r="E279" s="26">
        <v>3300</v>
      </c>
      <c r="F279" s="118"/>
      <c r="G279" s="123"/>
      <c r="H279" s="10"/>
      <c r="I279" s="10"/>
      <c r="J279" s="10"/>
      <c r="K279" s="10"/>
      <c r="L279" s="10"/>
      <c r="M279" s="10"/>
      <c r="N279" s="10"/>
      <c r="O279" s="10"/>
    </row>
    <row r="280" spans="1:15" ht="13.5" thickBot="1" x14ac:dyDescent="0.25">
      <c r="A280" s="25" t="s">
        <v>48</v>
      </c>
      <c r="B280" s="26"/>
      <c r="C280" s="26"/>
      <c r="D280" s="26"/>
      <c r="E280" s="26"/>
      <c r="F280" s="118"/>
      <c r="G280" s="123"/>
      <c r="H280" s="10"/>
      <c r="I280" s="10"/>
      <c r="J280" s="10"/>
      <c r="K280" s="10"/>
      <c r="L280" s="10"/>
      <c r="M280" s="10"/>
      <c r="N280" s="10"/>
      <c r="O280" s="10"/>
    </row>
    <row r="281" spans="1:15" ht="13.5" thickBot="1" x14ac:dyDescent="0.25">
      <c r="A281" s="24" t="s">
        <v>25</v>
      </c>
      <c r="B281" s="20"/>
      <c r="C281" s="20"/>
      <c r="D281" s="20"/>
      <c r="E281" s="20"/>
      <c r="F281" s="118"/>
      <c r="G281" s="123"/>
      <c r="H281" s="10"/>
      <c r="I281" s="10"/>
      <c r="J281" s="10"/>
      <c r="K281" s="10"/>
      <c r="L281" s="10"/>
      <c r="M281" s="10"/>
      <c r="N281" s="10"/>
      <c r="O281" s="10"/>
    </row>
    <row r="282" spans="1:15" ht="13.5" thickBot="1" x14ac:dyDescent="0.25">
      <c r="A282" s="25" t="s">
        <v>47</v>
      </c>
      <c r="B282" s="20"/>
      <c r="C282" s="20"/>
      <c r="D282" s="20"/>
      <c r="E282" s="20"/>
      <c r="F282" s="118"/>
      <c r="G282" s="123"/>
      <c r="H282" s="10"/>
      <c r="I282" s="10"/>
      <c r="J282" s="10"/>
      <c r="K282" s="10"/>
      <c r="L282" s="10"/>
      <c r="M282" s="10"/>
      <c r="N282" s="10"/>
      <c r="O282" s="10"/>
    </row>
    <row r="283" spans="1:15" ht="13.5" thickBot="1" x14ac:dyDescent="0.25">
      <c r="A283" s="25" t="s">
        <v>48</v>
      </c>
      <c r="B283" s="20"/>
      <c r="C283" s="20"/>
      <c r="D283" s="20"/>
      <c r="E283" s="20"/>
      <c r="F283" s="118"/>
      <c r="G283" s="123"/>
      <c r="H283" s="10"/>
      <c r="I283" s="10"/>
      <c r="J283" s="10"/>
      <c r="K283" s="10"/>
      <c r="L283" s="10"/>
      <c r="M283" s="10"/>
      <c r="N283" s="10"/>
      <c r="O283" s="10"/>
    </row>
    <row r="284" spans="1:15" ht="26.25" thickBot="1" x14ac:dyDescent="0.25">
      <c r="A284" s="24" t="s">
        <v>3</v>
      </c>
      <c r="B284" s="20">
        <f>+B285+B286</f>
        <v>100</v>
      </c>
      <c r="C284" s="20">
        <f t="shared" ref="C284:E284" si="47">+C285+C286</f>
        <v>0</v>
      </c>
      <c r="D284" s="20">
        <f t="shared" si="47"/>
        <v>0</v>
      </c>
      <c r="E284" s="20">
        <f t="shared" si="47"/>
        <v>0</v>
      </c>
      <c r="F284" s="118"/>
      <c r="G284" s="123"/>
      <c r="H284" s="10"/>
      <c r="I284" s="10"/>
      <c r="J284" s="10"/>
      <c r="K284" s="10"/>
      <c r="L284" s="10"/>
      <c r="M284" s="10"/>
      <c r="N284" s="10"/>
      <c r="O284" s="10"/>
    </row>
    <row r="285" spans="1:15" ht="13.5" thickBot="1" x14ac:dyDescent="0.25">
      <c r="A285" s="25" t="s">
        <v>47</v>
      </c>
      <c r="B285" s="20">
        <v>100</v>
      </c>
      <c r="C285" s="20"/>
      <c r="D285" s="20"/>
      <c r="E285" s="20"/>
      <c r="F285" s="118"/>
      <c r="G285" s="123"/>
      <c r="H285" s="10"/>
      <c r="I285" s="10"/>
      <c r="J285" s="10"/>
      <c r="K285" s="10"/>
      <c r="L285" s="10"/>
      <c r="M285" s="10"/>
      <c r="N285" s="10"/>
      <c r="O285" s="10"/>
    </row>
    <row r="286" spans="1:15" ht="13.5" thickBot="1" x14ac:dyDescent="0.25">
      <c r="A286" s="25" t="s">
        <v>48</v>
      </c>
      <c r="B286" s="20"/>
      <c r="C286" s="20"/>
      <c r="D286" s="20"/>
      <c r="E286" s="20"/>
      <c r="F286" s="118"/>
      <c r="G286" s="123"/>
      <c r="H286" s="10"/>
      <c r="I286" s="10"/>
      <c r="J286" s="10"/>
      <c r="K286" s="10"/>
      <c r="L286" s="10"/>
      <c r="M286" s="10"/>
      <c r="N286" s="10"/>
      <c r="O286" s="10"/>
    </row>
    <row r="287" spans="1:15" ht="13.5" thickBot="1" x14ac:dyDescent="0.25">
      <c r="A287" s="34" t="s">
        <v>69</v>
      </c>
      <c r="B287" s="37">
        <f>B284+B281+B278+B275+B272+B269+B266</f>
        <v>41691</v>
      </c>
      <c r="C287" s="37">
        <f>C284+C281+C278+C275+C272+C269+C266</f>
        <v>41450</v>
      </c>
      <c r="D287" s="37">
        <f>D284+D281+D278+D275+D272+D269+D266</f>
        <v>41450</v>
      </c>
      <c r="E287" s="37">
        <f>E284+E281+E278+E275+E272+E269+E266</f>
        <v>41450</v>
      </c>
      <c r="F287" s="118"/>
      <c r="G287" s="123"/>
      <c r="H287" s="10"/>
      <c r="I287" s="10"/>
      <c r="J287" s="10"/>
      <c r="K287" s="10"/>
      <c r="L287" s="10"/>
      <c r="M287" s="10"/>
      <c r="N287" s="10"/>
      <c r="O287" s="10"/>
    </row>
    <row r="288" spans="1:15" ht="13.5" thickBot="1" x14ac:dyDescent="0.25">
      <c r="A288" s="30" t="s">
        <v>31</v>
      </c>
      <c r="B288" s="35">
        <f>IF(B287-B258=0,0,"Error")</f>
        <v>0</v>
      </c>
      <c r="C288" s="35">
        <f>IF(C287-C258=0,0,"Error")</f>
        <v>0</v>
      </c>
      <c r="D288" s="35">
        <f>IF(D287-D258=0,0,"Error")</f>
        <v>0</v>
      </c>
      <c r="E288" s="35">
        <f>IF(E287-E258=0,0,"Error")</f>
        <v>0</v>
      </c>
      <c r="F288" s="118"/>
      <c r="G288" s="123"/>
      <c r="H288" s="10"/>
      <c r="I288" s="10"/>
      <c r="J288" s="10"/>
      <c r="K288" s="10"/>
      <c r="L288" s="10"/>
      <c r="M288" s="10"/>
      <c r="N288" s="10"/>
      <c r="O288" s="10"/>
    </row>
    <row r="289" spans="1:15" ht="33.75" customHeight="1" thickBot="1" x14ac:dyDescent="0.25">
      <c r="A289" s="103" t="s">
        <v>119</v>
      </c>
      <c r="B289" s="564" t="s">
        <v>70</v>
      </c>
      <c r="C289" s="565"/>
      <c r="D289" s="565"/>
      <c r="E289" s="566"/>
      <c r="F289" s="118" t="s">
        <v>120</v>
      </c>
      <c r="G289" s="123"/>
      <c r="H289" s="10"/>
      <c r="I289" s="10"/>
      <c r="J289" s="10"/>
      <c r="K289" s="10"/>
      <c r="L289" s="10"/>
      <c r="M289" s="10"/>
      <c r="N289" s="10"/>
      <c r="O289" s="10"/>
    </row>
    <row r="290" spans="1:15" ht="72" customHeight="1" thickBot="1" x14ac:dyDescent="0.25">
      <c r="A290" s="15" t="s">
        <v>9</v>
      </c>
      <c r="B290" s="569" t="s">
        <v>71</v>
      </c>
      <c r="C290" s="570"/>
      <c r="D290" s="570"/>
      <c r="E290" s="571"/>
      <c r="F290" s="118"/>
      <c r="G290" s="123"/>
      <c r="H290" s="10"/>
      <c r="I290" s="10"/>
      <c r="J290" s="10"/>
      <c r="K290" s="10"/>
      <c r="L290" s="10"/>
      <c r="M290" s="10"/>
      <c r="N290" s="10"/>
      <c r="O290" s="10"/>
    </row>
    <row r="291" spans="1:15" ht="13.5" thickBot="1" x14ac:dyDescent="0.25">
      <c r="A291" s="15" t="s">
        <v>14</v>
      </c>
      <c r="B291" s="568" t="s">
        <v>46</v>
      </c>
      <c r="C291" s="568"/>
      <c r="D291" s="568"/>
      <c r="E291" s="568"/>
      <c r="F291" s="118"/>
      <c r="G291" s="123"/>
      <c r="H291" s="10"/>
      <c r="I291" s="10"/>
      <c r="J291" s="10"/>
      <c r="K291" s="10"/>
      <c r="L291" s="10"/>
      <c r="M291" s="10"/>
      <c r="N291" s="10"/>
      <c r="O291" s="10"/>
    </row>
    <row r="292" spans="1:15" x14ac:dyDescent="0.2">
      <c r="A292" s="515"/>
      <c r="B292" s="13">
        <v>2019</v>
      </c>
      <c r="C292" s="13">
        <v>2020</v>
      </c>
      <c r="D292" s="13">
        <v>2021</v>
      </c>
      <c r="E292" s="13">
        <v>2022</v>
      </c>
      <c r="F292" s="118"/>
      <c r="G292" s="123"/>
      <c r="H292" s="10"/>
      <c r="I292" s="10"/>
      <c r="J292" s="10"/>
      <c r="K292" s="10"/>
      <c r="L292" s="10"/>
      <c r="M292" s="10"/>
      <c r="N292" s="10"/>
      <c r="O292" s="10"/>
    </row>
    <row r="293" spans="1:15" ht="13.5" thickBot="1" x14ac:dyDescent="0.25">
      <c r="A293" s="516"/>
      <c r="B293" s="18" t="s">
        <v>5</v>
      </c>
      <c r="C293" s="18" t="s">
        <v>6</v>
      </c>
      <c r="D293" s="18" t="s">
        <v>6</v>
      </c>
      <c r="E293" s="18" t="s">
        <v>6</v>
      </c>
      <c r="F293" s="118"/>
      <c r="G293" s="123"/>
      <c r="H293" s="10"/>
      <c r="I293" s="10"/>
      <c r="J293" s="10"/>
      <c r="K293" s="10"/>
      <c r="L293" s="10"/>
      <c r="M293" s="10"/>
      <c r="N293" s="10"/>
      <c r="O293" s="10"/>
    </row>
    <row r="294" spans="1:15" ht="13.5" thickBot="1" x14ac:dyDescent="0.25">
      <c r="A294" s="15" t="s">
        <v>8</v>
      </c>
      <c r="B294" s="19">
        <v>45</v>
      </c>
      <c r="C294" s="19">
        <v>45</v>
      </c>
      <c r="D294" s="19">
        <v>45</v>
      </c>
      <c r="E294" s="19">
        <v>45</v>
      </c>
      <c r="F294" s="118"/>
      <c r="G294" s="123"/>
      <c r="H294" s="10"/>
      <c r="I294" s="10"/>
      <c r="J294" s="10"/>
      <c r="K294" s="10"/>
      <c r="L294" s="10"/>
      <c r="M294" s="10"/>
      <c r="N294" s="10"/>
      <c r="O294" s="10"/>
    </row>
    <row r="295" spans="1:15" ht="13.5" thickBot="1" x14ac:dyDescent="0.25">
      <c r="A295" s="15" t="s">
        <v>15</v>
      </c>
      <c r="B295" s="19">
        <v>43050</v>
      </c>
      <c r="C295" s="19">
        <v>45800</v>
      </c>
      <c r="D295" s="19">
        <v>45800</v>
      </c>
      <c r="E295" s="19">
        <v>45800</v>
      </c>
      <c r="F295" s="118"/>
      <c r="G295" s="126"/>
      <c r="H295" s="10"/>
      <c r="I295" s="10"/>
      <c r="J295" s="10"/>
      <c r="K295" s="10"/>
      <c r="L295" s="10"/>
      <c r="M295" s="10"/>
      <c r="N295" s="10"/>
      <c r="O295" s="10"/>
    </row>
    <row r="296" spans="1:15" ht="13.5" thickBot="1" x14ac:dyDescent="0.25">
      <c r="A296" s="15" t="s">
        <v>23</v>
      </c>
      <c r="B296" s="21">
        <f>B295/B294</f>
        <v>956.66666666666663</v>
      </c>
      <c r="C296" s="21">
        <f>C295/C294</f>
        <v>1017.7777777777778</v>
      </c>
      <c r="D296" s="21">
        <f>D295/D294</f>
        <v>1017.7777777777778</v>
      </c>
      <c r="E296" s="21">
        <f>E295/E294</f>
        <v>1017.7777777777778</v>
      </c>
      <c r="F296" s="118"/>
      <c r="G296" s="123"/>
      <c r="H296" s="10"/>
      <c r="I296" s="10"/>
      <c r="J296" s="10"/>
      <c r="K296" s="10"/>
      <c r="L296" s="10"/>
      <c r="M296" s="10"/>
      <c r="N296" s="10"/>
      <c r="O296" s="10"/>
    </row>
    <row r="297" spans="1:15" ht="13.5" thickBot="1" x14ac:dyDescent="0.25">
      <c r="A297" s="15" t="s">
        <v>16</v>
      </c>
      <c r="B297" s="234"/>
      <c r="C297" s="22">
        <f>C294/B294-1</f>
        <v>0</v>
      </c>
      <c r="D297" s="22">
        <f>D294/C294-1</f>
        <v>0</v>
      </c>
      <c r="E297" s="22">
        <f>E294/D294-1</f>
        <v>0</v>
      </c>
      <c r="F297" s="118"/>
      <c r="G297" s="123"/>
      <c r="H297" s="10"/>
      <c r="I297" s="10"/>
      <c r="J297" s="10"/>
      <c r="K297" s="10"/>
      <c r="L297" s="10"/>
      <c r="M297" s="10"/>
      <c r="N297" s="10"/>
      <c r="O297" s="10"/>
    </row>
    <row r="298" spans="1:15" ht="13.5" thickBot="1" x14ac:dyDescent="0.25">
      <c r="A298" s="15" t="s">
        <v>17</v>
      </c>
      <c r="B298" s="234"/>
      <c r="C298" s="22">
        <f>C295/B295-1</f>
        <v>6.3879210220673555E-2</v>
      </c>
      <c r="D298" s="22">
        <f t="shared" ref="D298:E299" si="48">D295/C295-1</f>
        <v>0</v>
      </c>
      <c r="E298" s="22">
        <f t="shared" si="48"/>
        <v>0</v>
      </c>
      <c r="F298" s="118"/>
      <c r="G298" s="123"/>
      <c r="H298" s="10"/>
      <c r="I298" s="10"/>
      <c r="J298" s="10"/>
      <c r="K298" s="10"/>
      <c r="L298" s="10"/>
      <c r="M298" s="10"/>
      <c r="N298" s="10"/>
      <c r="O298" s="10"/>
    </row>
    <row r="299" spans="1:15" ht="13.5" thickBot="1" x14ac:dyDescent="0.25">
      <c r="A299" s="15" t="s">
        <v>18</v>
      </c>
      <c r="B299" s="234"/>
      <c r="C299" s="22">
        <f>C296/B296-1</f>
        <v>6.3879210220673777E-2</v>
      </c>
      <c r="D299" s="22">
        <f t="shared" si="48"/>
        <v>0</v>
      </c>
      <c r="E299" s="22">
        <f t="shared" si="48"/>
        <v>0</v>
      </c>
      <c r="F299" s="118"/>
      <c r="G299" s="123"/>
      <c r="H299" s="10"/>
      <c r="I299" s="10"/>
      <c r="J299" s="10"/>
      <c r="K299" s="10"/>
      <c r="L299" s="10"/>
      <c r="M299" s="10"/>
      <c r="N299" s="10"/>
      <c r="O299" s="10"/>
    </row>
    <row r="300" spans="1:15" ht="13.5" thickBot="1" x14ac:dyDescent="0.25">
      <c r="A300" s="517" t="s">
        <v>174</v>
      </c>
      <c r="B300" s="518"/>
      <c r="C300" s="518"/>
      <c r="D300" s="518"/>
      <c r="E300" s="519"/>
      <c r="F300" s="118"/>
      <c r="G300" s="123"/>
      <c r="H300" s="10"/>
      <c r="I300" s="10"/>
      <c r="J300" s="10"/>
      <c r="K300" s="10"/>
      <c r="L300" s="10"/>
      <c r="M300" s="10"/>
      <c r="N300" s="10"/>
      <c r="O300" s="10"/>
    </row>
    <row r="301" spans="1:15" x14ac:dyDescent="0.2">
      <c r="A301" s="515"/>
      <c r="B301" s="13">
        <v>2018</v>
      </c>
      <c r="C301" s="13">
        <v>2019</v>
      </c>
      <c r="D301" s="13">
        <v>2020</v>
      </c>
      <c r="E301" s="13">
        <v>2021</v>
      </c>
      <c r="F301" s="118"/>
      <c r="G301" s="123"/>
      <c r="H301" s="10"/>
      <c r="I301" s="10"/>
      <c r="J301" s="10"/>
      <c r="K301" s="10"/>
      <c r="L301" s="10"/>
      <c r="M301" s="10"/>
      <c r="N301" s="10"/>
      <c r="O301" s="10"/>
    </row>
    <row r="302" spans="1:15" ht="13.5" thickBot="1" x14ac:dyDescent="0.25">
      <c r="A302" s="516"/>
      <c r="B302" s="18" t="s">
        <v>5</v>
      </c>
      <c r="C302" s="18" t="s">
        <v>6</v>
      </c>
      <c r="D302" s="18" t="s">
        <v>6</v>
      </c>
      <c r="E302" s="18" t="s">
        <v>6</v>
      </c>
      <c r="F302" s="118"/>
      <c r="G302" s="123"/>
      <c r="H302" s="10"/>
      <c r="I302" s="10"/>
      <c r="J302" s="10"/>
      <c r="K302" s="10"/>
      <c r="L302" s="10"/>
      <c r="M302" s="10"/>
      <c r="N302" s="10"/>
      <c r="O302" s="10"/>
    </row>
    <row r="303" spans="1:15" ht="13.5" thickBot="1" x14ac:dyDescent="0.25">
      <c r="A303" s="24" t="s">
        <v>0</v>
      </c>
      <c r="B303" s="20">
        <f>B304+B305</f>
        <v>29500</v>
      </c>
      <c r="C303" s="20">
        <f t="shared" ref="C303:E303" si="49">C304+C305</f>
        <v>32600</v>
      </c>
      <c r="D303" s="20">
        <f t="shared" si="49"/>
        <v>32600</v>
      </c>
      <c r="E303" s="20">
        <f t="shared" si="49"/>
        <v>32600</v>
      </c>
      <c r="F303" s="118"/>
      <c r="G303" s="123"/>
      <c r="H303" s="10"/>
      <c r="I303" s="10"/>
      <c r="J303" s="10"/>
      <c r="K303" s="10"/>
      <c r="L303" s="10"/>
      <c r="M303" s="10"/>
      <c r="N303" s="10"/>
      <c r="O303" s="10"/>
    </row>
    <row r="304" spans="1:15" ht="13.5" thickBot="1" x14ac:dyDescent="0.25">
      <c r="A304" s="25" t="s">
        <v>47</v>
      </c>
      <c r="B304" s="26">
        <v>29500</v>
      </c>
      <c r="C304" s="26">
        <v>32600</v>
      </c>
      <c r="D304" s="26">
        <v>32600</v>
      </c>
      <c r="E304" s="26">
        <v>32600</v>
      </c>
      <c r="F304" s="118"/>
      <c r="G304" s="123"/>
      <c r="H304" s="10"/>
      <c r="I304" s="10"/>
      <c r="J304" s="10"/>
      <c r="K304" s="10"/>
      <c r="L304" s="10"/>
      <c r="M304" s="10"/>
      <c r="N304" s="10"/>
      <c r="O304" s="10"/>
    </row>
    <row r="305" spans="1:15" ht="13.5" thickBot="1" x14ac:dyDescent="0.25">
      <c r="A305" s="25" t="s">
        <v>48</v>
      </c>
      <c r="B305" s="26"/>
      <c r="C305" s="33"/>
      <c r="D305" s="33"/>
      <c r="E305" s="33"/>
      <c r="F305" s="118"/>
      <c r="G305" s="123"/>
      <c r="H305" s="10"/>
      <c r="I305" s="10"/>
      <c r="J305" s="10"/>
      <c r="K305" s="10"/>
      <c r="L305" s="10"/>
      <c r="M305" s="10"/>
      <c r="N305" s="10"/>
      <c r="O305" s="10"/>
    </row>
    <row r="306" spans="1:15" ht="26.25" thickBot="1" x14ac:dyDescent="0.25">
      <c r="A306" s="24" t="s">
        <v>28</v>
      </c>
      <c r="B306" s="20">
        <f>B307+B308</f>
        <v>4950</v>
      </c>
      <c r="C306" s="20">
        <f t="shared" ref="C306:E306" si="50">C307+C308</f>
        <v>5400</v>
      </c>
      <c r="D306" s="20">
        <f t="shared" si="50"/>
        <v>5400</v>
      </c>
      <c r="E306" s="20">
        <f t="shared" si="50"/>
        <v>5400</v>
      </c>
      <c r="F306" s="118"/>
      <c r="G306" s="123"/>
      <c r="H306" s="10"/>
      <c r="I306" s="10"/>
      <c r="J306" s="10"/>
      <c r="K306" s="10"/>
      <c r="L306" s="10"/>
      <c r="M306" s="10"/>
      <c r="N306" s="10"/>
      <c r="O306" s="10"/>
    </row>
    <row r="307" spans="1:15" ht="13.5" thickBot="1" x14ac:dyDescent="0.25">
      <c r="A307" s="25" t="s">
        <v>47</v>
      </c>
      <c r="B307" s="26">
        <v>4950</v>
      </c>
      <c r="C307" s="26">
        <v>5400</v>
      </c>
      <c r="D307" s="26">
        <v>5400</v>
      </c>
      <c r="E307" s="26">
        <v>5400</v>
      </c>
      <c r="F307" s="118"/>
      <c r="G307" s="123"/>
      <c r="H307" s="10"/>
      <c r="I307" s="10"/>
      <c r="J307" s="10"/>
      <c r="K307" s="10"/>
      <c r="L307" s="10"/>
      <c r="M307" s="10"/>
      <c r="N307" s="10"/>
      <c r="O307" s="10"/>
    </row>
    <row r="308" spans="1:15" ht="13.5" thickBot="1" x14ac:dyDescent="0.25">
      <c r="A308" s="25" t="s">
        <v>48</v>
      </c>
      <c r="B308" s="26"/>
      <c r="C308" s="26"/>
      <c r="D308" s="26"/>
      <c r="E308" s="26"/>
      <c r="F308" s="118"/>
      <c r="G308" s="123"/>
      <c r="H308" s="10"/>
      <c r="I308" s="10"/>
      <c r="J308" s="10"/>
      <c r="K308" s="10"/>
      <c r="L308" s="10"/>
      <c r="M308" s="10"/>
      <c r="N308" s="10"/>
      <c r="O308" s="10"/>
    </row>
    <row r="309" spans="1:15" ht="13.5" thickBot="1" x14ac:dyDescent="0.25">
      <c r="A309" s="24" t="s">
        <v>1</v>
      </c>
      <c r="B309" s="20">
        <f>B310+B311</f>
        <v>5800</v>
      </c>
      <c r="C309" s="20">
        <f t="shared" ref="C309:E309" si="51">C310+C311</f>
        <v>5800</v>
      </c>
      <c r="D309" s="20">
        <f t="shared" si="51"/>
        <v>5800</v>
      </c>
      <c r="E309" s="20">
        <f t="shared" si="51"/>
        <v>5800</v>
      </c>
      <c r="F309" s="118"/>
      <c r="G309" s="123"/>
      <c r="H309" s="10"/>
      <c r="I309" s="10"/>
      <c r="J309" s="10"/>
      <c r="K309" s="10"/>
      <c r="L309" s="10"/>
      <c r="M309" s="10"/>
      <c r="N309" s="10"/>
      <c r="O309" s="10"/>
    </row>
    <row r="310" spans="1:15" ht="13.5" thickBot="1" x14ac:dyDescent="0.25">
      <c r="A310" s="25" t="s">
        <v>47</v>
      </c>
      <c r="B310" s="26">
        <v>5400</v>
      </c>
      <c r="C310" s="26">
        <v>5400</v>
      </c>
      <c r="D310" s="26">
        <v>5400</v>
      </c>
      <c r="E310" s="26">
        <v>5400</v>
      </c>
      <c r="F310" s="118"/>
      <c r="G310" s="123"/>
      <c r="H310" s="10"/>
      <c r="I310" s="10"/>
      <c r="J310" s="10"/>
      <c r="K310" s="10"/>
      <c r="L310" s="10"/>
      <c r="M310" s="10"/>
      <c r="N310" s="10"/>
      <c r="O310" s="10"/>
    </row>
    <row r="311" spans="1:15" ht="13.5" thickBot="1" x14ac:dyDescent="0.25">
      <c r="A311" s="25" t="s">
        <v>48</v>
      </c>
      <c r="B311" s="26">
        <v>400</v>
      </c>
      <c r="C311" s="26">
        <v>400</v>
      </c>
      <c r="D311" s="26">
        <v>400</v>
      </c>
      <c r="E311" s="26">
        <v>400</v>
      </c>
      <c r="F311" s="118"/>
      <c r="G311" s="123"/>
      <c r="H311" s="10"/>
      <c r="I311" s="10"/>
      <c r="J311" s="10"/>
      <c r="K311" s="10"/>
      <c r="L311" s="10"/>
      <c r="M311" s="10"/>
      <c r="N311" s="10"/>
      <c r="O311" s="10"/>
    </row>
    <row r="312" spans="1:15" ht="13.5" thickBot="1" x14ac:dyDescent="0.25">
      <c r="A312" s="24" t="s">
        <v>2</v>
      </c>
      <c r="B312" s="20">
        <f>B313+B314</f>
        <v>0</v>
      </c>
      <c r="C312" s="20">
        <f t="shared" ref="C312:E312" si="52">C313+C314</f>
        <v>0</v>
      </c>
      <c r="D312" s="20">
        <f t="shared" si="52"/>
        <v>0</v>
      </c>
      <c r="E312" s="20">
        <f t="shared" si="52"/>
        <v>0</v>
      </c>
      <c r="F312" s="118"/>
      <c r="G312" s="123"/>
      <c r="H312" s="10"/>
      <c r="I312" s="10"/>
      <c r="J312" s="10"/>
      <c r="K312" s="10"/>
      <c r="L312" s="10"/>
      <c r="M312" s="10"/>
      <c r="N312" s="10"/>
      <c r="O312" s="10"/>
    </row>
    <row r="313" spans="1:15" ht="13.5" thickBot="1" x14ac:dyDescent="0.25">
      <c r="A313" s="25" t="s">
        <v>47</v>
      </c>
      <c r="B313" s="20"/>
      <c r="C313" s="20"/>
      <c r="D313" s="20"/>
      <c r="E313" s="20"/>
      <c r="F313" s="118"/>
      <c r="G313" s="123"/>
      <c r="H313" s="10"/>
      <c r="I313" s="10"/>
      <c r="J313" s="10"/>
      <c r="K313" s="10"/>
      <c r="L313" s="10"/>
      <c r="M313" s="10"/>
      <c r="N313" s="10"/>
      <c r="O313" s="10"/>
    </row>
    <row r="314" spans="1:15" ht="13.5" thickBot="1" x14ac:dyDescent="0.25">
      <c r="A314" s="25" t="s">
        <v>48</v>
      </c>
      <c r="B314" s="20"/>
      <c r="C314" s="20"/>
      <c r="D314" s="20"/>
      <c r="E314" s="20"/>
      <c r="F314" s="118"/>
      <c r="G314" s="123"/>
      <c r="H314" s="10"/>
      <c r="I314" s="10"/>
      <c r="J314" s="10"/>
      <c r="K314" s="10"/>
      <c r="L314" s="10"/>
      <c r="M314" s="10"/>
      <c r="N314" s="10"/>
      <c r="O314" s="10"/>
    </row>
    <row r="315" spans="1:15" ht="13.5" thickBot="1" x14ac:dyDescent="0.25">
      <c r="A315" s="24" t="s">
        <v>24</v>
      </c>
      <c r="B315" s="20">
        <f>B316+B317</f>
        <v>2800</v>
      </c>
      <c r="C315" s="20">
        <f t="shared" ref="C315:E315" si="53">C316+C317</f>
        <v>2000</v>
      </c>
      <c r="D315" s="20">
        <f t="shared" si="53"/>
        <v>2000</v>
      </c>
      <c r="E315" s="20">
        <f t="shared" si="53"/>
        <v>2000</v>
      </c>
      <c r="F315" s="118"/>
      <c r="G315" s="123"/>
      <c r="H315" s="10"/>
      <c r="I315" s="10"/>
      <c r="J315" s="10"/>
      <c r="K315" s="10"/>
      <c r="L315" s="10"/>
      <c r="M315" s="10"/>
      <c r="N315" s="10"/>
      <c r="O315" s="10"/>
    </row>
    <row r="316" spans="1:15" ht="13.5" thickBot="1" x14ac:dyDescent="0.25">
      <c r="A316" s="25" t="s">
        <v>47</v>
      </c>
      <c r="B316" s="26">
        <v>2800</v>
      </c>
      <c r="C316" s="26">
        <v>2000</v>
      </c>
      <c r="D316" s="26">
        <v>2000</v>
      </c>
      <c r="E316" s="26">
        <v>2000</v>
      </c>
      <c r="F316" s="118"/>
      <c r="G316" s="123"/>
      <c r="H316" s="10"/>
      <c r="I316" s="10"/>
      <c r="J316" s="10"/>
      <c r="K316" s="10"/>
      <c r="L316" s="10"/>
      <c r="M316" s="10"/>
      <c r="N316" s="10"/>
      <c r="O316" s="10"/>
    </row>
    <row r="317" spans="1:15" ht="13.5" thickBot="1" x14ac:dyDescent="0.25">
      <c r="A317" s="25" t="s">
        <v>48</v>
      </c>
      <c r="B317" s="26"/>
      <c r="C317" s="26"/>
      <c r="D317" s="26"/>
      <c r="E317" s="26"/>
      <c r="F317" s="118"/>
      <c r="G317" s="123"/>
      <c r="H317" s="10"/>
      <c r="I317" s="10"/>
      <c r="J317" s="10"/>
      <c r="K317" s="10"/>
      <c r="L317" s="10"/>
      <c r="M317" s="10"/>
      <c r="N317" s="10"/>
      <c r="O317" s="10"/>
    </row>
    <row r="318" spans="1:15" ht="13.5" thickBot="1" x14ac:dyDescent="0.25">
      <c r="A318" s="24" t="s">
        <v>25</v>
      </c>
      <c r="B318" s="20">
        <f>B319+B320</f>
        <v>0</v>
      </c>
      <c r="C318" s="20">
        <f t="shared" ref="C318:E318" si="54">C319+C320</f>
        <v>0</v>
      </c>
      <c r="D318" s="20">
        <f t="shared" si="54"/>
        <v>0</v>
      </c>
      <c r="E318" s="20">
        <f t="shared" si="54"/>
        <v>0</v>
      </c>
      <c r="F318" s="118"/>
      <c r="G318" s="123"/>
      <c r="H318" s="10"/>
      <c r="I318" s="10"/>
      <c r="J318" s="10"/>
      <c r="K318" s="10"/>
      <c r="L318" s="10"/>
      <c r="M318" s="10"/>
      <c r="N318" s="10"/>
      <c r="O318" s="10"/>
    </row>
    <row r="319" spans="1:15" ht="13.5" thickBot="1" x14ac:dyDescent="0.25">
      <c r="A319" s="25" t="s">
        <v>47</v>
      </c>
      <c r="B319" s="20"/>
      <c r="C319" s="20"/>
      <c r="D319" s="20"/>
      <c r="E319" s="20"/>
      <c r="F319" s="118"/>
      <c r="G319" s="123"/>
      <c r="H319" s="10"/>
      <c r="I319" s="10"/>
      <c r="J319" s="10"/>
      <c r="K319" s="10"/>
      <c r="L319" s="10"/>
      <c r="M319" s="10"/>
      <c r="N319" s="10"/>
      <c r="O319" s="10"/>
    </row>
    <row r="320" spans="1:15" ht="13.5" thickBot="1" x14ac:dyDescent="0.25">
      <c r="A320" s="25" t="s">
        <v>48</v>
      </c>
      <c r="B320" s="20"/>
      <c r="C320" s="20"/>
      <c r="D320" s="20"/>
      <c r="E320" s="20"/>
      <c r="F320" s="118"/>
      <c r="G320" s="123"/>
      <c r="H320" s="10"/>
      <c r="I320" s="10"/>
      <c r="J320" s="10"/>
      <c r="K320" s="10"/>
      <c r="L320" s="10"/>
      <c r="M320" s="10"/>
      <c r="N320" s="10"/>
      <c r="O320" s="10"/>
    </row>
    <row r="321" spans="1:15" ht="26.25" thickBot="1" x14ac:dyDescent="0.25">
      <c r="A321" s="24" t="s">
        <v>3</v>
      </c>
      <c r="B321" s="20">
        <f>B322+B323</f>
        <v>0</v>
      </c>
      <c r="C321" s="20">
        <f t="shared" ref="C321:E321" si="55">C322+C323</f>
        <v>0</v>
      </c>
      <c r="D321" s="20">
        <f t="shared" si="55"/>
        <v>0</v>
      </c>
      <c r="E321" s="20">
        <f t="shared" si="55"/>
        <v>0</v>
      </c>
      <c r="F321" s="118"/>
      <c r="G321" s="123"/>
      <c r="H321" s="10"/>
      <c r="I321" s="10"/>
      <c r="J321" s="10"/>
      <c r="K321" s="10"/>
      <c r="L321" s="10"/>
      <c r="M321" s="10"/>
      <c r="N321" s="10"/>
      <c r="O321" s="10"/>
    </row>
    <row r="322" spans="1:15" ht="13.5" thickBot="1" x14ac:dyDescent="0.25">
      <c r="A322" s="25" t="s">
        <v>47</v>
      </c>
      <c r="B322" s="20"/>
      <c r="C322" s="20"/>
      <c r="D322" s="20"/>
      <c r="E322" s="20"/>
      <c r="F322" s="118"/>
      <c r="G322" s="123"/>
      <c r="H322" s="10"/>
      <c r="I322" s="10"/>
      <c r="J322" s="10"/>
      <c r="K322" s="10"/>
      <c r="L322" s="10"/>
      <c r="M322" s="10"/>
      <c r="N322" s="10"/>
      <c r="O322" s="10"/>
    </row>
    <row r="323" spans="1:15" ht="13.5" thickBot="1" x14ac:dyDescent="0.25">
      <c r="A323" s="25" t="s">
        <v>48</v>
      </c>
      <c r="B323" s="47"/>
      <c r="C323" s="37"/>
      <c r="D323" s="37"/>
      <c r="E323" s="37"/>
      <c r="F323" s="118"/>
      <c r="G323" s="123"/>
      <c r="H323" s="10"/>
      <c r="I323" s="10"/>
      <c r="J323" s="10"/>
      <c r="K323" s="10"/>
      <c r="L323" s="10"/>
      <c r="M323" s="10"/>
      <c r="N323" s="10"/>
      <c r="O323" s="10"/>
    </row>
    <row r="324" spans="1:15" ht="13.5" thickBot="1" x14ac:dyDescent="0.25">
      <c r="A324" s="34" t="s">
        <v>72</v>
      </c>
      <c r="B324" s="37">
        <f>B321+B318+B315+B312+B309+B306+B303</f>
        <v>43050</v>
      </c>
      <c r="C324" s="37">
        <f t="shared" ref="C324:E324" si="56">C321+C318+C315+C312+C309+C306+C303</f>
        <v>45800</v>
      </c>
      <c r="D324" s="37">
        <f t="shared" si="56"/>
        <v>45800</v>
      </c>
      <c r="E324" s="37">
        <f t="shared" si="56"/>
        <v>45800</v>
      </c>
      <c r="F324" s="118"/>
      <c r="G324" s="123"/>
      <c r="H324" s="10"/>
      <c r="I324" s="10"/>
      <c r="J324" s="10"/>
      <c r="K324" s="10"/>
      <c r="L324" s="10"/>
      <c r="M324" s="10"/>
      <c r="N324" s="10"/>
      <c r="O324" s="10"/>
    </row>
    <row r="325" spans="1:15" ht="13.5" thickBot="1" x14ac:dyDescent="0.25">
      <c r="A325" s="30" t="s">
        <v>31</v>
      </c>
      <c r="B325" s="35">
        <f>IF(B324-B295=0,0,"Error")</f>
        <v>0</v>
      </c>
      <c r="C325" s="35">
        <f>IF(C324-C295=0,0,"Error")</f>
        <v>0</v>
      </c>
      <c r="D325" s="35">
        <f>IF(D324-D295=0,0,"Error")</f>
        <v>0</v>
      </c>
      <c r="E325" s="35">
        <f>IF(E324-E295=0,0,"Error")</f>
        <v>0</v>
      </c>
      <c r="F325" s="118"/>
      <c r="G325" s="123"/>
      <c r="H325" s="10"/>
      <c r="I325" s="10"/>
      <c r="J325" s="10"/>
      <c r="K325" s="10"/>
      <c r="L325" s="10"/>
      <c r="M325" s="10"/>
      <c r="N325" s="10"/>
      <c r="O325" s="10"/>
    </row>
    <row r="326" spans="1:15" ht="34.5" customHeight="1" thickBot="1" x14ac:dyDescent="0.25">
      <c r="A326" s="103" t="s">
        <v>121</v>
      </c>
      <c r="B326" s="564" t="s">
        <v>73</v>
      </c>
      <c r="C326" s="565"/>
      <c r="D326" s="565"/>
      <c r="E326" s="566"/>
      <c r="F326" s="118" t="s">
        <v>122</v>
      </c>
      <c r="G326" s="123"/>
      <c r="H326" s="10"/>
      <c r="I326" s="10"/>
      <c r="J326" s="10"/>
      <c r="K326" s="10"/>
      <c r="L326" s="10"/>
      <c r="M326" s="10"/>
      <c r="N326" s="10"/>
      <c r="O326" s="10"/>
    </row>
    <row r="327" spans="1:15" ht="60" customHeight="1" thickBot="1" x14ac:dyDescent="0.25">
      <c r="A327" s="15" t="s">
        <v>9</v>
      </c>
      <c r="B327" s="538" t="s">
        <v>74</v>
      </c>
      <c r="C327" s="539"/>
      <c r="D327" s="539"/>
      <c r="E327" s="540"/>
      <c r="F327" s="118"/>
      <c r="G327" s="123"/>
      <c r="H327" s="10"/>
      <c r="I327" s="10"/>
      <c r="J327" s="10"/>
      <c r="K327" s="10"/>
      <c r="L327" s="10"/>
      <c r="M327" s="10"/>
      <c r="N327" s="10"/>
      <c r="O327" s="10"/>
    </row>
    <row r="328" spans="1:15" ht="13.5" thickBot="1" x14ac:dyDescent="0.25">
      <c r="A328" s="15" t="s">
        <v>14</v>
      </c>
      <c r="B328" s="568" t="s">
        <v>46</v>
      </c>
      <c r="C328" s="568"/>
      <c r="D328" s="568"/>
      <c r="E328" s="568"/>
      <c r="F328" s="118"/>
      <c r="G328" s="123"/>
      <c r="H328" s="10"/>
      <c r="I328" s="10"/>
      <c r="J328" s="10"/>
      <c r="K328" s="10"/>
      <c r="L328" s="10"/>
      <c r="M328" s="10"/>
      <c r="N328" s="10"/>
      <c r="O328" s="10"/>
    </row>
    <row r="329" spans="1:15" x14ac:dyDescent="0.2">
      <c r="A329" s="515"/>
      <c r="B329" s="13">
        <v>2019</v>
      </c>
      <c r="C329" s="13">
        <v>2020</v>
      </c>
      <c r="D329" s="13">
        <v>2021</v>
      </c>
      <c r="E329" s="13">
        <v>2022</v>
      </c>
      <c r="F329" s="118"/>
      <c r="G329" s="123"/>
      <c r="H329" s="10"/>
      <c r="I329" s="10"/>
      <c r="J329" s="10"/>
      <c r="K329" s="10"/>
      <c r="L329" s="10"/>
      <c r="M329" s="10"/>
      <c r="N329" s="10"/>
      <c r="O329" s="10"/>
    </row>
    <row r="330" spans="1:15" ht="13.5" thickBot="1" x14ac:dyDescent="0.25">
      <c r="A330" s="516"/>
      <c r="B330" s="18" t="s">
        <v>5</v>
      </c>
      <c r="C330" s="18" t="s">
        <v>6</v>
      </c>
      <c r="D330" s="18" t="s">
        <v>6</v>
      </c>
      <c r="E330" s="18" t="s">
        <v>6</v>
      </c>
      <c r="F330" s="118"/>
      <c r="G330" s="123"/>
      <c r="H330" s="10"/>
      <c r="I330" s="10"/>
      <c r="J330" s="10"/>
      <c r="K330" s="10"/>
      <c r="L330" s="10"/>
      <c r="M330" s="10"/>
      <c r="N330" s="10"/>
      <c r="O330" s="10"/>
    </row>
    <row r="331" spans="1:15" ht="13.5" thickBot="1" x14ac:dyDescent="0.25">
      <c r="A331" s="15" t="s">
        <v>8</v>
      </c>
      <c r="B331" s="19">
        <v>40</v>
      </c>
      <c r="C331" s="19">
        <v>35</v>
      </c>
      <c r="D331" s="19">
        <v>35</v>
      </c>
      <c r="E331" s="19">
        <v>35</v>
      </c>
      <c r="F331" s="118"/>
      <c r="G331" s="123"/>
      <c r="H331" s="10"/>
      <c r="I331" s="10"/>
      <c r="J331" s="10"/>
      <c r="K331" s="10"/>
      <c r="L331" s="10"/>
      <c r="M331" s="10"/>
      <c r="N331" s="10"/>
      <c r="O331" s="10"/>
    </row>
    <row r="332" spans="1:15" ht="13.5" thickBot="1" x14ac:dyDescent="0.25">
      <c r="A332" s="15" t="s">
        <v>15</v>
      </c>
      <c r="B332" s="19">
        <v>18730</v>
      </c>
      <c r="C332" s="19">
        <v>14512</v>
      </c>
      <c r="D332" s="19">
        <v>14512</v>
      </c>
      <c r="E332" s="19">
        <v>14512</v>
      </c>
      <c r="F332" s="129"/>
      <c r="G332" s="240"/>
      <c r="H332" s="240"/>
      <c r="I332" s="240"/>
      <c r="J332" s="10"/>
      <c r="K332" s="10"/>
      <c r="L332" s="10"/>
      <c r="M332" s="10"/>
      <c r="N332" s="10"/>
      <c r="O332" s="10"/>
    </row>
    <row r="333" spans="1:15" ht="13.5" thickBot="1" x14ac:dyDescent="0.25">
      <c r="A333" s="15" t="s">
        <v>23</v>
      </c>
      <c r="B333" s="21">
        <f>B332/B331</f>
        <v>468.25</v>
      </c>
      <c r="C333" s="21">
        <f>C332/C331</f>
        <v>414.62857142857143</v>
      </c>
      <c r="D333" s="21">
        <f>D332/D331</f>
        <v>414.62857142857143</v>
      </c>
      <c r="E333" s="21">
        <f>E332/E331</f>
        <v>414.62857142857143</v>
      </c>
      <c r="F333" s="118"/>
      <c r="G333" s="123"/>
      <c r="H333" s="10"/>
      <c r="I333" s="10"/>
      <c r="J333" s="10"/>
      <c r="K333" s="10"/>
      <c r="L333" s="10"/>
      <c r="M333" s="10"/>
      <c r="N333" s="10"/>
      <c r="O333" s="10"/>
    </row>
    <row r="334" spans="1:15" ht="13.5" thickBot="1" x14ac:dyDescent="0.25">
      <c r="A334" s="15" t="s">
        <v>16</v>
      </c>
      <c r="B334" s="234"/>
      <c r="C334" s="22">
        <f>C331/B331-1</f>
        <v>-0.125</v>
      </c>
      <c r="D334" s="22">
        <f>D331/C331-1</f>
        <v>0</v>
      </c>
      <c r="E334" s="22">
        <f>E331/D331-1</f>
        <v>0</v>
      </c>
      <c r="F334" s="118"/>
      <c r="G334" s="123"/>
      <c r="H334" s="10"/>
      <c r="I334" s="10"/>
      <c r="J334" s="10"/>
      <c r="K334" s="10"/>
      <c r="L334" s="10"/>
      <c r="M334" s="10"/>
      <c r="N334" s="10"/>
      <c r="O334" s="10"/>
    </row>
    <row r="335" spans="1:15" ht="13.5" thickBot="1" x14ac:dyDescent="0.25">
      <c r="A335" s="15" t="s">
        <v>17</v>
      </c>
      <c r="B335" s="234"/>
      <c r="C335" s="22">
        <f>C332/B332-1</f>
        <v>-0.22520021356113185</v>
      </c>
      <c r="D335" s="22">
        <f t="shared" ref="D335:E336" si="57">D332/C332-1</f>
        <v>0</v>
      </c>
      <c r="E335" s="22">
        <f t="shared" si="57"/>
        <v>0</v>
      </c>
      <c r="F335" s="118"/>
      <c r="G335" s="126"/>
      <c r="H335" s="10"/>
      <c r="I335" s="10"/>
      <c r="J335" s="10"/>
      <c r="K335" s="10"/>
      <c r="L335" s="10"/>
      <c r="M335" s="10"/>
      <c r="N335" s="10"/>
      <c r="O335" s="10"/>
    </row>
    <row r="336" spans="1:15" ht="13.5" thickBot="1" x14ac:dyDescent="0.25">
      <c r="A336" s="15" t="s">
        <v>18</v>
      </c>
      <c r="B336" s="234"/>
      <c r="C336" s="22">
        <f>C333/B333-1</f>
        <v>-0.11451452978415066</v>
      </c>
      <c r="D336" s="22">
        <f t="shared" si="57"/>
        <v>0</v>
      </c>
      <c r="E336" s="22">
        <f t="shared" si="57"/>
        <v>0</v>
      </c>
      <c r="F336" s="118"/>
      <c r="G336" s="123"/>
      <c r="H336" s="10"/>
      <c r="I336" s="10"/>
      <c r="J336" s="10"/>
      <c r="K336" s="10"/>
      <c r="L336" s="10"/>
      <c r="M336" s="10"/>
      <c r="N336" s="10"/>
      <c r="O336" s="10"/>
    </row>
    <row r="337" spans="1:15" ht="13.5" thickBot="1" x14ac:dyDescent="0.25">
      <c r="A337" s="517" t="s">
        <v>175</v>
      </c>
      <c r="B337" s="518"/>
      <c r="C337" s="518"/>
      <c r="D337" s="518"/>
      <c r="E337" s="519"/>
      <c r="F337" s="118"/>
      <c r="G337" s="123"/>
      <c r="H337" s="10"/>
      <c r="I337" s="10"/>
      <c r="J337" s="10"/>
      <c r="K337" s="10"/>
      <c r="L337" s="10"/>
      <c r="M337" s="10"/>
      <c r="N337" s="10"/>
      <c r="O337" s="10"/>
    </row>
    <row r="338" spans="1:15" x14ac:dyDescent="0.2">
      <c r="A338" s="515"/>
      <c r="B338" s="13">
        <v>2019</v>
      </c>
      <c r="C338" s="13">
        <v>2020</v>
      </c>
      <c r="D338" s="13">
        <v>2021</v>
      </c>
      <c r="E338" s="13">
        <v>2022</v>
      </c>
      <c r="F338" s="118"/>
      <c r="G338" s="123"/>
      <c r="H338" s="10"/>
      <c r="I338" s="10"/>
      <c r="J338" s="10"/>
      <c r="K338" s="10"/>
      <c r="L338" s="10"/>
      <c r="M338" s="10"/>
      <c r="N338" s="10"/>
      <c r="O338" s="10"/>
    </row>
    <row r="339" spans="1:15" ht="13.5" thickBot="1" x14ac:dyDescent="0.25">
      <c r="A339" s="516"/>
      <c r="B339" s="18" t="s">
        <v>5</v>
      </c>
      <c r="C339" s="18" t="s">
        <v>6</v>
      </c>
      <c r="D339" s="18" t="s">
        <v>6</v>
      </c>
      <c r="E339" s="18" t="s">
        <v>6</v>
      </c>
      <c r="F339" s="118"/>
      <c r="G339" s="123"/>
      <c r="H339" s="10"/>
      <c r="I339" s="10"/>
      <c r="J339" s="10"/>
      <c r="K339" s="10"/>
      <c r="L339" s="10"/>
      <c r="M339" s="10"/>
      <c r="N339" s="10"/>
      <c r="O339" s="10"/>
    </row>
    <row r="340" spans="1:15" ht="13.5" thickBot="1" x14ac:dyDescent="0.25">
      <c r="A340" s="24" t="s">
        <v>0</v>
      </c>
      <c r="B340" s="20">
        <f>B341+B342</f>
        <v>9630</v>
      </c>
      <c r="C340" s="20">
        <f t="shared" ref="C340:E340" si="58">C341+C342</f>
        <v>8246</v>
      </c>
      <c r="D340" s="20">
        <f t="shared" si="58"/>
        <v>8246</v>
      </c>
      <c r="E340" s="20">
        <f t="shared" si="58"/>
        <v>8246</v>
      </c>
      <c r="F340" s="118"/>
      <c r="G340" s="123"/>
      <c r="H340" s="10"/>
      <c r="I340" s="10"/>
      <c r="J340" s="10"/>
      <c r="K340" s="10"/>
      <c r="L340" s="10"/>
      <c r="M340" s="10"/>
      <c r="N340" s="10"/>
      <c r="O340" s="10"/>
    </row>
    <row r="341" spans="1:15" ht="13.5" thickBot="1" x14ac:dyDescent="0.25">
      <c r="A341" s="25" t="s">
        <v>47</v>
      </c>
      <c r="B341" s="26">
        <v>9630</v>
      </c>
      <c r="C341" s="26">
        <v>8246</v>
      </c>
      <c r="D341" s="26">
        <v>8246</v>
      </c>
      <c r="E341" s="26">
        <v>8246</v>
      </c>
      <c r="F341" s="118"/>
      <c r="G341" s="123"/>
      <c r="H341" s="10"/>
      <c r="I341" s="10"/>
      <c r="J341" s="10"/>
      <c r="K341" s="10"/>
      <c r="L341" s="10"/>
      <c r="M341" s="10"/>
      <c r="N341" s="10"/>
      <c r="O341" s="10"/>
    </row>
    <row r="342" spans="1:15" ht="13.5" thickBot="1" x14ac:dyDescent="0.25">
      <c r="A342" s="25" t="s">
        <v>48</v>
      </c>
      <c r="B342" s="26"/>
      <c r="C342" s="33"/>
      <c r="D342" s="33"/>
      <c r="E342" s="33"/>
      <c r="F342" s="118"/>
      <c r="G342" s="123"/>
      <c r="H342" s="10"/>
      <c r="I342" s="10"/>
      <c r="J342" s="10"/>
      <c r="K342" s="10"/>
      <c r="L342" s="10"/>
      <c r="M342" s="10"/>
      <c r="N342" s="10"/>
      <c r="O342" s="10"/>
    </row>
    <row r="343" spans="1:15" ht="26.25" thickBot="1" x14ac:dyDescent="0.25">
      <c r="A343" s="24" t="s">
        <v>28</v>
      </c>
      <c r="B343" s="20">
        <f>B344+B345</f>
        <v>1500</v>
      </c>
      <c r="C343" s="20">
        <f t="shared" ref="C343:E343" si="59">C344+C345</f>
        <v>1366</v>
      </c>
      <c r="D343" s="20">
        <f t="shared" si="59"/>
        <v>1366</v>
      </c>
      <c r="E343" s="20">
        <f t="shared" si="59"/>
        <v>1366</v>
      </c>
      <c r="F343" s="118"/>
      <c r="G343" s="123"/>
      <c r="H343" s="10"/>
      <c r="I343" s="10"/>
      <c r="J343" s="10"/>
      <c r="K343" s="10"/>
      <c r="L343" s="10"/>
      <c r="M343" s="10"/>
      <c r="N343" s="10"/>
      <c r="O343" s="10"/>
    </row>
    <row r="344" spans="1:15" ht="13.5" thickBot="1" x14ac:dyDescent="0.25">
      <c r="A344" s="25" t="s">
        <v>47</v>
      </c>
      <c r="B344" s="26">
        <v>1500</v>
      </c>
      <c r="C344" s="26">
        <v>1366</v>
      </c>
      <c r="D344" s="26">
        <v>1366</v>
      </c>
      <c r="E344" s="26">
        <v>1366</v>
      </c>
      <c r="F344" s="118"/>
      <c r="G344" s="123"/>
      <c r="H344" s="10"/>
      <c r="I344" s="10"/>
      <c r="J344" s="10"/>
      <c r="K344" s="10"/>
      <c r="L344" s="10"/>
      <c r="M344" s="10"/>
      <c r="N344" s="10"/>
      <c r="O344" s="10"/>
    </row>
    <row r="345" spans="1:15" ht="13.5" thickBot="1" x14ac:dyDescent="0.25">
      <c r="A345" s="25" t="s">
        <v>48</v>
      </c>
      <c r="B345" s="26"/>
      <c r="C345" s="26"/>
      <c r="D345" s="26"/>
      <c r="E345" s="26"/>
      <c r="F345" s="118"/>
      <c r="G345" s="123"/>
      <c r="H345" s="10"/>
      <c r="I345" s="10"/>
      <c r="J345" s="10"/>
      <c r="K345" s="10"/>
      <c r="L345" s="10"/>
      <c r="M345" s="10"/>
      <c r="N345" s="10"/>
      <c r="O345" s="10"/>
    </row>
    <row r="346" spans="1:15" ht="13.5" thickBot="1" x14ac:dyDescent="0.25">
      <c r="A346" s="24" t="s">
        <v>1</v>
      </c>
      <c r="B346" s="20">
        <f>B347+B348</f>
        <v>6800</v>
      </c>
      <c r="C346" s="20">
        <f t="shared" ref="C346:E346" si="60">C347+C348</f>
        <v>4200</v>
      </c>
      <c r="D346" s="20">
        <f t="shared" si="60"/>
        <v>4200</v>
      </c>
      <c r="E346" s="20">
        <f t="shared" si="60"/>
        <v>4200</v>
      </c>
      <c r="F346" s="118"/>
      <c r="G346" s="123"/>
      <c r="H346" s="10"/>
      <c r="I346" s="10"/>
      <c r="J346" s="10"/>
      <c r="K346" s="10"/>
      <c r="L346" s="10"/>
      <c r="M346" s="10"/>
      <c r="N346" s="10"/>
      <c r="O346" s="10"/>
    </row>
    <row r="347" spans="1:15" ht="13.5" thickBot="1" x14ac:dyDescent="0.25">
      <c r="A347" s="25" t="s">
        <v>47</v>
      </c>
      <c r="B347" s="26">
        <v>6600</v>
      </c>
      <c r="C347" s="26">
        <v>4000</v>
      </c>
      <c r="D347" s="26">
        <v>4000</v>
      </c>
      <c r="E347" s="26">
        <v>4000</v>
      </c>
      <c r="F347" s="118"/>
      <c r="G347" s="123"/>
      <c r="H347" s="10"/>
      <c r="I347" s="10"/>
      <c r="J347" s="10"/>
      <c r="K347" s="10"/>
      <c r="L347" s="10"/>
      <c r="M347" s="10"/>
      <c r="N347" s="10"/>
      <c r="O347" s="10"/>
    </row>
    <row r="348" spans="1:15" ht="13.5" thickBot="1" x14ac:dyDescent="0.25">
      <c r="A348" s="25" t="s">
        <v>48</v>
      </c>
      <c r="B348" s="26">
        <v>200</v>
      </c>
      <c r="C348" s="26">
        <v>200</v>
      </c>
      <c r="D348" s="26">
        <v>200</v>
      </c>
      <c r="E348" s="26">
        <v>200</v>
      </c>
      <c r="F348" s="118"/>
      <c r="G348" s="123"/>
      <c r="H348" s="10"/>
      <c r="I348" s="10"/>
      <c r="J348" s="10"/>
      <c r="K348" s="10"/>
      <c r="L348" s="10"/>
      <c r="M348" s="10"/>
      <c r="N348" s="10"/>
      <c r="O348" s="10"/>
    </row>
    <row r="349" spans="1:15" ht="13.5" thickBot="1" x14ac:dyDescent="0.25">
      <c r="A349" s="24" t="s">
        <v>2</v>
      </c>
      <c r="B349" s="20">
        <f>B350+B351</f>
        <v>0</v>
      </c>
      <c r="C349" s="20">
        <f t="shared" ref="C349:E349" si="61">C350+C351</f>
        <v>0</v>
      </c>
      <c r="D349" s="20">
        <f t="shared" si="61"/>
        <v>0</v>
      </c>
      <c r="E349" s="20">
        <f t="shared" si="61"/>
        <v>0</v>
      </c>
      <c r="F349" s="118"/>
      <c r="G349" s="123"/>
      <c r="H349" s="10"/>
      <c r="I349" s="10"/>
      <c r="J349" s="10"/>
      <c r="K349" s="10"/>
      <c r="L349" s="10"/>
      <c r="M349" s="10"/>
      <c r="N349" s="10"/>
      <c r="O349" s="10"/>
    </row>
    <row r="350" spans="1:15" ht="13.5" thickBot="1" x14ac:dyDescent="0.25">
      <c r="A350" s="25" t="s">
        <v>47</v>
      </c>
      <c r="B350" s="20"/>
      <c r="C350" s="20"/>
      <c r="D350" s="20"/>
      <c r="E350" s="20"/>
      <c r="F350" s="118"/>
      <c r="G350" s="123"/>
      <c r="H350" s="10"/>
      <c r="I350" s="10"/>
      <c r="J350" s="10"/>
      <c r="K350" s="10"/>
      <c r="L350" s="10"/>
      <c r="M350" s="10"/>
      <c r="N350" s="10"/>
      <c r="O350" s="10"/>
    </row>
    <row r="351" spans="1:15" ht="13.5" thickBot="1" x14ac:dyDescent="0.25">
      <c r="A351" s="25" t="s">
        <v>48</v>
      </c>
      <c r="B351" s="20"/>
      <c r="C351" s="20"/>
      <c r="D351" s="20"/>
      <c r="E351" s="20"/>
      <c r="F351" s="118"/>
      <c r="G351" s="123"/>
      <c r="H351" s="10"/>
      <c r="I351" s="10"/>
      <c r="J351" s="10"/>
      <c r="K351" s="10"/>
      <c r="L351" s="10"/>
      <c r="M351" s="10"/>
      <c r="N351" s="10"/>
      <c r="O351" s="10"/>
    </row>
    <row r="352" spans="1:15" ht="13.5" thickBot="1" x14ac:dyDescent="0.25">
      <c r="A352" s="24" t="s">
        <v>24</v>
      </c>
      <c r="B352" s="20">
        <f>B353+B354</f>
        <v>500</v>
      </c>
      <c r="C352" s="20">
        <f t="shared" ref="C352:E352" si="62">C353+C354</f>
        <v>500</v>
      </c>
      <c r="D352" s="20">
        <f t="shared" si="62"/>
        <v>500</v>
      </c>
      <c r="E352" s="20">
        <f t="shared" si="62"/>
        <v>500</v>
      </c>
      <c r="F352" s="118"/>
      <c r="G352" s="123"/>
      <c r="H352" s="10"/>
      <c r="I352" s="10"/>
      <c r="J352" s="10"/>
      <c r="K352" s="10"/>
      <c r="L352" s="10"/>
      <c r="M352" s="10"/>
      <c r="N352" s="10"/>
      <c r="O352" s="10"/>
    </row>
    <row r="353" spans="1:15" ht="13.5" thickBot="1" x14ac:dyDescent="0.25">
      <c r="A353" s="25" t="s">
        <v>47</v>
      </c>
      <c r="B353" s="26">
        <v>500</v>
      </c>
      <c r="C353" s="26">
        <v>500</v>
      </c>
      <c r="D353" s="26">
        <v>500</v>
      </c>
      <c r="E353" s="26">
        <v>500</v>
      </c>
      <c r="F353" s="118"/>
      <c r="G353" s="123"/>
      <c r="H353" s="10"/>
      <c r="I353" s="10"/>
      <c r="J353" s="10"/>
      <c r="K353" s="10"/>
      <c r="L353" s="10"/>
      <c r="M353" s="10"/>
      <c r="N353" s="10"/>
      <c r="O353" s="10"/>
    </row>
    <row r="354" spans="1:15" ht="13.5" thickBot="1" x14ac:dyDescent="0.25">
      <c r="A354" s="25" t="s">
        <v>48</v>
      </c>
      <c r="B354" s="26"/>
      <c r="C354" s="26"/>
      <c r="D354" s="26"/>
      <c r="E354" s="26"/>
      <c r="F354" s="118"/>
      <c r="G354" s="123"/>
      <c r="H354" s="10"/>
      <c r="I354" s="10"/>
      <c r="J354" s="10"/>
      <c r="K354" s="10"/>
      <c r="L354" s="10"/>
      <c r="M354" s="10"/>
      <c r="N354" s="10"/>
      <c r="O354" s="10"/>
    </row>
    <row r="355" spans="1:15" ht="13.5" thickBot="1" x14ac:dyDescent="0.25">
      <c r="A355" s="24" t="s">
        <v>25</v>
      </c>
      <c r="B355" s="20">
        <f>B356+B357</f>
        <v>300</v>
      </c>
      <c r="C355" s="20">
        <f t="shared" ref="C355:E355" si="63">C356+C357</f>
        <v>200</v>
      </c>
      <c r="D355" s="20">
        <f t="shared" si="63"/>
        <v>200</v>
      </c>
      <c r="E355" s="20">
        <f t="shared" si="63"/>
        <v>200</v>
      </c>
      <c r="F355" s="118"/>
      <c r="G355" s="123"/>
      <c r="H355" s="10"/>
      <c r="I355" s="10"/>
      <c r="J355" s="10"/>
      <c r="K355" s="10"/>
      <c r="L355" s="10"/>
      <c r="M355" s="10"/>
      <c r="N355" s="10"/>
      <c r="O355" s="10"/>
    </row>
    <row r="356" spans="1:15" ht="13.5" thickBot="1" x14ac:dyDescent="0.25">
      <c r="A356" s="25" t="s">
        <v>47</v>
      </c>
      <c r="B356" s="26">
        <v>300</v>
      </c>
      <c r="C356" s="26">
        <v>200</v>
      </c>
      <c r="D356" s="26">
        <v>200</v>
      </c>
      <c r="E356" s="26">
        <v>200</v>
      </c>
      <c r="F356" s="118"/>
      <c r="G356" s="123"/>
      <c r="H356" s="10"/>
      <c r="I356" s="10"/>
      <c r="J356" s="10"/>
      <c r="K356" s="10"/>
      <c r="L356" s="10"/>
      <c r="M356" s="10"/>
      <c r="N356" s="10"/>
      <c r="O356" s="10"/>
    </row>
    <row r="357" spans="1:15" ht="13.5" thickBot="1" x14ac:dyDescent="0.25">
      <c r="A357" s="25" t="s">
        <v>48</v>
      </c>
      <c r="B357" s="26"/>
      <c r="C357" s="26"/>
      <c r="D357" s="26"/>
      <c r="E357" s="26"/>
      <c r="F357" s="118"/>
      <c r="G357" s="123"/>
      <c r="H357" s="10"/>
      <c r="I357" s="10"/>
      <c r="J357" s="10"/>
      <c r="K357" s="10"/>
      <c r="L357" s="10"/>
      <c r="M357" s="10"/>
      <c r="N357" s="10"/>
      <c r="O357" s="10"/>
    </row>
    <row r="358" spans="1:15" ht="26.25" thickBot="1" x14ac:dyDescent="0.25">
      <c r="A358" s="24" t="s">
        <v>3</v>
      </c>
      <c r="B358" s="20">
        <f>B359+B360</f>
        <v>0</v>
      </c>
      <c r="C358" s="20">
        <f t="shared" ref="C358:E358" si="64">C359+C360</f>
        <v>0</v>
      </c>
      <c r="D358" s="20">
        <f t="shared" si="64"/>
        <v>0</v>
      </c>
      <c r="E358" s="20">
        <f t="shared" si="64"/>
        <v>0</v>
      </c>
      <c r="F358" s="118"/>
      <c r="G358" s="123"/>
      <c r="H358" s="10"/>
      <c r="I358" s="10"/>
      <c r="J358" s="10"/>
      <c r="K358" s="10"/>
      <c r="L358" s="10"/>
      <c r="M358" s="10"/>
      <c r="N358" s="10"/>
      <c r="O358" s="10"/>
    </row>
    <row r="359" spans="1:15" ht="13.5" thickBot="1" x14ac:dyDescent="0.25">
      <c r="A359" s="25" t="s">
        <v>47</v>
      </c>
      <c r="B359" s="20"/>
      <c r="C359" s="20"/>
      <c r="D359" s="20"/>
      <c r="E359" s="20"/>
      <c r="F359" s="118"/>
      <c r="G359" s="123"/>
      <c r="H359" s="10"/>
      <c r="I359" s="10"/>
      <c r="J359" s="10"/>
      <c r="K359" s="10"/>
      <c r="L359" s="10"/>
      <c r="M359" s="10"/>
      <c r="N359" s="10"/>
      <c r="O359" s="10"/>
    </row>
    <row r="360" spans="1:15" ht="13.5" thickBot="1" x14ac:dyDescent="0.25">
      <c r="A360" s="25" t="s">
        <v>48</v>
      </c>
      <c r="B360" s="47"/>
      <c r="C360" s="37"/>
      <c r="D360" s="37"/>
      <c r="E360" s="37"/>
      <c r="F360" s="118"/>
      <c r="G360" s="123"/>
      <c r="H360" s="10"/>
      <c r="I360" s="10"/>
      <c r="J360" s="10"/>
      <c r="K360" s="10"/>
      <c r="L360" s="10"/>
      <c r="M360" s="10"/>
      <c r="N360" s="10"/>
      <c r="O360" s="10"/>
    </row>
    <row r="361" spans="1:15" ht="13.5" thickBot="1" x14ac:dyDescent="0.25">
      <c r="A361" s="34" t="s">
        <v>75</v>
      </c>
      <c r="B361" s="37">
        <f>B358+B355+B352+B349+B346+B343+B340</f>
        <v>18730</v>
      </c>
      <c r="C361" s="37">
        <f t="shared" ref="C361:E361" si="65">C358+C355+C352+C349+C346+C343+C340</f>
        <v>14512</v>
      </c>
      <c r="D361" s="37">
        <f t="shared" si="65"/>
        <v>14512</v>
      </c>
      <c r="E361" s="37">
        <f t="shared" si="65"/>
        <v>14512</v>
      </c>
      <c r="F361" s="118"/>
      <c r="G361" s="123"/>
      <c r="H361" s="10"/>
      <c r="I361" s="10"/>
      <c r="J361" s="10"/>
      <c r="K361" s="10"/>
      <c r="L361" s="10"/>
      <c r="M361" s="10"/>
      <c r="N361" s="10"/>
      <c r="O361" s="10"/>
    </row>
    <row r="362" spans="1:15" ht="13.5" thickBot="1" x14ac:dyDescent="0.25">
      <c r="A362" s="30" t="s">
        <v>31</v>
      </c>
      <c r="B362" s="35">
        <f>IF(B361-B332=0,0,"Error")</f>
        <v>0</v>
      </c>
      <c r="C362" s="35">
        <f>IF(C361-C332=0,0,"Error")</f>
        <v>0</v>
      </c>
      <c r="D362" s="35">
        <f>IF(D361-D332=0,0,"Error")</f>
        <v>0</v>
      </c>
      <c r="E362" s="35">
        <f>IF(E361-E332=0,0,"Error")</f>
        <v>0</v>
      </c>
      <c r="F362" s="118"/>
      <c r="G362" s="123"/>
      <c r="H362" s="10"/>
      <c r="I362" s="10"/>
      <c r="J362" s="10"/>
      <c r="K362" s="10"/>
      <c r="L362" s="10"/>
      <c r="M362" s="10"/>
      <c r="N362" s="10"/>
      <c r="O362" s="10"/>
    </row>
    <row r="363" spans="1:15" ht="33.75" customHeight="1" thickBot="1" x14ac:dyDescent="0.25">
      <c r="A363" s="103" t="s">
        <v>123</v>
      </c>
      <c r="B363" s="564" t="s">
        <v>76</v>
      </c>
      <c r="C363" s="565"/>
      <c r="D363" s="565"/>
      <c r="E363" s="566"/>
      <c r="F363" s="118" t="s">
        <v>124</v>
      </c>
      <c r="G363" s="123"/>
      <c r="H363" s="10"/>
      <c r="I363" s="10"/>
      <c r="J363" s="10"/>
      <c r="K363" s="10"/>
      <c r="L363" s="10"/>
      <c r="M363" s="10"/>
      <c r="N363" s="10"/>
      <c r="O363" s="10"/>
    </row>
    <row r="364" spans="1:15" ht="62.25" customHeight="1" thickBot="1" x14ac:dyDescent="0.25">
      <c r="A364" s="15" t="s">
        <v>9</v>
      </c>
      <c r="B364" s="538" t="s">
        <v>198</v>
      </c>
      <c r="C364" s="539"/>
      <c r="D364" s="539"/>
      <c r="E364" s="540"/>
      <c r="F364" s="118"/>
      <c r="G364" s="123"/>
      <c r="H364" s="10"/>
      <c r="I364" s="10"/>
      <c r="J364" s="10"/>
      <c r="K364" s="10"/>
      <c r="L364" s="10"/>
      <c r="M364" s="10"/>
      <c r="N364" s="10"/>
      <c r="O364" s="10"/>
    </row>
    <row r="365" spans="1:15" ht="13.5" thickBot="1" x14ac:dyDescent="0.25">
      <c r="A365" s="15" t="s">
        <v>14</v>
      </c>
      <c r="B365" s="568" t="s">
        <v>197</v>
      </c>
      <c r="C365" s="568"/>
      <c r="D365" s="568"/>
      <c r="E365" s="568"/>
      <c r="F365" s="118"/>
      <c r="G365" s="123"/>
      <c r="H365" s="10"/>
      <c r="I365" s="10"/>
      <c r="J365" s="10"/>
      <c r="K365" s="10"/>
      <c r="L365" s="10"/>
      <c r="M365" s="10"/>
      <c r="N365" s="10"/>
      <c r="O365" s="10"/>
    </row>
    <row r="366" spans="1:15" x14ac:dyDescent="0.2">
      <c r="A366" s="515"/>
      <c r="B366" s="13">
        <v>2019</v>
      </c>
      <c r="C366" s="13">
        <v>2020</v>
      </c>
      <c r="D366" s="13">
        <v>2021</v>
      </c>
      <c r="E366" s="13">
        <v>2022</v>
      </c>
      <c r="F366" s="118"/>
      <c r="G366" s="123"/>
      <c r="H366" s="10"/>
      <c r="I366" s="10"/>
      <c r="J366" s="10"/>
      <c r="K366" s="10"/>
      <c r="L366" s="10"/>
      <c r="M366" s="10"/>
      <c r="N366" s="10"/>
      <c r="O366" s="10"/>
    </row>
    <row r="367" spans="1:15" ht="13.5" thickBot="1" x14ac:dyDescent="0.25">
      <c r="A367" s="516"/>
      <c r="B367" s="18" t="s">
        <v>5</v>
      </c>
      <c r="C367" s="18" t="s">
        <v>6</v>
      </c>
      <c r="D367" s="18" t="s">
        <v>6</v>
      </c>
      <c r="E367" s="18" t="s">
        <v>6</v>
      </c>
      <c r="F367" s="118"/>
      <c r="G367" s="123"/>
      <c r="H367" s="10"/>
      <c r="I367" s="10"/>
      <c r="J367" s="10"/>
      <c r="K367" s="10"/>
      <c r="L367" s="10"/>
      <c r="M367" s="10"/>
      <c r="N367" s="10"/>
      <c r="O367" s="10"/>
    </row>
    <row r="368" spans="1:15" ht="13.5" thickBot="1" x14ac:dyDescent="0.25">
      <c r="A368" s="15" t="s">
        <v>8</v>
      </c>
      <c r="B368" s="19">
        <v>190</v>
      </c>
      <c r="C368" s="19">
        <v>190</v>
      </c>
      <c r="D368" s="19">
        <v>190</v>
      </c>
      <c r="E368" s="19">
        <v>190</v>
      </c>
      <c r="G368" s="123"/>
      <c r="H368" s="10"/>
      <c r="I368" s="10"/>
      <c r="J368" s="10"/>
      <c r="K368" s="10"/>
      <c r="L368" s="10"/>
      <c r="M368" s="10"/>
      <c r="N368" s="10"/>
      <c r="O368" s="10"/>
    </row>
    <row r="369" spans="1:15" ht="13.5" thickBot="1" x14ac:dyDescent="0.25">
      <c r="A369" s="15" t="s">
        <v>15</v>
      </c>
      <c r="B369" s="19">
        <v>99080</v>
      </c>
      <c r="C369" s="19">
        <v>98608</v>
      </c>
      <c r="D369" s="19">
        <v>98608</v>
      </c>
      <c r="E369" s="19">
        <v>98608</v>
      </c>
      <c r="F369" s="129"/>
      <c r="G369" s="240"/>
      <c r="H369" s="240"/>
      <c r="I369" s="240"/>
      <c r="J369" s="10"/>
      <c r="K369" s="10"/>
      <c r="L369" s="10"/>
      <c r="M369" s="10"/>
      <c r="N369" s="10"/>
      <c r="O369" s="10"/>
    </row>
    <row r="370" spans="1:15" ht="13.5" thickBot="1" x14ac:dyDescent="0.25">
      <c r="A370" s="15" t="s">
        <v>23</v>
      </c>
      <c r="B370" s="56">
        <f>B369/B368</f>
        <v>521.47368421052636</v>
      </c>
      <c r="C370" s="56">
        <f>C369/C368</f>
        <v>518.98947368421057</v>
      </c>
      <c r="D370" s="56">
        <f>D369/D368</f>
        <v>518.98947368421057</v>
      </c>
      <c r="E370" s="56">
        <f>E369/E368</f>
        <v>518.98947368421057</v>
      </c>
      <c r="F370" s="118"/>
      <c r="G370" s="123"/>
      <c r="H370" s="10"/>
      <c r="I370" s="10"/>
      <c r="J370" s="10"/>
      <c r="K370" s="118"/>
      <c r="L370" s="10"/>
      <c r="M370" s="10"/>
      <c r="N370" s="10"/>
      <c r="O370" s="10"/>
    </row>
    <row r="371" spans="1:15" ht="13.5" thickBot="1" x14ac:dyDescent="0.25">
      <c r="A371" s="15" t="s">
        <v>16</v>
      </c>
      <c r="B371" s="234"/>
      <c r="C371" s="22">
        <f>C368/B368-1</f>
        <v>0</v>
      </c>
      <c r="D371" s="22">
        <f>D368/C368-1</f>
        <v>0</v>
      </c>
      <c r="E371" s="22">
        <f>E368/D368-1</f>
        <v>0</v>
      </c>
      <c r="F371" s="122"/>
      <c r="G371" s="123"/>
      <c r="H371" s="10"/>
      <c r="I371" s="10"/>
      <c r="J371" s="10"/>
      <c r="K371" s="10"/>
      <c r="L371" s="10"/>
      <c r="M371" s="10"/>
      <c r="N371" s="10"/>
      <c r="O371" s="10"/>
    </row>
    <row r="372" spans="1:15" ht="13.5" thickBot="1" x14ac:dyDescent="0.25">
      <c r="A372" s="15" t="s">
        <v>17</v>
      </c>
      <c r="B372" s="234"/>
      <c r="C372" s="22">
        <f>C369/B369-1</f>
        <v>-4.7638272103350809E-3</v>
      </c>
      <c r="D372" s="22">
        <f t="shared" ref="D372:E373" si="66">D369/C369-1</f>
        <v>0</v>
      </c>
      <c r="E372" s="22">
        <f t="shared" si="66"/>
        <v>0</v>
      </c>
      <c r="F372" s="118"/>
      <c r="G372" s="123"/>
      <c r="H372" s="10"/>
      <c r="I372" s="10"/>
      <c r="J372" s="10"/>
      <c r="K372" s="10"/>
      <c r="L372" s="10"/>
      <c r="M372" s="10"/>
      <c r="N372" s="10"/>
      <c r="O372" s="10"/>
    </row>
    <row r="373" spans="1:15" ht="13.5" thickBot="1" x14ac:dyDescent="0.25">
      <c r="A373" s="15" t="s">
        <v>18</v>
      </c>
      <c r="B373" s="234"/>
      <c r="C373" s="22">
        <f>C370/B370-1</f>
        <v>-4.7638272103350809E-3</v>
      </c>
      <c r="D373" s="22">
        <f t="shared" si="66"/>
        <v>0</v>
      </c>
      <c r="E373" s="22">
        <f t="shared" si="66"/>
        <v>0</v>
      </c>
      <c r="F373" s="118"/>
      <c r="G373" s="123"/>
      <c r="H373" s="10"/>
      <c r="I373" s="10"/>
      <c r="J373" s="10"/>
      <c r="K373" s="10"/>
      <c r="L373" s="10"/>
      <c r="M373" s="10"/>
      <c r="N373" s="10"/>
      <c r="O373" s="10"/>
    </row>
    <row r="374" spans="1:15" ht="13.5" thickBot="1" x14ac:dyDescent="0.25">
      <c r="A374" s="517" t="s">
        <v>176</v>
      </c>
      <c r="B374" s="518"/>
      <c r="C374" s="518"/>
      <c r="D374" s="518"/>
      <c r="E374" s="519"/>
      <c r="F374" s="118"/>
      <c r="G374" s="123"/>
      <c r="H374" s="10"/>
      <c r="I374" s="10"/>
      <c r="J374" s="10"/>
      <c r="K374" s="10"/>
      <c r="L374" s="10"/>
      <c r="M374" s="10"/>
      <c r="N374" s="10"/>
      <c r="O374" s="10"/>
    </row>
    <row r="375" spans="1:15" x14ac:dyDescent="0.2">
      <c r="A375" s="515"/>
      <c r="B375" s="13">
        <v>2019</v>
      </c>
      <c r="C375" s="13">
        <v>2020</v>
      </c>
      <c r="D375" s="13">
        <v>2021</v>
      </c>
      <c r="E375" s="13">
        <v>2022</v>
      </c>
      <c r="F375" s="118"/>
      <c r="G375" s="123"/>
      <c r="H375" s="10"/>
      <c r="I375" s="10"/>
      <c r="J375" s="10"/>
      <c r="K375" s="10"/>
      <c r="L375" s="10"/>
      <c r="M375" s="10"/>
      <c r="N375" s="10"/>
      <c r="O375" s="10"/>
    </row>
    <row r="376" spans="1:15" ht="13.5" thickBot="1" x14ac:dyDescent="0.25">
      <c r="A376" s="516"/>
      <c r="B376" s="18" t="s">
        <v>5</v>
      </c>
      <c r="C376" s="18" t="s">
        <v>6</v>
      </c>
      <c r="D376" s="18" t="s">
        <v>6</v>
      </c>
      <c r="E376" s="18" t="s">
        <v>6</v>
      </c>
      <c r="F376" s="118"/>
      <c r="G376" s="123"/>
      <c r="H376" s="10"/>
      <c r="I376" s="10"/>
      <c r="J376" s="10"/>
      <c r="K376" s="10"/>
      <c r="L376" s="10"/>
      <c r="M376" s="10"/>
      <c r="N376" s="10"/>
      <c r="O376" s="10"/>
    </row>
    <row r="377" spans="1:15" ht="13.5" thickBot="1" x14ac:dyDescent="0.25">
      <c r="A377" s="24" t="s">
        <v>0</v>
      </c>
      <c r="B377" s="38">
        <f>B378+B379</f>
        <v>70753</v>
      </c>
      <c r="C377" s="38">
        <f t="shared" ref="C377:E377" si="67">C378+C379</f>
        <v>72680</v>
      </c>
      <c r="D377" s="38">
        <f t="shared" si="67"/>
        <v>72680</v>
      </c>
      <c r="E377" s="38">
        <f t="shared" si="67"/>
        <v>72680</v>
      </c>
      <c r="F377" s="118"/>
      <c r="G377" s="123"/>
      <c r="H377" s="10"/>
      <c r="I377" s="10"/>
      <c r="J377" s="10"/>
      <c r="K377" s="10"/>
      <c r="L377" s="10"/>
      <c r="M377" s="10"/>
      <c r="N377" s="10"/>
      <c r="O377" s="10"/>
    </row>
    <row r="378" spans="1:15" ht="13.5" thickBot="1" x14ac:dyDescent="0.25">
      <c r="A378" s="25" t="s">
        <v>47</v>
      </c>
      <c r="B378" s="39">
        <v>70753</v>
      </c>
      <c r="C378" s="39">
        <v>72680</v>
      </c>
      <c r="D378" s="39">
        <v>72680</v>
      </c>
      <c r="E378" s="39">
        <v>72680</v>
      </c>
      <c r="F378" s="118"/>
      <c r="G378" s="123"/>
      <c r="H378" s="10"/>
      <c r="I378" s="10"/>
      <c r="J378" s="10"/>
      <c r="K378" s="10"/>
      <c r="L378" s="10"/>
      <c r="M378" s="10"/>
      <c r="N378" s="10"/>
      <c r="O378" s="10"/>
    </row>
    <row r="379" spans="1:15" ht="13.5" thickBot="1" x14ac:dyDescent="0.25">
      <c r="A379" s="25" t="s">
        <v>48</v>
      </c>
      <c r="B379" s="39"/>
      <c r="C379" s="40"/>
      <c r="D379" s="40"/>
      <c r="E379" s="40"/>
      <c r="F379" s="118"/>
      <c r="G379" s="123"/>
      <c r="H379" s="10"/>
      <c r="I379" s="10"/>
      <c r="J379" s="10"/>
      <c r="K379" s="10"/>
      <c r="L379" s="10"/>
      <c r="M379" s="10"/>
      <c r="N379" s="10"/>
      <c r="O379" s="10"/>
    </row>
    <row r="380" spans="1:15" ht="26.25" thickBot="1" x14ac:dyDescent="0.25">
      <c r="A380" s="24" t="s">
        <v>28</v>
      </c>
      <c r="B380" s="38">
        <f>B381+B382</f>
        <v>11755</v>
      </c>
      <c r="C380" s="38">
        <f t="shared" ref="C380:E380" si="68">C381+C382</f>
        <v>12059</v>
      </c>
      <c r="D380" s="38">
        <f t="shared" si="68"/>
        <v>12059</v>
      </c>
      <c r="E380" s="38">
        <f t="shared" si="68"/>
        <v>12059</v>
      </c>
      <c r="F380" s="118"/>
      <c r="G380" s="123"/>
      <c r="H380" s="10"/>
      <c r="I380" s="10"/>
      <c r="J380" s="10"/>
      <c r="K380" s="10"/>
      <c r="L380" s="10"/>
      <c r="M380" s="10"/>
      <c r="N380" s="10"/>
      <c r="O380" s="10"/>
    </row>
    <row r="381" spans="1:15" ht="13.5" thickBot="1" x14ac:dyDescent="0.25">
      <c r="A381" s="25" t="s">
        <v>47</v>
      </c>
      <c r="B381" s="39">
        <v>11755</v>
      </c>
      <c r="C381" s="39">
        <v>12059</v>
      </c>
      <c r="D381" s="39">
        <v>12059</v>
      </c>
      <c r="E381" s="39">
        <v>12059</v>
      </c>
      <c r="F381" s="118"/>
      <c r="G381" s="123"/>
      <c r="H381" s="10"/>
      <c r="I381" s="10"/>
      <c r="J381" s="10"/>
      <c r="K381" s="10"/>
      <c r="L381" s="10"/>
      <c r="M381" s="10"/>
      <c r="N381" s="10"/>
      <c r="O381" s="10"/>
    </row>
    <row r="382" spans="1:15" ht="13.5" thickBot="1" x14ac:dyDescent="0.25">
      <c r="A382" s="25" t="s">
        <v>48</v>
      </c>
      <c r="B382" s="39"/>
      <c r="C382" s="39"/>
      <c r="D382" s="39"/>
      <c r="E382" s="39"/>
      <c r="F382" s="118"/>
      <c r="G382" s="123"/>
      <c r="H382" s="10"/>
      <c r="I382" s="10"/>
      <c r="J382" s="10"/>
      <c r="K382" s="10"/>
      <c r="L382" s="10"/>
      <c r="M382" s="10"/>
      <c r="N382" s="10"/>
      <c r="O382" s="10"/>
    </row>
    <row r="383" spans="1:15" ht="13.5" thickBot="1" x14ac:dyDescent="0.25">
      <c r="A383" s="24" t="s">
        <v>1</v>
      </c>
      <c r="B383" s="20">
        <f>B384+B385</f>
        <v>15525</v>
      </c>
      <c r="C383" s="20">
        <f t="shared" ref="C383:E383" si="69">C384+C385</f>
        <v>12869</v>
      </c>
      <c r="D383" s="20">
        <f t="shared" si="69"/>
        <v>12869</v>
      </c>
      <c r="E383" s="20">
        <f t="shared" si="69"/>
        <v>12869</v>
      </c>
      <c r="F383" s="118"/>
      <c r="G383" s="123"/>
      <c r="H383" s="10"/>
      <c r="I383" s="10"/>
      <c r="J383" s="10"/>
      <c r="K383" s="10"/>
      <c r="L383" s="10"/>
      <c r="M383" s="10"/>
      <c r="N383" s="10"/>
      <c r="O383" s="10"/>
    </row>
    <row r="384" spans="1:15" ht="13.5" thickBot="1" x14ac:dyDescent="0.25">
      <c r="A384" s="25" t="s">
        <v>47</v>
      </c>
      <c r="B384" s="26">
        <v>15456</v>
      </c>
      <c r="C384" s="26">
        <v>12800</v>
      </c>
      <c r="D384" s="26">
        <v>12800</v>
      </c>
      <c r="E384" s="26">
        <v>12800</v>
      </c>
      <c r="F384" s="118"/>
      <c r="G384" s="123"/>
      <c r="H384" s="10"/>
      <c r="I384" s="10"/>
      <c r="J384" s="10"/>
      <c r="K384" s="10"/>
      <c r="L384" s="10"/>
      <c r="M384" s="10"/>
      <c r="N384" s="10"/>
      <c r="O384" s="10"/>
    </row>
    <row r="385" spans="1:15" ht="13.5" thickBot="1" x14ac:dyDescent="0.25">
      <c r="A385" s="25" t="s">
        <v>48</v>
      </c>
      <c r="B385" s="39">
        <v>69</v>
      </c>
      <c r="C385" s="39">
        <v>69</v>
      </c>
      <c r="D385" s="39">
        <v>69</v>
      </c>
      <c r="E385" s="39">
        <v>69</v>
      </c>
      <c r="F385" s="118"/>
      <c r="G385" s="123"/>
      <c r="H385" s="10"/>
      <c r="I385" s="10"/>
      <c r="J385" s="10"/>
      <c r="K385" s="10"/>
      <c r="L385" s="10"/>
      <c r="M385" s="10"/>
      <c r="N385" s="10"/>
      <c r="O385" s="10"/>
    </row>
    <row r="386" spans="1:15" ht="13.5" thickBot="1" x14ac:dyDescent="0.25">
      <c r="A386" s="24" t="s">
        <v>2</v>
      </c>
      <c r="B386" s="38">
        <f>B387+B388</f>
        <v>0</v>
      </c>
      <c r="C386" s="38">
        <f t="shared" ref="C386:E386" si="70">C387+C388</f>
        <v>0</v>
      </c>
      <c r="D386" s="38">
        <f t="shared" si="70"/>
        <v>0</v>
      </c>
      <c r="E386" s="38">
        <f t="shared" si="70"/>
        <v>0</v>
      </c>
      <c r="F386" s="118"/>
      <c r="G386" s="123"/>
      <c r="H386" s="10"/>
      <c r="I386" s="10"/>
      <c r="J386" s="10"/>
      <c r="K386" s="10"/>
      <c r="L386" s="10"/>
      <c r="M386" s="10"/>
      <c r="N386" s="10"/>
      <c r="O386" s="10"/>
    </row>
    <row r="387" spans="1:15" ht="13.5" thickBot="1" x14ac:dyDescent="0.25">
      <c r="A387" s="25" t="s">
        <v>47</v>
      </c>
      <c r="B387" s="38"/>
      <c r="C387" s="38"/>
      <c r="D387" s="38"/>
      <c r="E387" s="38"/>
      <c r="F387" s="118"/>
      <c r="G387" s="123"/>
      <c r="H387" s="10"/>
      <c r="I387" s="10"/>
      <c r="J387" s="10"/>
      <c r="K387" s="10"/>
      <c r="L387" s="10"/>
      <c r="M387" s="10"/>
      <c r="N387" s="10"/>
      <c r="O387" s="10"/>
    </row>
    <row r="388" spans="1:15" ht="13.5" thickBot="1" x14ac:dyDescent="0.25">
      <c r="A388" s="25" t="s">
        <v>48</v>
      </c>
      <c r="B388" s="38"/>
      <c r="C388" s="38"/>
      <c r="D388" s="38"/>
      <c r="E388" s="38"/>
      <c r="F388" s="118"/>
      <c r="G388" s="123"/>
      <c r="H388" s="10"/>
      <c r="I388" s="10"/>
      <c r="J388" s="10"/>
      <c r="K388" s="10"/>
      <c r="L388" s="10"/>
      <c r="M388" s="10"/>
      <c r="N388" s="10"/>
      <c r="O388" s="10"/>
    </row>
    <row r="389" spans="1:15" ht="13.5" thickBot="1" x14ac:dyDescent="0.25">
      <c r="A389" s="24" t="s">
        <v>24</v>
      </c>
      <c r="B389" s="38">
        <f>B390+B391</f>
        <v>500</v>
      </c>
      <c r="C389" s="38">
        <f t="shared" ref="C389:E389" si="71">C390+C391</f>
        <v>500</v>
      </c>
      <c r="D389" s="38">
        <f t="shared" si="71"/>
        <v>500</v>
      </c>
      <c r="E389" s="38">
        <f t="shared" si="71"/>
        <v>500</v>
      </c>
      <c r="F389" s="118"/>
      <c r="G389" s="123"/>
      <c r="H389" s="10"/>
      <c r="I389" s="10"/>
      <c r="J389" s="10"/>
      <c r="K389" s="10"/>
      <c r="L389" s="10"/>
      <c r="M389" s="10"/>
      <c r="N389" s="10"/>
      <c r="O389" s="10"/>
    </row>
    <row r="390" spans="1:15" ht="13.5" thickBot="1" x14ac:dyDescent="0.25">
      <c r="A390" s="25" t="s">
        <v>47</v>
      </c>
      <c r="B390" s="39">
        <v>500</v>
      </c>
      <c r="C390" s="39">
        <v>500</v>
      </c>
      <c r="D390" s="39">
        <v>500</v>
      </c>
      <c r="E390" s="39">
        <v>500</v>
      </c>
      <c r="F390" s="118"/>
      <c r="G390" s="123"/>
      <c r="H390" s="10"/>
      <c r="I390" s="10"/>
      <c r="J390" s="10"/>
      <c r="K390" s="10"/>
      <c r="L390" s="10"/>
      <c r="M390" s="10"/>
      <c r="N390" s="10"/>
      <c r="O390" s="10"/>
    </row>
    <row r="391" spans="1:15" ht="13.5" thickBot="1" x14ac:dyDescent="0.25">
      <c r="A391" s="25" t="s">
        <v>48</v>
      </c>
      <c r="B391" s="39"/>
      <c r="C391" s="39"/>
      <c r="D391" s="39"/>
      <c r="E391" s="39"/>
      <c r="F391" s="118"/>
      <c r="G391" s="123"/>
      <c r="H391" s="10"/>
      <c r="I391" s="10"/>
      <c r="J391" s="10"/>
      <c r="K391" s="10"/>
      <c r="L391" s="10"/>
      <c r="M391" s="10"/>
      <c r="N391" s="10"/>
      <c r="O391" s="10"/>
    </row>
    <row r="392" spans="1:15" ht="13.5" thickBot="1" x14ac:dyDescent="0.25">
      <c r="A392" s="24" t="s">
        <v>25</v>
      </c>
      <c r="B392" s="38">
        <f>B393+B394</f>
        <v>344</v>
      </c>
      <c r="C392" s="38">
        <f t="shared" ref="C392:E392" si="72">C393+C394</f>
        <v>500</v>
      </c>
      <c r="D392" s="38">
        <f t="shared" si="72"/>
        <v>500</v>
      </c>
      <c r="E392" s="38">
        <f t="shared" si="72"/>
        <v>500</v>
      </c>
      <c r="F392" s="118"/>
      <c r="G392" s="123"/>
      <c r="H392" s="10"/>
      <c r="I392" s="10"/>
      <c r="J392" s="10"/>
      <c r="K392" s="10"/>
      <c r="L392" s="10"/>
      <c r="M392" s="10"/>
      <c r="N392" s="10"/>
      <c r="O392" s="10"/>
    </row>
    <row r="393" spans="1:15" ht="13.5" thickBot="1" x14ac:dyDescent="0.25">
      <c r="A393" s="25" t="s">
        <v>47</v>
      </c>
      <c r="B393" s="39">
        <v>344</v>
      </c>
      <c r="C393" s="39">
        <v>500</v>
      </c>
      <c r="D393" s="39">
        <v>500</v>
      </c>
      <c r="E393" s="39">
        <v>500</v>
      </c>
      <c r="F393" s="118"/>
      <c r="G393" s="123"/>
      <c r="H393" s="10"/>
      <c r="I393" s="10"/>
      <c r="J393" s="10"/>
      <c r="K393" s="10"/>
      <c r="L393" s="10"/>
      <c r="M393" s="10"/>
      <c r="N393" s="10"/>
      <c r="O393" s="10"/>
    </row>
    <row r="394" spans="1:15" ht="13.5" thickBot="1" x14ac:dyDescent="0.25">
      <c r="A394" s="25" t="s">
        <v>48</v>
      </c>
      <c r="B394" s="39"/>
      <c r="C394" s="39"/>
      <c r="D394" s="39"/>
      <c r="E394" s="39"/>
      <c r="F394" s="118"/>
      <c r="G394" s="123"/>
      <c r="H394" s="10"/>
      <c r="I394" s="10"/>
      <c r="J394" s="10"/>
      <c r="K394" s="10"/>
      <c r="L394" s="10"/>
      <c r="M394" s="10"/>
      <c r="N394" s="10"/>
      <c r="O394" s="10"/>
    </row>
    <row r="395" spans="1:15" ht="26.25" thickBot="1" x14ac:dyDescent="0.25">
      <c r="A395" s="24" t="s">
        <v>3</v>
      </c>
      <c r="B395" s="38">
        <f>B396+B397</f>
        <v>203</v>
      </c>
      <c r="C395" s="38">
        <f t="shared" ref="C395:E395" si="73">C396+C397</f>
        <v>0</v>
      </c>
      <c r="D395" s="38">
        <f t="shared" si="73"/>
        <v>0</v>
      </c>
      <c r="E395" s="38">
        <f t="shared" si="73"/>
        <v>0</v>
      </c>
      <c r="F395" s="118"/>
      <c r="G395" s="123"/>
      <c r="H395" s="10"/>
      <c r="I395" s="10"/>
      <c r="J395" s="10"/>
      <c r="K395" s="10"/>
      <c r="L395" s="10"/>
      <c r="M395" s="10"/>
      <c r="N395" s="10"/>
      <c r="O395" s="10"/>
    </row>
    <row r="396" spans="1:15" ht="13.5" thickBot="1" x14ac:dyDescent="0.25">
      <c r="A396" s="25" t="s">
        <v>47</v>
      </c>
      <c r="B396" s="38">
        <v>203</v>
      </c>
      <c r="C396" s="38"/>
      <c r="D396" s="38"/>
      <c r="E396" s="38"/>
      <c r="F396" s="118"/>
      <c r="G396" s="123"/>
      <c r="H396" s="10"/>
      <c r="I396" s="10"/>
      <c r="J396" s="10"/>
      <c r="K396" s="10"/>
      <c r="L396" s="10"/>
      <c r="M396" s="10"/>
      <c r="N396" s="10"/>
      <c r="O396" s="10"/>
    </row>
    <row r="397" spans="1:15" ht="13.5" thickBot="1" x14ac:dyDescent="0.25">
      <c r="A397" s="25" t="s">
        <v>48</v>
      </c>
      <c r="B397" s="47"/>
      <c r="C397" s="37"/>
      <c r="D397" s="37"/>
      <c r="E397" s="37"/>
      <c r="F397" s="118"/>
      <c r="G397" s="123"/>
      <c r="H397" s="10"/>
      <c r="I397" s="10"/>
      <c r="J397" s="10"/>
      <c r="K397" s="10"/>
      <c r="L397" s="10"/>
      <c r="M397" s="10"/>
      <c r="N397" s="10"/>
      <c r="O397" s="10"/>
    </row>
    <row r="398" spans="1:15" ht="13.5" thickBot="1" x14ac:dyDescent="0.25">
      <c r="A398" s="34" t="s">
        <v>77</v>
      </c>
      <c r="B398" s="37">
        <f>B395+B392+B389+B386+B383+B380+B377</f>
        <v>99080</v>
      </c>
      <c r="C398" s="37">
        <f t="shared" ref="C398:E398" si="74">C395+C392+C389+C386+C383+C380+C377</f>
        <v>98608</v>
      </c>
      <c r="D398" s="37">
        <f t="shared" si="74"/>
        <v>98608</v>
      </c>
      <c r="E398" s="37">
        <f t="shared" si="74"/>
        <v>98608</v>
      </c>
      <c r="F398" s="118"/>
      <c r="G398" s="123"/>
      <c r="H398" s="10"/>
      <c r="I398" s="10"/>
      <c r="J398" s="10"/>
      <c r="K398" s="10"/>
      <c r="L398" s="10"/>
      <c r="M398" s="10"/>
      <c r="N398" s="10"/>
      <c r="O398" s="10"/>
    </row>
    <row r="399" spans="1:15" ht="13.5" thickBot="1" x14ac:dyDescent="0.25">
      <c r="A399" s="30" t="s">
        <v>31</v>
      </c>
      <c r="B399" s="35">
        <f>IF(B398-B369=0,0,"Error")</f>
        <v>0</v>
      </c>
      <c r="C399" s="35">
        <f>IF(C398-C369=0,0,"Error")</f>
        <v>0</v>
      </c>
      <c r="D399" s="35">
        <f>IF(D398-D369=0,0,"Error")</f>
        <v>0</v>
      </c>
      <c r="E399" s="35">
        <f>IF(E398-E369=0,0,"Error")</f>
        <v>0</v>
      </c>
      <c r="F399" s="118"/>
      <c r="G399" s="123"/>
      <c r="H399" s="10"/>
      <c r="I399" s="10"/>
      <c r="J399" s="10"/>
      <c r="K399" s="10"/>
      <c r="L399" s="10"/>
      <c r="M399" s="10"/>
      <c r="N399" s="10"/>
      <c r="O399" s="10"/>
    </row>
    <row r="400" spans="1:15" ht="13.5" thickBot="1" x14ac:dyDescent="0.25">
      <c r="A400" s="103" t="s">
        <v>125</v>
      </c>
      <c r="B400" s="564" t="s">
        <v>78</v>
      </c>
      <c r="C400" s="565"/>
      <c r="D400" s="565"/>
      <c r="E400" s="566"/>
      <c r="F400" s="118" t="s">
        <v>79</v>
      </c>
      <c r="G400" s="123"/>
      <c r="H400" s="10"/>
      <c r="I400" s="10"/>
      <c r="J400" s="10"/>
      <c r="K400" s="10"/>
      <c r="L400" s="10"/>
      <c r="M400" s="10"/>
      <c r="N400" s="10"/>
      <c r="O400" s="10"/>
    </row>
    <row r="401" spans="1:15" ht="113.25" customHeight="1" thickBot="1" x14ac:dyDescent="0.25">
      <c r="A401" s="15" t="s">
        <v>9</v>
      </c>
      <c r="B401" s="567" t="s">
        <v>191</v>
      </c>
      <c r="C401" s="567"/>
      <c r="D401" s="567"/>
      <c r="E401" s="567"/>
      <c r="F401" s="118"/>
      <c r="G401" s="123"/>
      <c r="H401" s="10"/>
      <c r="I401" s="10"/>
      <c r="J401" s="10"/>
      <c r="K401" s="10"/>
      <c r="L401" s="10"/>
      <c r="M401" s="10"/>
      <c r="N401" s="10"/>
      <c r="O401" s="10"/>
    </row>
    <row r="402" spans="1:15" ht="13.5" thickBot="1" x14ac:dyDescent="0.25">
      <c r="A402" s="15" t="s">
        <v>14</v>
      </c>
      <c r="B402" s="538" t="s">
        <v>80</v>
      </c>
      <c r="C402" s="539"/>
      <c r="D402" s="539"/>
      <c r="E402" s="540"/>
      <c r="F402" s="118"/>
      <c r="G402" s="123"/>
      <c r="H402" s="10"/>
      <c r="I402" s="10"/>
      <c r="J402" s="10"/>
      <c r="K402" s="10"/>
      <c r="L402" s="10"/>
      <c r="M402" s="10"/>
      <c r="N402" s="10"/>
      <c r="O402" s="10"/>
    </row>
    <row r="403" spans="1:15" x14ac:dyDescent="0.2">
      <c r="A403" s="515"/>
      <c r="B403" s="13">
        <v>2019</v>
      </c>
      <c r="C403" s="13">
        <v>2020</v>
      </c>
      <c r="D403" s="13">
        <v>2021</v>
      </c>
      <c r="E403" s="13">
        <v>2022</v>
      </c>
      <c r="F403" s="118"/>
      <c r="G403" s="123"/>
      <c r="H403" s="10"/>
      <c r="I403" s="10"/>
      <c r="J403" s="10"/>
      <c r="K403" s="10"/>
      <c r="L403" s="10"/>
      <c r="M403" s="10"/>
      <c r="N403" s="10"/>
      <c r="O403" s="10"/>
    </row>
    <row r="404" spans="1:15" ht="13.5" thickBot="1" x14ac:dyDescent="0.25">
      <c r="A404" s="516"/>
      <c r="B404" s="18" t="s">
        <v>5</v>
      </c>
      <c r="C404" s="18" t="s">
        <v>6</v>
      </c>
      <c r="D404" s="18" t="s">
        <v>6</v>
      </c>
      <c r="E404" s="242" t="s">
        <v>6</v>
      </c>
      <c r="F404" s="222"/>
      <c r="G404" s="123"/>
      <c r="H404" s="10"/>
      <c r="I404" s="10"/>
      <c r="J404" s="10"/>
      <c r="K404" s="10"/>
      <c r="L404" s="10"/>
      <c r="M404" s="10"/>
      <c r="N404" s="10"/>
      <c r="O404" s="10"/>
    </row>
    <row r="405" spans="1:15" ht="13.5" thickBot="1" x14ac:dyDescent="0.25">
      <c r="A405" s="15" t="s">
        <v>8</v>
      </c>
      <c r="B405" s="19">
        <v>135</v>
      </c>
      <c r="C405" s="19">
        <v>100</v>
      </c>
      <c r="D405" s="19">
        <v>102</v>
      </c>
      <c r="E405" s="243">
        <v>102</v>
      </c>
      <c r="F405" s="222"/>
      <c r="G405" s="126"/>
      <c r="H405" s="10"/>
      <c r="I405" s="10"/>
      <c r="J405" s="10"/>
      <c r="K405" s="10"/>
      <c r="L405" s="10"/>
      <c r="M405" s="10"/>
      <c r="N405" s="10"/>
      <c r="O405" s="10"/>
    </row>
    <row r="406" spans="1:15" ht="13.5" thickBot="1" x14ac:dyDescent="0.25">
      <c r="A406" s="15" t="s">
        <v>15</v>
      </c>
      <c r="B406" s="19">
        <v>98884</v>
      </c>
      <c r="C406" s="19">
        <v>78231</v>
      </c>
      <c r="D406" s="19">
        <v>82187</v>
      </c>
      <c r="E406" s="243">
        <v>89687</v>
      </c>
      <c r="F406" s="67"/>
      <c r="G406" s="67"/>
      <c r="H406" s="67"/>
      <c r="I406" s="67"/>
      <c r="J406" s="10"/>
      <c r="K406" s="10"/>
      <c r="L406" s="10"/>
      <c r="M406" s="10"/>
      <c r="N406" s="10"/>
      <c r="O406" s="10"/>
    </row>
    <row r="407" spans="1:15" ht="13.5" thickBot="1" x14ac:dyDescent="0.25">
      <c r="A407" s="15" t="s">
        <v>23</v>
      </c>
      <c r="B407" s="21">
        <f>B406/B405</f>
        <v>732.47407407407411</v>
      </c>
      <c r="C407" s="21">
        <f>C406/C405</f>
        <v>782.31</v>
      </c>
      <c r="D407" s="21">
        <f>D406/D405</f>
        <v>805.75490196078431</v>
      </c>
      <c r="E407" s="244">
        <f>E406/E405</f>
        <v>879.28431372549016</v>
      </c>
      <c r="F407" s="246"/>
      <c r="G407" s="123"/>
      <c r="H407" s="10"/>
      <c r="I407" s="10"/>
      <c r="J407" s="10"/>
      <c r="K407" s="10"/>
      <c r="L407" s="10"/>
      <c r="M407" s="10"/>
      <c r="N407" s="10"/>
      <c r="O407" s="10"/>
    </row>
    <row r="408" spans="1:15" ht="13.5" thickBot="1" x14ac:dyDescent="0.25">
      <c r="A408" s="15" t="s">
        <v>16</v>
      </c>
      <c r="B408" s="234"/>
      <c r="C408" s="22">
        <f>C405/B405-1</f>
        <v>-0.2592592592592593</v>
      </c>
      <c r="D408" s="22">
        <f>D405/C405-1</f>
        <v>2.0000000000000018E-2</v>
      </c>
      <c r="E408" s="245">
        <f>E405/D405-1</f>
        <v>0</v>
      </c>
      <c r="F408" s="222"/>
      <c r="G408" s="123"/>
      <c r="H408" s="10"/>
      <c r="I408" s="10"/>
      <c r="J408" s="10"/>
      <c r="K408" s="10"/>
      <c r="L408" s="10"/>
      <c r="M408" s="10"/>
      <c r="N408" s="10"/>
      <c r="O408" s="10"/>
    </row>
    <row r="409" spans="1:15" ht="13.5" thickBot="1" x14ac:dyDescent="0.25">
      <c r="A409" s="15" t="s">
        <v>17</v>
      </c>
      <c r="B409" s="234"/>
      <c r="C409" s="22">
        <f>C406/B406-1</f>
        <v>-0.20886088750455079</v>
      </c>
      <c r="D409" s="22">
        <f t="shared" ref="D409:E410" si="75">D406/C406-1</f>
        <v>5.056818908105476E-2</v>
      </c>
      <c r="E409" s="245">
        <f t="shared" si="75"/>
        <v>9.1255308017083037E-2</v>
      </c>
      <c r="F409" s="222"/>
      <c r="G409" s="123"/>
      <c r="H409" s="10"/>
      <c r="I409" s="10"/>
      <c r="J409" s="10"/>
      <c r="K409" s="10"/>
      <c r="L409" s="10"/>
      <c r="M409" s="10"/>
      <c r="N409" s="10"/>
      <c r="O409" s="10"/>
    </row>
    <row r="410" spans="1:15" ht="13.5" thickBot="1" x14ac:dyDescent="0.25">
      <c r="A410" s="15" t="s">
        <v>18</v>
      </c>
      <c r="B410" s="234"/>
      <c r="C410" s="22">
        <f>C407/B407-1</f>
        <v>6.8037801868856329E-2</v>
      </c>
      <c r="D410" s="22">
        <f t="shared" si="75"/>
        <v>2.9968812824563651E-2</v>
      </c>
      <c r="E410" s="22">
        <f t="shared" si="75"/>
        <v>9.1255308017083037E-2</v>
      </c>
      <c r="F410" s="118"/>
      <c r="G410" s="123"/>
      <c r="H410" s="10"/>
      <c r="I410" s="10"/>
      <c r="J410" s="10"/>
      <c r="K410" s="10"/>
      <c r="L410" s="10"/>
      <c r="M410" s="10"/>
      <c r="N410" s="10"/>
      <c r="O410" s="10"/>
    </row>
    <row r="411" spans="1:15" ht="13.5" thickBot="1" x14ac:dyDescent="0.25">
      <c r="A411" s="517" t="s">
        <v>177</v>
      </c>
      <c r="B411" s="518"/>
      <c r="C411" s="518"/>
      <c r="D411" s="518"/>
      <c r="E411" s="519"/>
      <c r="F411" s="118"/>
      <c r="G411" s="123"/>
      <c r="H411" s="10"/>
      <c r="I411" s="10"/>
      <c r="J411" s="10"/>
      <c r="K411" s="10"/>
      <c r="L411" s="10"/>
      <c r="M411" s="10"/>
      <c r="N411" s="10"/>
      <c r="O411" s="10"/>
    </row>
    <row r="412" spans="1:15" x14ac:dyDescent="0.2">
      <c r="A412" s="515"/>
      <c r="B412" s="13">
        <v>2019</v>
      </c>
      <c r="C412" s="13">
        <v>2020</v>
      </c>
      <c r="D412" s="13">
        <v>2021</v>
      </c>
      <c r="E412" s="13">
        <v>2022</v>
      </c>
      <c r="F412" s="118"/>
      <c r="G412" s="123"/>
      <c r="H412" s="10"/>
      <c r="I412" s="10"/>
      <c r="J412" s="10"/>
      <c r="K412" s="10"/>
      <c r="L412" s="10"/>
      <c r="M412" s="10"/>
      <c r="N412" s="10"/>
      <c r="O412" s="10"/>
    </row>
    <row r="413" spans="1:15" ht="13.5" thickBot="1" x14ac:dyDescent="0.25">
      <c r="A413" s="516"/>
      <c r="B413" s="18" t="s">
        <v>5</v>
      </c>
      <c r="C413" s="18" t="s">
        <v>6</v>
      </c>
      <c r="D413" s="18" t="s">
        <v>6</v>
      </c>
      <c r="E413" s="18" t="s">
        <v>6</v>
      </c>
      <c r="F413" s="118"/>
      <c r="G413" s="123"/>
      <c r="H413" s="10"/>
      <c r="I413" s="10"/>
      <c r="J413" s="10"/>
      <c r="K413" s="10"/>
      <c r="L413" s="10"/>
      <c r="M413" s="10"/>
      <c r="N413" s="10"/>
      <c r="O413" s="10"/>
    </row>
    <row r="414" spans="1:15" ht="13.5" thickBot="1" x14ac:dyDescent="0.25">
      <c r="A414" s="24" t="s">
        <v>0</v>
      </c>
      <c r="B414" s="20">
        <f>B415+B416</f>
        <v>0</v>
      </c>
      <c r="C414" s="20">
        <f t="shared" ref="C414:E414" si="76">C415+C416</f>
        <v>0</v>
      </c>
      <c r="D414" s="20">
        <f t="shared" si="76"/>
        <v>0</v>
      </c>
      <c r="E414" s="20">
        <f t="shared" si="76"/>
        <v>0</v>
      </c>
      <c r="F414" s="118"/>
      <c r="G414" s="123"/>
      <c r="H414" s="10"/>
      <c r="I414" s="10"/>
      <c r="J414" s="10"/>
      <c r="K414" s="10"/>
      <c r="L414" s="10"/>
      <c r="M414" s="10"/>
      <c r="N414" s="10"/>
      <c r="O414" s="10"/>
    </row>
    <row r="415" spans="1:15" ht="13.5" thickBot="1" x14ac:dyDescent="0.25">
      <c r="A415" s="25" t="s">
        <v>47</v>
      </c>
      <c r="B415" s="20"/>
      <c r="C415" s="49"/>
      <c r="D415" s="49"/>
      <c r="E415" s="49"/>
      <c r="F415" s="118"/>
      <c r="G415" s="123"/>
      <c r="H415" s="10"/>
      <c r="I415" s="10"/>
      <c r="J415" s="10"/>
      <c r="K415" s="10"/>
      <c r="L415" s="10"/>
      <c r="M415" s="10"/>
      <c r="N415" s="10"/>
      <c r="O415" s="10"/>
    </row>
    <row r="416" spans="1:15" ht="13.5" thickBot="1" x14ac:dyDescent="0.25">
      <c r="A416" s="25" t="s">
        <v>48</v>
      </c>
      <c r="B416" s="20"/>
      <c r="C416" s="49"/>
      <c r="D416" s="49"/>
      <c r="E416" s="49"/>
      <c r="F416" s="118"/>
      <c r="G416" s="123"/>
      <c r="H416" s="10"/>
      <c r="I416" s="10"/>
      <c r="J416" s="10"/>
      <c r="K416" s="10"/>
      <c r="L416" s="10"/>
      <c r="M416" s="10"/>
      <c r="N416" s="10"/>
      <c r="O416" s="10"/>
    </row>
    <row r="417" spans="1:15" ht="26.25" thickBot="1" x14ac:dyDescent="0.25">
      <c r="A417" s="24" t="s">
        <v>28</v>
      </c>
      <c r="B417" s="20">
        <f>B418+B419</f>
        <v>0</v>
      </c>
      <c r="C417" s="20">
        <f t="shared" ref="C417:E417" si="77">C418+C419</f>
        <v>0</v>
      </c>
      <c r="D417" s="20">
        <f t="shared" si="77"/>
        <v>0</v>
      </c>
      <c r="E417" s="20">
        <f t="shared" si="77"/>
        <v>0</v>
      </c>
      <c r="F417" s="118"/>
      <c r="G417" s="123"/>
      <c r="H417" s="10"/>
      <c r="I417" s="10"/>
      <c r="J417" s="10"/>
      <c r="K417" s="10"/>
      <c r="L417" s="10"/>
      <c r="M417" s="10"/>
      <c r="N417" s="10"/>
      <c r="O417" s="10"/>
    </row>
    <row r="418" spans="1:15" ht="13.5" thickBot="1" x14ac:dyDescent="0.25">
      <c r="A418" s="25" t="s">
        <v>47</v>
      </c>
      <c r="B418" s="20"/>
      <c r="C418" s="20"/>
      <c r="D418" s="20"/>
      <c r="E418" s="20"/>
      <c r="F418" s="118"/>
      <c r="G418" s="123"/>
      <c r="H418" s="10"/>
      <c r="I418" s="10"/>
      <c r="J418" s="10"/>
      <c r="K418" s="10"/>
      <c r="L418" s="10"/>
      <c r="M418" s="10"/>
      <c r="N418" s="10"/>
      <c r="O418" s="10"/>
    </row>
    <row r="419" spans="1:15" ht="13.5" thickBot="1" x14ac:dyDescent="0.25">
      <c r="A419" s="25" t="s">
        <v>48</v>
      </c>
      <c r="B419" s="20"/>
      <c r="C419" s="20"/>
      <c r="D419" s="20"/>
      <c r="E419" s="20"/>
      <c r="F419" s="118"/>
      <c r="G419" s="123"/>
      <c r="H419" s="10"/>
      <c r="I419" s="10"/>
      <c r="J419" s="10"/>
      <c r="K419" s="10"/>
      <c r="L419" s="10"/>
      <c r="M419" s="10"/>
      <c r="N419" s="10"/>
      <c r="O419" s="10"/>
    </row>
    <row r="420" spans="1:15" ht="13.5" thickBot="1" x14ac:dyDescent="0.25">
      <c r="A420" s="24" t="s">
        <v>1</v>
      </c>
      <c r="B420" s="20">
        <f>B421+B422</f>
        <v>3298</v>
      </c>
      <c r="C420" s="20">
        <f t="shared" ref="C420:E420" si="78">C421+C422</f>
        <v>4881</v>
      </c>
      <c r="D420" s="20">
        <f t="shared" si="78"/>
        <v>7870</v>
      </c>
      <c r="E420" s="20">
        <f t="shared" si="78"/>
        <v>10370</v>
      </c>
      <c r="F420" s="118"/>
      <c r="G420" s="123"/>
      <c r="H420" s="10"/>
      <c r="I420" s="10"/>
      <c r="J420" s="10"/>
      <c r="K420" s="10"/>
      <c r="L420" s="10"/>
      <c r="M420" s="10"/>
      <c r="N420" s="10"/>
      <c r="O420" s="10"/>
    </row>
    <row r="421" spans="1:15" ht="13.5" thickBot="1" x14ac:dyDescent="0.25">
      <c r="A421" s="25" t="s">
        <v>47</v>
      </c>
      <c r="B421" s="26">
        <v>3298</v>
      </c>
      <c r="C421" s="26">
        <v>3511</v>
      </c>
      <c r="D421" s="26">
        <v>6500</v>
      </c>
      <c r="E421" s="26">
        <v>9000</v>
      </c>
      <c r="F421" s="118"/>
      <c r="G421" s="123"/>
      <c r="H421" s="10"/>
      <c r="I421" s="10"/>
      <c r="J421" s="10"/>
      <c r="K421" s="10"/>
      <c r="L421" s="10"/>
      <c r="M421" s="10"/>
      <c r="N421" s="10"/>
      <c r="O421" s="10"/>
    </row>
    <row r="422" spans="1:15" ht="13.5" thickBot="1" x14ac:dyDescent="0.25">
      <c r="A422" s="25" t="s">
        <v>48</v>
      </c>
      <c r="B422" s="50">
        <v>0</v>
      </c>
      <c r="C422" s="26">
        <v>1370</v>
      </c>
      <c r="D422" s="26">
        <v>1370</v>
      </c>
      <c r="E422" s="26">
        <v>1370</v>
      </c>
      <c r="F422" s="118"/>
      <c r="G422" s="240"/>
      <c r="H422" s="10"/>
      <c r="I422" s="10"/>
      <c r="J422" s="10"/>
      <c r="K422" s="10"/>
      <c r="L422" s="10"/>
      <c r="M422" s="10"/>
      <c r="N422" s="10"/>
      <c r="O422" s="10"/>
    </row>
    <row r="423" spans="1:15" ht="13.5" thickBot="1" x14ac:dyDescent="0.25">
      <c r="A423" s="24" t="s">
        <v>2</v>
      </c>
      <c r="B423" s="20">
        <f>B424+B425</f>
        <v>0</v>
      </c>
      <c r="C423" s="20">
        <f t="shared" ref="C423:E423" si="79">C424+C425</f>
        <v>0</v>
      </c>
      <c r="D423" s="20">
        <f t="shared" si="79"/>
        <v>0</v>
      </c>
      <c r="E423" s="20">
        <f t="shared" si="79"/>
        <v>0</v>
      </c>
      <c r="F423" s="118"/>
      <c r="G423" s="240"/>
      <c r="H423" s="10"/>
      <c r="I423" s="10"/>
      <c r="J423" s="10"/>
      <c r="K423" s="10"/>
      <c r="L423" s="10"/>
      <c r="M423" s="10"/>
      <c r="N423" s="10"/>
      <c r="O423" s="10"/>
    </row>
    <row r="424" spans="1:15" ht="13.5" thickBot="1" x14ac:dyDescent="0.25">
      <c r="A424" s="25" t="s">
        <v>47</v>
      </c>
      <c r="B424" s="20"/>
      <c r="C424" s="20"/>
      <c r="D424" s="20"/>
      <c r="E424" s="20"/>
      <c r="F424" s="118"/>
      <c r="G424" s="254"/>
      <c r="H424" s="10"/>
      <c r="I424" s="10"/>
      <c r="J424" s="10"/>
      <c r="K424" s="10"/>
      <c r="L424" s="10"/>
      <c r="M424" s="10"/>
      <c r="N424" s="10"/>
      <c r="O424" s="10"/>
    </row>
    <row r="425" spans="1:15" ht="13.5" thickBot="1" x14ac:dyDescent="0.25">
      <c r="A425" s="25" t="s">
        <v>48</v>
      </c>
      <c r="B425" s="20"/>
      <c r="C425" s="20"/>
      <c r="D425" s="20"/>
      <c r="E425" s="20"/>
      <c r="F425" s="118"/>
      <c r="G425" s="240"/>
      <c r="H425" s="10"/>
      <c r="I425" s="10"/>
      <c r="J425" s="10"/>
      <c r="K425" s="10"/>
      <c r="L425" s="10"/>
      <c r="M425" s="10"/>
      <c r="N425" s="10"/>
      <c r="O425" s="10"/>
    </row>
    <row r="426" spans="1:15" ht="13.5" thickBot="1" x14ac:dyDescent="0.25">
      <c r="A426" s="24" t="s">
        <v>24</v>
      </c>
      <c r="B426" s="20">
        <f>B427+B428</f>
        <v>87931</v>
      </c>
      <c r="C426" s="20">
        <f t="shared" ref="C426:E426" si="80">C427+C428</f>
        <v>65200</v>
      </c>
      <c r="D426" s="20">
        <f t="shared" si="80"/>
        <v>66167</v>
      </c>
      <c r="E426" s="20">
        <f t="shared" si="80"/>
        <v>71167</v>
      </c>
      <c r="F426" s="118"/>
      <c r="G426" s="240"/>
      <c r="H426" s="10"/>
      <c r="I426" s="10"/>
      <c r="J426" s="10"/>
      <c r="K426" s="10"/>
      <c r="L426" s="10"/>
      <c r="M426" s="10"/>
      <c r="N426" s="10"/>
      <c r="O426" s="10"/>
    </row>
    <row r="427" spans="1:15" ht="13.5" thickBot="1" x14ac:dyDescent="0.25">
      <c r="A427" s="25" t="s">
        <v>47</v>
      </c>
      <c r="B427" s="26">
        <v>87931</v>
      </c>
      <c r="C427" s="26">
        <v>65200</v>
      </c>
      <c r="D427" s="26">
        <v>66167</v>
      </c>
      <c r="E427" s="26">
        <v>71167</v>
      </c>
      <c r="F427" s="207"/>
      <c r="G427" s="254"/>
      <c r="H427" s="10"/>
      <c r="I427" s="10"/>
      <c r="J427" s="10"/>
      <c r="K427" s="10"/>
      <c r="L427" s="10"/>
      <c r="M427" s="10"/>
      <c r="N427" s="10"/>
      <c r="O427" s="10"/>
    </row>
    <row r="428" spans="1:15" ht="13.5" thickBot="1" x14ac:dyDescent="0.25">
      <c r="A428" s="25" t="s">
        <v>48</v>
      </c>
      <c r="B428" s="26"/>
      <c r="C428" s="26"/>
      <c r="D428" s="26"/>
      <c r="E428" s="26"/>
      <c r="F428" s="207"/>
      <c r="G428" s="123"/>
      <c r="H428" s="10"/>
      <c r="I428" s="236"/>
      <c r="J428" s="236"/>
      <c r="K428" s="236"/>
      <c r="L428" s="236"/>
      <c r="M428" s="10"/>
      <c r="N428" s="10"/>
      <c r="O428" s="10"/>
    </row>
    <row r="429" spans="1:15" ht="13.5" thickBot="1" x14ac:dyDescent="0.25">
      <c r="A429" s="24" t="s">
        <v>25</v>
      </c>
      <c r="B429" s="20">
        <f>B430+B431</f>
        <v>5855</v>
      </c>
      <c r="C429" s="20">
        <f t="shared" ref="C429:E429" si="81">C430+C431</f>
        <v>8150</v>
      </c>
      <c r="D429" s="20">
        <f t="shared" si="81"/>
        <v>8150</v>
      </c>
      <c r="E429" s="20">
        <f t="shared" si="81"/>
        <v>8150</v>
      </c>
      <c r="F429" s="207"/>
      <c r="G429" s="123"/>
      <c r="H429" s="10"/>
      <c r="I429" s="237"/>
      <c r="J429" s="237"/>
      <c r="K429" s="237"/>
      <c r="L429" s="237"/>
      <c r="M429" s="10"/>
      <c r="N429" s="10"/>
      <c r="O429" s="10"/>
    </row>
    <row r="430" spans="1:15" ht="13.5" thickBot="1" x14ac:dyDescent="0.25">
      <c r="A430" s="25" t="s">
        <v>47</v>
      </c>
      <c r="B430" s="26">
        <v>5855</v>
      </c>
      <c r="C430" s="26">
        <v>8150</v>
      </c>
      <c r="D430" s="26">
        <v>8150</v>
      </c>
      <c r="E430" s="26">
        <v>8150</v>
      </c>
      <c r="F430" s="207"/>
      <c r="G430" s="123"/>
      <c r="H430" s="10"/>
      <c r="I430" s="238"/>
      <c r="J430" s="238"/>
      <c r="K430" s="238"/>
      <c r="L430" s="238"/>
      <c r="M430" s="10"/>
      <c r="N430" s="10"/>
      <c r="O430" s="10"/>
    </row>
    <row r="431" spans="1:15" ht="13.5" thickBot="1" x14ac:dyDescent="0.25">
      <c r="A431" s="25" t="s">
        <v>48</v>
      </c>
      <c r="B431" s="26"/>
      <c r="C431" s="26"/>
      <c r="D431" s="26"/>
      <c r="E431" s="26"/>
      <c r="F431" s="118"/>
      <c r="G431" s="123"/>
      <c r="H431" s="10"/>
      <c r="I431" s="238"/>
      <c r="J431" s="238"/>
      <c r="K431" s="238"/>
      <c r="L431" s="238"/>
      <c r="M431" s="10"/>
      <c r="N431" s="10"/>
      <c r="O431" s="10"/>
    </row>
    <row r="432" spans="1:15" ht="26.25" thickBot="1" x14ac:dyDescent="0.25">
      <c r="A432" s="24" t="s">
        <v>3</v>
      </c>
      <c r="B432" s="20">
        <f>B433+B434</f>
        <v>1800</v>
      </c>
      <c r="C432" s="20">
        <f t="shared" ref="C432:E432" si="82">C433+C434</f>
        <v>0</v>
      </c>
      <c r="D432" s="20">
        <f t="shared" si="82"/>
        <v>0</v>
      </c>
      <c r="E432" s="20">
        <f t="shared" si="82"/>
        <v>0</v>
      </c>
      <c r="F432" s="118"/>
      <c r="G432" s="123"/>
      <c r="H432" s="10"/>
      <c r="I432" s="51"/>
      <c r="J432" s="236"/>
      <c r="K432" s="236"/>
      <c r="L432" s="51"/>
      <c r="M432" s="10"/>
      <c r="N432" s="10"/>
      <c r="O432" s="10"/>
    </row>
    <row r="433" spans="1:15" ht="13.5" thickBot="1" x14ac:dyDescent="0.25">
      <c r="A433" s="25" t="s">
        <v>47</v>
      </c>
      <c r="B433" s="20">
        <v>1800</v>
      </c>
      <c r="C433" s="20"/>
      <c r="D433" s="20"/>
      <c r="E433" s="20"/>
      <c r="F433" s="118"/>
      <c r="G433" s="123"/>
      <c r="H433" s="10"/>
      <c r="I433" s="52"/>
      <c r="J433" s="53"/>
      <c r="K433" s="53"/>
      <c r="L433" s="52"/>
      <c r="M433" s="10"/>
      <c r="N433" s="10"/>
      <c r="O433" s="10"/>
    </row>
    <row r="434" spans="1:15" ht="13.5" thickBot="1" x14ac:dyDescent="0.25">
      <c r="A434" s="25" t="s">
        <v>48</v>
      </c>
      <c r="B434" s="47"/>
      <c r="C434" s="37"/>
      <c r="D434" s="37"/>
      <c r="E434" s="37"/>
      <c r="F434" s="118"/>
      <c r="G434" s="123"/>
      <c r="H434" s="10"/>
      <c r="I434" s="52"/>
      <c r="J434" s="52"/>
      <c r="K434" s="52"/>
      <c r="L434" s="52"/>
      <c r="M434" s="10"/>
      <c r="N434" s="10"/>
      <c r="O434" s="10"/>
    </row>
    <row r="435" spans="1:15" ht="13.5" thickBot="1" x14ac:dyDescent="0.25">
      <c r="A435" s="34" t="s">
        <v>81</v>
      </c>
      <c r="B435" s="37">
        <f>B432+B429+B426+B423+B420+B417+B414</f>
        <v>98884</v>
      </c>
      <c r="C435" s="37">
        <f t="shared" ref="C435:E435" si="83">C432+C429+C426+C423+C420+C417+C414</f>
        <v>78231</v>
      </c>
      <c r="D435" s="37">
        <f t="shared" si="83"/>
        <v>82187</v>
      </c>
      <c r="E435" s="37">
        <f t="shared" si="83"/>
        <v>89687</v>
      </c>
      <c r="F435" s="118"/>
      <c r="G435" s="123"/>
      <c r="H435" s="10"/>
      <c r="I435" s="236"/>
      <c r="J435" s="54"/>
      <c r="K435" s="54"/>
      <c r="L435" s="54"/>
      <c r="M435" s="10"/>
      <c r="N435" s="10"/>
      <c r="O435" s="10"/>
    </row>
    <row r="436" spans="1:15" ht="13.5" thickBot="1" x14ac:dyDescent="0.25">
      <c r="A436" s="32" t="s">
        <v>31</v>
      </c>
      <c r="B436" s="35">
        <f>IF(B435-B406=0,0,"Error")</f>
        <v>0</v>
      </c>
      <c r="C436" s="35">
        <f>IF(C435-C406=0,0,"Error")</f>
        <v>0</v>
      </c>
      <c r="D436" s="35">
        <f>IF(D435-D406=0,0,"Error")</f>
        <v>0</v>
      </c>
      <c r="E436" s="35">
        <f>IF(E435-E406=0,0,"Error")</f>
        <v>0</v>
      </c>
      <c r="F436" s="118"/>
      <c r="G436" s="123"/>
      <c r="H436" s="10"/>
      <c r="I436" s="236"/>
      <c r="J436" s="54"/>
      <c r="K436" s="54"/>
      <c r="L436" s="54"/>
      <c r="M436" s="10"/>
      <c r="N436" s="10"/>
      <c r="O436" s="10"/>
    </row>
    <row r="437" spans="1:15" ht="13.5" thickBot="1" x14ac:dyDescent="0.25">
      <c r="A437" s="435" t="s">
        <v>38</v>
      </c>
      <c r="B437" s="436"/>
      <c r="C437" s="436"/>
      <c r="D437" s="436"/>
      <c r="E437" s="437"/>
      <c r="F437" s="118"/>
      <c r="G437" s="123"/>
      <c r="H437" s="10"/>
      <c r="I437" s="236"/>
      <c r="J437" s="54"/>
      <c r="K437" s="54"/>
      <c r="L437" s="54"/>
      <c r="M437" s="10"/>
      <c r="N437" s="10"/>
      <c r="O437" s="10"/>
    </row>
    <row r="438" spans="1:15" ht="13.5" thickBot="1" x14ac:dyDescent="0.25">
      <c r="A438" s="435" t="s">
        <v>33</v>
      </c>
      <c r="B438" s="436"/>
      <c r="C438" s="436"/>
      <c r="D438" s="436"/>
      <c r="E438" s="437"/>
      <c r="F438" s="118"/>
      <c r="G438" s="123"/>
      <c r="H438" s="10"/>
      <c r="I438" s="10"/>
      <c r="J438" s="10"/>
      <c r="K438" s="10"/>
      <c r="L438" s="10"/>
      <c r="M438" s="10"/>
      <c r="N438" s="10"/>
      <c r="O438" s="10"/>
    </row>
    <row r="439" spans="1:15" ht="13.5" thickBot="1" x14ac:dyDescent="0.25">
      <c r="A439" s="208" t="s">
        <v>95</v>
      </c>
      <c r="B439" s="560" t="s">
        <v>82</v>
      </c>
      <c r="C439" s="561"/>
      <c r="D439" s="562"/>
      <c r="E439" s="563"/>
      <c r="F439" s="118"/>
      <c r="G439" s="123"/>
      <c r="H439" s="10"/>
      <c r="I439" s="10"/>
      <c r="J439" s="10"/>
      <c r="K439" s="10"/>
      <c r="L439" s="10"/>
      <c r="M439" s="10"/>
      <c r="N439" s="10"/>
      <c r="O439" s="10"/>
    </row>
    <row r="440" spans="1:15" ht="39" thickBot="1" x14ac:dyDescent="0.25">
      <c r="A440" s="104" t="s">
        <v>92</v>
      </c>
      <c r="B440" s="544" t="s">
        <v>93</v>
      </c>
      <c r="C440" s="545"/>
      <c r="D440" s="108" t="s">
        <v>84</v>
      </c>
      <c r="E440" s="109" t="s">
        <v>92</v>
      </c>
      <c r="F440" s="118"/>
      <c r="G440" s="127"/>
      <c r="H440" s="55"/>
      <c r="J440" s="10"/>
      <c r="K440" s="10"/>
      <c r="L440" s="10"/>
      <c r="M440" s="10"/>
      <c r="N440" s="10"/>
      <c r="O440" s="10"/>
    </row>
    <row r="441" spans="1:15" ht="13.5" thickBot="1" x14ac:dyDescent="0.25">
      <c r="A441" s="15" t="s">
        <v>9</v>
      </c>
      <c r="B441" s="552" t="s">
        <v>93</v>
      </c>
      <c r="C441" s="552"/>
      <c r="D441" s="552"/>
      <c r="E441" s="552"/>
      <c r="F441" s="118"/>
      <c r="G441" s="127"/>
      <c r="H441" s="55"/>
      <c r="J441" s="10"/>
      <c r="K441" s="10"/>
      <c r="L441" s="10"/>
      <c r="M441" s="10"/>
      <c r="N441" s="10"/>
      <c r="O441" s="10"/>
    </row>
    <row r="442" spans="1:15" ht="13.5" thickBot="1" x14ac:dyDescent="0.25">
      <c r="A442" s="15" t="s">
        <v>14</v>
      </c>
      <c r="B442" s="538" t="s">
        <v>85</v>
      </c>
      <c r="C442" s="539"/>
      <c r="D442" s="539"/>
      <c r="E442" s="540"/>
      <c r="F442" s="118"/>
      <c r="G442" s="123"/>
      <c r="H442" s="10"/>
      <c r="J442" s="10"/>
      <c r="K442" s="10"/>
      <c r="L442" s="10"/>
      <c r="M442" s="10"/>
      <c r="N442" s="10"/>
      <c r="O442" s="10"/>
    </row>
    <row r="443" spans="1:15" x14ac:dyDescent="0.2">
      <c r="A443" s="515"/>
      <c r="B443" s="13">
        <v>2019</v>
      </c>
      <c r="C443" s="13">
        <v>2020</v>
      </c>
      <c r="D443" s="13">
        <v>2021</v>
      </c>
      <c r="E443" s="13">
        <v>2022</v>
      </c>
      <c r="F443" s="118"/>
      <c r="G443" s="123"/>
      <c r="H443" s="10"/>
      <c r="J443" s="10"/>
      <c r="K443" s="10"/>
      <c r="L443" s="10"/>
      <c r="M443" s="10"/>
      <c r="N443" s="10"/>
      <c r="O443" s="10"/>
    </row>
    <row r="444" spans="1:15" ht="13.5" thickBot="1" x14ac:dyDescent="0.25">
      <c r="A444" s="516"/>
      <c r="B444" s="18" t="s">
        <v>5</v>
      </c>
      <c r="C444" s="18" t="s">
        <v>6</v>
      </c>
      <c r="D444" s="18" t="s">
        <v>6</v>
      </c>
      <c r="E444" s="18" t="s">
        <v>6</v>
      </c>
      <c r="F444" s="118"/>
      <c r="G444" s="123"/>
      <c r="H444" s="10"/>
      <c r="J444" s="10"/>
      <c r="K444" s="10"/>
      <c r="L444" s="10"/>
      <c r="M444" s="10"/>
      <c r="N444" s="10"/>
      <c r="O444" s="10"/>
    </row>
    <row r="445" spans="1:15" ht="13.5" thickBot="1" x14ac:dyDescent="0.25">
      <c r="A445" s="15" t="s">
        <v>8</v>
      </c>
      <c r="B445" s="56">
        <v>109</v>
      </c>
      <c r="C445" s="56">
        <v>45</v>
      </c>
      <c r="D445" s="21"/>
      <c r="E445" s="21"/>
      <c r="F445" s="206"/>
      <c r="G445" s="123"/>
      <c r="H445" s="10"/>
      <c r="J445" s="10"/>
      <c r="K445" s="10"/>
      <c r="L445" s="10"/>
      <c r="M445" s="10"/>
      <c r="N445" s="10"/>
      <c r="O445" s="10"/>
    </row>
    <row r="446" spans="1:15" ht="13.5" thickBot="1" x14ac:dyDescent="0.25">
      <c r="A446" s="15" t="s">
        <v>15</v>
      </c>
      <c r="B446" s="56">
        <v>271000</v>
      </c>
      <c r="C446" s="21">
        <v>113488</v>
      </c>
      <c r="D446" s="21">
        <v>0</v>
      </c>
      <c r="E446" s="21">
        <v>0</v>
      </c>
      <c r="F446" s="206"/>
      <c r="G446" s="123"/>
      <c r="H446" s="10"/>
      <c r="I446" s="10"/>
      <c r="J446" s="10"/>
      <c r="K446" s="10"/>
      <c r="L446" s="10"/>
      <c r="M446" s="10"/>
      <c r="N446" s="10"/>
      <c r="O446" s="10"/>
    </row>
    <row r="447" spans="1:15" ht="13.5" thickBot="1" x14ac:dyDescent="0.25">
      <c r="A447" s="15" t="s">
        <v>23</v>
      </c>
      <c r="B447" s="21">
        <f>B446/B445</f>
        <v>2486.2385321100919</v>
      </c>
      <c r="C447" s="21">
        <f t="shared" ref="C447:E447" si="84">C446/C445</f>
        <v>2521.9555555555557</v>
      </c>
      <c r="D447" s="21" t="e">
        <f t="shared" si="84"/>
        <v>#DIV/0!</v>
      </c>
      <c r="E447" s="21" t="e">
        <f t="shared" si="84"/>
        <v>#DIV/0!</v>
      </c>
      <c r="F447" s="206"/>
      <c r="G447" s="123"/>
      <c r="H447" s="10"/>
      <c r="I447" s="10"/>
      <c r="J447" s="10"/>
      <c r="K447" s="10"/>
      <c r="L447" s="10"/>
      <c r="M447" s="10"/>
      <c r="N447" s="10"/>
      <c r="O447" s="10"/>
    </row>
    <row r="448" spans="1:15" ht="13.5" thickBot="1" x14ac:dyDescent="0.25">
      <c r="A448" s="15" t="s">
        <v>16</v>
      </c>
      <c r="B448" s="234" t="s">
        <v>22</v>
      </c>
      <c r="C448" s="22">
        <f>C445/B445-1</f>
        <v>-0.58715596330275233</v>
      </c>
      <c r="D448" s="22">
        <f t="shared" ref="D448:E450" si="85">D445/C445-1</f>
        <v>-1</v>
      </c>
      <c r="E448" s="22" t="e">
        <f t="shared" si="85"/>
        <v>#DIV/0!</v>
      </c>
      <c r="F448" s="206"/>
      <c r="G448" s="126"/>
      <c r="H448" s="48"/>
      <c r="I448" s="48"/>
      <c r="J448" s="10"/>
      <c r="K448" s="10"/>
      <c r="L448" s="10"/>
      <c r="M448" s="10"/>
      <c r="N448" s="10"/>
      <c r="O448" s="10"/>
    </row>
    <row r="449" spans="1:15" ht="13.5" thickBot="1" x14ac:dyDescent="0.25">
      <c r="A449" s="15" t="s">
        <v>17</v>
      </c>
      <c r="B449" s="234" t="s">
        <v>22</v>
      </c>
      <c r="C449" s="22">
        <f>C446/B446-1</f>
        <v>-0.58122509225092256</v>
      </c>
      <c r="D449" s="22">
        <f t="shared" si="85"/>
        <v>-1</v>
      </c>
      <c r="E449" s="22" t="e">
        <f t="shared" si="85"/>
        <v>#DIV/0!</v>
      </c>
      <c r="F449" s="118"/>
      <c r="G449" s="123"/>
      <c r="H449" s="10"/>
      <c r="I449" s="10"/>
      <c r="J449" s="10"/>
      <c r="K449" s="10"/>
      <c r="L449" s="10"/>
      <c r="M449" s="10"/>
      <c r="N449" s="10"/>
      <c r="O449" s="10"/>
    </row>
    <row r="450" spans="1:15" ht="13.5" thickBot="1" x14ac:dyDescent="0.25">
      <c r="A450" s="15" t="s">
        <v>18</v>
      </c>
      <c r="B450" s="234" t="s">
        <v>22</v>
      </c>
      <c r="C450" s="22">
        <f>C447/B447-1</f>
        <v>1.4365887658876586E-2</v>
      </c>
      <c r="D450" s="22" t="e">
        <f t="shared" si="85"/>
        <v>#DIV/0!</v>
      </c>
      <c r="E450" s="22" t="e">
        <f t="shared" si="85"/>
        <v>#DIV/0!</v>
      </c>
      <c r="F450" s="118"/>
      <c r="G450" s="123"/>
      <c r="H450" s="10"/>
      <c r="I450" s="10"/>
      <c r="J450" s="10"/>
      <c r="K450" s="10"/>
      <c r="L450" s="10"/>
      <c r="M450" s="10"/>
      <c r="N450" s="10"/>
      <c r="O450" s="10"/>
    </row>
    <row r="451" spans="1:15" ht="13.5" thickBot="1" x14ac:dyDescent="0.25">
      <c r="A451" s="517" t="s">
        <v>178</v>
      </c>
      <c r="B451" s="518"/>
      <c r="C451" s="518"/>
      <c r="D451" s="518"/>
      <c r="E451" s="519"/>
      <c r="F451" s="118"/>
      <c r="G451" s="123"/>
      <c r="H451" s="10"/>
      <c r="I451" s="10"/>
      <c r="J451" s="10"/>
      <c r="K451" s="10"/>
      <c r="L451" s="10"/>
      <c r="M451" s="10"/>
      <c r="N451" s="10"/>
      <c r="O451" s="10"/>
    </row>
    <row r="452" spans="1:15" x14ac:dyDescent="0.2">
      <c r="A452" s="515"/>
      <c r="B452" s="13">
        <v>2019</v>
      </c>
      <c r="C452" s="13">
        <v>2020</v>
      </c>
      <c r="D452" s="13">
        <v>2021</v>
      </c>
      <c r="E452" s="13">
        <v>2022</v>
      </c>
      <c r="F452" s="118"/>
      <c r="G452" s="123"/>
      <c r="H452" s="10"/>
      <c r="I452" s="10"/>
      <c r="J452" s="10"/>
      <c r="K452" s="10"/>
      <c r="L452" s="10"/>
      <c r="M452" s="10"/>
      <c r="N452" s="10"/>
      <c r="O452" s="10"/>
    </row>
    <row r="453" spans="1:15" ht="13.5" thickBot="1" x14ac:dyDescent="0.25">
      <c r="A453" s="516"/>
      <c r="B453" s="18" t="s">
        <v>5</v>
      </c>
      <c r="C453" s="18" t="s">
        <v>6</v>
      </c>
      <c r="D453" s="18" t="s">
        <v>6</v>
      </c>
      <c r="E453" s="18" t="s">
        <v>6</v>
      </c>
      <c r="F453" s="118"/>
      <c r="G453" s="123"/>
      <c r="H453" s="10"/>
      <c r="I453" s="10"/>
      <c r="J453" s="10"/>
      <c r="K453" s="10"/>
      <c r="L453" s="10"/>
      <c r="M453" s="10"/>
      <c r="N453" s="10"/>
      <c r="O453" s="10"/>
    </row>
    <row r="454" spans="1:15" ht="13.5" thickBot="1" x14ac:dyDescent="0.25">
      <c r="A454" s="24" t="s">
        <v>34</v>
      </c>
      <c r="B454" s="37">
        <f>B455+B456+B457+B458</f>
        <v>0</v>
      </c>
      <c r="C454" s="37">
        <f t="shared" ref="C454:E454" si="86">C455+C456+C457+C458</f>
        <v>0</v>
      </c>
      <c r="D454" s="37">
        <f t="shared" si="86"/>
        <v>0</v>
      </c>
      <c r="E454" s="37">
        <f t="shared" si="86"/>
        <v>0</v>
      </c>
      <c r="F454" s="118"/>
      <c r="G454" s="123"/>
      <c r="H454" s="10"/>
      <c r="I454" s="10"/>
      <c r="J454" s="10"/>
      <c r="K454" s="10"/>
      <c r="L454" s="10"/>
      <c r="M454" s="10"/>
      <c r="N454" s="10"/>
      <c r="O454" s="10"/>
    </row>
    <row r="455" spans="1:15" ht="13.5" thickBot="1" x14ac:dyDescent="0.25">
      <c r="A455" s="25" t="s">
        <v>47</v>
      </c>
      <c r="B455" s="37"/>
      <c r="C455" s="37"/>
      <c r="D455" s="37"/>
      <c r="E455" s="37"/>
      <c r="F455" s="118"/>
      <c r="G455" s="123"/>
      <c r="H455" s="10"/>
      <c r="I455" s="10"/>
      <c r="J455" s="10"/>
      <c r="K455" s="10"/>
      <c r="L455" s="10"/>
      <c r="M455" s="10"/>
      <c r="N455" s="10"/>
      <c r="O455" s="10"/>
    </row>
    <row r="456" spans="1:15" ht="13.5" thickBot="1" x14ac:dyDescent="0.25">
      <c r="A456" s="25" t="s">
        <v>86</v>
      </c>
      <c r="B456" s="37"/>
      <c r="C456" s="37"/>
      <c r="D456" s="37"/>
      <c r="E456" s="37"/>
      <c r="F456" s="118"/>
      <c r="G456" s="123"/>
      <c r="H456" s="10"/>
      <c r="I456" s="10"/>
      <c r="J456" s="10"/>
      <c r="K456" s="10"/>
      <c r="L456" s="10"/>
      <c r="M456" s="10"/>
      <c r="N456" s="10"/>
      <c r="O456" s="10"/>
    </row>
    <row r="457" spans="1:15" ht="13.5" thickBot="1" x14ac:dyDescent="0.25">
      <c r="A457" s="25" t="s">
        <v>87</v>
      </c>
      <c r="B457" s="37"/>
      <c r="C457" s="37"/>
      <c r="D457" s="37"/>
      <c r="E457" s="37"/>
      <c r="F457" s="118"/>
      <c r="G457" s="123"/>
      <c r="H457" s="10"/>
      <c r="I457" s="10"/>
      <c r="J457" s="10"/>
      <c r="K457" s="10"/>
      <c r="L457" s="10"/>
      <c r="M457" s="10"/>
      <c r="N457" s="10"/>
      <c r="O457" s="10"/>
    </row>
    <row r="458" spans="1:15" ht="13.5" thickBot="1" x14ac:dyDescent="0.25">
      <c r="A458" s="25" t="s">
        <v>88</v>
      </c>
      <c r="B458" s="37"/>
      <c r="C458" s="37"/>
      <c r="D458" s="37"/>
      <c r="E458" s="37"/>
      <c r="F458" s="118"/>
      <c r="G458" s="123"/>
      <c r="H458" s="10"/>
      <c r="I458" s="10"/>
      <c r="J458" s="10"/>
      <c r="K458" s="10"/>
      <c r="L458" s="10"/>
      <c r="M458" s="10"/>
      <c r="N458" s="10"/>
      <c r="O458" s="10"/>
    </row>
    <row r="459" spans="1:15" ht="13.5" thickBot="1" x14ac:dyDescent="0.25">
      <c r="A459" s="24" t="s">
        <v>35</v>
      </c>
      <c r="B459" s="47">
        <f>B460+B461+B462+B463</f>
        <v>271000</v>
      </c>
      <c r="C459" s="47">
        <f t="shared" ref="C459:E459" si="87">C460+C461+C462+C463</f>
        <v>113488</v>
      </c>
      <c r="D459" s="47">
        <f t="shared" si="87"/>
        <v>0</v>
      </c>
      <c r="E459" s="47">
        <f t="shared" si="87"/>
        <v>0</v>
      </c>
      <c r="F459" s="118"/>
      <c r="G459" s="123"/>
      <c r="H459" s="10"/>
      <c r="I459" s="10"/>
      <c r="J459" s="10"/>
      <c r="K459" s="10"/>
      <c r="L459" s="10"/>
      <c r="M459" s="10"/>
      <c r="N459" s="10"/>
      <c r="O459" s="10"/>
    </row>
    <row r="460" spans="1:15" ht="13.5" thickBot="1" x14ac:dyDescent="0.25">
      <c r="A460" s="25" t="s">
        <v>47</v>
      </c>
      <c r="B460" s="47">
        <v>271000</v>
      </c>
      <c r="C460" s="37">
        <v>113488</v>
      </c>
      <c r="D460" s="37"/>
      <c r="E460" s="37"/>
      <c r="F460" s="118"/>
      <c r="G460" s="123"/>
      <c r="H460" s="10"/>
      <c r="I460" s="10"/>
      <c r="J460" s="10"/>
      <c r="K460" s="10"/>
      <c r="L460" s="10"/>
      <c r="M460" s="10"/>
      <c r="N460" s="10"/>
      <c r="O460" s="10"/>
    </row>
    <row r="461" spans="1:15" ht="13.5" thickBot="1" x14ac:dyDescent="0.25">
      <c r="A461" s="25" t="s">
        <v>86</v>
      </c>
      <c r="B461" s="47"/>
      <c r="C461" s="37"/>
      <c r="D461" s="37"/>
      <c r="E461" s="37"/>
      <c r="F461" s="118"/>
      <c r="G461" s="123"/>
      <c r="H461" s="10"/>
      <c r="I461" s="10"/>
      <c r="J461" s="10"/>
      <c r="K461" s="10"/>
      <c r="L461" s="10"/>
      <c r="M461" s="10"/>
      <c r="N461" s="10"/>
      <c r="O461" s="10"/>
    </row>
    <row r="462" spans="1:15" ht="13.5" thickBot="1" x14ac:dyDescent="0.25">
      <c r="A462" s="25" t="s">
        <v>87</v>
      </c>
      <c r="B462" s="47"/>
      <c r="C462" s="37"/>
      <c r="D462" s="37"/>
      <c r="E462" s="37"/>
      <c r="F462" s="118"/>
      <c r="G462" s="123"/>
      <c r="H462" s="10"/>
      <c r="I462" s="10"/>
      <c r="J462" s="10"/>
      <c r="K462" s="10"/>
      <c r="L462" s="10"/>
      <c r="M462" s="10"/>
      <c r="N462" s="10"/>
      <c r="O462" s="10"/>
    </row>
    <row r="463" spans="1:15" ht="13.5" thickBot="1" x14ac:dyDescent="0.25">
      <c r="A463" s="25" t="s">
        <v>88</v>
      </c>
      <c r="B463" s="47"/>
      <c r="C463" s="37"/>
      <c r="D463" s="37"/>
      <c r="E463" s="37"/>
      <c r="F463" s="118"/>
      <c r="G463" s="123"/>
      <c r="H463" s="10"/>
      <c r="I463" s="10"/>
      <c r="J463" s="10"/>
      <c r="K463" s="10"/>
      <c r="L463" s="10"/>
      <c r="M463" s="10"/>
      <c r="N463" s="10"/>
      <c r="O463" s="10"/>
    </row>
    <row r="464" spans="1:15" ht="13.5" thickBot="1" x14ac:dyDescent="0.25">
      <c r="A464" s="57" t="s">
        <v>30</v>
      </c>
      <c r="B464" s="47">
        <f>B454+B459</f>
        <v>271000</v>
      </c>
      <c r="C464" s="47">
        <f t="shared" ref="C464:E464" si="88">C454+C459</f>
        <v>113488</v>
      </c>
      <c r="D464" s="47">
        <f t="shared" si="88"/>
        <v>0</v>
      </c>
      <c r="E464" s="47">
        <f t="shared" si="88"/>
        <v>0</v>
      </c>
      <c r="F464" s="118"/>
      <c r="G464" s="123"/>
      <c r="H464" s="10"/>
      <c r="I464" s="10"/>
      <c r="J464" s="10"/>
      <c r="K464" s="10"/>
      <c r="L464" s="10"/>
      <c r="M464" s="10"/>
      <c r="N464" s="10"/>
      <c r="O464" s="10"/>
    </row>
    <row r="465" spans="1:15" ht="21.75" customHeight="1" thickBot="1" x14ac:dyDescent="0.25">
      <c r="A465" s="208" t="s">
        <v>95</v>
      </c>
      <c r="B465" s="554" t="s">
        <v>272</v>
      </c>
      <c r="C465" s="555"/>
      <c r="D465" s="555"/>
      <c r="E465" s="556"/>
      <c r="F465" s="118"/>
      <c r="G465" s="123"/>
      <c r="H465" s="10"/>
      <c r="I465" s="10"/>
      <c r="J465" s="10"/>
      <c r="K465" s="10"/>
      <c r="L465" s="10"/>
      <c r="M465" s="10"/>
      <c r="N465" s="10"/>
      <c r="O465" s="10"/>
    </row>
    <row r="466" spans="1:15" ht="39" thickBot="1" x14ac:dyDescent="0.25">
      <c r="A466" s="104" t="s">
        <v>263</v>
      </c>
      <c r="B466" s="544" t="s">
        <v>243</v>
      </c>
      <c r="C466" s="545"/>
      <c r="D466" s="108" t="s">
        <v>84</v>
      </c>
      <c r="E466" s="104" t="s">
        <v>263</v>
      </c>
      <c r="F466" s="118"/>
      <c r="G466" s="194"/>
      <c r="H466" s="553"/>
      <c r="I466" s="553"/>
      <c r="J466" s="553"/>
      <c r="K466" s="553"/>
      <c r="L466" s="10"/>
      <c r="M466" s="10"/>
      <c r="N466" s="10"/>
      <c r="O466" s="10"/>
    </row>
    <row r="467" spans="1:15" ht="43.5" customHeight="1" thickBot="1" x14ac:dyDescent="0.25">
      <c r="A467" s="15" t="s">
        <v>9</v>
      </c>
      <c r="B467" s="557" t="s">
        <v>255</v>
      </c>
      <c r="C467" s="558"/>
      <c r="D467" s="558"/>
      <c r="E467" s="559"/>
      <c r="F467" s="118"/>
      <c r="G467" s="195"/>
      <c r="H467" s="553"/>
      <c r="I467" s="553"/>
      <c r="J467" s="553"/>
      <c r="K467" s="553"/>
      <c r="L467" s="10"/>
      <c r="M467" s="10"/>
      <c r="N467" s="10"/>
      <c r="O467" s="10"/>
    </row>
    <row r="468" spans="1:15" ht="13.5" thickBot="1" x14ac:dyDescent="0.25">
      <c r="A468" s="15" t="s">
        <v>14</v>
      </c>
      <c r="B468" s="450" t="s">
        <v>80</v>
      </c>
      <c r="C468" s="451"/>
      <c r="D468" s="451"/>
      <c r="E468" s="452"/>
      <c r="F468" s="118"/>
      <c r="G468" s="195"/>
      <c r="H468" s="508"/>
      <c r="I468" s="508"/>
      <c r="J468" s="508"/>
      <c r="K468" s="508"/>
      <c r="L468" s="10"/>
      <c r="M468" s="10"/>
      <c r="N468" s="10"/>
      <c r="O468" s="10"/>
    </row>
    <row r="469" spans="1:15" x14ac:dyDescent="0.2">
      <c r="A469" s="515"/>
      <c r="B469" s="13">
        <v>2019</v>
      </c>
      <c r="C469" s="13">
        <v>2020</v>
      </c>
      <c r="D469" s="13">
        <v>2021</v>
      </c>
      <c r="E469" s="13">
        <v>2022</v>
      </c>
      <c r="F469" s="118"/>
      <c r="G469" s="196"/>
      <c r="H469" s="193"/>
      <c r="I469" s="193"/>
      <c r="J469" s="193"/>
      <c r="K469" s="193"/>
      <c r="L469" s="10"/>
      <c r="M469" s="10"/>
      <c r="N469" s="10"/>
      <c r="O469" s="10"/>
    </row>
    <row r="470" spans="1:15" ht="13.5" thickBot="1" x14ac:dyDescent="0.25">
      <c r="A470" s="516"/>
      <c r="B470" s="18" t="s">
        <v>5</v>
      </c>
      <c r="C470" s="18" t="s">
        <v>6</v>
      </c>
      <c r="D470" s="18" t="s">
        <v>6</v>
      </c>
      <c r="E470" s="18" t="s">
        <v>6</v>
      </c>
      <c r="F470" s="118"/>
      <c r="G470" s="196"/>
      <c r="H470" s="193"/>
      <c r="I470" s="193"/>
      <c r="J470" s="193"/>
      <c r="K470" s="193"/>
      <c r="L470" s="10"/>
      <c r="M470" s="10"/>
      <c r="N470" s="10"/>
      <c r="O470" s="10"/>
    </row>
    <row r="471" spans="1:15" ht="13.5" thickBot="1" x14ac:dyDescent="0.25">
      <c r="A471" s="15" t="s">
        <v>8</v>
      </c>
      <c r="B471" s="21"/>
      <c r="C471" s="56">
        <v>10</v>
      </c>
      <c r="D471" s="21"/>
      <c r="E471" s="21"/>
      <c r="F471" s="118"/>
      <c r="G471" s="200"/>
      <c r="H471" s="201"/>
      <c r="I471" s="201"/>
      <c r="J471" s="201"/>
      <c r="K471" s="201"/>
      <c r="L471" s="10"/>
      <c r="M471" s="10"/>
      <c r="N471" s="10"/>
      <c r="O471" s="10"/>
    </row>
    <row r="472" spans="1:15" ht="13.5" thickBot="1" x14ac:dyDescent="0.25">
      <c r="A472" s="15" t="s">
        <v>15</v>
      </c>
      <c r="B472" s="21"/>
      <c r="C472" s="21">
        <v>25000</v>
      </c>
      <c r="D472" s="21">
        <v>0</v>
      </c>
      <c r="E472" s="21">
        <v>0</v>
      </c>
      <c r="F472" s="118"/>
      <c r="G472" s="200"/>
      <c r="H472" s="201"/>
      <c r="I472" s="201"/>
      <c r="J472" s="201"/>
      <c r="K472" s="201"/>
      <c r="L472" s="10"/>
      <c r="M472" s="10"/>
      <c r="N472" s="10"/>
      <c r="O472" s="10"/>
    </row>
    <row r="473" spans="1:15" ht="13.5" thickBot="1" x14ac:dyDescent="0.25">
      <c r="A473" s="15" t="s">
        <v>23</v>
      </c>
      <c r="B473" s="21" t="e">
        <f>B472/B471</f>
        <v>#DIV/0!</v>
      </c>
      <c r="C473" s="21">
        <f t="shared" ref="C473:E473" si="89">C472/C471</f>
        <v>2500</v>
      </c>
      <c r="D473" s="21" t="e">
        <f t="shared" si="89"/>
        <v>#DIV/0!</v>
      </c>
      <c r="E473" s="21" t="e">
        <f t="shared" si="89"/>
        <v>#DIV/0!</v>
      </c>
      <c r="F473" s="118"/>
      <c r="G473" s="123"/>
      <c r="H473" s="189"/>
      <c r="I473" s="10"/>
      <c r="J473" s="10"/>
      <c r="K473" s="10"/>
      <c r="L473" s="10"/>
      <c r="M473" s="10"/>
      <c r="N473" s="10"/>
      <c r="O473" s="10"/>
    </row>
    <row r="474" spans="1:15" ht="13.5" thickBot="1" x14ac:dyDescent="0.25">
      <c r="A474" s="15" t="s">
        <v>16</v>
      </c>
      <c r="B474" s="234" t="s">
        <v>22</v>
      </c>
      <c r="C474" s="22" t="e">
        <f>C471/B471-1</f>
        <v>#DIV/0!</v>
      </c>
      <c r="D474" s="22">
        <f t="shared" ref="D474:E476" si="90">D471/C471-1</f>
        <v>-1</v>
      </c>
      <c r="E474" s="22" t="e">
        <f t="shared" si="90"/>
        <v>#DIV/0!</v>
      </c>
      <c r="F474" s="118"/>
      <c r="G474" s="126"/>
      <c r="H474" s="48"/>
      <c r="I474" s="10"/>
      <c r="J474" s="10"/>
      <c r="K474" s="10"/>
      <c r="L474" s="10"/>
      <c r="M474" s="10"/>
      <c r="N474" s="10"/>
      <c r="O474" s="10"/>
    </row>
    <row r="475" spans="1:15" ht="13.5" thickBot="1" x14ac:dyDescent="0.25">
      <c r="A475" s="15" t="s">
        <v>17</v>
      </c>
      <c r="B475" s="234" t="s">
        <v>22</v>
      </c>
      <c r="C475" s="22" t="e">
        <f>C472/B472-1</f>
        <v>#DIV/0!</v>
      </c>
      <c r="D475" s="22">
        <f t="shared" si="90"/>
        <v>-1</v>
      </c>
      <c r="E475" s="22" t="e">
        <f t="shared" si="90"/>
        <v>#DIV/0!</v>
      </c>
      <c r="F475" s="118"/>
      <c r="G475" s="123"/>
      <c r="H475" s="48"/>
      <c r="I475" s="10"/>
      <c r="J475" s="10"/>
      <c r="K475" s="10"/>
      <c r="L475" s="10"/>
      <c r="M475" s="10"/>
      <c r="N475" s="10"/>
      <c r="O475" s="10"/>
    </row>
    <row r="476" spans="1:15" ht="13.5" thickBot="1" x14ac:dyDescent="0.25">
      <c r="A476" s="15" t="s">
        <v>18</v>
      </c>
      <c r="B476" s="234" t="s">
        <v>22</v>
      </c>
      <c r="C476" s="22" t="e">
        <f>C473/B473-1</f>
        <v>#DIV/0!</v>
      </c>
      <c r="D476" s="22" t="e">
        <f t="shared" si="90"/>
        <v>#DIV/0!</v>
      </c>
      <c r="E476" s="22" t="e">
        <f t="shared" si="90"/>
        <v>#DIV/0!</v>
      </c>
      <c r="F476" s="118"/>
      <c r="G476" s="123"/>
      <c r="H476" s="10"/>
      <c r="I476" s="10"/>
      <c r="J476" s="10"/>
      <c r="K476" s="10"/>
      <c r="L476" s="10"/>
      <c r="M476" s="10"/>
      <c r="N476" s="10"/>
      <c r="O476" s="10"/>
    </row>
    <row r="477" spans="1:15" ht="13.5" thickBot="1" x14ac:dyDescent="0.25">
      <c r="A477" s="517" t="s">
        <v>178</v>
      </c>
      <c r="B477" s="518"/>
      <c r="C477" s="518"/>
      <c r="D477" s="518"/>
      <c r="E477" s="519"/>
      <c r="F477" s="118"/>
      <c r="G477" s="223"/>
      <c r="H477" s="10"/>
      <c r="J477" s="10"/>
      <c r="K477" s="10"/>
      <c r="L477" s="10"/>
      <c r="M477" s="10"/>
      <c r="N477" s="10"/>
      <c r="O477" s="10"/>
    </row>
    <row r="478" spans="1:15" x14ac:dyDescent="0.2">
      <c r="A478" s="515"/>
      <c r="B478" s="13">
        <v>2019</v>
      </c>
      <c r="C478" s="13">
        <v>2020</v>
      </c>
      <c r="D478" s="13">
        <v>2021</v>
      </c>
      <c r="E478" s="13">
        <v>2022</v>
      </c>
      <c r="F478" s="118"/>
      <c r="G478" s="223"/>
      <c r="H478" s="10"/>
      <c r="J478" s="10"/>
      <c r="K478" s="10"/>
      <c r="L478" s="10"/>
      <c r="M478" s="10"/>
      <c r="N478" s="10"/>
      <c r="O478" s="10"/>
    </row>
    <row r="479" spans="1:15" ht="13.5" thickBot="1" x14ac:dyDescent="0.25">
      <c r="A479" s="516"/>
      <c r="B479" s="18" t="s">
        <v>5</v>
      </c>
      <c r="C479" s="18" t="s">
        <v>6</v>
      </c>
      <c r="D479" s="18" t="s">
        <v>6</v>
      </c>
      <c r="E479" s="18" t="s">
        <v>6</v>
      </c>
      <c r="F479" s="118"/>
      <c r="G479" s="224"/>
      <c r="H479" s="10"/>
      <c r="J479" s="10"/>
      <c r="K479" s="10"/>
      <c r="L479" s="10"/>
      <c r="M479" s="10"/>
      <c r="N479" s="10"/>
      <c r="O479" s="10"/>
    </row>
    <row r="480" spans="1:15" ht="13.5" thickBot="1" x14ac:dyDescent="0.25">
      <c r="A480" s="24" t="s">
        <v>34</v>
      </c>
      <c r="B480" s="37">
        <f>B481+B482+B483+B484</f>
        <v>0</v>
      </c>
      <c r="C480" s="37">
        <f t="shared" ref="C480:E480" si="91">C481+C482+C483+C484</f>
        <v>0</v>
      </c>
      <c r="D480" s="37">
        <f t="shared" si="91"/>
        <v>0</v>
      </c>
      <c r="E480" s="37">
        <f t="shared" si="91"/>
        <v>0</v>
      </c>
      <c r="F480" s="118"/>
      <c r="G480" s="224"/>
      <c r="H480" s="10"/>
      <c r="J480" s="10"/>
      <c r="K480" s="10"/>
      <c r="L480" s="10"/>
      <c r="M480" s="10"/>
      <c r="N480" s="10"/>
      <c r="O480" s="10"/>
    </row>
    <row r="481" spans="1:15" ht="13.5" thickBot="1" x14ac:dyDescent="0.25">
      <c r="A481" s="25" t="s">
        <v>47</v>
      </c>
      <c r="B481" s="37"/>
      <c r="C481" s="37"/>
      <c r="D481" s="37"/>
      <c r="E481" s="37"/>
      <c r="F481" s="118"/>
      <c r="G481" s="123"/>
      <c r="H481" s="10"/>
      <c r="J481" s="10"/>
      <c r="K481" s="10"/>
      <c r="L481" s="10"/>
      <c r="M481" s="10"/>
      <c r="N481" s="10"/>
      <c r="O481" s="10"/>
    </row>
    <row r="482" spans="1:15" ht="13.5" thickBot="1" x14ac:dyDescent="0.25">
      <c r="A482" s="25" t="s">
        <v>86</v>
      </c>
      <c r="B482" s="37"/>
      <c r="C482" s="37"/>
      <c r="D482" s="37"/>
      <c r="E482" s="37"/>
      <c r="F482" s="118"/>
      <c r="G482" s="123"/>
      <c r="H482" s="10"/>
      <c r="J482" s="10"/>
      <c r="K482" s="10"/>
      <c r="L482" s="10"/>
      <c r="M482" s="10"/>
      <c r="N482" s="10"/>
      <c r="O482" s="10"/>
    </row>
    <row r="483" spans="1:15" ht="13.5" thickBot="1" x14ac:dyDescent="0.25">
      <c r="A483" s="25" t="s">
        <v>87</v>
      </c>
      <c r="B483" s="37"/>
      <c r="C483" s="37"/>
      <c r="D483" s="37"/>
      <c r="E483" s="37"/>
      <c r="F483" s="118"/>
      <c r="G483" s="123"/>
      <c r="H483" s="10"/>
      <c r="I483" s="10"/>
      <c r="J483" s="10"/>
      <c r="K483" s="10"/>
      <c r="L483" s="10"/>
      <c r="M483" s="10"/>
      <c r="N483" s="10"/>
      <c r="O483" s="10"/>
    </row>
    <row r="484" spans="1:15" ht="13.5" thickBot="1" x14ac:dyDescent="0.25">
      <c r="A484" s="25" t="s">
        <v>88</v>
      </c>
      <c r="B484" s="37"/>
      <c r="C484" s="37"/>
      <c r="D484" s="37"/>
      <c r="E484" s="37"/>
      <c r="F484" s="118"/>
      <c r="G484" s="123"/>
      <c r="H484" s="10"/>
      <c r="I484" s="10"/>
      <c r="J484" s="10"/>
      <c r="K484" s="10"/>
      <c r="L484" s="10"/>
      <c r="M484" s="10"/>
      <c r="N484" s="10"/>
      <c r="O484" s="10"/>
    </row>
    <row r="485" spans="1:15" ht="13.5" thickBot="1" x14ac:dyDescent="0.25">
      <c r="A485" s="24" t="s">
        <v>35</v>
      </c>
      <c r="B485" s="47">
        <f>B486+B487+B488+B489</f>
        <v>0</v>
      </c>
      <c r="C485" s="47">
        <f t="shared" ref="C485:E485" si="92">C486+C487+C488+C489</f>
        <v>25000</v>
      </c>
      <c r="D485" s="47">
        <f t="shared" si="92"/>
        <v>0</v>
      </c>
      <c r="E485" s="47">
        <f t="shared" si="92"/>
        <v>0</v>
      </c>
      <c r="F485" s="118"/>
      <c r="G485" s="365"/>
      <c r="H485" s="10"/>
      <c r="I485" s="10"/>
      <c r="J485" s="10"/>
      <c r="K485" s="10"/>
      <c r="L485" s="10"/>
      <c r="M485" s="10"/>
      <c r="N485" s="10"/>
      <c r="O485" s="10"/>
    </row>
    <row r="486" spans="1:15" ht="13.5" thickBot="1" x14ac:dyDescent="0.25">
      <c r="A486" s="25" t="s">
        <v>47</v>
      </c>
      <c r="B486" s="47"/>
      <c r="C486" s="37"/>
      <c r="D486" s="37"/>
      <c r="E486" s="37"/>
      <c r="F486" s="118"/>
      <c r="G486" s="123"/>
      <c r="H486" s="10"/>
      <c r="I486" s="10"/>
      <c r="J486" s="10"/>
      <c r="K486" s="10"/>
      <c r="L486" s="10"/>
      <c r="M486" s="10"/>
      <c r="N486" s="10"/>
      <c r="O486" s="10"/>
    </row>
    <row r="487" spans="1:15" ht="13.5" thickBot="1" x14ac:dyDescent="0.25">
      <c r="A487" s="25" t="s">
        <v>86</v>
      </c>
      <c r="B487" s="47"/>
      <c r="C487" s="37">
        <v>25000</v>
      </c>
      <c r="D487" s="37"/>
      <c r="E487" s="37"/>
      <c r="F487" s="118"/>
      <c r="G487" s="123"/>
      <c r="H487" s="10"/>
      <c r="I487" s="10"/>
      <c r="J487" s="10"/>
      <c r="K487" s="10"/>
      <c r="L487" s="10"/>
      <c r="M487" s="10"/>
      <c r="N487" s="10"/>
      <c r="O487" s="10"/>
    </row>
    <row r="488" spans="1:15" ht="13.5" thickBot="1" x14ac:dyDescent="0.25">
      <c r="A488" s="25" t="s">
        <v>87</v>
      </c>
      <c r="B488" s="47"/>
      <c r="C488" s="37"/>
      <c r="D488" s="37"/>
      <c r="E488" s="37"/>
      <c r="F488" s="118"/>
      <c r="G488" s="123"/>
      <c r="H488" s="10"/>
      <c r="I488" s="10"/>
      <c r="J488" s="10"/>
      <c r="K488" s="10"/>
      <c r="L488" s="10"/>
      <c r="M488" s="10"/>
      <c r="N488" s="10"/>
      <c r="O488" s="10"/>
    </row>
    <row r="489" spans="1:15" ht="13.5" thickBot="1" x14ac:dyDescent="0.25">
      <c r="A489" s="25" t="s">
        <v>88</v>
      </c>
      <c r="B489" s="47"/>
      <c r="C489" s="37"/>
      <c r="D489" s="37"/>
      <c r="E489" s="37"/>
      <c r="F489" s="118"/>
      <c r="G489" s="123"/>
      <c r="H489" s="10"/>
      <c r="I489" s="10"/>
      <c r="J489" s="10"/>
      <c r="K489" s="10"/>
      <c r="L489" s="10"/>
      <c r="M489" s="10"/>
      <c r="N489" s="10"/>
      <c r="O489" s="10"/>
    </row>
    <row r="490" spans="1:15" ht="13.5" thickBot="1" x14ac:dyDescent="0.25">
      <c r="A490" s="57" t="s">
        <v>53</v>
      </c>
      <c r="B490" s="47">
        <f>B480+B485</f>
        <v>0</v>
      </c>
      <c r="C490" s="47">
        <f t="shared" ref="C490:E490" si="93">C480+C485</f>
        <v>25000</v>
      </c>
      <c r="D490" s="47">
        <f t="shared" si="93"/>
        <v>0</v>
      </c>
      <c r="E490" s="47">
        <f t="shared" si="93"/>
        <v>0</v>
      </c>
      <c r="F490" s="118"/>
      <c r="G490" s="123"/>
      <c r="H490" s="10"/>
      <c r="I490" s="10"/>
      <c r="J490" s="10"/>
      <c r="K490" s="10"/>
      <c r="L490" s="10"/>
      <c r="M490" s="10"/>
      <c r="N490" s="10"/>
      <c r="O490" s="10"/>
    </row>
    <row r="491" spans="1:15" ht="39" thickBot="1" x14ac:dyDescent="0.25">
      <c r="A491" s="104" t="s">
        <v>200</v>
      </c>
      <c r="B491" s="529" t="s">
        <v>193</v>
      </c>
      <c r="C491" s="530"/>
      <c r="D491" s="108" t="s">
        <v>84</v>
      </c>
      <c r="E491" s="109"/>
      <c r="F491" s="118"/>
      <c r="G491" s="194"/>
      <c r="H491" s="553"/>
      <c r="I491" s="553"/>
      <c r="J491" s="553"/>
      <c r="K491" s="553"/>
      <c r="L491" s="10"/>
      <c r="M491" s="10"/>
      <c r="N491" s="10"/>
      <c r="O491" s="10"/>
    </row>
    <row r="492" spans="1:15" ht="21.75" customHeight="1" thickBot="1" x14ac:dyDescent="0.25">
      <c r="A492" s="15" t="s">
        <v>9</v>
      </c>
      <c r="B492" s="552" t="s">
        <v>193</v>
      </c>
      <c r="C492" s="552"/>
      <c r="D492" s="552"/>
      <c r="E492" s="552"/>
      <c r="F492" s="118"/>
      <c r="G492" s="195"/>
      <c r="H492" s="553"/>
      <c r="I492" s="553"/>
      <c r="J492" s="553"/>
      <c r="K492" s="553"/>
      <c r="L492" s="10"/>
      <c r="M492" s="10"/>
      <c r="N492" s="10"/>
      <c r="O492" s="10"/>
    </row>
    <row r="493" spans="1:15" ht="13.5" thickBot="1" x14ac:dyDescent="0.25">
      <c r="A493" s="15" t="s">
        <v>14</v>
      </c>
      <c r="B493" s="450" t="s">
        <v>80</v>
      </c>
      <c r="C493" s="451"/>
      <c r="D493" s="451"/>
      <c r="E493" s="452"/>
      <c r="F493" s="118"/>
      <c r="G493" s="195"/>
      <c r="H493" s="508"/>
      <c r="I493" s="508"/>
      <c r="J493" s="508"/>
      <c r="K493" s="508"/>
      <c r="L493" s="10"/>
      <c r="M493" s="10"/>
      <c r="N493" s="10"/>
      <c r="O493" s="10"/>
    </row>
    <row r="494" spans="1:15" x14ac:dyDescent="0.2">
      <c r="A494" s="515"/>
      <c r="B494" s="13">
        <v>2019</v>
      </c>
      <c r="C494" s="13">
        <v>2020</v>
      </c>
      <c r="D494" s="13">
        <v>2021</v>
      </c>
      <c r="E494" s="13">
        <v>2022</v>
      </c>
      <c r="F494" s="118"/>
      <c r="G494" s="196"/>
      <c r="H494" s="193"/>
      <c r="I494" s="193"/>
      <c r="J494" s="193"/>
      <c r="K494" s="193"/>
      <c r="L494" s="10"/>
      <c r="M494" s="10"/>
      <c r="N494" s="10"/>
      <c r="O494" s="10"/>
    </row>
    <row r="495" spans="1:15" ht="13.5" thickBot="1" x14ac:dyDescent="0.25">
      <c r="A495" s="516"/>
      <c r="B495" s="18" t="s">
        <v>5</v>
      </c>
      <c r="C495" s="18" t="s">
        <v>6</v>
      </c>
      <c r="D495" s="18" t="s">
        <v>6</v>
      </c>
      <c r="E495" s="18" t="s">
        <v>6</v>
      </c>
      <c r="F495" s="118"/>
      <c r="G495" s="196"/>
      <c r="H495" s="193"/>
      <c r="I495" s="193"/>
      <c r="J495" s="193"/>
      <c r="K495" s="193"/>
      <c r="L495" s="10"/>
      <c r="M495" s="10"/>
      <c r="N495" s="10"/>
      <c r="O495" s="10"/>
    </row>
    <row r="496" spans="1:15" ht="13.5" thickBot="1" x14ac:dyDescent="0.25">
      <c r="A496" s="15" t="s">
        <v>8</v>
      </c>
      <c r="B496" s="21"/>
      <c r="C496" s="56">
        <v>1</v>
      </c>
      <c r="D496" s="21"/>
      <c r="E496" s="21"/>
      <c r="F496" s="118"/>
      <c r="G496" s="200"/>
      <c r="H496" s="201"/>
      <c r="I496" s="201"/>
      <c r="J496" s="201"/>
      <c r="K496" s="201"/>
      <c r="L496" s="10"/>
      <c r="M496" s="10"/>
      <c r="N496" s="10"/>
      <c r="O496" s="10"/>
    </row>
    <row r="497" spans="1:15" ht="13.5" thickBot="1" x14ac:dyDescent="0.25">
      <c r="A497" s="15" t="s">
        <v>15</v>
      </c>
      <c r="B497" s="21"/>
      <c r="C497" s="21">
        <v>1000</v>
      </c>
      <c r="D497" s="21">
        <v>0</v>
      </c>
      <c r="E497" s="21">
        <v>0</v>
      </c>
      <c r="F497" s="118"/>
      <c r="G497" s="200"/>
      <c r="H497" s="201"/>
      <c r="I497" s="201"/>
      <c r="J497" s="201"/>
      <c r="K497" s="201"/>
      <c r="L497" s="10"/>
      <c r="M497" s="10"/>
      <c r="N497" s="10"/>
      <c r="O497" s="10"/>
    </row>
    <row r="498" spans="1:15" ht="13.5" thickBot="1" x14ac:dyDescent="0.25">
      <c r="A498" s="15" t="s">
        <v>23</v>
      </c>
      <c r="B498" s="21" t="e">
        <f>B497/B496</f>
        <v>#DIV/0!</v>
      </c>
      <c r="C498" s="21">
        <f t="shared" ref="C498:E498" si="94">C497/C496</f>
        <v>1000</v>
      </c>
      <c r="D498" s="21" t="e">
        <f t="shared" si="94"/>
        <v>#DIV/0!</v>
      </c>
      <c r="E498" s="21" t="e">
        <f t="shared" si="94"/>
        <v>#DIV/0!</v>
      </c>
      <c r="F498" s="118"/>
      <c r="G498" s="123"/>
      <c r="H498" s="10"/>
      <c r="I498" s="10"/>
      <c r="J498" s="10"/>
      <c r="K498" s="10"/>
      <c r="L498" s="10"/>
      <c r="M498" s="10"/>
      <c r="N498" s="10"/>
      <c r="O498" s="10"/>
    </row>
    <row r="499" spans="1:15" ht="13.5" thickBot="1" x14ac:dyDescent="0.25">
      <c r="A499" s="15" t="s">
        <v>16</v>
      </c>
      <c r="B499" s="234" t="s">
        <v>22</v>
      </c>
      <c r="C499" s="22" t="e">
        <f>C496/B496-1</f>
        <v>#DIV/0!</v>
      </c>
      <c r="D499" s="22">
        <f t="shared" ref="D499:E501" si="95">D496/C496-1</f>
        <v>-1</v>
      </c>
      <c r="E499" s="22" t="e">
        <f t="shared" si="95"/>
        <v>#DIV/0!</v>
      </c>
      <c r="F499" s="118"/>
      <c r="G499" s="126"/>
      <c r="H499" s="48"/>
      <c r="I499" s="10"/>
      <c r="J499" s="10"/>
      <c r="K499" s="10"/>
      <c r="L499" s="10"/>
      <c r="M499" s="10"/>
      <c r="N499" s="10"/>
      <c r="O499" s="10"/>
    </row>
    <row r="500" spans="1:15" ht="13.5" thickBot="1" x14ac:dyDescent="0.25">
      <c r="A500" s="15" t="s">
        <v>17</v>
      </c>
      <c r="B500" s="234" t="s">
        <v>22</v>
      </c>
      <c r="C500" s="22" t="e">
        <f>C497/B497-1</f>
        <v>#DIV/0!</v>
      </c>
      <c r="D500" s="22">
        <f t="shared" si="95"/>
        <v>-1</v>
      </c>
      <c r="E500" s="22" t="e">
        <f t="shared" si="95"/>
        <v>#DIV/0!</v>
      </c>
      <c r="F500" s="118"/>
      <c r="G500" s="123"/>
      <c r="H500" s="10"/>
      <c r="I500" s="10"/>
      <c r="J500" s="10"/>
      <c r="K500" s="10"/>
      <c r="L500" s="10"/>
      <c r="M500" s="10"/>
      <c r="N500" s="10"/>
      <c r="O500" s="10"/>
    </row>
    <row r="501" spans="1:15" ht="13.5" thickBot="1" x14ac:dyDescent="0.25">
      <c r="A501" s="15" t="s">
        <v>18</v>
      </c>
      <c r="B501" s="234" t="s">
        <v>22</v>
      </c>
      <c r="C501" s="22" t="e">
        <f>C498/B498-1</f>
        <v>#DIV/0!</v>
      </c>
      <c r="D501" s="22" t="e">
        <f t="shared" si="95"/>
        <v>#DIV/0!</v>
      </c>
      <c r="E501" s="22" t="e">
        <f t="shared" si="95"/>
        <v>#DIV/0!</v>
      </c>
      <c r="F501" s="118"/>
      <c r="G501" s="123"/>
      <c r="H501" s="10"/>
      <c r="I501" s="10"/>
      <c r="J501" s="10"/>
      <c r="K501" s="10"/>
      <c r="L501" s="10"/>
      <c r="M501" s="10"/>
      <c r="N501" s="10"/>
      <c r="O501" s="10"/>
    </row>
    <row r="502" spans="1:15" ht="13.5" thickBot="1" x14ac:dyDescent="0.25">
      <c r="A502" s="517" t="s">
        <v>178</v>
      </c>
      <c r="B502" s="518"/>
      <c r="C502" s="518"/>
      <c r="D502" s="518"/>
      <c r="E502" s="519"/>
      <c r="F502" s="118"/>
      <c r="G502" s="123"/>
      <c r="H502" s="10"/>
      <c r="J502" s="10"/>
      <c r="K502" s="10"/>
      <c r="L502" s="10"/>
      <c r="M502" s="10"/>
      <c r="N502" s="10"/>
      <c r="O502" s="10"/>
    </row>
    <row r="503" spans="1:15" x14ac:dyDescent="0.2">
      <c r="A503" s="515"/>
      <c r="B503" s="13">
        <v>2019</v>
      </c>
      <c r="C503" s="13">
        <v>2020</v>
      </c>
      <c r="D503" s="13">
        <v>2021</v>
      </c>
      <c r="E503" s="13">
        <v>2022</v>
      </c>
      <c r="F503" s="118"/>
      <c r="G503" s="123"/>
      <c r="H503" s="10"/>
      <c r="J503" s="10"/>
      <c r="K503" s="10"/>
      <c r="L503" s="10"/>
      <c r="M503" s="10"/>
      <c r="N503" s="10"/>
      <c r="O503" s="10"/>
    </row>
    <row r="504" spans="1:15" ht="13.5" thickBot="1" x14ac:dyDescent="0.25">
      <c r="A504" s="516"/>
      <c r="B504" s="18" t="s">
        <v>5</v>
      </c>
      <c r="C504" s="18" t="s">
        <v>6</v>
      </c>
      <c r="D504" s="18" t="s">
        <v>6</v>
      </c>
      <c r="E504" s="18" t="s">
        <v>6</v>
      </c>
      <c r="F504" s="118"/>
      <c r="G504" s="123"/>
      <c r="H504" s="10"/>
      <c r="J504" s="10"/>
      <c r="K504" s="10"/>
      <c r="L504" s="10"/>
      <c r="M504" s="10"/>
      <c r="N504" s="10"/>
      <c r="O504" s="10"/>
    </row>
    <row r="505" spans="1:15" ht="13.5" thickBot="1" x14ac:dyDescent="0.25">
      <c r="A505" s="24" t="s">
        <v>34</v>
      </c>
      <c r="B505" s="37">
        <f>B506+B507+B508+B509</f>
        <v>0</v>
      </c>
      <c r="C505" s="37">
        <f t="shared" ref="C505:E505" si="96">C506+C507+C508+C509</f>
        <v>0</v>
      </c>
      <c r="D505" s="37">
        <f t="shared" si="96"/>
        <v>0</v>
      </c>
      <c r="E505" s="37">
        <f t="shared" si="96"/>
        <v>0</v>
      </c>
      <c r="F505" s="118"/>
      <c r="G505" s="123"/>
      <c r="H505" s="10"/>
      <c r="J505" s="10"/>
      <c r="K505" s="10"/>
      <c r="L505" s="10"/>
      <c r="M505" s="10"/>
      <c r="N505" s="10"/>
      <c r="O505" s="10"/>
    </row>
    <row r="506" spans="1:15" ht="13.5" thickBot="1" x14ac:dyDescent="0.25">
      <c r="A506" s="25" t="s">
        <v>47</v>
      </c>
      <c r="B506" s="37"/>
      <c r="C506" s="37"/>
      <c r="D506" s="37"/>
      <c r="E506" s="37"/>
      <c r="F506" s="118"/>
      <c r="G506" s="123"/>
      <c r="H506" s="10"/>
      <c r="J506" s="10"/>
      <c r="K506" s="10"/>
      <c r="L506" s="10"/>
      <c r="M506" s="10"/>
      <c r="N506" s="10"/>
      <c r="O506" s="10"/>
    </row>
    <row r="507" spans="1:15" ht="13.5" thickBot="1" x14ac:dyDescent="0.25">
      <c r="A507" s="25" t="s">
        <v>86</v>
      </c>
      <c r="B507" s="37"/>
      <c r="C507" s="37"/>
      <c r="D507" s="37"/>
      <c r="E507" s="37"/>
      <c r="F507" s="118"/>
      <c r="G507" s="123"/>
      <c r="H507" s="10"/>
      <c r="J507" s="10"/>
      <c r="K507" s="10"/>
      <c r="L507" s="10"/>
      <c r="M507" s="10"/>
      <c r="N507" s="10"/>
      <c r="O507" s="10"/>
    </row>
    <row r="508" spans="1:15" ht="13.5" thickBot="1" x14ac:dyDescent="0.25">
      <c r="A508" s="25" t="s">
        <v>87</v>
      </c>
      <c r="B508" s="37"/>
      <c r="C508" s="37"/>
      <c r="D508" s="37"/>
      <c r="E508" s="37"/>
      <c r="F508" s="118"/>
      <c r="G508" s="123"/>
      <c r="H508" s="10"/>
      <c r="I508" s="10"/>
      <c r="J508" s="10"/>
      <c r="K508" s="10"/>
      <c r="L508" s="10"/>
      <c r="M508" s="10"/>
      <c r="N508" s="10"/>
      <c r="O508" s="10"/>
    </row>
    <row r="509" spans="1:15" ht="13.5" thickBot="1" x14ac:dyDescent="0.25">
      <c r="A509" s="25" t="s">
        <v>88</v>
      </c>
      <c r="B509" s="37"/>
      <c r="C509" s="37"/>
      <c r="D509" s="37"/>
      <c r="E509" s="37"/>
      <c r="F509" s="118"/>
      <c r="G509" s="123"/>
      <c r="H509" s="10"/>
      <c r="I509" s="10"/>
      <c r="J509" s="10"/>
      <c r="K509" s="10"/>
      <c r="L509" s="10"/>
      <c r="M509" s="10"/>
      <c r="N509" s="10"/>
      <c r="O509" s="10"/>
    </row>
    <row r="510" spans="1:15" ht="13.5" thickBot="1" x14ac:dyDescent="0.25">
      <c r="A510" s="24" t="s">
        <v>35</v>
      </c>
      <c r="B510" s="47">
        <f>B511+B512+B513+B514</f>
        <v>0</v>
      </c>
      <c r="C510" s="47">
        <f t="shared" ref="C510:E510" si="97">C511+C512+C513+C514</f>
        <v>1000</v>
      </c>
      <c r="D510" s="47">
        <f t="shared" si="97"/>
        <v>0</v>
      </c>
      <c r="E510" s="47">
        <f t="shared" si="97"/>
        <v>0</v>
      </c>
      <c r="F510" s="118"/>
      <c r="G510" s="123"/>
      <c r="H510" s="10"/>
      <c r="I510" s="10"/>
      <c r="J510" s="10"/>
      <c r="K510" s="10"/>
      <c r="L510" s="10"/>
      <c r="M510" s="10"/>
      <c r="N510" s="10"/>
      <c r="O510" s="10"/>
    </row>
    <row r="511" spans="1:15" ht="13.5" thickBot="1" x14ac:dyDescent="0.25">
      <c r="A511" s="25" t="s">
        <v>47</v>
      </c>
      <c r="B511" s="47"/>
      <c r="C511" s="37"/>
      <c r="D511" s="37"/>
      <c r="E511" s="37"/>
      <c r="F511" s="118"/>
      <c r="G511" s="123"/>
      <c r="H511" s="10"/>
      <c r="I511" s="10"/>
      <c r="J511" s="10"/>
      <c r="K511" s="10"/>
      <c r="L511" s="10"/>
      <c r="M511" s="10"/>
      <c r="N511" s="10"/>
      <c r="O511" s="10"/>
    </row>
    <row r="512" spans="1:15" ht="13.5" thickBot="1" x14ac:dyDescent="0.25">
      <c r="A512" s="25" t="s">
        <v>86</v>
      </c>
      <c r="B512" s="47"/>
      <c r="C512" s="37"/>
      <c r="D512" s="37"/>
      <c r="E512" s="37"/>
      <c r="F512" s="118"/>
      <c r="G512" s="123"/>
      <c r="H512" s="10"/>
      <c r="I512" s="10"/>
      <c r="J512" s="10"/>
      <c r="K512" s="10"/>
      <c r="L512" s="10"/>
      <c r="M512" s="10"/>
      <c r="N512" s="10"/>
      <c r="O512" s="10"/>
    </row>
    <row r="513" spans="1:15" ht="13.5" thickBot="1" x14ac:dyDescent="0.25">
      <c r="A513" s="25" t="s">
        <v>87</v>
      </c>
      <c r="B513" s="47"/>
      <c r="C513" s="37"/>
      <c r="D513" s="37"/>
      <c r="E513" s="37"/>
      <c r="F513" s="118"/>
      <c r="G513" s="123"/>
      <c r="H513" s="10"/>
      <c r="I513" s="10"/>
      <c r="J513" s="10"/>
      <c r="K513" s="10"/>
      <c r="L513" s="10"/>
      <c r="M513" s="10"/>
      <c r="N513" s="10"/>
      <c r="O513" s="10"/>
    </row>
    <row r="514" spans="1:15" ht="13.5" thickBot="1" x14ac:dyDescent="0.25">
      <c r="A514" s="25" t="s">
        <v>88</v>
      </c>
      <c r="B514" s="47"/>
      <c r="C514" s="37">
        <v>1000</v>
      </c>
      <c r="D514" s="37"/>
      <c r="E514" s="37"/>
      <c r="F514" s="118"/>
      <c r="G514" s="123"/>
      <c r="H514" s="10"/>
      <c r="I514" s="10"/>
      <c r="J514" s="10"/>
      <c r="K514" s="10"/>
      <c r="L514" s="10"/>
      <c r="M514" s="10"/>
      <c r="N514" s="10"/>
      <c r="O514" s="10"/>
    </row>
    <row r="515" spans="1:15" ht="13.5" thickBot="1" x14ac:dyDescent="0.25">
      <c r="A515" s="57" t="s">
        <v>53</v>
      </c>
      <c r="B515" s="47">
        <f>B505+B510</f>
        <v>0</v>
      </c>
      <c r="C515" s="47">
        <f t="shared" ref="C515:E515" si="98">C505+C510</f>
        <v>1000</v>
      </c>
      <c r="D515" s="47">
        <f t="shared" si="98"/>
        <v>0</v>
      </c>
      <c r="E515" s="47">
        <f t="shared" si="98"/>
        <v>0</v>
      </c>
      <c r="F515" s="118"/>
      <c r="G515" s="123"/>
      <c r="H515" s="10"/>
      <c r="J515" s="10"/>
      <c r="K515" s="10"/>
      <c r="L515" s="10"/>
      <c r="M515" s="10"/>
      <c r="N515" s="10"/>
      <c r="O515" s="10"/>
    </row>
    <row r="516" spans="1:15" ht="13.5" thickBot="1" x14ac:dyDescent="0.25">
      <c r="A516" s="546" t="s">
        <v>32</v>
      </c>
      <c r="B516" s="547"/>
      <c r="C516" s="547"/>
      <c r="D516" s="547"/>
      <c r="E516" s="548"/>
      <c r="F516" s="118"/>
      <c r="G516" s="123"/>
      <c r="H516" s="10"/>
      <c r="J516" s="10"/>
      <c r="K516" s="10"/>
      <c r="L516" s="10"/>
      <c r="M516" s="10"/>
      <c r="N516" s="10"/>
      <c r="O516" s="10"/>
    </row>
    <row r="517" spans="1:15" ht="13.5" thickBot="1" x14ac:dyDescent="0.25">
      <c r="A517" s="546" t="s">
        <v>36</v>
      </c>
      <c r="B517" s="547"/>
      <c r="C517" s="547"/>
      <c r="D517" s="547"/>
      <c r="E517" s="548"/>
      <c r="F517" s="118"/>
      <c r="G517" s="123"/>
      <c r="H517" s="10"/>
      <c r="J517" s="10"/>
      <c r="K517" s="10"/>
      <c r="L517" s="10"/>
      <c r="M517" s="10"/>
      <c r="N517" s="10"/>
      <c r="O517" s="10"/>
    </row>
    <row r="518" spans="1:15" ht="13.5" thickBot="1" x14ac:dyDescent="0.25">
      <c r="A518" s="208" t="s">
        <v>95</v>
      </c>
      <c r="B518" s="520" t="s">
        <v>196</v>
      </c>
      <c r="C518" s="521"/>
      <c r="D518" s="521"/>
      <c r="E518" s="522"/>
      <c r="F518" s="118"/>
      <c r="G518" s="123"/>
      <c r="H518" s="10"/>
      <c r="J518" s="10"/>
      <c r="K518" s="10"/>
      <c r="L518" s="10"/>
      <c r="M518" s="10"/>
      <c r="N518" s="10"/>
      <c r="O518" s="10"/>
    </row>
    <row r="519" spans="1:15" ht="39" thickBot="1" x14ac:dyDescent="0.25">
      <c r="A519" s="104" t="s">
        <v>94</v>
      </c>
      <c r="B519" s="544" t="s">
        <v>96</v>
      </c>
      <c r="C519" s="545"/>
      <c r="D519" s="108" t="s">
        <v>84</v>
      </c>
      <c r="E519" s="366" t="s">
        <v>94</v>
      </c>
      <c r="F519" s="118"/>
      <c r="G519" s="127"/>
      <c r="H519" s="55"/>
      <c r="J519" s="10"/>
      <c r="K519" s="233"/>
      <c r="L519" s="233"/>
      <c r="M519" s="233"/>
      <c r="N519" s="233"/>
      <c r="O519" s="10"/>
    </row>
    <row r="520" spans="1:15" ht="13.5" thickBot="1" x14ac:dyDescent="0.25">
      <c r="A520" s="15" t="s">
        <v>9</v>
      </c>
      <c r="B520" s="549" t="s">
        <v>96</v>
      </c>
      <c r="C520" s="550"/>
      <c r="D520" s="550"/>
      <c r="E520" s="551"/>
      <c r="F520" s="118"/>
      <c r="G520" s="127"/>
      <c r="H520" s="55"/>
      <c r="J520" s="10"/>
      <c r="K520" s="10"/>
      <c r="L520" s="10"/>
      <c r="M520" s="10"/>
      <c r="N520" s="10"/>
      <c r="O520" s="10"/>
    </row>
    <row r="521" spans="1:15" ht="49.5" customHeight="1" thickBot="1" x14ac:dyDescent="0.25">
      <c r="A521" s="15" t="s">
        <v>14</v>
      </c>
      <c r="B521" s="538" t="s">
        <v>97</v>
      </c>
      <c r="C521" s="539"/>
      <c r="D521" s="539"/>
      <c r="E521" s="540"/>
      <c r="F521" s="118"/>
      <c r="G521" s="123"/>
      <c r="H521" s="10"/>
      <c r="J521" s="10"/>
      <c r="K521" s="10"/>
      <c r="L521" s="10"/>
      <c r="M521" s="10"/>
      <c r="N521" s="10"/>
      <c r="O521" s="10"/>
    </row>
    <row r="522" spans="1:15" x14ac:dyDescent="0.2">
      <c r="A522" s="515"/>
      <c r="B522" s="13">
        <v>2019</v>
      </c>
      <c r="C522" s="13">
        <v>2020</v>
      </c>
      <c r="D522" s="13">
        <v>2021</v>
      </c>
      <c r="E522" s="13">
        <v>2022</v>
      </c>
      <c r="F522" s="118"/>
      <c r="G522" s="123"/>
      <c r="H522" s="10"/>
      <c r="J522" s="10"/>
      <c r="K522" s="10"/>
      <c r="L522" s="10"/>
      <c r="M522" s="10"/>
      <c r="N522" s="10"/>
      <c r="O522" s="10"/>
    </row>
    <row r="523" spans="1:15" ht="13.5" thickBot="1" x14ac:dyDescent="0.25">
      <c r="A523" s="516"/>
      <c r="B523" s="18" t="s">
        <v>5</v>
      </c>
      <c r="C523" s="18" t="s">
        <v>6</v>
      </c>
      <c r="D523" s="18" t="s">
        <v>6</v>
      </c>
      <c r="E523" s="18" t="s">
        <v>6</v>
      </c>
      <c r="F523" s="118"/>
      <c r="G523" s="123"/>
      <c r="H523" s="10"/>
      <c r="J523" s="5"/>
      <c r="K523" s="6"/>
      <c r="L523" s="10"/>
      <c r="M523" s="10"/>
      <c r="N523" s="10"/>
      <c r="O523" s="10"/>
    </row>
    <row r="524" spans="1:15" ht="13.5" thickBot="1" x14ac:dyDescent="0.25">
      <c r="A524" s="15" t="s">
        <v>8</v>
      </c>
      <c r="B524" s="19">
        <v>1</v>
      </c>
      <c r="C524" s="19">
        <v>1</v>
      </c>
      <c r="D524" s="19"/>
      <c r="E524" s="19"/>
      <c r="F524" s="118"/>
      <c r="G524" s="123"/>
      <c r="H524" s="10"/>
      <c r="J524" s="58"/>
      <c r="K524" s="6"/>
      <c r="L524" s="10"/>
      <c r="M524" s="10"/>
      <c r="N524" s="10"/>
      <c r="O524" s="10"/>
    </row>
    <row r="525" spans="1:15" ht="13.5" thickBot="1" x14ac:dyDescent="0.25">
      <c r="A525" s="15" t="s">
        <v>15</v>
      </c>
      <c r="B525" s="38">
        <v>449000</v>
      </c>
      <c r="C525" s="38">
        <v>330758</v>
      </c>
      <c r="D525" s="38"/>
      <c r="E525" s="38"/>
      <c r="F525" s="118"/>
      <c r="G525" s="123"/>
      <c r="H525" s="191"/>
      <c r="J525" s="58"/>
      <c r="K525" s="6"/>
      <c r="L525" s="10"/>
      <c r="M525" s="10"/>
      <c r="N525" s="10"/>
      <c r="O525" s="10"/>
    </row>
    <row r="526" spans="1:15" ht="13.5" thickBot="1" x14ac:dyDescent="0.25">
      <c r="A526" s="15" t="s">
        <v>23</v>
      </c>
      <c r="B526" s="21">
        <f>B525/B524</f>
        <v>449000</v>
      </c>
      <c r="C526" s="21">
        <f t="shared" ref="C526:E526" si="99">C525/C524</f>
        <v>330758</v>
      </c>
      <c r="D526" s="21" t="e">
        <f t="shared" si="99"/>
        <v>#DIV/0!</v>
      </c>
      <c r="E526" s="21" t="e">
        <f t="shared" si="99"/>
        <v>#DIV/0!</v>
      </c>
      <c r="F526" s="118"/>
      <c r="G526" s="123"/>
      <c r="H526" s="10"/>
      <c r="J526" s="10"/>
      <c r="K526" s="10"/>
      <c r="L526" s="10"/>
      <c r="M526" s="10"/>
      <c r="N526" s="10"/>
      <c r="O526" s="10"/>
    </row>
    <row r="527" spans="1:15" ht="13.5" thickBot="1" x14ac:dyDescent="0.25">
      <c r="A527" s="15" t="s">
        <v>16</v>
      </c>
      <c r="B527" s="234" t="s">
        <v>22</v>
      </c>
      <c r="C527" s="22">
        <f>C524/B524-1</f>
        <v>0</v>
      </c>
      <c r="D527" s="22">
        <f t="shared" ref="D527:E529" si="100">D524/C524-1</f>
        <v>-1</v>
      </c>
      <c r="E527" s="22" t="e">
        <f t="shared" si="100"/>
        <v>#DIV/0!</v>
      </c>
      <c r="F527" s="118"/>
      <c r="G527" s="126"/>
      <c r="H527" s="48"/>
      <c r="J527" s="10"/>
      <c r="K527" s="10"/>
      <c r="L527" s="10"/>
      <c r="M527" s="10"/>
      <c r="N527" s="10"/>
      <c r="O527" s="10"/>
    </row>
    <row r="528" spans="1:15" ht="13.5" thickBot="1" x14ac:dyDescent="0.25">
      <c r="A528" s="15" t="s">
        <v>17</v>
      </c>
      <c r="B528" s="234" t="s">
        <v>22</v>
      </c>
      <c r="C528" s="22">
        <f>C525/B525-1</f>
        <v>-0.26334521158129176</v>
      </c>
      <c r="D528" s="22">
        <f t="shared" si="100"/>
        <v>-1</v>
      </c>
      <c r="E528" s="22" t="e">
        <f t="shared" si="100"/>
        <v>#DIV/0!</v>
      </c>
      <c r="F528" s="118"/>
      <c r="G528" s="123"/>
      <c r="H528" s="10"/>
      <c r="J528" s="10"/>
      <c r="K528" s="10"/>
      <c r="L528" s="10"/>
      <c r="M528" s="10"/>
      <c r="N528" s="10"/>
      <c r="O528" s="10"/>
    </row>
    <row r="529" spans="1:16" ht="13.5" thickBot="1" x14ac:dyDescent="0.25">
      <c r="A529" s="15" t="s">
        <v>18</v>
      </c>
      <c r="B529" s="234" t="s">
        <v>22</v>
      </c>
      <c r="C529" s="22">
        <f>C526/B526-1</f>
        <v>-0.26334521158129176</v>
      </c>
      <c r="D529" s="22" t="e">
        <f t="shared" si="100"/>
        <v>#DIV/0!</v>
      </c>
      <c r="E529" s="22" t="e">
        <f t="shared" si="100"/>
        <v>#DIV/0!</v>
      </c>
      <c r="F529" s="118"/>
      <c r="G529" s="123"/>
      <c r="H529" s="10"/>
      <c r="J529" s="10"/>
      <c r="K529" s="10"/>
      <c r="L529" s="10"/>
      <c r="M529" s="10"/>
      <c r="N529" s="10"/>
      <c r="O529" s="10"/>
    </row>
    <row r="530" spans="1:16" ht="13.5" thickBot="1" x14ac:dyDescent="0.25">
      <c r="A530" s="517" t="s">
        <v>178</v>
      </c>
      <c r="B530" s="518"/>
      <c r="C530" s="518"/>
      <c r="D530" s="518"/>
      <c r="E530" s="519"/>
      <c r="F530" s="118"/>
      <c r="G530" s="123"/>
      <c r="H530" s="10"/>
      <c r="J530" s="10"/>
      <c r="K530" s="10"/>
      <c r="L530" s="10"/>
      <c r="M530" s="10"/>
      <c r="N530" s="10"/>
      <c r="O530" s="10"/>
    </row>
    <row r="531" spans="1:16" x14ac:dyDescent="0.2">
      <c r="A531" s="515"/>
      <c r="B531" s="13">
        <v>2019</v>
      </c>
      <c r="C531" s="13">
        <v>2020</v>
      </c>
      <c r="D531" s="13">
        <v>2021</v>
      </c>
      <c r="E531" s="13">
        <v>2022</v>
      </c>
      <c r="F531" s="118"/>
      <c r="G531" s="123"/>
      <c r="H531" s="10"/>
      <c r="J531" s="10"/>
      <c r="K531" s="10"/>
      <c r="L531" s="10"/>
      <c r="M531" s="10"/>
      <c r="N531" s="10"/>
      <c r="O531" s="10"/>
    </row>
    <row r="532" spans="1:16" ht="13.5" thickBot="1" x14ac:dyDescent="0.25">
      <c r="A532" s="516"/>
      <c r="B532" s="18" t="s">
        <v>5</v>
      </c>
      <c r="C532" s="18" t="s">
        <v>6</v>
      </c>
      <c r="D532" s="18" t="s">
        <v>6</v>
      </c>
      <c r="E532" s="18" t="s">
        <v>6</v>
      </c>
      <c r="F532" s="118"/>
      <c r="G532" s="123"/>
      <c r="H532" s="10"/>
      <c r="J532" s="10"/>
      <c r="K532" s="10"/>
      <c r="L532" s="10"/>
      <c r="M532" s="10"/>
      <c r="N532" s="10"/>
      <c r="O532" s="10"/>
    </row>
    <row r="533" spans="1:16" ht="13.5" thickBot="1" x14ac:dyDescent="0.25">
      <c r="A533" s="24" t="s">
        <v>34</v>
      </c>
      <c r="B533" s="37">
        <f>B534+B535+B536+B537</f>
        <v>0</v>
      </c>
      <c r="C533" s="37">
        <f t="shared" ref="C533:E533" si="101">C534+C535+C536+C537</f>
        <v>0</v>
      </c>
      <c r="D533" s="37">
        <f t="shared" si="101"/>
        <v>0</v>
      </c>
      <c r="E533" s="37">
        <f t="shared" si="101"/>
        <v>0</v>
      </c>
      <c r="F533" s="118"/>
      <c r="G533" s="123"/>
      <c r="H533" s="10"/>
      <c r="J533" s="10"/>
      <c r="K533" s="10"/>
      <c r="L533" s="10"/>
      <c r="M533" s="10"/>
      <c r="N533" s="10"/>
      <c r="O533" s="10"/>
    </row>
    <row r="534" spans="1:16" ht="13.5" thickBot="1" x14ac:dyDescent="0.25">
      <c r="A534" s="25" t="s">
        <v>47</v>
      </c>
      <c r="B534" s="37"/>
      <c r="C534" s="37"/>
      <c r="D534" s="37"/>
      <c r="E534" s="37"/>
      <c r="F534" s="118"/>
      <c r="G534" s="123"/>
      <c r="H534" s="10"/>
      <c r="J534" s="10"/>
      <c r="K534" s="10"/>
      <c r="L534" s="10"/>
      <c r="M534" s="10"/>
      <c r="N534" s="10"/>
      <c r="O534" s="10"/>
    </row>
    <row r="535" spans="1:16" ht="13.5" thickBot="1" x14ac:dyDescent="0.25">
      <c r="A535" s="25" t="s">
        <v>86</v>
      </c>
      <c r="B535" s="37"/>
      <c r="C535" s="37"/>
      <c r="D535" s="37"/>
      <c r="E535" s="37"/>
      <c r="F535" s="118"/>
      <c r="G535" s="123"/>
      <c r="H535" s="10"/>
      <c r="J535" s="10"/>
      <c r="K535" s="10"/>
      <c r="L535" s="10"/>
      <c r="M535" s="10"/>
      <c r="N535" s="10"/>
      <c r="O535" s="10"/>
    </row>
    <row r="536" spans="1:16" ht="13.5" thickBot="1" x14ac:dyDescent="0.25">
      <c r="A536" s="25" t="s">
        <v>87</v>
      </c>
      <c r="B536" s="37"/>
      <c r="C536" s="37"/>
      <c r="D536" s="37"/>
      <c r="E536" s="37"/>
      <c r="F536" s="118"/>
      <c r="G536" s="123"/>
      <c r="H536" s="10"/>
      <c r="J536" s="10"/>
      <c r="K536" s="10"/>
      <c r="L536" s="10"/>
      <c r="M536" s="10"/>
      <c r="N536" s="10"/>
      <c r="O536" s="10"/>
    </row>
    <row r="537" spans="1:16" ht="13.5" thickBot="1" x14ac:dyDescent="0.25">
      <c r="A537" s="25" t="s">
        <v>88</v>
      </c>
      <c r="B537" s="37"/>
      <c r="C537" s="37"/>
      <c r="D537" s="37"/>
      <c r="E537" s="37"/>
      <c r="F537" s="118"/>
      <c r="G537" s="123"/>
      <c r="H537" s="10"/>
      <c r="J537" s="10"/>
      <c r="K537" s="10"/>
      <c r="L537" s="10"/>
      <c r="M537" s="10"/>
      <c r="N537" s="10"/>
      <c r="O537" s="10"/>
    </row>
    <row r="538" spans="1:16" ht="13.5" thickBot="1" x14ac:dyDescent="0.25">
      <c r="A538" s="24" t="s">
        <v>35</v>
      </c>
      <c r="B538" s="38">
        <f>B539+B540+B541+B542</f>
        <v>449000</v>
      </c>
      <c r="C538" s="38">
        <f t="shared" ref="C538:E538" si="102">C539+C540+C541+C542</f>
        <v>330758</v>
      </c>
      <c r="D538" s="38">
        <f t="shared" si="102"/>
        <v>0</v>
      </c>
      <c r="E538" s="38">
        <f t="shared" si="102"/>
        <v>0</v>
      </c>
      <c r="F538" s="118"/>
      <c r="G538" s="123"/>
      <c r="H538" s="10"/>
      <c r="J538" s="10"/>
      <c r="K538" s="10"/>
      <c r="L538" s="10"/>
      <c r="M538" s="10"/>
      <c r="N538" s="10"/>
      <c r="O538" s="10"/>
    </row>
    <row r="539" spans="1:16" ht="13.5" thickBot="1" x14ac:dyDescent="0.25">
      <c r="A539" s="25" t="s">
        <v>47</v>
      </c>
      <c r="B539" s="39">
        <v>449000</v>
      </c>
      <c r="C539" s="37">
        <v>330758</v>
      </c>
      <c r="D539" s="37"/>
      <c r="E539" s="37"/>
      <c r="F539" s="118"/>
      <c r="G539" s="123"/>
      <c r="H539" s="10"/>
      <c r="J539" s="10"/>
      <c r="K539" s="10"/>
      <c r="L539" s="10"/>
      <c r="M539" s="10"/>
      <c r="N539" s="10"/>
      <c r="O539" s="10"/>
    </row>
    <row r="540" spans="1:16" ht="13.5" thickBot="1" x14ac:dyDescent="0.25">
      <c r="A540" s="25" t="s">
        <v>86</v>
      </c>
      <c r="B540" s="47"/>
      <c r="C540" s="37"/>
      <c r="D540" s="37"/>
      <c r="E540" s="37"/>
      <c r="F540" s="118"/>
      <c r="G540" s="123"/>
      <c r="H540" s="10"/>
      <c r="J540" s="10"/>
      <c r="K540" s="10"/>
      <c r="L540" s="10"/>
      <c r="M540" s="10"/>
      <c r="N540" s="10"/>
      <c r="O540" s="10"/>
    </row>
    <row r="541" spans="1:16" ht="13.5" thickBot="1" x14ac:dyDescent="0.25">
      <c r="A541" s="25" t="s">
        <v>87</v>
      </c>
      <c r="B541" s="47"/>
      <c r="C541" s="37"/>
      <c r="D541" s="37"/>
      <c r="E541" s="37"/>
      <c r="F541" s="118"/>
      <c r="G541" s="123"/>
      <c r="H541" s="10"/>
      <c r="J541" s="10"/>
      <c r="K541" s="10"/>
      <c r="L541" s="10"/>
      <c r="M541" s="10"/>
      <c r="N541" s="10"/>
      <c r="O541" s="10"/>
      <c r="P541" s="10"/>
    </row>
    <row r="542" spans="1:16" ht="13.5" thickBot="1" x14ac:dyDescent="0.25">
      <c r="A542" s="25" t="s">
        <v>88</v>
      </c>
      <c r="B542" s="47"/>
      <c r="C542" s="37"/>
      <c r="D542" s="37"/>
      <c r="E542" s="37"/>
      <c r="F542" s="118"/>
      <c r="G542" s="123"/>
      <c r="H542" s="10"/>
      <c r="J542" s="10"/>
      <c r="K542" s="10"/>
      <c r="L542" s="10"/>
      <c r="M542" s="10"/>
      <c r="N542" s="10"/>
      <c r="O542" s="10"/>
      <c r="P542" s="10"/>
    </row>
    <row r="543" spans="1:16" ht="13.5" thickBot="1" x14ac:dyDescent="0.25">
      <c r="A543" s="59" t="s">
        <v>30</v>
      </c>
      <c r="B543" s="47">
        <f>B533+B538</f>
        <v>449000</v>
      </c>
      <c r="C543" s="47">
        <f t="shared" ref="C543:E543" si="103">C533+C538</f>
        <v>330758</v>
      </c>
      <c r="D543" s="47">
        <f t="shared" si="103"/>
        <v>0</v>
      </c>
      <c r="E543" s="47">
        <f t="shared" si="103"/>
        <v>0</v>
      </c>
      <c r="F543" s="118"/>
      <c r="G543" s="123"/>
      <c r="H543" s="10"/>
      <c r="J543" s="10"/>
      <c r="K543" s="10"/>
      <c r="L543" s="10"/>
      <c r="M543" s="10"/>
      <c r="N543" s="10"/>
      <c r="O543" s="10"/>
      <c r="P543" s="10"/>
    </row>
    <row r="544" spans="1:16" ht="52.5" customHeight="1" thickBot="1" x14ac:dyDescent="0.25">
      <c r="A544" s="104" t="s">
        <v>200</v>
      </c>
      <c r="B544" s="529" t="s">
        <v>195</v>
      </c>
      <c r="C544" s="530"/>
      <c r="D544" s="108" t="s">
        <v>84</v>
      </c>
      <c r="E544" s="367"/>
      <c r="F544" s="118"/>
      <c r="G544" s="127"/>
      <c r="H544" s="55"/>
      <c r="J544" s="10"/>
      <c r="K544" s="239"/>
      <c r="L544" s="239"/>
      <c r="M544" s="239"/>
      <c r="N544" s="239"/>
      <c r="O544" s="239"/>
      <c r="P544" s="10"/>
    </row>
    <row r="545" spans="1:16" ht="35.25" customHeight="1" thickBot="1" x14ac:dyDescent="0.25">
      <c r="A545" s="15" t="s">
        <v>9</v>
      </c>
      <c r="B545" s="538" t="s">
        <v>195</v>
      </c>
      <c r="C545" s="539"/>
      <c r="D545" s="539"/>
      <c r="E545" s="540"/>
      <c r="F545" s="118"/>
      <c r="G545" s="127"/>
      <c r="H545" s="55"/>
      <c r="J545" s="10"/>
      <c r="K545" s="60"/>
      <c r="L545" s="84"/>
      <c r="M545" s="84"/>
      <c r="N545" s="84"/>
      <c r="O545" s="84"/>
      <c r="P545" s="10"/>
    </row>
    <row r="546" spans="1:16" ht="13.5" thickBot="1" x14ac:dyDescent="0.25">
      <c r="A546" s="15" t="s">
        <v>14</v>
      </c>
      <c r="B546" s="538" t="s">
        <v>126</v>
      </c>
      <c r="C546" s="539"/>
      <c r="D546" s="539"/>
      <c r="E546" s="540"/>
      <c r="F546" s="118"/>
      <c r="G546" s="123"/>
      <c r="H546" s="10"/>
      <c r="J546" s="10"/>
      <c r="K546" s="60"/>
      <c r="L546" s="60"/>
      <c r="M546" s="61"/>
      <c r="N546" s="83"/>
      <c r="O546" s="83"/>
      <c r="P546" s="10"/>
    </row>
    <row r="547" spans="1:16" x14ac:dyDescent="0.2">
      <c r="A547" s="515"/>
      <c r="B547" s="13">
        <v>2019</v>
      </c>
      <c r="C547" s="13">
        <v>2020</v>
      </c>
      <c r="D547" s="13">
        <v>2021</v>
      </c>
      <c r="E547" s="13">
        <v>2022</v>
      </c>
      <c r="F547" s="118"/>
      <c r="G547" s="123"/>
      <c r="H547" s="10"/>
      <c r="J547" s="10"/>
      <c r="K547" s="62"/>
      <c r="L547" s="83"/>
      <c r="M547" s="83"/>
      <c r="N547" s="83"/>
      <c r="O547" s="83"/>
      <c r="P547" s="10"/>
    </row>
    <row r="548" spans="1:16" ht="13.5" thickBot="1" x14ac:dyDescent="0.25">
      <c r="A548" s="516"/>
      <c r="B548" s="18" t="s">
        <v>5</v>
      </c>
      <c r="C548" s="18" t="s">
        <v>6</v>
      </c>
      <c r="D548" s="18" t="s">
        <v>6</v>
      </c>
      <c r="E548" s="18" t="s">
        <v>6</v>
      </c>
      <c r="F548" s="118"/>
      <c r="G548" s="123"/>
      <c r="H548" s="10"/>
      <c r="J548" s="10"/>
      <c r="K548" s="51"/>
      <c r="L548" s="236"/>
      <c r="M548" s="236"/>
      <c r="N548" s="236"/>
      <c r="O548" s="236"/>
      <c r="P548" s="10"/>
    </row>
    <row r="549" spans="1:16" ht="13.5" thickBot="1" x14ac:dyDescent="0.25">
      <c r="A549" s="15" t="s">
        <v>8</v>
      </c>
      <c r="B549" s="19"/>
      <c r="C549" s="19"/>
      <c r="D549" s="19">
        <v>1</v>
      </c>
      <c r="E549" s="19">
        <v>1</v>
      </c>
      <c r="F549" s="118"/>
      <c r="G549" s="123"/>
      <c r="H549" s="10"/>
      <c r="J549" s="10"/>
      <c r="K549" s="51"/>
      <c r="L549" s="237"/>
      <c r="M549" s="237"/>
      <c r="N549" s="237"/>
      <c r="O549" s="237"/>
      <c r="P549" s="10"/>
    </row>
    <row r="550" spans="1:16" ht="13.5" thickBot="1" x14ac:dyDescent="0.25">
      <c r="A550" s="15" t="s">
        <v>15</v>
      </c>
      <c r="B550" s="38"/>
      <c r="C550" s="38"/>
      <c r="D550" s="38">
        <v>373266</v>
      </c>
      <c r="E550" s="38">
        <v>492500</v>
      </c>
      <c r="F550" s="118"/>
      <c r="G550" s="123"/>
      <c r="H550" s="10"/>
      <c r="I550" s="4"/>
      <c r="J550" s="10"/>
      <c r="K550" s="236"/>
      <c r="L550" s="238"/>
      <c r="M550" s="238"/>
      <c r="N550" s="238"/>
      <c r="O550" s="238"/>
      <c r="P550" s="10"/>
    </row>
    <row r="551" spans="1:16" ht="13.5" thickBot="1" x14ac:dyDescent="0.25">
      <c r="A551" s="15" t="s">
        <v>23</v>
      </c>
      <c r="B551" s="21" t="e">
        <f>B550/B549</f>
        <v>#DIV/0!</v>
      </c>
      <c r="C551" s="21" t="e">
        <f t="shared" ref="C551:E551" si="104">C550/C549</f>
        <v>#DIV/0!</v>
      </c>
      <c r="D551" s="21">
        <f t="shared" si="104"/>
        <v>373266</v>
      </c>
      <c r="E551" s="21">
        <f t="shared" si="104"/>
        <v>492500</v>
      </c>
      <c r="F551" s="118"/>
      <c r="G551" s="123"/>
      <c r="H551" s="10"/>
      <c r="I551" s="10"/>
      <c r="J551" s="10"/>
      <c r="K551" s="236"/>
      <c r="L551" s="238"/>
      <c r="M551" s="238"/>
      <c r="N551" s="238"/>
      <c r="O551" s="238"/>
      <c r="P551" s="10"/>
    </row>
    <row r="552" spans="1:16" ht="13.5" thickBot="1" x14ac:dyDescent="0.25">
      <c r="A552" s="15" t="s">
        <v>16</v>
      </c>
      <c r="B552" s="234" t="s">
        <v>22</v>
      </c>
      <c r="C552" s="22" t="e">
        <f>C549/B549-1</f>
        <v>#DIV/0!</v>
      </c>
      <c r="D552" s="22" t="e">
        <f t="shared" ref="D552:E554" si="105">D549/C549-1</f>
        <v>#DIV/0!</v>
      </c>
      <c r="E552" s="22">
        <f t="shared" si="105"/>
        <v>0</v>
      </c>
      <c r="F552" s="118"/>
      <c r="G552" s="126"/>
      <c r="H552" s="48"/>
      <c r="I552" s="48"/>
      <c r="J552" s="10"/>
      <c r="K552" s="51"/>
      <c r="L552" s="52"/>
      <c r="M552" s="52"/>
      <c r="N552" s="52"/>
      <c r="O552" s="52"/>
      <c r="P552" s="10"/>
    </row>
    <row r="553" spans="1:16" ht="13.5" thickBot="1" x14ac:dyDescent="0.25">
      <c r="A553" s="15" t="s">
        <v>17</v>
      </c>
      <c r="B553" s="234" t="s">
        <v>22</v>
      </c>
      <c r="C553" s="22" t="e">
        <f>C550/B550-1</f>
        <v>#DIV/0!</v>
      </c>
      <c r="D553" s="22" t="e">
        <f t="shared" si="105"/>
        <v>#DIV/0!</v>
      </c>
      <c r="E553" s="22">
        <f t="shared" si="105"/>
        <v>0.31943439798963746</v>
      </c>
      <c r="F553" s="118"/>
      <c r="G553" s="123"/>
      <c r="H553" s="10"/>
      <c r="I553" s="10"/>
      <c r="J553" s="10"/>
      <c r="K553" s="10"/>
      <c r="L553" s="10"/>
      <c r="M553" s="10"/>
      <c r="N553" s="10"/>
      <c r="O553" s="10"/>
      <c r="P553" s="10"/>
    </row>
    <row r="554" spans="1:16" ht="13.5" thickBot="1" x14ac:dyDescent="0.25">
      <c r="A554" s="15" t="s">
        <v>18</v>
      </c>
      <c r="B554" s="234" t="s">
        <v>22</v>
      </c>
      <c r="C554" s="22" t="e">
        <f>C551/B551-1</f>
        <v>#DIV/0!</v>
      </c>
      <c r="D554" s="22" t="e">
        <f t="shared" si="105"/>
        <v>#DIV/0!</v>
      </c>
      <c r="E554" s="22">
        <f t="shared" si="105"/>
        <v>0.31943439798963746</v>
      </c>
      <c r="F554" s="118"/>
      <c r="G554" s="123"/>
      <c r="H554" s="10"/>
      <c r="I554" s="10"/>
      <c r="J554" s="10"/>
      <c r="K554" s="10"/>
      <c r="L554" s="10"/>
      <c r="M554" s="10"/>
      <c r="N554" s="10"/>
      <c r="O554" s="10"/>
      <c r="P554" s="10"/>
    </row>
    <row r="555" spans="1:16" ht="13.5" thickBot="1" x14ac:dyDescent="0.25">
      <c r="A555" s="517" t="s">
        <v>178</v>
      </c>
      <c r="B555" s="518"/>
      <c r="C555" s="518"/>
      <c r="D555" s="518"/>
      <c r="E555" s="519"/>
      <c r="F555" s="118"/>
      <c r="G555" s="123"/>
      <c r="H555" s="10"/>
      <c r="I555" s="10"/>
      <c r="J555" s="10"/>
      <c r="K555" s="10"/>
      <c r="L555" s="10"/>
      <c r="M555" s="10"/>
      <c r="N555" s="10"/>
      <c r="O555" s="10"/>
    </row>
    <row r="556" spans="1:16" x14ac:dyDescent="0.2">
      <c r="A556" s="515"/>
      <c r="B556" s="13">
        <v>2019</v>
      </c>
      <c r="C556" s="13">
        <v>2020</v>
      </c>
      <c r="D556" s="13">
        <v>2021</v>
      </c>
      <c r="E556" s="13">
        <v>2022</v>
      </c>
      <c r="F556" s="118"/>
      <c r="G556" s="123"/>
      <c r="H556" s="10"/>
      <c r="I556" s="10"/>
      <c r="J556" s="10"/>
      <c r="K556" s="10"/>
      <c r="L556" s="10"/>
      <c r="M556" s="10"/>
      <c r="N556" s="10"/>
      <c r="O556" s="10"/>
    </row>
    <row r="557" spans="1:16" ht="13.5" thickBot="1" x14ac:dyDescent="0.25">
      <c r="A557" s="516"/>
      <c r="B557" s="18" t="s">
        <v>5</v>
      </c>
      <c r="C557" s="18" t="s">
        <v>6</v>
      </c>
      <c r="D557" s="18" t="s">
        <v>6</v>
      </c>
      <c r="E557" s="18" t="s">
        <v>6</v>
      </c>
      <c r="F557" s="118"/>
      <c r="G557" s="123"/>
      <c r="H557" s="10"/>
      <c r="I557" s="10"/>
      <c r="J557" s="10"/>
      <c r="K557" s="10"/>
      <c r="L557" s="10"/>
      <c r="M557" s="10"/>
      <c r="N557" s="10"/>
      <c r="O557" s="10"/>
    </row>
    <row r="558" spans="1:16" ht="13.5" thickBot="1" x14ac:dyDescent="0.25">
      <c r="A558" s="24" t="s">
        <v>34</v>
      </c>
      <c r="B558" s="37">
        <f>B559+B560+B561+B562</f>
        <v>0</v>
      </c>
      <c r="C558" s="37">
        <f t="shared" ref="C558:E558" si="106">C559+C560+C561+C562</f>
        <v>0</v>
      </c>
      <c r="D558" s="37">
        <f t="shared" si="106"/>
        <v>0</v>
      </c>
      <c r="E558" s="37">
        <f t="shared" si="106"/>
        <v>0</v>
      </c>
      <c r="F558" s="118"/>
      <c r="G558" s="123"/>
      <c r="H558" s="10"/>
      <c r="I558" s="10"/>
      <c r="J558" s="10"/>
      <c r="K558" s="10"/>
      <c r="L558" s="10"/>
      <c r="M558" s="10"/>
      <c r="N558" s="10"/>
      <c r="O558" s="10"/>
    </row>
    <row r="559" spans="1:16" ht="13.5" thickBot="1" x14ac:dyDescent="0.25">
      <c r="A559" s="25" t="s">
        <v>47</v>
      </c>
      <c r="B559" s="37"/>
      <c r="C559" s="37"/>
      <c r="D559" s="37"/>
      <c r="E559" s="37"/>
      <c r="F559" s="118"/>
      <c r="G559" s="123"/>
      <c r="H559" s="10"/>
      <c r="I559" s="10"/>
      <c r="J559" s="10"/>
      <c r="K559" s="10"/>
      <c r="L559" s="10"/>
      <c r="M559" s="10"/>
      <c r="N559" s="10"/>
      <c r="O559" s="10"/>
    </row>
    <row r="560" spans="1:16" ht="13.5" thickBot="1" x14ac:dyDescent="0.25">
      <c r="A560" s="25" t="s">
        <v>86</v>
      </c>
      <c r="B560" s="37"/>
      <c r="C560" s="37"/>
      <c r="D560" s="37"/>
      <c r="E560" s="37"/>
      <c r="F560" s="118"/>
      <c r="G560" s="123"/>
      <c r="H560" s="10"/>
      <c r="I560" s="10"/>
      <c r="J560" s="10"/>
      <c r="K560" s="10"/>
      <c r="L560" s="10"/>
      <c r="M560" s="10"/>
      <c r="N560" s="10"/>
      <c r="O560" s="10"/>
    </row>
    <row r="561" spans="1:16" ht="13.5" thickBot="1" x14ac:dyDescent="0.25">
      <c r="A561" s="25" t="s">
        <v>87</v>
      </c>
      <c r="B561" s="37"/>
      <c r="C561" s="37"/>
      <c r="D561" s="37"/>
      <c r="E561" s="37"/>
      <c r="F561" s="118"/>
      <c r="G561" s="123"/>
      <c r="H561" s="10"/>
      <c r="I561" s="10"/>
      <c r="J561" s="10"/>
      <c r="K561" s="10"/>
      <c r="L561" s="10"/>
      <c r="M561" s="10"/>
      <c r="N561" s="10"/>
      <c r="O561" s="10"/>
    </row>
    <row r="562" spans="1:16" ht="13.5" thickBot="1" x14ac:dyDescent="0.25">
      <c r="A562" s="25" t="s">
        <v>88</v>
      </c>
      <c r="B562" s="37"/>
      <c r="C562" s="37"/>
      <c r="D562" s="37"/>
      <c r="E562" s="37"/>
      <c r="F562" s="118"/>
      <c r="G562" s="123"/>
      <c r="H562" s="10"/>
      <c r="I562" s="10"/>
      <c r="J562" s="10"/>
      <c r="K562" s="10"/>
      <c r="L562" s="10"/>
      <c r="M562" s="10"/>
      <c r="N562" s="10"/>
      <c r="O562" s="10"/>
    </row>
    <row r="563" spans="1:16" ht="13.5" thickBot="1" x14ac:dyDescent="0.25">
      <c r="A563" s="24" t="s">
        <v>35</v>
      </c>
      <c r="B563" s="38">
        <f>B564+B565+B566+B567</f>
        <v>0</v>
      </c>
      <c r="C563" s="38">
        <f t="shared" ref="C563:E563" si="107">C564+C565+C566+C567</f>
        <v>0</v>
      </c>
      <c r="D563" s="38">
        <f t="shared" si="107"/>
        <v>373266</v>
      </c>
      <c r="E563" s="38">
        <f t="shared" si="107"/>
        <v>492500</v>
      </c>
      <c r="F563" s="118"/>
      <c r="G563" s="123"/>
      <c r="H563" s="10"/>
      <c r="I563" s="10"/>
      <c r="J563" s="10"/>
      <c r="K563" s="10"/>
      <c r="L563" s="10"/>
      <c r="M563" s="10"/>
      <c r="N563" s="10"/>
      <c r="O563" s="10"/>
    </row>
    <row r="564" spans="1:16" ht="13.5" thickBot="1" x14ac:dyDescent="0.25">
      <c r="A564" s="25" t="s">
        <v>47</v>
      </c>
      <c r="B564" s="39"/>
      <c r="C564" s="37"/>
      <c r="D564" s="37">
        <v>373266</v>
      </c>
      <c r="E564" s="37">
        <v>492500</v>
      </c>
      <c r="F564" s="118"/>
      <c r="G564" s="123"/>
      <c r="H564" s="10"/>
      <c r="I564" s="10"/>
      <c r="J564" s="10"/>
      <c r="K564" s="10"/>
      <c r="L564" s="10"/>
      <c r="M564" s="10"/>
      <c r="N564" s="10"/>
      <c r="O564" s="10"/>
    </row>
    <row r="565" spans="1:16" ht="13.5" thickBot="1" x14ac:dyDescent="0.25">
      <c r="A565" s="25" t="s">
        <v>86</v>
      </c>
      <c r="B565" s="47"/>
      <c r="C565" s="37"/>
      <c r="D565" s="37"/>
      <c r="E565" s="37"/>
      <c r="F565" s="118"/>
      <c r="G565" s="123"/>
      <c r="H565" s="10"/>
      <c r="K565" s="10"/>
      <c r="L565" s="10"/>
      <c r="M565" s="10"/>
      <c r="N565" s="10"/>
      <c r="O565" s="10"/>
    </row>
    <row r="566" spans="1:16" ht="13.5" thickBot="1" x14ac:dyDescent="0.25">
      <c r="A566" s="25" t="s">
        <v>87</v>
      </c>
      <c r="B566" s="47"/>
      <c r="C566" s="37"/>
      <c r="D566" s="37"/>
      <c r="E566" s="37"/>
      <c r="F566" s="118"/>
      <c r="G566" s="123"/>
      <c r="H566" s="10"/>
      <c r="K566" s="10"/>
      <c r="L566" s="10"/>
      <c r="M566" s="10"/>
      <c r="N566" s="10"/>
      <c r="O566" s="10"/>
    </row>
    <row r="567" spans="1:16" ht="13.5" thickBot="1" x14ac:dyDescent="0.25">
      <c r="A567" s="25" t="s">
        <v>88</v>
      </c>
      <c r="B567" s="47"/>
      <c r="C567" s="37"/>
      <c r="D567" s="37"/>
      <c r="E567" s="37"/>
      <c r="F567" s="118"/>
      <c r="G567" s="123"/>
      <c r="H567" s="10"/>
      <c r="K567" s="10"/>
      <c r="L567" s="10"/>
      <c r="M567" s="10"/>
      <c r="N567" s="10"/>
      <c r="O567" s="10"/>
    </row>
    <row r="568" spans="1:16" ht="13.5" thickBot="1" x14ac:dyDescent="0.25">
      <c r="A568" s="59" t="s">
        <v>53</v>
      </c>
      <c r="B568" s="47">
        <f>B558+B563</f>
        <v>0</v>
      </c>
      <c r="C568" s="47">
        <f t="shared" ref="C568:E568" si="108">C558+C563</f>
        <v>0</v>
      </c>
      <c r="D568" s="47">
        <f t="shared" si="108"/>
        <v>373266</v>
      </c>
      <c r="E568" s="47">
        <f t="shared" si="108"/>
        <v>492500</v>
      </c>
      <c r="F568" s="118"/>
      <c r="G568" s="123"/>
      <c r="H568" s="10"/>
      <c r="K568" s="10"/>
      <c r="L568" s="10"/>
      <c r="M568" s="10"/>
      <c r="N568" s="10"/>
      <c r="O568" s="10"/>
    </row>
    <row r="569" spans="1:16" ht="39" thickBot="1" x14ac:dyDescent="0.25">
      <c r="A569" s="104" t="s">
        <v>200</v>
      </c>
      <c r="B569" s="544" t="s">
        <v>273</v>
      </c>
      <c r="C569" s="545"/>
      <c r="D569" s="108" t="s">
        <v>84</v>
      </c>
      <c r="E569" s="367"/>
      <c r="F569" s="255"/>
      <c r="G569" s="247"/>
      <c r="H569" s="247"/>
      <c r="J569" s="10"/>
      <c r="K569" s="239"/>
      <c r="L569" s="239"/>
      <c r="M569" s="239"/>
      <c r="N569" s="239"/>
      <c r="O569" s="239"/>
      <c r="P569" s="10"/>
    </row>
    <row r="570" spans="1:16" ht="21" customHeight="1" thickBot="1" x14ac:dyDescent="0.25">
      <c r="A570" s="15" t="s">
        <v>9</v>
      </c>
      <c r="B570" s="538" t="s">
        <v>278</v>
      </c>
      <c r="C570" s="539"/>
      <c r="D570" s="539"/>
      <c r="E570" s="540"/>
      <c r="F570" s="206"/>
      <c r="G570" s="247"/>
      <c r="H570" s="247"/>
      <c r="J570" s="10"/>
      <c r="K570" s="60"/>
      <c r="L570" s="84"/>
      <c r="M570" s="84"/>
      <c r="N570" s="84"/>
      <c r="O570" s="84"/>
      <c r="P570" s="10"/>
    </row>
    <row r="571" spans="1:16" ht="13.5" thickBot="1" x14ac:dyDescent="0.25">
      <c r="A571" s="15" t="s">
        <v>14</v>
      </c>
      <c r="B571" s="538" t="s">
        <v>126</v>
      </c>
      <c r="C571" s="539"/>
      <c r="D571" s="539"/>
      <c r="E571" s="540"/>
      <c r="F571" s="206"/>
      <c r="G571" s="223"/>
      <c r="H571" s="223"/>
      <c r="J571" s="10"/>
      <c r="K571" s="60"/>
      <c r="L571" s="60"/>
      <c r="M571" s="61"/>
      <c r="N571" s="83"/>
      <c r="O571" s="83"/>
      <c r="P571" s="10"/>
    </row>
    <row r="572" spans="1:16" x14ac:dyDescent="0.2">
      <c r="A572" s="515"/>
      <c r="B572" s="13">
        <v>2019</v>
      </c>
      <c r="C572" s="13">
        <v>2020</v>
      </c>
      <c r="D572" s="13">
        <v>2021</v>
      </c>
      <c r="E572" s="13">
        <v>2022</v>
      </c>
      <c r="F572" s="206"/>
      <c r="G572" s="223"/>
      <c r="H572" s="223"/>
      <c r="J572" s="10"/>
      <c r="K572" s="62"/>
      <c r="L572" s="83"/>
      <c r="M572" s="83"/>
      <c r="N572" s="83"/>
      <c r="O572" s="83"/>
      <c r="P572" s="10"/>
    </row>
    <row r="573" spans="1:16" ht="13.5" thickBot="1" x14ac:dyDescent="0.25">
      <c r="A573" s="516"/>
      <c r="B573" s="18" t="s">
        <v>5</v>
      </c>
      <c r="C573" s="18" t="s">
        <v>6</v>
      </c>
      <c r="D573" s="18" t="s">
        <v>6</v>
      </c>
      <c r="E573" s="18" t="s">
        <v>6</v>
      </c>
      <c r="F573" s="206"/>
      <c r="G573" s="223"/>
      <c r="H573" s="223"/>
      <c r="J573" s="10"/>
      <c r="K573" s="51"/>
      <c r="L573" s="236"/>
      <c r="M573" s="236"/>
      <c r="N573" s="236"/>
      <c r="O573" s="236"/>
      <c r="P573" s="10"/>
    </row>
    <row r="574" spans="1:16" ht="13.5" thickBot="1" x14ac:dyDescent="0.25">
      <c r="A574" s="15" t="s">
        <v>8</v>
      </c>
      <c r="B574" s="19"/>
      <c r="C574" s="19">
        <v>1</v>
      </c>
      <c r="D574" s="19">
        <v>1</v>
      </c>
      <c r="E574" s="19">
        <v>1</v>
      </c>
      <c r="F574" s="118"/>
      <c r="G574" s="123"/>
      <c r="H574" s="10"/>
      <c r="J574" s="10"/>
      <c r="K574" s="51"/>
      <c r="L574" s="237"/>
      <c r="M574" s="237"/>
      <c r="N574" s="237"/>
      <c r="O574" s="237"/>
      <c r="P574" s="10"/>
    </row>
    <row r="575" spans="1:16" ht="13.5" thickBot="1" x14ac:dyDescent="0.25">
      <c r="A575" s="15" t="s">
        <v>15</v>
      </c>
      <c r="B575" s="38"/>
      <c r="C575" s="38">
        <v>105254</v>
      </c>
      <c r="D575" s="38">
        <v>419234</v>
      </c>
      <c r="E575" s="38">
        <v>300000</v>
      </c>
      <c r="F575" s="241"/>
      <c r="G575" s="256"/>
      <c r="H575" s="10"/>
      <c r="I575" s="4"/>
      <c r="J575" s="10"/>
      <c r="K575" s="236"/>
      <c r="L575" s="238"/>
      <c r="M575" s="238"/>
      <c r="N575" s="238"/>
      <c r="O575" s="238"/>
      <c r="P575" s="10"/>
    </row>
    <row r="576" spans="1:16" ht="13.5" thickBot="1" x14ac:dyDescent="0.25">
      <c r="A576" s="15" t="s">
        <v>23</v>
      </c>
      <c r="B576" s="21" t="e">
        <f>B575/B574</f>
        <v>#DIV/0!</v>
      </c>
      <c r="C576" s="21">
        <f>C575/C574</f>
        <v>105254</v>
      </c>
      <c r="D576" s="21">
        <f t="shared" ref="D576:E576" si="109">D575/D574</f>
        <v>419234</v>
      </c>
      <c r="E576" s="21">
        <f t="shared" si="109"/>
        <v>300000</v>
      </c>
      <c r="F576" s="118"/>
      <c r="G576" s="123"/>
      <c r="H576" s="10"/>
      <c r="I576" s="10"/>
      <c r="J576" s="10"/>
      <c r="K576" s="236"/>
      <c r="L576" s="238"/>
      <c r="M576" s="238"/>
      <c r="N576" s="238"/>
      <c r="O576" s="238"/>
      <c r="P576" s="10"/>
    </row>
    <row r="577" spans="1:16" ht="13.5" thickBot="1" x14ac:dyDescent="0.25">
      <c r="A577" s="15" t="s">
        <v>16</v>
      </c>
      <c r="B577" s="234" t="s">
        <v>22</v>
      </c>
      <c r="C577" s="22" t="e">
        <f>C574/B574-1</f>
        <v>#DIV/0!</v>
      </c>
      <c r="D577" s="22">
        <f t="shared" ref="D577:D579" si="110">D574/C574-1</f>
        <v>0</v>
      </c>
      <c r="E577" s="22">
        <f t="shared" ref="E577:E579" si="111">E574/D574-1</f>
        <v>0</v>
      </c>
      <c r="F577" s="118"/>
      <c r="G577" s="126"/>
      <c r="H577" s="48"/>
      <c r="I577" s="48"/>
      <c r="J577" s="10"/>
      <c r="K577" s="51"/>
      <c r="L577" s="52"/>
      <c r="M577" s="52"/>
      <c r="N577" s="52"/>
      <c r="O577" s="52"/>
      <c r="P577" s="10"/>
    </row>
    <row r="578" spans="1:16" ht="13.5" thickBot="1" x14ac:dyDescent="0.25">
      <c r="A578" s="15" t="s">
        <v>17</v>
      </c>
      <c r="B578" s="234" t="s">
        <v>22</v>
      </c>
      <c r="C578" s="22" t="e">
        <f>C575/B575-1</f>
        <v>#DIV/0!</v>
      </c>
      <c r="D578" s="22">
        <f t="shared" si="110"/>
        <v>2.9830695270488534</v>
      </c>
      <c r="E578" s="22">
        <f t="shared" si="111"/>
        <v>-0.2844091843695884</v>
      </c>
      <c r="F578" s="118"/>
      <c r="G578" s="123"/>
      <c r="H578" s="10"/>
      <c r="I578" s="10"/>
      <c r="J578" s="10"/>
      <c r="K578" s="10"/>
      <c r="L578" s="10"/>
      <c r="M578" s="10"/>
      <c r="N578" s="10"/>
      <c r="O578" s="10"/>
      <c r="P578" s="10"/>
    </row>
    <row r="579" spans="1:16" ht="13.5" thickBot="1" x14ac:dyDescent="0.25">
      <c r="A579" s="15" t="s">
        <v>18</v>
      </c>
      <c r="B579" s="234" t="s">
        <v>22</v>
      </c>
      <c r="C579" s="22" t="e">
        <f>C576/B576-1</f>
        <v>#DIV/0!</v>
      </c>
      <c r="D579" s="22">
        <f t="shared" si="110"/>
        <v>2.9830695270488534</v>
      </c>
      <c r="E579" s="22">
        <f t="shared" si="111"/>
        <v>-0.2844091843695884</v>
      </c>
      <c r="F579" s="118"/>
      <c r="G579" s="123"/>
      <c r="H579" s="10"/>
      <c r="I579" s="10"/>
      <c r="J579" s="10"/>
      <c r="K579" s="10"/>
      <c r="L579" s="10"/>
      <c r="M579" s="10"/>
      <c r="N579" s="10"/>
      <c r="O579" s="10"/>
      <c r="P579" s="10"/>
    </row>
    <row r="580" spans="1:16" ht="13.5" thickBot="1" x14ac:dyDescent="0.25">
      <c r="A580" s="517" t="s">
        <v>178</v>
      </c>
      <c r="B580" s="518"/>
      <c r="C580" s="518"/>
      <c r="D580" s="518"/>
      <c r="E580" s="519"/>
      <c r="F580" s="118"/>
      <c r="G580" s="123"/>
      <c r="H580" s="10"/>
      <c r="I580" s="10"/>
      <c r="J580" s="10"/>
      <c r="K580" s="10"/>
      <c r="L580" s="10"/>
      <c r="M580" s="10"/>
      <c r="N580" s="10"/>
      <c r="O580" s="10"/>
    </row>
    <row r="581" spans="1:16" x14ac:dyDescent="0.2">
      <c r="A581" s="515"/>
      <c r="B581" s="13">
        <v>2019</v>
      </c>
      <c r="C581" s="13">
        <v>2020</v>
      </c>
      <c r="D581" s="13">
        <v>2021</v>
      </c>
      <c r="E581" s="13">
        <v>2022</v>
      </c>
      <c r="F581" s="118"/>
      <c r="G581" s="123"/>
      <c r="H581" s="10"/>
      <c r="I581" s="10"/>
      <c r="J581" s="10"/>
      <c r="K581" s="10"/>
      <c r="L581" s="10"/>
      <c r="M581" s="10"/>
      <c r="N581" s="10"/>
      <c r="O581" s="10"/>
    </row>
    <row r="582" spans="1:16" ht="13.5" thickBot="1" x14ac:dyDescent="0.25">
      <c r="A582" s="516"/>
      <c r="B582" s="18" t="s">
        <v>5</v>
      </c>
      <c r="C582" s="18" t="s">
        <v>6</v>
      </c>
      <c r="D582" s="18" t="s">
        <v>6</v>
      </c>
      <c r="E582" s="18" t="s">
        <v>6</v>
      </c>
      <c r="F582" s="118"/>
      <c r="G582" s="123"/>
      <c r="H582" s="10"/>
      <c r="I582" s="10"/>
      <c r="J582" s="10"/>
      <c r="K582" s="10"/>
      <c r="L582" s="10"/>
      <c r="M582" s="10"/>
      <c r="N582" s="10"/>
      <c r="O582" s="10"/>
    </row>
    <row r="583" spans="1:16" ht="13.5" thickBot="1" x14ac:dyDescent="0.25">
      <c r="A583" s="24" t="s">
        <v>34</v>
      </c>
      <c r="B583" s="37">
        <f>B584+B585+B586+B587</f>
        <v>0</v>
      </c>
      <c r="C583" s="37">
        <f t="shared" ref="C583:E583" si="112">C584+C585+C586+C587</f>
        <v>0</v>
      </c>
      <c r="D583" s="37">
        <f t="shared" si="112"/>
        <v>0</v>
      </c>
      <c r="E583" s="37">
        <f t="shared" si="112"/>
        <v>0</v>
      </c>
      <c r="F583" s="118"/>
      <c r="G583" s="123"/>
      <c r="H583" s="10"/>
      <c r="I583" s="10"/>
      <c r="J583" s="10"/>
      <c r="K583" s="10"/>
      <c r="L583" s="10"/>
      <c r="M583" s="10"/>
      <c r="N583" s="10"/>
      <c r="O583" s="10"/>
    </row>
    <row r="584" spans="1:16" ht="13.5" thickBot="1" x14ac:dyDescent="0.25">
      <c r="A584" s="25" t="s">
        <v>47</v>
      </c>
      <c r="B584" s="37"/>
      <c r="C584" s="37"/>
      <c r="D584" s="37"/>
      <c r="E584" s="37"/>
      <c r="F584" s="118"/>
      <c r="G584" s="123"/>
      <c r="H584" s="10"/>
      <c r="I584" s="10"/>
      <c r="J584" s="10"/>
      <c r="K584" s="10"/>
      <c r="L584" s="10"/>
      <c r="M584" s="10"/>
      <c r="N584" s="10"/>
      <c r="O584" s="10"/>
    </row>
    <row r="585" spans="1:16" ht="13.5" thickBot="1" x14ac:dyDescent="0.25">
      <c r="A585" s="25" t="s">
        <v>86</v>
      </c>
      <c r="B585" s="37"/>
      <c r="C585" s="37"/>
      <c r="D585" s="37"/>
      <c r="E585" s="37"/>
      <c r="F585" s="118"/>
      <c r="G585" s="123"/>
      <c r="H585" s="10"/>
      <c r="I585" s="10"/>
      <c r="J585" s="10"/>
      <c r="K585" s="10"/>
      <c r="L585" s="10"/>
      <c r="M585" s="10"/>
      <c r="N585" s="10"/>
      <c r="O585" s="10"/>
    </row>
    <row r="586" spans="1:16" ht="13.5" thickBot="1" x14ac:dyDescent="0.25">
      <c r="A586" s="25" t="s">
        <v>87</v>
      </c>
      <c r="B586" s="37"/>
      <c r="C586" s="37"/>
      <c r="D586" s="37"/>
      <c r="E586" s="37"/>
      <c r="F586" s="118"/>
      <c r="G586" s="123"/>
      <c r="H586" s="10"/>
      <c r="I586" s="10"/>
      <c r="J586" s="10"/>
      <c r="K586" s="10"/>
      <c r="L586" s="10"/>
      <c r="M586" s="10"/>
      <c r="N586" s="10"/>
      <c r="O586" s="10"/>
    </row>
    <row r="587" spans="1:16" ht="13.5" thickBot="1" x14ac:dyDescent="0.25">
      <c r="A587" s="25" t="s">
        <v>88</v>
      </c>
      <c r="B587" s="37"/>
      <c r="C587" s="37"/>
      <c r="D587" s="37"/>
      <c r="E587" s="37"/>
      <c r="F587" s="118"/>
      <c r="G587" s="123"/>
      <c r="H587" s="10"/>
      <c r="I587" s="10"/>
      <c r="J587" s="10"/>
      <c r="K587" s="10"/>
      <c r="L587" s="10"/>
      <c r="M587" s="10"/>
      <c r="N587" s="10"/>
      <c r="O587" s="10"/>
    </row>
    <row r="588" spans="1:16" ht="13.5" thickBot="1" x14ac:dyDescent="0.25">
      <c r="A588" s="24" t="s">
        <v>35</v>
      </c>
      <c r="B588" s="38">
        <f>B589+B590+B591+B592</f>
        <v>0</v>
      </c>
      <c r="C588" s="38">
        <f t="shared" ref="C588:E588" si="113">C589+C590+C591+C592</f>
        <v>105254</v>
      </c>
      <c r="D588" s="38">
        <f t="shared" si="113"/>
        <v>419234</v>
      </c>
      <c r="E588" s="38">
        <f t="shared" si="113"/>
        <v>300000</v>
      </c>
      <c r="F588" s="118"/>
      <c r="G588" s="123"/>
      <c r="H588" s="10"/>
      <c r="I588" s="10"/>
      <c r="J588" s="10"/>
      <c r="K588" s="10"/>
      <c r="L588" s="10"/>
      <c r="M588" s="10"/>
      <c r="N588" s="10"/>
      <c r="O588" s="10"/>
    </row>
    <row r="589" spans="1:16" ht="13.5" thickBot="1" x14ac:dyDescent="0.25">
      <c r="A589" s="25" t="s">
        <v>47</v>
      </c>
      <c r="B589" s="39"/>
      <c r="C589" s="37">
        <v>105254</v>
      </c>
      <c r="D589" s="37">
        <v>419234</v>
      </c>
      <c r="E589" s="37">
        <v>300000</v>
      </c>
      <c r="F589" s="118"/>
      <c r="G589" s="123"/>
      <c r="H589" s="10"/>
      <c r="I589" s="10"/>
      <c r="J589" s="10"/>
      <c r="K589" s="10"/>
      <c r="L589" s="10"/>
      <c r="M589" s="10"/>
      <c r="N589" s="10"/>
      <c r="O589" s="10"/>
    </row>
    <row r="590" spans="1:16" ht="13.5" thickBot="1" x14ac:dyDescent="0.25">
      <c r="A590" s="25" t="s">
        <v>86</v>
      </c>
      <c r="B590" s="47"/>
      <c r="C590" s="37"/>
      <c r="D590" s="37"/>
      <c r="E590" s="37"/>
      <c r="F590" s="118"/>
      <c r="G590" s="123"/>
      <c r="H590" s="10"/>
      <c r="K590" s="10"/>
      <c r="L590" s="10"/>
      <c r="M590" s="10"/>
      <c r="N590" s="10"/>
      <c r="O590" s="10"/>
    </row>
    <row r="591" spans="1:16" ht="13.5" thickBot="1" x14ac:dyDescent="0.25">
      <c r="A591" s="25" t="s">
        <v>87</v>
      </c>
      <c r="B591" s="47"/>
      <c r="C591" s="37"/>
      <c r="D591" s="37"/>
      <c r="E591" s="37"/>
      <c r="F591" s="118"/>
      <c r="G591" s="123"/>
      <c r="H591" s="10"/>
      <c r="K591" s="10"/>
      <c r="L591" s="10"/>
      <c r="M591" s="10"/>
      <c r="N591" s="10"/>
      <c r="O591" s="10"/>
    </row>
    <row r="592" spans="1:16" ht="13.5" thickBot="1" x14ac:dyDescent="0.25">
      <c r="A592" s="25" t="s">
        <v>88</v>
      </c>
      <c r="B592" s="47"/>
      <c r="C592" s="37"/>
      <c r="D592" s="37"/>
      <c r="E592" s="37"/>
      <c r="F592" s="118"/>
      <c r="G592" s="123"/>
      <c r="H592" s="10"/>
      <c r="K592" s="10"/>
      <c r="L592" s="10"/>
      <c r="M592" s="10"/>
      <c r="N592" s="10"/>
      <c r="O592" s="10"/>
    </row>
    <row r="593" spans="1:15" ht="13.5" thickBot="1" x14ac:dyDescent="0.25">
      <c r="A593" s="59" t="s">
        <v>53</v>
      </c>
      <c r="B593" s="47">
        <f>B583+B588</f>
        <v>0</v>
      </c>
      <c r="C593" s="47">
        <f t="shared" ref="C593:E593" si="114">C583+C588</f>
        <v>105254</v>
      </c>
      <c r="D593" s="47">
        <f t="shared" si="114"/>
        <v>419234</v>
      </c>
      <c r="E593" s="47">
        <f t="shared" si="114"/>
        <v>300000</v>
      </c>
      <c r="F593" s="118"/>
      <c r="G593" s="123"/>
      <c r="H593" s="10"/>
      <c r="K593" s="10"/>
      <c r="L593" s="10"/>
      <c r="M593" s="10"/>
      <c r="N593" s="10"/>
      <c r="O593" s="10"/>
    </row>
    <row r="594" spans="1:15" ht="24" customHeight="1" thickBot="1" x14ac:dyDescent="0.25">
      <c r="A594" s="208" t="s">
        <v>95</v>
      </c>
      <c r="B594" s="541" t="s">
        <v>265</v>
      </c>
      <c r="C594" s="542"/>
      <c r="D594" s="542"/>
      <c r="E594" s="543"/>
      <c r="F594" s="118"/>
      <c r="G594" s="123"/>
      <c r="H594" s="10"/>
      <c r="K594" s="10"/>
      <c r="L594" s="10"/>
      <c r="M594" s="10"/>
      <c r="N594" s="10"/>
      <c r="O594" s="10"/>
    </row>
    <row r="595" spans="1:15" ht="56.25" customHeight="1" thickBot="1" x14ac:dyDescent="0.25">
      <c r="A595" s="111" t="s">
        <v>200</v>
      </c>
      <c r="B595" s="536" t="s">
        <v>185</v>
      </c>
      <c r="C595" s="537"/>
      <c r="D595" s="110" t="s">
        <v>84</v>
      </c>
      <c r="E595" s="112"/>
      <c r="F595" s="118"/>
      <c r="G595" s="533"/>
      <c r="H595" s="533"/>
      <c r="I595" s="533"/>
      <c r="J595" s="533"/>
      <c r="K595" s="533"/>
      <c r="L595" s="10"/>
      <c r="M595" s="10"/>
      <c r="N595" s="10"/>
      <c r="O595" s="10"/>
    </row>
    <row r="596" spans="1:15" ht="30.75" customHeight="1" thickBot="1" x14ac:dyDescent="0.25">
      <c r="A596" s="15" t="s">
        <v>9</v>
      </c>
      <c r="B596" s="523" t="s">
        <v>185</v>
      </c>
      <c r="C596" s="524"/>
      <c r="D596" s="524"/>
      <c r="E596" s="525"/>
      <c r="F596" s="118"/>
      <c r="G596" s="533"/>
      <c r="H596" s="533"/>
      <c r="I596" s="533"/>
      <c r="J596" s="533"/>
      <c r="K596" s="533"/>
      <c r="L596" s="10"/>
      <c r="M596" s="10"/>
      <c r="N596" s="10"/>
      <c r="O596" s="10"/>
    </row>
    <row r="597" spans="1:15" ht="13.5" thickBot="1" x14ac:dyDescent="0.25">
      <c r="A597" s="15" t="s">
        <v>14</v>
      </c>
      <c r="B597" s="526" t="s">
        <v>98</v>
      </c>
      <c r="C597" s="527"/>
      <c r="D597" s="527"/>
      <c r="E597" s="528"/>
      <c r="F597" s="118"/>
      <c r="G597" s="102"/>
      <c r="H597" s="534"/>
      <c r="I597" s="534"/>
      <c r="J597" s="534"/>
      <c r="K597" s="534"/>
      <c r="L597" s="10"/>
      <c r="M597" s="10"/>
      <c r="N597" s="10"/>
      <c r="O597" s="10"/>
    </row>
    <row r="598" spans="1:15" x14ac:dyDescent="0.2">
      <c r="A598" s="515"/>
      <c r="B598" s="13">
        <v>2019</v>
      </c>
      <c r="C598" s="13">
        <v>2020</v>
      </c>
      <c r="D598" s="13">
        <v>2021</v>
      </c>
      <c r="E598" s="13">
        <v>2022</v>
      </c>
      <c r="F598" s="118"/>
      <c r="G598" s="99"/>
      <c r="H598" s="535"/>
      <c r="I598" s="535"/>
      <c r="J598" s="535"/>
      <c r="K598" s="535"/>
      <c r="L598" s="10"/>
      <c r="M598" s="10"/>
      <c r="N598" s="10"/>
      <c r="O598" s="10"/>
    </row>
    <row r="599" spans="1:15" ht="13.5" thickBot="1" x14ac:dyDescent="0.25">
      <c r="A599" s="516"/>
      <c r="B599" s="18" t="s">
        <v>5</v>
      </c>
      <c r="C599" s="18" t="s">
        <v>6</v>
      </c>
      <c r="D599" s="18" t="s">
        <v>6</v>
      </c>
      <c r="E599" s="18" t="s">
        <v>6</v>
      </c>
      <c r="F599" s="118"/>
      <c r="G599" s="102"/>
      <c r="H599" s="535"/>
      <c r="I599" s="535"/>
      <c r="J599" s="535"/>
      <c r="K599" s="535"/>
      <c r="L599" s="10"/>
      <c r="M599" s="10"/>
      <c r="N599" s="10"/>
      <c r="O599" s="10"/>
    </row>
    <row r="600" spans="1:15" ht="13.5" thickBot="1" x14ac:dyDescent="0.25">
      <c r="A600" s="15" t="s">
        <v>8</v>
      </c>
      <c r="B600" s="15"/>
      <c r="C600" s="63">
        <v>1</v>
      </c>
      <c r="D600" s="234"/>
      <c r="E600" s="15"/>
      <c r="F600" s="118"/>
      <c r="G600" s="209"/>
      <c r="H600" s="531"/>
      <c r="I600" s="531"/>
      <c r="J600" s="531"/>
      <c r="K600" s="531"/>
      <c r="L600" s="10"/>
      <c r="M600" s="10"/>
      <c r="N600" s="10"/>
      <c r="O600" s="10"/>
    </row>
    <row r="601" spans="1:15" ht="13.5" thickBot="1" x14ac:dyDescent="0.25">
      <c r="A601" s="15" t="s">
        <v>15</v>
      </c>
      <c r="B601" s="21">
        <v>0</v>
      </c>
      <c r="C601" s="38">
        <v>120000</v>
      </c>
      <c r="D601" s="38">
        <v>0</v>
      </c>
      <c r="E601" s="21">
        <v>0</v>
      </c>
      <c r="F601" s="118"/>
      <c r="G601" s="210"/>
      <c r="H601" s="211"/>
      <c r="I601" s="211"/>
      <c r="J601" s="211"/>
      <c r="K601" s="211"/>
      <c r="L601" s="10"/>
      <c r="M601" s="10"/>
      <c r="N601" s="10"/>
      <c r="O601" s="10"/>
    </row>
    <row r="602" spans="1:15" ht="13.5" thickBot="1" x14ac:dyDescent="0.25">
      <c r="A602" s="15" t="s">
        <v>23</v>
      </c>
      <c r="B602" s="21" t="e">
        <f>B601/B600</f>
        <v>#DIV/0!</v>
      </c>
      <c r="C602" s="21">
        <f t="shared" ref="C602:E602" si="115">C601/C600</f>
        <v>120000</v>
      </c>
      <c r="D602" s="21" t="e">
        <f t="shared" si="115"/>
        <v>#DIV/0!</v>
      </c>
      <c r="E602" s="21" t="e">
        <f t="shared" si="115"/>
        <v>#DIV/0!</v>
      </c>
      <c r="F602" s="118"/>
      <c r="G602" s="210"/>
      <c r="H602" s="211"/>
      <c r="I602" s="211"/>
      <c r="J602" s="211"/>
      <c r="K602" s="211"/>
      <c r="L602" s="10"/>
      <c r="M602" s="10"/>
      <c r="N602" s="10"/>
      <c r="O602" s="10"/>
    </row>
    <row r="603" spans="1:15" ht="13.5" thickBot="1" x14ac:dyDescent="0.25">
      <c r="A603" s="15" t="s">
        <v>16</v>
      </c>
      <c r="B603" s="234" t="s">
        <v>22</v>
      </c>
      <c r="C603" s="22" t="e">
        <f>C600/B600-1</f>
        <v>#DIV/0!</v>
      </c>
      <c r="D603" s="22">
        <f t="shared" ref="D603:E605" si="116">D600/C600-1</f>
        <v>-1</v>
      </c>
      <c r="E603" s="22" t="e">
        <f t="shared" si="116"/>
        <v>#DIV/0!</v>
      </c>
      <c r="F603" s="118"/>
      <c r="G603" s="209"/>
      <c r="H603" s="212"/>
      <c r="I603" s="213"/>
      <c r="J603" s="213"/>
      <c r="K603" s="213"/>
      <c r="L603" s="10"/>
      <c r="M603" s="10"/>
      <c r="N603" s="10"/>
      <c r="O603" s="10"/>
    </row>
    <row r="604" spans="1:15" ht="13.5" thickBot="1" x14ac:dyDescent="0.25">
      <c r="A604" s="15" t="s">
        <v>17</v>
      </c>
      <c r="B604" s="234" t="s">
        <v>22</v>
      </c>
      <c r="C604" s="22" t="e">
        <f>C601/B601-1</f>
        <v>#DIV/0!</v>
      </c>
      <c r="D604" s="22">
        <f t="shared" si="116"/>
        <v>-1</v>
      </c>
      <c r="E604" s="22" t="e">
        <f t="shared" si="116"/>
        <v>#DIV/0!</v>
      </c>
      <c r="F604" s="118"/>
      <c r="G604" s="209"/>
      <c r="H604" s="212"/>
      <c r="I604" s="214"/>
      <c r="J604" s="214"/>
      <c r="K604" s="214"/>
      <c r="L604" s="10"/>
      <c r="M604" s="10"/>
      <c r="N604" s="10"/>
      <c r="O604" s="10"/>
    </row>
    <row r="605" spans="1:15" ht="13.5" thickBot="1" x14ac:dyDescent="0.25">
      <c r="A605" s="15" t="s">
        <v>18</v>
      </c>
      <c r="B605" s="234" t="s">
        <v>22</v>
      </c>
      <c r="C605" s="22" t="e">
        <f>C602/B602-1</f>
        <v>#DIV/0!</v>
      </c>
      <c r="D605" s="22" t="e">
        <f t="shared" si="116"/>
        <v>#DIV/0!</v>
      </c>
      <c r="E605" s="22" t="e">
        <f t="shared" si="116"/>
        <v>#DIV/0!</v>
      </c>
      <c r="F605" s="118"/>
      <c r="G605" s="209"/>
      <c r="H605" s="214"/>
      <c r="I605" s="213"/>
      <c r="J605" s="213"/>
      <c r="K605" s="213"/>
      <c r="L605" s="10"/>
      <c r="M605" s="10"/>
      <c r="N605" s="10"/>
      <c r="O605" s="10"/>
    </row>
    <row r="606" spans="1:15" ht="13.5" thickBot="1" x14ac:dyDescent="0.25">
      <c r="A606" s="517" t="s">
        <v>179</v>
      </c>
      <c r="B606" s="518"/>
      <c r="C606" s="518"/>
      <c r="D606" s="518"/>
      <c r="E606" s="519"/>
      <c r="F606" s="118"/>
      <c r="G606" s="209"/>
      <c r="H606" s="210"/>
      <c r="I606" s="215"/>
      <c r="J606" s="215"/>
      <c r="K606" s="215"/>
      <c r="L606" s="10"/>
      <c r="M606" s="10"/>
      <c r="N606" s="10"/>
      <c r="O606" s="10"/>
    </row>
    <row r="607" spans="1:15" x14ac:dyDescent="0.2">
      <c r="A607" s="515"/>
      <c r="B607" s="13">
        <v>2019</v>
      </c>
      <c r="C607" s="13">
        <v>2020</v>
      </c>
      <c r="D607" s="13">
        <v>2021</v>
      </c>
      <c r="E607" s="13">
        <v>2022</v>
      </c>
      <c r="F607" s="118"/>
      <c r="G607" s="209"/>
      <c r="H607" s="210"/>
      <c r="I607" s="215"/>
      <c r="J607" s="215"/>
      <c r="K607" s="215"/>
      <c r="L607" s="10"/>
      <c r="M607" s="10"/>
      <c r="N607" s="10"/>
      <c r="O607" s="10"/>
    </row>
    <row r="608" spans="1:15" ht="13.5" thickBot="1" x14ac:dyDescent="0.25">
      <c r="A608" s="516"/>
      <c r="B608" s="18" t="s">
        <v>5</v>
      </c>
      <c r="C608" s="18" t="s">
        <v>6</v>
      </c>
      <c r="D608" s="18" t="s">
        <v>6</v>
      </c>
      <c r="E608" s="18" t="s">
        <v>6</v>
      </c>
      <c r="F608" s="118"/>
      <c r="G608" s="209"/>
      <c r="H608" s="210"/>
      <c r="I608" s="215"/>
      <c r="J608" s="215"/>
      <c r="K608" s="215"/>
      <c r="L608" s="10"/>
      <c r="M608" s="10"/>
      <c r="N608" s="10"/>
      <c r="O608" s="10"/>
    </row>
    <row r="609" spans="1:15" ht="13.5" thickBot="1" x14ac:dyDescent="0.25">
      <c r="A609" s="24" t="s">
        <v>34</v>
      </c>
      <c r="B609" s="37">
        <f>B610+B611+B612+B613</f>
        <v>0</v>
      </c>
      <c r="C609" s="37">
        <f t="shared" ref="C609:E609" si="117">C610+C611+C612+C613</f>
        <v>0</v>
      </c>
      <c r="D609" s="37">
        <f t="shared" si="117"/>
        <v>0</v>
      </c>
      <c r="E609" s="37">
        <f t="shared" si="117"/>
        <v>0</v>
      </c>
      <c r="F609" s="118"/>
      <c r="G609" s="532"/>
      <c r="H609" s="532"/>
      <c r="I609" s="532"/>
      <c r="J609" s="532"/>
      <c r="K609" s="532"/>
    </row>
    <row r="610" spans="1:15" ht="13.5" thickBot="1" x14ac:dyDescent="0.25">
      <c r="A610" s="25" t="s">
        <v>47</v>
      </c>
      <c r="B610" s="37"/>
      <c r="C610" s="37"/>
      <c r="D610" s="37"/>
      <c r="E610" s="37"/>
      <c r="F610" s="118"/>
      <c r="G610" s="216"/>
      <c r="H610" s="185"/>
      <c r="I610" s="185"/>
      <c r="J610" s="185"/>
      <c r="K610" s="185"/>
    </row>
    <row r="611" spans="1:15" ht="13.5" thickBot="1" x14ac:dyDescent="0.25">
      <c r="A611" s="25" t="s">
        <v>86</v>
      </c>
      <c r="B611" s="37"/>
      <c r="C611" s="37"/>
      <c r="D611" s="37"/>
      <c r="E611" s="37"/>
      <c r="F611" s="118"/>
      <c r="G611" s="217"/>
      <c r="H611" s="218"/>
      <c r="I611" s="183"/>
      <c r="J611" s="183"/>
      <c r="K611" s="183"/>
    </row>
    <row r="612" spans="1:15" ht="13.5" thickBot="1" x14ac:dyDescent="0.25">
      <c r="A612" s="25" t="s">
        <v>87</v>
      </c>
      <c r="B612" s="37"/>
      <c r="C612" s="37"/>
      <c r="D612" s="37"/>
      <c r="E612" s="37"/>
      <c r="F612" s="118"/>
      <c r="G612" s="217"/>
      <c r="H612" s="183"/>
      <c r="I612" s="183"/>
      <c r="J612" s="183"/>
      <c r="K612" s="183"/>
    </row>
    <row r="613" spans="1:15" ht="13.5" thickBot="1" x14ac:dyDescent="0.25">
      <c r="A613" s="25" t="s">
        <v>88</v>
      </c>
      <c r="B613" s="37"/>
      <c r="C613" s="37"/>
      <c r="D613" s="37"/>
      <c r="E613" s="37"/>
      <c r="F613" s="118"/>
      <c r="G613" s="216"/>
      <c r="H613" s="185"/>
      <c r="I613" s="185"/>
      <c r="J613" s="185"/>
      <c r="K613" s="185"/>
    </row>
    <row r="614" spans="1:15" ht="13.5" thickBot="1" x14ac:dyDescent="0.25">
      <c r="A614" s="24" t="s">
        <v>35</v>
      </c>
      <c r="B614" s="37">
        <f>B615+B616+B617+B618</f>
        <v>0</v>
      </c>
      <c r="C614" s="37">
        <f t="shared" ref="C614:E614" si="118">C615+C616+C617+C618</f>
        <v>120000</v>
      </c>
      <c r="D614" s="37">
        <f t="shared" si="118"/>
        <v>0</v>
      </c>
      <c r="E614" s="37">
        <f t="shared" si="118"/>
        <v>0</v>
      </c>
      <c r="F614" s="118"/>
      <c r="G614" s="217"/>
      <c r="H614" s="218"/>
      <c r="I614" s="183"/>
      <c r="J614" s="183"/>
      <c r="K614" s="183"/>
    </row>
    <row r="615" spans="1:15" ht="13.5" thickBot="1" x14ac:dyDescent="0.25">
      <c r="A615" s="25" t="s">
        <v>47</v>
      </c>
      <c r="B615" s="47"/>
      <c r="C615" s="39"/>
      <c r="D615" s="39"/>
      <c r="E615" s="37"/>
      <c r="F615" s="118"/>
      <c r="G615" s="217"/>
      <c r="H615" s="183"/>
      <c r="I615" s="183"/>
      <c r="J615" s="183"/>
      <c r="K615" s="183"/>
    </row>
    <row r="616" spans="1:15" ht="13.5" thickBot="1" x14ac:dyDescent="0.25">
      <c r="A616" s="25" t="s">
        <v>86</v>
      </c>
      <c r="B616" s="47"/>
      <c r="C616" s="37">
        <v>120000</v>
      </c>
      <c r="D616" s="37"/>
      <c r="E616" s="37"/>
      <c r="F616" s="118"/>
      <c r="G616" s="216"/>
      <c r="H616" s="185"/>
      <c r="I616" s="185"/>
      <c r="J616" s="185"/>
      <c r="K616" s="185"/>
    </row>
    <row r="617" spans="1:15" ht="13.5" thickBot="1" x14ac:dyDescent="0.25">
      <c r="A617" s="25" t="s">
        <v>87</v>
      </c>
      <c r="B617" s="47"/>
      <c r="C617" s="37"/>
      <c r="D617" s="37"/>
      <c r="E617" s="37"/>
      <c r="F617" s="118"/>
      <c r="G617" s="217"/>
      <c r="H617" s="218"/>
      <c r="I617" s="183"/>
      <c r="J617" s="183"/>
      <c r="K617" s="183"/>
    </row>
    <row r="618" spans="1:15" ht="13.5" thickBot="1" x14ac:dyDescent="0.25">
      <c r="A618" s="25" t="s">
        <v>88</v>
      </c>
      <c r="B618" s="47"/>
      <c r="C618" s="37"/>
      <c r="D618" s="37"/>
      <c r="E618" s="37"/>
      <c r="F618" s="118"/>
      <c r="G618" s="217"/>
      <c r="H618" s="183"/>
      <c r="I618" s="183"/>
      <c r="J618" s="183"/>
      <c r="K618" s="183"/>
    </row>
    <row r="619" spans="1:15" ht="13.5" thickBot="1" x14ac:dyDescent="0.25">
      <c r="A619" s="57" t="s">
        <v>89</v>
      </c>
      <c r="B619" s="47">
        <f>B609+B614</f>
        <v>0</v>
      </c>
      <c r="C619" s="47">
        <f>C609+C614</f>
        <v>120000</v>
      </c>
      <c r="D619" s="47">
        <f t="shared" ref="D619:E619" si="119">D609+D614</f>
        <v>0</v>
      </c>
      <c r="E619" s="47">
        <f t="shared" si="119"/>
        <v>0</v>
      </c>
      <c r="F619" s="118"/>
      <c r="G619" s="216"/>
      <c r="H619" s="185"/>
      <c r="I619" s="185"/>
      <c r="J619" s="185"/>
      <c r="K619" s="185"/>
    </row>
    <row r="620" spans="1:15" ht="39" thickBot="1" x14ac:dyDescent="0.25">
      <c r="A620" s="111" t="s">
        <v>200</v>
      </c>
      <c r="B620" s="536" t="s">
        <v>194</v>
      </c>
      <c r="C620" s="537"/>
      <c r="D620" s="110" t="s">
        <v>84</v>
      </c>
      <c r="E620" s="112"/>
      <c r="F620" s="118"/>
      <c r="G620" s="217"/>
      <c r="H620" s="218"/>
      <c r="I620" s="183"/>
      <c r="J620" s="183"/>
      <c r="K620" s="183"/>
      <c r="L620" s="10"/>
      <c r="M620" s="10"/>
      <c r="N620" s="10"/>
      <c r="O620" s="10"/>
    </row>
    <row r="621" spans="1:15" ht="29.25" customHeight="1" thickBot="1" x14ac:dyDescent="0.25">
      <c r="A621" s="15" t="s">
        <v>9</v>
      </c>
      <c r="B621" s="523" t="s">
        <v>194</v>
      </c>
      <c r="C621" s="524"/>
      <c r="D621" s="524"/>
      <c r="E621" s="525"/>
      <c r="F621" s="118"/>
      <c r="G621" s="217"/>
      <c r="H621" s="183"/>
      <c r="I621" s="183"/>
      <c r="J621" s="183"/>
      <c r="K621" s="183"/>
      <c r="L621" s="10"/>
      <c r="M621" s="10"/>
      <c r="N621" s="10"/>
      <c r="O621" s="10"/>
    </row>
    <row r="622" spans="1:15" ht="13.5" thickBot="1" x14ac:dyDescent="0.25">
      <c r="A622" s="15" t="s">
        <v>14</v>
      </c>
      <c r="B622" s="526" t="s">
        <v>98</v>
      </c>
      <c r="C622" s="527"/>
      <c r="D622" s="527"/>
      <c r="E622" s="528"/>
      <c r="F622" s="118"/>
      <c r="G622" s="216"/>
      <c r="H622" s="185"/>
      <c r="I622" s="185"/>
      <c r="J622" s="185"/>
      <c r="K622" s="185"/>
      <c r="L622" s="10"/>
      <c r="M622" s="10"/>
      <c r="N622" s="10"/>
      <c r="O622" s="10"/>
    </row>
    <row r="623" spans="1:15" x14ac:dyDescent="0.2">
      <c r="A623" s="515"/>
      <c r="B623" s="13">
        <v>2019</v>
      </c>
      <c r="C623" s="13">
        <v>2020</v>
      </c>
      <c r="D623" s="13">
        <v>2021</v>
      </c>
      <c r="E623" s="13">
        <v>2022</v>
      </c>
      <c r="F623" s="118"/>
      <c r="G623" s="217"/>
      <c r="H623" s="218"/>
      <c r="I623" s="183"/>
      <c r="J623" s="183"/>
      <c r="K623" s="183"/>
      <c r="L623" s="10"/>
      <c r="M623" s="10"/>
      <c r="N623" s="10"/>
      <c r="O623" s="10"/>
    </row>
    <row r="624" spans="1:15" ht="13.5" thickBot="1" x14ac:dyDescent="0.25">
      <c r="A624" s="516"/>
      <c r="B624" s="18" t="s">
        <v>5</v>
      </c>
      <c r="C624" s="18" t="s">
        <v>6</v>
      </c>
      <c r="D624" s="18" t="s">
        <v>6</v>
      </c>
      <c r="E624" s="18" t="s">
        <v>6</v>
      </c>
      <c r="F624" s="118"/>
      <c r="G624" s="217"/>
      <c r="H624" s="183"/>
      <c r="I624" s="183"/>
      <c r="J624" s="183"/>
      <c r="K624" s="183"/>
      <c r="L624" s="10"/>
      <c r="M624" s="10"/>
      <c r="N624" s="10"/>
      <c r="O624" s="10"/>
    </row>
    <row r="625" spans="1:15" ht="13.5" thickBot="1" x14ac:dyDescent="0.25">
      <c r="A625" s="15" t="s">
        <v>8</v>
      </c>
      <c r="B625" s="15"/>
      <c r="C625" s="63">
        <v>1</v>
      </c>
      <c r="D625" s="234"/>
      <c r="E625" s="15"/>
      <c r="F625" s="118"/>
      <c r="G625" s="216"/>
      <c r="H625" s="185"/>
      <c r="I625" s="185"/>
      <c r="J625" s="185"/>
      <c r="K625" s="185"/>
      <c r="L625" s="10"/>
      <c r="M625" s="10"/>
      <c r="N625" s="10"/>
      <c r="O625" s="10"/>
    </row>
    <row r="626" spans="1:15" ht="13.5" thickBot="1" x14ac:dyDescent="0.25">
      <c r="A626" s="15" t="s">
        <v>15</v>
      </c>
      <c r="B626" s="21">
        <v>0</v>
      </c>
      <c r="C626" s="38">
        <v>9000</v>
      </c>
      <c r="D626" s="38">
        <v>0</v>
      </c>
      <c r="E626" s="21">
        <v>0</v>
      </c>
      <c r="F626" s="118"/>
      <c r="G626" s="217"/>
      <c r="H626" s="218"/>
      <c r="I626" s="183"/>
      <c r="J626" s="183"/>
      <c r="K626" s="183"/>
      <c r="L626" s="10"/>
      <c r="M626" s="10"/>
      <c r="N626" s="10"/>
      <c r="O626" s="10"/>
    </row>
    <row r="627" spans="1:15" ht="13.5" thickBot="1" x14ac:dyDescent="0.25">
      <c r="A627" s="15" t="s">
        <v>23</v>
      </c>
      <c r="B627" s="21" t="e">
        <f>B626/B625</f>
        <v>#DIV/0!</v>
      </c>
      <c r="C627" s="21">
        <f t="shared" ref="C627:E627" si="120">C626/C625</f>
        <v>9000</v>
      </c>
      <c r="D627" s="21" t="e">
        <f t="shared" si="120"/>
        <v>#DIV/0!</v>
      </c>
      <c r="E627" s="21" t="e">
        <f t="shared" si="120"/>
        <v>#DIV/0!</v>
      </c>
      <c r="F627" s="118"/>
      <c r="G627" s="217"/>
      <c r="H627" s="183"/>
      <c r="I627" s="183"/>
      <c r="J627" s="183"/>
      <c r="K627" s="183"/>
      <c r="L627" s="10"/>
      <c r="M627" s="10"/>
      <c r="N627" s="10"/>
      <c r="O627" s="10"/>
    </row>
    <row r="628" spans="1:15" ht="13.5" thickBot="1" x14ac:dyDescent="0.25">
      <c r="A628" s="15" t="s">
        <v>16</v>
      </c>
      <c r="B628" s="234" t="s">
        <v>22</v>
      </c>
      <c r="C628" s="22" t="e">
        <f>C625/B625-1</f>
        <v>#DIV/0!</v>
      </c>
      <c r="D628" s="22">
        <f t="shared" ref="D628:E630" si="121">D625/C625-1</f>
        <v>-1</v>
      </c>
      <c r="E628" s="22" t="e">
        <f t="shared" si="121"/>
        <v>#DIV/0!</v>
      </c>
      <c r="F628" s="118"/>
      <c r="G628" s="216"/>
      <c r="H628" s="185"/>
      <c r="I628" s="185"/>
      <c r="J628" s="185"/>
      <c r="K628" s="185"/>
      <c r="L628" s="10"/>
      <c r="M628" s="10"/>
      <c r="N628" s="10"/>
      <c r="O628" s="10"/>
    </row>
    <row r="629" spans="1:15" ht="13.5" thickBot="1" x14ac:dyDescent="0.25">
      <c r="A629" s="15" t="s">
        <v>17</v>
      </c>
      <c r="B629" s="234" t="s">
        <v>22</v>
      </c>
      <c r="C629" s="22" t="e">
        <f>C626/B626-1</f>
        <v>#DIV/0!</v>
      </c>
      <c r="D629" s="22">
        <f t="shared" si="121"/>
        <v>-1</v>
      </c>
      <c r="E629" s="22" t="e">
        <f t="shared" si="121"/>
        <v>#DIV/0!</v>
      </c>
      <c r="F629" s="118"/>
      <c r="G629" s="217"/>
      <c r="H629" s="218"/>
      <c r="I629" s="183"/>
      <c r="J629" s="183"/>
      <c r="K629" s="183"/>
      <c r="L629" s="10"/>
      <c r="M629" s="10"/>
      <c r="N629" s="10"/>
      <c r="O629" s="10"/>
    </row>
    <row r="630" spans="1:15" ht="13.5" thickBot="1" x14ac:dyDescent="0.25">
      <c r="A630" s="15" t="s">
        <v>18</v>
      </c>
      <c r="B630" s="234" t="s">
        <v>22</v>
      </c>
      <c r="C630" s="22" t="e">
        <f>C627/B627-1</f>
        <v>#DIV/0!</v>
      </c>
      <c r="D630" s="22" t="e">
        <f t="shared" si="121"/>
        <v>#DIV/0!</v>
      </c>
      <c r="E630" s="22" t="e">
        <f t="shared" si="121"/>
        <v>#DIV/0!</v>
      </c>
      <c r="F630" s="118"/>
      <c r="G630" s="217"/>
      <c r="H630" s="183"/>
      <c r="I630" s="183"/>
      <c r="J630" s="183"/>
      <c r="K630" s="183"/>
      <c r="L630" s="10"/>
      <c r="M630" s="10"/>
      <c r="N630" s="10"/>
      <c r="O630" s="10"/>
    </row>
    <row r="631" spans="1:15" ht="13.5" thickBot="1" x14ac:dyDescent="0.25">
      <c r="A631" s="517" t="s">
        <v>179</v>
      </c>
      <c r="B631" s="518"/>
      <c r="C631" s="518"/>
      <c r="D631" s="518"/>
      <c r="E631" s="519"/>
      <c r="F631" s="118"/>
      <c r="G631" s="216"/>
      <c r="H631" s="185"/>
      <c r="I631" s="185"/>
      <c r="J631" s="185"/>
      <c r="K631" s="185"/>
      <c r="L631" s="10"/>
      <c r="M631" s="10"/>
      <c r="N631" s="10"/>
      <c r="O631" s="10"/>
    </row>
    <row r="632" spans="1:15" x14ac:dyDescent="0.2">
      <c r="A632" s="515"/>
      <c r="B632" s="13">
        <v>2019</v>
      </c>
      <c r="C632" s="13">
        <v>2020</v>
      </c>
      <c r="D632" s="13">
        <v>2021</v>
      </c>
      <c r="E632" s="13">
        <v>2022</v>
      </c>
      <c r="F632" s="118"/>
      <c r="G632" s="217"/>
      <c r="H632" s="185"/>
      <c r="I632" s="185"/>
      <c r="J632" s="185"/>
      <c r="K632" s="185"/>
      <c r="L632" s="10"/>
      <c r="M632" s="10"/>
      <c r="N632" s="10"/>
      <c r="O632" s="10"/>
    </row>
    <row r="633" spans="1:15" ht="13.5" thickBot="1" x14ac:dyDescent="0.25">
      <c r="A633" s="516"/>
      <c r="B633" s="18" t="s">
        <v>5</v>
      </c>
      <c r="C633" s="18" t="s">
        <v>6</v>
      </c>
      <c r="D633" s="18" t="s">
        <v>6</v>
      </c>
      <c r="E633" s="18" t="s">
        <v>6</v>
      </c>
      <c r="F633" s="118"/>
      <c r="G633" s="217"/>
      <c r="H633" s="185"/>
      <c r="I633" s="185"/>
      <c r="J633" s="185"/>
      <c r="K633" s="185"/>
      <c r="L633" s="10"/>
      <c r="M633" s="10"/>
      <c r="N633" s="10"/>
      <c r="O633" s="10"/>
    </row>
    <row r="634" spans="1:15" ht="13.5" thickBot="1" x14ac:dyDescent="0.25">
      <c r="A634" s="24" t="s">
        <v>34</v>
      </c>
      <c r="B634" s="37">
        <f>B635+B636+B637+B638</f>
        <v>0</v>
      </c>
      <c r="C634" s="37">
        <f t="shared" ref="C634:E634" si="122">C635+C636+C637+C638</f>
        <v>0</v>
      </c>
      <c r="D634" s="37">
        <f t="shared" si="122"/>
        <v>0</v>
      </c>
      <c r="E634" s="37">
        <f t="shared" si="122"/>
        <v>0</v>
      </c>
      <c r="F634" s="118"/>
      <c r="G634" s="217"/>
      <c r="H634" s="185"/>
      <c r="I634" s="185"/>
      <c r="J634" s="185"/>
      <c r="K634" s="185"/>
    </row>
    <row r="635" spans="1:15" ht="13.5" thickBot="1" x14ac:dyDescent="0.25">
      <c r="A635" s="25" t="s">
        <v>47</v>
      </c>
      <c r="B635" s="37"/>
      <c r="C635" s="37"/>
      <c r="D635" s="37"/>
      <c r="E635" s="37"/>
      <c r="F635" s="118"/>
      <c r="G635" s="217"/>
      <c r="H635" s="185"/>
      <c r="I635" s="185"/>
      <c r="J635" s="185"/>
      <c r="K635" s="185"/>
    </row>
    <row r="636" spans="1:15" ht="13.5" thickBot="1" x14ac:dyDescent="0.25">
      <c r="A636" s="25" t="s">
        <v>86</v>
      </c>
      <c r="B636" s="37"/>
      <c r="C636" s="37"/>
      <c r="D636" s="37"/>
      <c r="E636" s="37"/>
      <c r="F636" s="118"/>
      <c r="G636" s="216"/>
      <c r="H636" s="185"/>
      <c r="I636" s="185"/>
      <c r="J636" s="185"/>
      <c r="K636" s="185"/>
    </row>
    <row r="637" spans="1:15" ht="13.5" thickBot="1" x14ac:dyDescent="0.25">
      <c r="A637" s="25" t="s">
        <v>87</v>
      </c>
      <c r="B637" s="37"/>
      <c r="C637" s="37"/>
      <c r="D637" s="37"/>
      <c r="E637" s="37"/>
      <c r="F637" s="118"/>
      <c r="G637" s="217"/>
      <c r="H637" s="185"/>
      <c r="I637" s="185"/>
      <c r="J637" s="185"/>
      <c r="K637" s="185"/>
    </row>
    <row r="638" spans="1:15" ht="13.5" thickBot="1" x14ac:dyDescent="0.25">
      <c r="A638" s="25" t="s">
        <v>88</v>
      </c>
      <c r="B638" s="37"/>
      <c r="C638" s="37"/>
      <c r="D638" s="37"/>
      <c r="E638" s="37"/>
      <c r="F638" s="118"/>
      <c r="G638" s="217"/>
      <c r="H638" s="185"/>
      <c r="I638" s="185"/>
      <c r="J638" s="185"/>
      <c r="K638" s="185"/>
    </row>
    <row r="639" spans="1:15" ht="13.5" thickBot="1" x14ac:dyDescent="0.25">
      <c r="A639" s="24" t="s">
        <v>35</v>
      </c>
      <c r="B639" s="37">
        <f>B640+B641+B642+B643</f>
        <v>0</v>
      </c>
      <c r="C639" s="37">
        <f t="shared" ref="C639:E639" si="123">C640+C641+C642+C643</f>
        <v>9000</v>
      </c>
      <c r="D639" s="37">
        <f t="shared" si="123"/>
        <v>0</v>
      </c>
      <c r="E639" s="37">
        <f t="shared" si="123"/>
        <v>0</v>
      </c>
      <c r="F639" s="118"/>
      <c r="G639" s="217"/>
      <c r="H639" s="185"/>
      <c r="I639" s="185"/>
      <c r="J639" s="185"/>
      <c r="K639" s="185"/>
    </row>
    <row r="640" spans="1:15" ht="13.5" thickBot="1" x14ac:dyDescent="0.25">
      <c r="A640" s="25" t="s">
        <v>47</v>
      </c>
      <c r="B640" s="47"/>
      <c r="C640" s="39"/>
      <c r="D640" s="39"/>
      <c r="E640" s="37"/>
      <c r="F640" s="118"/>
      <c r="G640" s="217"/>
      <c r="H640" s="185"/>
      <c r="I640" s="185"/>
      <c r="J640" s="185"/>
      <c r="K640" s="185"/>
    </row>
    <row r="641" spans="1:15" ht="13.5" thickBot="1" x14ac:dyDescent="0.25">
      <c r="A641" s="25" t="s">
        <v>86</v>
      </c>
      <c r="B641" s="47"/>
      <c r="C641" s="37"/>
      <c r="D641" s="37"/>
      <c r="E641" s="37"/>
      <c r="F641" s="118"/>
      <c r="G641" s="184"/>
      <c r="H641" s="219"/>
      <c r="I641" s="219"/>
      <c r="J641" s="219"/>
      <c r="K641" s="219"/>
    </row>
    <row r="642" spans="1:15" ht="13.5" thickBot="1" x14ac:dyDescent="0.25">
      <c r="A642" s="25" t="s">
        <v>87</v>
      </c>
      <c r="B642" s="47"/>
      <c r="C642" s="37"/>
      <c r="D642" s="37"/>
      <c r="E642" s="37"/>
      <c r="F642" s="118"/>
      <c r="G642" s="220"/>
      <c r="H642" s="221"/>
      <c r="I642" s="220"/>
      <c r="J642" s="220"/>
      <c r="K642" s="220"/>
    </row>
    <row r="643" spans="1:15" ht="13.5" thickBot="1" x14ac:dyDescent="0.25">
      <c r="A643" s="25" t="s">
        <v>88</v>
      </c>
      <c r="B643" s="47"/>
      <c r="C643" s="37">
        <v>9000</v>
      </c>
      <c r="D643" s="37"/>
      <c r="E643" s="37"/>
      <c r="F643" s="118"/>
      <c r="G643" s="222"/>
      <c r="H643" s="89"/>
      <c r="I643" s="10"/>
      <c r="J643" s="220"/>
      <c r="K643" s="220"/>
    </row>
    <row r="644" spans="1:15" ht="13.5" thickBot="1" x14ac:dyDescent="0.25">
      <c r="A644" s="57" t="s">
        <v>89</v>
      </c>
      <c r="B644" s="47">
        <f>B634+B639</f>
        <v>0</v>
      </c>
      <c r="C644" s="47">
        <f>C634+C639</f>
        <v>9000</v>
      </c>
      <c r="D644" s="47">
        <f t="shared" ref="D644:E644" si="124">D634+D639</f>
        <v>0</v>
      </c>
      <c r="E644" s="47">
        <f t="shared" si="124"/>
        <v>0</v>
      </c>
      <c r="F644" s="118"/>
      <c r="G644" s="222"/>
      <c r="H644" s="89"/>
      <c r="I644" s="10"/>
      <c r="J644" s="220"/>
      <c r="K644" s="220"/>
    </row>
    <row r="645" spans="1:15" ht="13.5" thickBot="1" x14ac:dyDescent="0.25">
      <c r="A645" s="208" t="s">
        <v>95</v>
      </c>
      <c r="B645" s="520" t="s">
        <v>201</v>
      </c>
      <c r="C645" s="521"/>
      <c r="D645" s="521"/>
      <c r="E645" s="522"/>
      <c r="F645" s="118"/>
      <c r="G645" s="222"/>
      <c r="H645" s="220"/>
      <c r="I645" s="220"/>
      <c r="J645" s="220"/>
      <c r="K645" s="220"/>
    </row>
    <row r="646" spans="1:15" ht="56.25" customHeight="1" thickBot="1" x14ac:dyDescent="0.25">
      <c r="A646" s="113" t="s">
        <v>200</v>
      </c>
      <c r="B646" s="529" t="s">
        <v>202</v>
      </c>
      <c r="C646" s="530"/>
      <c r="D646" s="108" t="s">
        <v>84</v>
      </c>
      <c r="E646" s="114"/>
      <c r="F646" s="118"/>
      <c r="G646" s="123"/>
      <c r="H646" s="90"/>
      <c r="I646" s="10"/>
      <c r="J646" s="10"/>
      <c r="K646" s="10"/>
      <c r="L646" s="10"/>
      <c r="M646" s="10"/>
      <c r="N646" s="10"/>
      <c r="O646" s="10"/>
    </row>
    <row r="647" spans="1:15" ht="30.75" customHeight="1" thickBot="1" x14ac:dyDescent="0.25">
      <c r="A647" s="15" t="s">
        <v>9</v>
      </c>
      <c r="B647" s="523" t="s">
        <v>202</v>
      </c>
      <c r="C647" s="524"/>
      <c r="D647" s="524"/>
      <c r="E647" s="525"/>
      <c r="F647" s="118"/>
      <c r="G647" s="123"/>
      <c r="H647" s="10"/>
      <c r="I647" s="220"/>
      <c r="J647" s="10"/>
      <c r="K647" s="10"/>
      <c r="L647" s="10"/>
      <c r="M647" s="10"/>
      <c r="N647" s="10"/>
      <c r="O647" s="10"/>
    </row>
    <row r="648" spans="1:15" ht="13.5" thickBot="1" x14ac:dyDescent="0.25">
      <c r="A648" s="15" t="s">
        <v>14</v>
      </c>
      <c r="B648" s="526" t="s">
        <v>264</v>
      </c>
      <c r="C648" s="527"/>
      <c r="D648" s="527"/>
      <c r="E648" s="528"/>
      <c r="F648" s="118"/>
      <c r="G648" s="123"/>
      <c r="H648" s="10"/>
      <c r="I648" s="220"/>
      <c r="J648" s="10"/>
      <c r="K648" s="10"/>
      <c r="L648" s="10"/>
      <c r="M648" s="10"/>
      <c r="N648" s="10"/>
      <c r="O648" s="10"/>
    </row>
    <row r="649" spans="1:15" x14ac:dyDescent="0.2">
      <c r="A649" s="515"/>
      <c r="B649" s="13">
        <v>2019</v>
      </c>
      <c r="C649" s="13">
        <v>2020</v>
      </c>
      <c r="D649" s="13">
        <v>2021</v>
      </c>
      <c r="E649" s="13">
        <v>2022</v>
      </c>
      <c r="F649" s="118"/>
      <c r="G649" s="123"/>
      <c r="H649" s="10"/>
      <c r="I649" s="220"/>
      <c r="J649" s="10"/>
      <c r="K649" s="10"/>
      <c r="L649" s="10"/>
      <c r="M649" s="10"/>
      <c r="N649" s="10"/>
      <c r="O649" s="10"/>
    </row>
    <row r="650" spans="1:15" ht="13.5" thickBot="1" x14ac:dyDescent="0.25">
      <c r="A650" s="516"/>
      <c r="B650" s="18" t="s">
        <v>5</v>
      </c>
      <c r="C650" s="18" t="s">
        <v>6</v>
      </c>
      <c r="D650" s="18" t="s">
        <v>6</v>
      </c>
      <c r="E650" s="18" t="s">
        <v>6</v>
      </c>
      <c r="F650" s="118"/>
      <c r="G650" s="123"/>
      <c r="H650" s="10"/>
      <c r="I650" s="220"/>
      <c r="J650" s="10"/>
      <c r="K650" s="10"/>
      <c r="L650" s="10"/>
      <c r="M650" s="10"/>
      <c r="N650" s="10"/>
      <c r="O650" s="10"/>
    </row>
    <row r="651" spans="1:15" ht="13.5" thickBot="1" x14ac:dyDescent="0.25">
      <c r="A651" s="15" t="s">
        <v>8</v>
      </c>
      <c r="B651" s="15"/>
      <c r="C651" s="63">
        <v>1</v>
      </c>
      <c r="D651" s="234"/>
      <c r="E651" s="15"/>
      <c r="F651" s="118"/>
      <c r="G651" s="123"/>
      <c r="H651" s="10"/>
      <c r="I651" s="220"/>
      <c r="J651" s="10"/>
      <c r="K651" s="10"/>
      <c r="L651" s="10"/>
      <c r="M651" s="10"/>
      <c r="N651" s="10"/>
      <c r="O651" s="10"/>
    </row>
    <row r="652" spans="1:15" ht="13.5" thickBot="1" x14ac:dyDescent="0.25">
      <c r="A652" s="15" t="s">
        <v>15</v>
      </c>
      <c r="B652" s="21">
        <v>0</v>
      </c>
      <c r="C652" s="38">
        <v>20000</v>
      </c>
      <c r="D652" s="38">
        <v>0</v>
      </c>
      <c r="E652" s="21"/>
      <c r="F652" s="118"/>
      <c r="G652" s="126"/>
      <c r="H652" s="10"/>
      <c r="I652" s="10"/>
      <c r="J652" s="10"/>
      <c r="K652" s="10"/>
      <c r="L652" s="10"/>
      <c r="M652" s="10"/>
      <c r="N652" s="10"/>
      <c r="O652" s="10"/>
    </row>
    <row r="653" spans="1:15" ht="13.5" thickBot="1" x14ac:dyDescent="0.25">
      <c r="A653" s="15" t="s">
        <v>23</v>
      </c>
      <c r="B653" s="21" t="e">
        <f>B652/B651</f>
        <v>#DIV/0!</v>
      </c>
      <c r="C653" s="21">
        <f>C652/C651</f>
        <v>20000</v>
      </c>
      <c r="D653" s="21" t="e">
        <f t="shared" ref="D653:E653" si="125">D652/D651</f>
        <v>#DIV/0!</v>
      </c>
      <c r="E653" s="21" t="e">
        <f t="shared" si="125"/>
        <v>#DIV/0!</v>
      </c>
      <c r="F653" s="128"/>
      <c r="G653" s="123"/>
      <c r="H653" s="10"/>
      <c r="I653" s="10"/>
      <c r="J653" s="10"/>
      <c r="K653" s="10"/>
      <c r="L653" s="10"/>
      <c r="M653" s="10"/>
      <c r="N653" s="10"/>
      <c r="O653" s="10"/>
    </row>
    <row r="654" spans="1:15" ht="13.5" thickBot="1" x14ac:dyDescent="0.25">
      <c r="A654" s="15" t="s">
        <v>16</v>
      </c>
      <c r="B654" s="234" t="s">
        <v>22</v>
      </c>
      <c r="C654" s="22" t="e">
        <f>C651/B651-1</f>
        <v>#DIV/0!</v>
      </c>
      <c r="D654" s="22">
        <f t="shared" ref="D654:E656" si="126">D651/C651-1</f>
        <v>-1</v>
      </c>
      <c r="E654" s="22" t="e">
        <f t="shared" si="126"/>
        <v>#DIV/0!</v>
      </c>
      <c r="F654" s="118"/>
      <c r="G654" s="126"/>
      <c r="H654" s="48"/>
      <c r="I654" s="48"/>
      <c r="J654" s="10"/>
      <c r="K654" s="10"/>
      <c r="L654" s="10"/>
      <c r="M654" s="10"/>
      <c r="N654" s="10"/>
      <c r="O654" s="10"/>
    </row>
    <row r="655" spans="1:15" ht="13.5" thickBot="1" x14ac:dyDescent="0.25">
      <c r="A655" s="15" t="s">
        <v>17</v>
      </c>
      <c r="B655" s="234" t="s">
        <v>22</v>
      </c>
      <c r="C655" s="22" t="e">
        <f>C652/B652-1</f>
        <v>#DIV/0!</v>
      </c>
      <c r="D655" s="22">
        <f t="shared" si="126"/>
        <v>-1</v>
      </c>
      <c r="E655" s="22" t="e">
        <f t="shared" si="126"/>
        <v>#DIV/0!</v>
      </c>
      <c r="F655" s="118"/>
      <c r="G655" s="123"/>
      <c r="H655" s="10"/>
      <c r="I655" s="10"/>
      <c r="J655" s="10"/>
      <c r="K655" s="10"/>
      <c r="L655" s="10"/>
      <c r="M655" s="10"/>
      <c r="N655" s="10"/>
      <c r="O655" s="10"/>
    </row>
    <row r="656" spans="1:15" ht="13.5" thickBot="1" x14ac:dyDescent="0.25">
      <c r="A656" s="15" t="s">
        <v>18</v>
      </c>
      <c r="B656" s="234" t="s">
        <v>22</v>
      </c>
      <c r="C656" s="22" t="e">
        <f>C653/B653-1</f>
        <v>#DIV/0!</v>
      </c>
      <c r="D656" s="22" t="e">
        <f t="shared" si="126"/>
        <v>#DIV/0!</v>
      </c>
      <c r="E656" s="22" t="e">
        <f t="shared" si="126"/>
        <v>#DIV/0!</v>
      </c>
      <c r="F656" s="118"/>
      <c r="G656" s="123"/>
      <c r="H656" s="10"/>
      <c r="I656" s="10"/>
      <c r="J656" s="10"/>
      <c r="K656" s="10"/>
      <c r="L656" s="10"/>
      <c r="M656" s="10"/>
      <c r="N656" s="10"/>
      <c r="O656" s="10"/>
    </row>
    <row r="657" spans="1:15" ht="13.5" thickBot="1" x14ac:dyDescent="0.25">
      <c r="A657" s="517" t="s">
        <v>179</v>
      </c>
      <c r="B657" s="518"/>
      <c r="C657" s="518"/>
      <c r="D657" s="518"/>
      <c r="E657" s="519"/>
      <c r="F657" s="118"/>
      <c r="G657" s="123"/>
      <c r="H657" s="10"/>
      <c r="I657" s="10"/>
      <c r="J657" s="10"/>
      <c r="K657" s="10"/>
      <c r="L657" s="10"/>
      <c r="M657" s="10"/>
      <c r="N657" s="10"/>
      <c r="O657" s="10"/>
    </row>
    <row r="658" spans="1:15" x14ac:dyDescent="0.2">
      <c r="A658" s="515"/>
      <c r="B658" s="13">
        <v>2019</v>
      </c>
      <c r="C658" s="13">
        <v>2020</v>
      </c>
      <c r="D658" s="13">
        <v>2021</v>
      </c>
      <c r="E658" s="13">
        <v>2022</v>
      </c>
      <c r="F658" s="118"/>
      <c r="G658" s="123"/>
      <c r="H658" s="10"/>
      <c r="I658" s="10"/>
      <c r="J658" s="10"/>
      <c r="K658" s="10"/>
      <c r="L658" s="10"/>
      <c r="M658" s="10"/>
      <c r="N658" s="10"/>
      <c r="O658" s="10"/>
    </row>
    <row r="659" spans="1:15" ht="13.5" thickBot="1" x14ac:dyDescent="0.25">
      <c r="A659" s="516"/>
      <c r="B659" s="18" t="s">
        <v>5</v>
      </c>
      <c r="C659" s="18" t="s">
        <v>6</v>
      </c>
      <c r="D659" s="18" t="s">
        <v>6</v>
      </c>
      <c r="E659" s="18" t="s">
        <v>6</v>
      </c>
      <c r="F659" s="118"/>
      <c r="G659" s="123"/>
      <c r="H659" s="10"/>
      <c r="J659" s="10"/>
      <c r="K659" s="10"/>
      <c r="L659" s="10"/>
      <c r="M659" s="10"/>
      <c r="N659" s="10"/>
      <c r="O659" s="10"/>
    </row>
    <row r="660" spans="1:15" ht="13.5" thickBot="1" x14ac:dyDescent="0.25">
      <c r="A660" s="24" t="s">
        <v>34</v>
      </c>
      <c r="B660" s="37">
        <f>B661+B662+B663+B664</f>
        <v>0</v>
      </c>
      <c r="C660" s="37">
        <f t="shared" ref="C660:E660" si="127">C661+C662+C663+C664</f>
        <v>20000</v>
      </c>
      <c r="D660" s="37">
        <f t="shared" si="127"/>
        <v>0</v>
      </c>
      <c r="E660" s="37">
        <f t="shared" si="127"/>
        <v>0</v>
      </c>
      <c r="F660" s="118"/>
      <c r="G660" s="118"/>
    </row>
    <row r="661" spans="1:15" ht="13.5" thickBot="1" x14ac:dyDescent="0.25">
      <c r="A661" s="25" t="s">
        <v>47</v>
      </c>
      <c r="B661" s="37"/>
      <c r="C661" s="37">
        <v>20000</v>
      </c>
      <c r="D661" s="37"/>
      <c r="E661" s="37"/>
      <c r="F661" s="118"/>
      <c r="G661" s="118"/>
    </row>
    <row r="662" spans="1:15" ht="13.5" thickBot="1" x14ac:dyDescent="0.25">
      <c r="A662" s="25" t="s">
        <v>86</v>
      </c>
      <c r="B662" s="37"/>
      <c r="C662" s="37"/>
      <c r="D662" s="37"/>
      <c r="E662" s="37"/>
      <c r="F662" s="118"/>
      <c r="G662" s="118"/>
    </row>
    <row r="663" spans="1:15" ht="13.5" thickBot="1" x14ac:dyDescent="0.25">
      <c r="A663" s="25" t="s">
        <v>87</v>
      </c>
      <c r="B663" s="37"/>
      <c r="C663" s="37"/>
      <c r="D663" s="37"/>
      <c r="E663" s="37"/>
      <c r="F663" s="118"/>
      <c r="G663" s="118"/>
    </row>
    <row r="664" spans="1:15" ht="13.5" thickBot="1" x14ac:dyDescent="0.25">
      <c r="A664" s="25" t="s">
        <v>88</v>
      </c>
      <c r="B664" s="37"/>
      <c r="C664" s="37"/>
      <c r="D664" s="37"/>
      <c r="E664" s="37"/>
      <c r="F664" s="118"/>
      <c r="G664" s="118"/>
    </row>
    <row r="665" spans="1:15" ht="13.5" thickBot="1" x14ac:dyDescent="0.25">
      <c r="A665" s="24" t="s">
        <v>35</v>
      </c>
      <c r="B665" s="37">
        <f>B666+B667+B668+B669</f>
        <v>0</v>
      </c>
      <c r="C665" s="37">
        <f t="shared" ref="C665:E665" si="128">C666+C667+C668+C669</f>
        <v>0</v>
      </c>
      <c r="D665" s="37">
        <f t="shared" si="128"/>
        <v>0</v>
      </c>
      <c r="E665" s="37">
        <f t="shared" si="128"/>
        <v>0</v>
      </c>
      <c r="F665" s="118"/>
      <c r="G665" s="118"/>
    </row>
    <row r="666" spans="1:15" ht="13.5" thickBot="1" x14ac:dyDescent="0.25">
      <c r="A666" s="25" t="s">
        <v>47</v>
      </c>
      <c r="B666" s="47"/>
      <c r="C666" s="39"/>
      <c r="D666" s="39"/>
      <c r="E666" s="37"/>
      <c r="F666" s="118"/>
      <c r="G666" s="118"/>
    </row>
    <row r="667" spans="1:15" ht="13.5" thickBot="1" x14ac:dyDescent="0.25">
      <c r="A667" s="25" t="s">
        <v>86</v>
      </c>
      <c r="B667" s="47"/>
      <c r="C667" s="37"/>
      <c r="D667" s="37"/>
      <c r="E667" s="37"/>
      <c r="F667" s="118"/>
      <c r="G667" s="118"/>
    </row>
    <row r="668" spans="1:15" ht="13.5" thickBot="1" x14ac:dyDescent="0.25">
      <c r="A668" s="25" t="s">
        <v>87</v>
      </c>
      <c r="B668" s="47"/>
      <c r="C668" s="37"/>
      <c r="D668" s="37"/>
      <c r="E668" s="37"/>
      <c r="F668" s="118"/>
      <c r="G668" s="118"/>
    </row>
    <row r="669" spans="1:15" ht="13.5" thickBot="1" x14ac:dyDescent="0.25">
      <c r="A669" s="25" t="s">
        <v>88</v>
      </c>
      <c r="B669" s="47"/>
      <c r="C669" s="37"/>
      <c r="D669" s="37"/>
      <c r="E669" s="37"/>
      <c r="F669" s="118"/>
      <c r="G669" s="118"/>
    </row>
    <row r="670" spans="1:15" ht="13.5" thickBot="1" x14ac:dyDescent="0.25">
      <c r="A670" s="57" t="s">
        <v>89</v>
      </c>
      <c r="B670" s="47">
        <f>B660+B665</f>
        <v>0</v>
      </c>
      <c r="C670" s="47">
        <f>C660+C665</f>
        <v>20000</v>
      </c>
      <c r="D670" s="47">
        <f t="shared" ref="D670:E670" si="129">D660+D665</f>
        <v>0</v>
      </c>
      <c r="E670" s="47">
        <f t="shared" si="129"/>
        <v>0</v>
      </c>
      <c r="F670" s="118"/>
      <c r="G670" s="118"/>
    </row>
    <row r="671" spans="1:15" ht="13.5" thickBot="1" x14ac:dyDescent="0.25">
      <c r="A671" s="64"/>
      <c r="B671" s="64"/>
      <c r="C671" s="64"/>
      <c r="D671" s="64"/>
      <c r="E671" s="64"/>
      <c r="F671" s="118"/>
      <c r="G671" s="118"/>
    </row>
    <row r="672" spans="1:15" ht="26.25" thickBot="1" x14ac:dyDescent="0.25">
      <c r="A672" s="16" t="s">
        <v>39</v>
      </c>
      <c r="B672" s="65">
        <f>B36+B73+B110+B147+B184+B221+B258+B295+B332+B369+B406+B446+B472+B497+B525+B550+B575+B601+B626+B652</f>
        <v>1515000</v>
      </c>
      <c r="C672" s="65">
        <f t="shared" ref="C672:E672" si="130">C36+C73+C110+C147+C184+C221+C258+C295+C332+C369+C406+C446+C472+C497+C525+C550+C575+C601+C626+C652</f>
        <v>1492500</v>
      </c>
      <c r="D672" s="65">
        <f t="shared" si="130"/>
        <v>1562500</v>
      </c>
      <c r="E672" s="65">
        <f t="shared" si="130"/>
        <v>1573000</v>
      </c>
      <c r="F672" s="118"/>
      <c r="G672" s="118"/>
    </row>
    <row r="673" spans="1:11" ht="26.25" thickBot="1" x14ac:dyDescent="0.25">
      <c r="A673" s="16" t="s">
        <v>40</v>
      </c>
      <c r="B673" s="65">
        <f>B674+B677+B680+B683+B686+B689+B692+B696+B700</f>
        <v>1515000</v>
      </c>
      <c r="C673" s="65">
        <f>C674+C677+C680+C683+C686+C689+C692+C695+C700</f>
        <v>1492500</v>
      </c>
      <c r="D673" s="65">
        <f t="shared" ref="D673:E673" si="131">D674+D677+D680+D683+D686+D689+D692+D695+D700</f>
        <v>1562500</v>
      </c>
      <c r="E673" s="65">
        <f t="shared" si="131"/>
        <v>1573000</v>
      </c>
      <c r="F673" s="118"/>
      <c r="G673" s="118"/>
    </row>
    <row r="674" spans="1:11" ht="13.5" thickBot="1" x14ac:dyDescent="0.25">
      <c r="A674" s="24" t="s">
        <v>0</v>
      </c>
      <c r="B674" s="66">
        <f>+B675+B676</f>
        <v>436265</v>
      </c>
      <c r="C674" s="66">
        <f t="shared" ref="C674:E674" si="132">+C675+C676</f>
        <v>472894</v>
      </c>
      <c r="D674" s="66">
        <f t="shared" si="132"/>
        <v>468692</v>
      </c>
      <c r="E674" s="66">
        <f t="shared" si="132"/>
        <v>468692</v>
      </c>
      <c r="F674" s="122"/>
      <c r="G674" s="122"/>
      <c r="H674" s="23"/>
      <c r="I674" s="23"/>
    </row>
    <row r="675" spans="1:11" ht="13.5" thickBot="1" x14ac:dyDescent="0.25">
      <c r="A675" s="25" t="s">
        <v>47</v>
      </c>
      <c r="B675" s="66">
        <f>+B45+B82+B119+B156+B193+B230+B267+B304+B341+B378+B415</f>
        <v>436265</v>
      </c>
      <c r="C675" s="66">
        <f t="shared" ref="C675:E675" si="133">+C45+C82+C119+C156+C193+C230+C267+C304+C341+C378+C415</f>
        <v>472894</v>
      </c>
      <c r="D675" s="66">
        <f t="shared" si="133"/>
        <v>468692</v>
      </c>
      <c r="E675" s="66">
        <f t="shared" si="133"/>
        <v>468692</v>
      </c>
      <c r="F675" s="122"/>
      <c r="G675" s="122"/>
      <c r="H675" s="23"/>
      <c r="I675" s="23"/>
    </row>
    <row r="676" spans="1:11" ht="13.5" thickBot="1" x14ac:dyDescent="0.25">
      <c r="A676" s="25" t="s">
        <v>90</v>
      </c>
      <c r="B676" s="66">
        <f t="shared" ref="B676:E676" si="134">+B46+B83+B120+B157+B194+B231+B268+B305+B342+B379+B416</f>
        <v>0</v>
      </c>
      <c r="C676" s="66">
        <f t="shared" si="134"/>
        <v>0</v>
      </c>
      <c r="D676" s="66">
        <f t="shared" si="134"/>
        <v>0</v>
      </c>
      <c r="E676" s="66">
        <f t="shared" si="134"/>
        <v>0</v>
      </c>
      <c r="F676" s="122"/>
      <c r="G676" s="122"/>
      <c r="H676" s="23"/>
      <c r="I676" s="23"/>
    </row>
    <row r="677" spans="1:11" ht="26.25" thickBot="1" x14ac:dyDescent="0.25">
      <c r="A677" s="24" t="s">
        <v>28</v>
      </c>
      <c r="B677" s="66">
        <f>+B678+B679</f>
        <v>72694</v>
      </c>
      <c r="C677" s="66">
        <f t="shared" ref="C677:E677" si="135">+C678+C679</f>
        <v>77906</v>
      </c>
      <c r="D677" s="66">
        <f t="shared" si="135"/>
        <v>77952</v>
      </c>
      <c r="E677" s="66">
        <f t="shared" si="135"/>
        <v>77952</v>
      </c>
      <c r="F677" s="122"/>
      <c r="G677" s="122"/>
      <c r="H677" s="23"/>
      <c r="I677" s="23"/>
      <c r="J677" s="87"/>
      <c r="K677" s="87"/>
    </row>
    <row r="678" spans="1:11" ht="13.5" thickBot="1" x14ac:dyDescent="0.25">
      <c r="A678" s="25" t="s">
        <v>47</v>
      </c>
      <c r="B678" s="66">
        <f t="shared" ref="B678:E678" si="136">+B48+B85+B122+B159+B196+B233+B270+B307+B344+B381+B418</f>
        <v>72694</v>
      </c>
      <c r="C678" s="66">
        <f t="shared" si="136"/>
        <v>77906</v>
      </c>
      <c r="D678" s="66">
        <f t="shared" si="136"/>
        <v>77952</v>
      </c>
      <c r="E678" s="66">
        <f t="shared" si="136"/>
        <v>77952</v>
      </c>
      <c r="F678" s="122"/>
      <c r="G678" s="122"/>
      <c r="H678" s="23"/>
      <c r="I678" s="23"/>
    </row>
    <row r="679" spans="1:11" ht="13.5" thickBot="1" x14ac:dyDescent="0.25">
      <c r="A679" s="25" t="s">
        <v>90</v>
      </c>
      <c r="B679" s="66">
        <f t="shared" ref="B679:E679" si="137">+B49+B86+B123+B160+B197+B234+B271+B308+B345+B382+B419</f>
        <v>0</v>
      </c>
      <c r="C679" s="66">
        <f t="shared" si="137"/>
        <v>0</v>
      </c>
      <c r="D679" s="66">
        <f t="shared" si="137"/>
        <v>0</v>
      </c>
      <c r="E679" s="66">
        <f t="shared" si="137"/>
        <v>0</v>
      </c>
      <c r="F679" s="118"/>
      <c r="G679" s="118"/>
    </row>
    <row r="680" spans="1:11" ht="13.5" thickBot="1" x14ac:dyDescent="0.25">
      <c r="A680" s="24" t="s">
        <v>1</v>
      </c>
      <c r="B680" s="66">
        <f>+B681+B682</f>
        <v>89775</v>
      </c>
      <c r="C680" s="66">
        <f t="shared" ref="C680:E680" si="138">+C681+C682</f>
        <v>79570</v>
      </c>
      <c r="D680" s="66">
        <f t="shared" si="138"/>
        <v>83759</v>
      </c>
      <c r="E680" s="66">
        <f t="shared" si="138"/>
        <v>88259</v>
      </c>
      <c r="F680" s="122"/>
      <c r="G680" s="122"/>
      <c r="H680" s="23"/>
      <c r="I680" s="23"/>
    </row>
    <row r="681" spans="1:11" ht="13.5" thickBot="1" x14ac:dyDescent="0.25">
      <c r="A681" s="25" t="s">
        <v>47</v>
      </c>
      <c r="B681" s="66">
        <f t="shared" ref="B681:E681" si="139">+B51+B88+B125+B162+B199+B236+B273+B310+B347+B384+B421</f>
        <v>75434</v>
      </c>
      <c r="C681" s="66">
        <f t="shared" si="139"/>
        <v>63261</v>
      </c>
      <c r="D681" s="66">
        <f t="shared" si="139"/>
        <v>67550</v>
      </c>
      <c r="E681" s="66">
        <f t="shared" si="139"/>
        <v>72050</v>
      </c>
      <c r="F681" s="122"/>
      <c r="G681" s="122"/>
      <c r="H681" s="23"/>
      <c r="I681" s="23"/>
    </row>
    <row r="682" spans="1:11" ht="13.5" thickBot="1" x14ac:dyDescent="0.25">
      <c r="A682" s="25" t="s">
        <v>90</v>
      </c>
      <c r="B682" s="66">
        <f t="shared" ref="B682:E682" si="140">+B52+B89+B126+B163+B200+B237+B274+B311+B348+B385+B422</f>
        <v>14341</v>
      </c>
      <c r="C682" s="66">
        <f t="shared" si="140"/>
        <v>16309</v>
      </c>
      <c r="D682" s="66">
        <f t="shared" si="140"/>
        <v>16209</v>
      </c>
      <c r="E682" s="66">
        <f t="shared" si="140"/>
        <v>16209</v>
      </c>
      <c r="F682" s="118"/>
      <c r="G682" s="118"/>
    </row>
    <row r="683" spans="1:11" ht="13.5" thickBot="1" x14ac:dyDescent="0.25">
      <c r="A683" s="24" t="s">
        <v>2</v>
      </c>
      <c r="B683" s="66">
        <f>+B684+B685</f>
        <v>0</v>
      </c>
      <c r="C683" s="66">
        <f t="shared" ref="C683:D683" si="141">+C684+C685</f>
        <v>0</v>
      </c>
      <c r="D683" s="66">
        <f t="shared" si="141"/>
        <v>0</v>
      </c>
      <c r="E683" s="66">
        <f t="shared" ref="E683" si="142">+E53+E90+E127+E164+E201+E238+E275+E312+E349+E386+E423</f>
        <v>0</v>
      </c>
      <c r="F683" s="122"/>
      <c r="G683" s="118"/>
    </row>
    <row r="684" spans="1:11" ht="13.5" thickBot="1" x14ac:dyDescent="0.25">
      <c r="A684" s="25" t="s">
        <v>47</v>
      </c>
      <c r="B684" s="66">
        <f t="shared" ref="B684:E684" si="143">+B54+B91+B128+B165+B202+B239+B276+B313+B350+B387+B424</f>
        <v>0</v>
      </c>
      <c r="C684" s="66">
        <f t="shared" si="143"/>
        <v>0</v>
      </c>
      <c r="D684" s="66">
        <f t="shared" si="143"/>
        <v>0</v>
      </c>
      <c r="E684" s="66">
        <f t="shared" si="143"/>
        <v>0</v>
      </c>
      <c r="F684" s="122"/>
      <c r="G684" s="118"/>
    </row>
    <row r="685" spans="1:11" ht="13.5" thickBot="1" x14ac:dyDescent="0.25">
      <c r="A685" s="25" t="s">
        <v>90</v>
      </c>
      <c r="B685" s="66">
        <f t="shared" ref="B685:E685" si="144">+B55+B92+B129+B166+B203+B240+B277+B314+B351+B388+B425</f>
        <v>0</v>
      </c>
      <c r="C685" s="66">
        <f t="shared" si="144"/>
        <v>0</v>
      </c>
      <c r="D685" s="66">
        <f t="shared" si="144"/>
        <v>0</v>
      </c>
      <c r="E685" s="66">
        <f t="shared" si="144"/>
        <v>0</v>
      </c>
      <c r="F685" s="118"/>
      <c r="G685" s="118"/>
    </row>
    <row r="686" spans="1:11" ht="13.5" thickBot="1" x14ac:dyDescent="0.25">
      <c r="A686" s="24" t="s">
        <v>24</v>
      </c>
      <c r="B686" s="66">
        <f>+B687+B688</f>
        <v>186276</v>
      </c>
      <c r="C686" s="66">
        <f t="shared" ref="C686:E686" si="145">+C687+C688</f>
        <v>127500</v>
      </c>
      <c r="D686" s="66">
        <f t="shared" si="145"/>
        <v>129467</v>
      </c>
      <c r="E686" s="66">
        <f t="shared" si="145"/>
        <v>135467</v>
      </c>
      <c r="F686" s="128"/>
      <c r="G686" s="128"/>
      <c r="H686" s="87"/>
      <c r="I686" s="87"/>
      <c r="J686" s="87"/>
    </row>
    <row r="687" spans="1:11" ht="13.5" thickBot="1" x14ac:dyDescent="0.25">
      <c r="A687" s="25" t="s">
        <v>47</v>
      </c>
      <c r="B687" s="66">
        <f t="shared" ref="B687:E687" si="146">+B57+B94+B131+B168+B205+B242+B279+B316+B353+B390+B427</f>
        <v>186276</v>
      </c>
      <c r="C687" s="66">
        <f t="shared" si="146"/>
        <v>127500</v>
      </c>
      <c r="D687" s="66">
        <f t="shared" si="146"/>
        <v>129467</v>
      </c>
      <c r="E687" s="66">
        <f t="shared" si="146"/>
        <v>135467</v>
      </c>
      <c r="F687" s="122"/>
      <c r="G687" s="122"/>
      <c r="H687" s="23"/>
      <c r="I687" s="23"/>
      <c r="J687" s="23"/>
    </row>
    <row r="688" spans="1:11" ht="13.5" thickBot="1" x14ac:dyDescent="0.25">
      <c r="A688" s="25" t="s">
        <v>90</v>
      </c>
      <c r="B688" s="66">
        <f t="shared" ref="B688:E688" si="147">+B58+B95+B132+B169+B206+B243+B280+B317+B354+B391+B428</f>
        <v>0</v>
      </c>
      <c r="C688" s="66">
        <f t="shared" si="147"/>
        <v>0</v>
      </c>
      <c r="D688" s="66">
        <f t="shared" si="147"/>
        <v>0</v>
      </c>
      <c r="E688" s="66">
        <f t="shared" si="147"/>
        <v>0</v>
      </c>
      <c r="F688" s="118"/>
      <c r="G688" s="118"/>
    </row>
    <row r="689" spans="1:10" ht="13.5" thickBot="1" x14ac:dyDescent="0.25">
      <c r="A689" s="24" t="s">
        <v>25</v>
      </c>
      <c r="B689" s="66">
        <f>+B690+B691</f>
        <v>7395</v>
      </c>
      <c r="C689" s="66">
        <f t="shared" ref="C689:E689" si="148">+C690+C691</f>
        <v>10130</v>
      </c>
      <c r="D689" s="66">
        <f t="shared" si="148"/>
        <v>10130</v>
      </c>
      <c r="E689" s="66">
        <f t="shared" si="148"/>
        <v>10130</v>
      </c>
      <c r="F689" s="122"/>
      <c r="G689" s="122"/>
      <c r="H689" s="23"/>
      <c r="I689" s="23"/>
      <c r="J689" s="23"/>
    </row>
    <row r="690" spans="1:10" ht="13.5" thickBot="1" x14ac:dyDescent="0.25">
      <c r="A690" s="25" t="s">
        <v>47</v>
      </c>
      <c r="B690" s="66">
        <f t="shared" ref="B690:E690" si="149">+B60+B97+B134+B171+B208+B245+B282+B319+B356+B393+B430</f>
        <v>7395</v>
      </c>
      <c r="C690" s="66">
        <f t="shared" si="149"/>
        <v>10130</v>
      </c>
      <c r="D690" s="66">
        <f t="shared" si="149"/>
        <v>10130</v>
      </c>
      <c r="E690" s="66">
        <f t="shared" si="149"/>
        <v>10130</v>
      </c>
      <c r="F690" s="122"/>
      <c r="G690" s="122"/>
      <c r="H690" s="23"/>
      <c r="I690" s="23"/>
      <c r="J690" s="23"/>
    </row>
    <row r="691" spans="1:10" ht="13.5" thickBot="1" x14ac:dyDescent="0.25">
      <c r="A691" s="25" t="s">
        <v>90</v>
      </c>
      <c r="B691" s="66">
        <f t="shared" ref="B691:E691" si="150">+B61+B98+B135+B172+B209+B246+B283+B320+B357+B394+B431</f>
        <v>0</v>
      </c>
      <c r="C691" s="66">
        <f t="shared" si="150"/>
        <v>0</v>
      </c>
      <c r="D691" s="66">
        <f t="shared" si="150"/>
        <v>0</v>
      </c>
      <c r="E691" s="66">
        <f t="shared" si="150"/>
        <v>0</v>
      </c>
      <c r="F691" s="118"/>
      <c r="G691" s="118"/>
    </row>
    <row r="692" spans="1:10" ht="26.25" thickBot="1" x14ac:dyDescent="0.25">
      <c r="A692" s="24" t="s">
        <v>3</v>
      </c>
      <c r="B692" s="66">
        <f>+B693+B694</f>
        <v>2595</v>
      </c>
      <c r="C692" s="66">
        <f t="shared" ref="C692:E692" si="151">+C693+C694</f>
        <v>0</v>
      </c>
      <c r="D692" s="66">
        <f t="shared" si="151"/>
        <v>0</v>
      </c>
      <c r="E692" s="66">
        <f t="shared" si="151"/>
        <v>0</v>
      </c>
      <c r="F692" s="122"/>
      <c r="G692" s="122"/>
      <c r="H692" s="23"/>
      <c r="I692" s="23"/>
    </row>
    <row r="693" spans="1:10" ht="13.5" thickBot="1" x14ac:dyDescent="0.25">
      <c r="A693" s="25" t="s">
        <v>47</v>
      </c>
      <c r="B693" s="66">
        <f t="shared" ref="B693:E693" si="152">+B63+B100+B137+B174+B211+B248+B285+B322+B359+B396+B433</f>
        <v>2595</v>
      </c>
      <c r="C693" s="66">
        <f t="shared" si="152"/>
        <v>0</v>
      </c>
      <c r="D693" s="66">
        <f t="shared" si="152"/>
        <v>0</v>
      </c>
      <c r="E693" s="66">
        <f t="shared" si="152"/>
        <v>0</v>
      </c>
      <c r="F693" s="122"/>
      <c r="G693" s="122"/>
      <c r="H693" s="23"/>
      <c r="I693" s="23"/>
    </row>
    <row r="694" spans="1:10" ht="13.5" thickBot="1" x14ac:dyDescent="0.25">
      <c r="A694" s="25" t="s">
        <v>90</v>
      </c>
      <c r="B694" s="66">
        <f t="shared" ref="B694:E694" si="153">+B64+B101+B138+B175+B212+B249+B286+B323+B360+B397+B434</f>
        <v>0</v>
      </c>
      <c r="C694" s="66">
        <f t="shared" si="153"/>
        <v>0</v>
      </c>
      <c r="D694" s="66">
        <f t="shared" si="153"/>
        <v>0</v>
      </c>
      <c r="E694" s="66">
        <f t="shared" si="153"/>
        <v>0</v>
      </c>
      <c r="F694" s="118"/>
      <c r="G694" s="118"/>
    </row>
    <row r="695" spans="1:10" ht="13.5" thickBot="1" x14ac:dyDescent="0.25">
      <c r="A695" s="24" t="s">
        <v>19</v>
      </c>
      <c r="B695" s="66">
        <f>+B696+B697+B698+B699</f>
        <v>0</v>
      </c>
      <c r="C695" s="66">
        <f t="shared" ref="C695:E695" si="154">+C696+C697+C698+C699</f>
        <v>20000</v>
      </c>
      <c r="D695" s="66">
        <f t="shared" si="154"/>
        <v>0</v>
      </c>
      <c r="E695" s="66">
        <f t="shared" si="154"/>
        <v>0</v>
      </c>
      <c r="F695" s="122"/>
      <c r="G695" s="122"/>
      <c r="H695" s="23"/>
      <c r="I695" s="23"/>
      <c r="J695" s="23"/>
    </row>
    <row r="696" spans="1:10" ht="13.5" thickBot="1" x14ac:dyDescent="0.25">
      <c r="A696" s="25" t="s">
        <v>47</v>
      </c>
      <c r="B696" s="66">
        <f>+B455+B481+B506+B534+B559+B584+B610+B635+B661</f>
        <v>0</v>
      </c>
      <c r="C696" s="66">
        <f t="shared" ref="C696:E696" si="155">+C455+C481+C506+C534+C559+C584+C610+C635+C661</f>
        <v>20000</v>
      </c>
      <c r="D696" s="66">
        <f t="shared" si="155"/>
        <v>0</v>
      </c>
      <c r="E696" s="66">
        <f t="shared" si="155"/>
        <v>0</v>
      </c>
      <c r="F696" s="122"/>
      <c r="G696" s="122"/>
      <c r="H696" s="23"/>
      <c r="I696" s="23"/>
      <c r="J696" s="23"/>
    </row>
    <row r="697" spans="1:10" ht="13.5" thickBot="1" x14ac:dyDescent="0.25">
      <c r="A697" s="25" t="s">
        <v>91</v>
      </c>
      <c r="B697" s="66">
        <f t="shared" ref="B697:E697" si="156">+B456+B482+B507+B535+B560+B585+B611+B636+B662</f>
        <v>0</v>
      </c>
      <c r="C697" s="66">
        <f t="shared" si="156"/>
        <v>0</v>
      </c>
      <c r="D697" s="66">
        <f t="shared" si="156"/>
        <v>0</v>
      </c>
      <c r="E697" s="66">
        <f t="shared" si="156"/>
        <v>0</v>
      </c>
      <c r="F697" s="118"/>
      <c r="G697" s="118"/>
    </row>
    <row r="698" spans="1:10" ht="13.5" thickBot="1" x14ac:dyDescent="0.25">
      <c r="A698" s="25" t="s">
        <v>87</v>
      </c>
      <c r="B698" s="66">
        <f t="shared" ref="B698:E698" si="157">+B457+B483+B508+B536+B561+B586+B612+B637+B663</f>
        <v>0</v>
      </c>
      <c r="C698" s="66">
        <f t="shared" si="157"/>
        <v>0</v>
      </c>
      <c r="D698" s="66">
        <f t="shared" si="157"/>
        <v>0</v>
      </c>
      <c r="E698" s="66">
        <f t="shared" si="157"/>
        <v>0</v>
      </c>
      <c r="F698" s="118"/>
      <c r="G698" s="118"/>
    </row>
    <row r="699" spans="1:10" ht="13.5" thickBot="1" x14ac:dyDescent="0.25">
      <c r="A699" s="25" t="s">
        <v>88</v>
      </c>
      <c r="B699" s="66">
        <f t="shared" ref="B699:E699" si="158">+B458+B484+B509+B537+B562+B587+B613+B638+B664</f>
        <v>0</v>
      </c>
      <c r="C699" s="66">
        <f t="shared" si="158"/>
        <v>0</v>
      </c>
      <c r="D699" s="66">
        <f t="shared" si="158"/>
        <v>0</v>
      </c>
      <c r="E699" s="66">
        <f t="shared" si="158"/>
        <v>0</v>
      </c>
      <c r="F699" s="118"/>
      <c r="G699" s="118"/>
    </row>
    <row r="700" spans="1:10" ht="13.5" thickBot="1" x14ac:dyDescent="0.25">
      <c r="A700" s="24" t="s">
        <v>20</v>
      </c>
      <c r="B700" s="66">
        <f>+B701+B702+B703+B704</f>
        <v>720000</v>
      </c>
      <c r="C700" s="66">
        <f t="shared" ref="C700:E700" si="159">+C701+C702+C703+C704</f>
        <v>704500</v>
      </c>
      <c r="D700" s="66">
        <f t="shared" si="159"/>
        <v>792500</v>
      </c>
      <c r="E700" s="66">
        <f t="shared" si="159"/>
        <v>792500</v>
      </c>
      <c r="F700" s="122"/>
      <c r="G700" s="122"/>
      <c r="H700" s="23"/>
      <c r="I700" s="23"/>
      <c r="J700" s="23"/>
    </row>
    <row r="701" spans="1:10" ht="13.5" thickBot="1" x14ac:dyDescent="0.25">
      <c r="A701" s="25" t="s">
        <v>47</v>
      </c>
      <c r="B701" s="66">
        <f t="shared" ref="B701:E701" si="160">+B460+B486+B511+B539+B564+B589+B615+B640+B666</f>
        <v>720000</v>
      </c>
      <c r="C701" s="66">
        <f t="shared" si="160"/>
        <v>549500</v>
      </c>
      <c r="D701" s="66">
        <f t="shared" si="160"/>
        <v>792500</v>
      </c>
      <c r="E701" s="66">
        <f t="shared" si="160"/>
        <v>792500</v>
      </c>
      <c r="F701" s="122"/>
      <c r="G701" s="122"/>
      <c r="H701" s="23"/>
      <c r="I701" s="23"/>
    </row>
    <row r="702" spans="1:10" ht="13.5" thickBot="1" x14ac:dyDescent="0.25">
      <c r="A702" s="25" t="s">
        <v>91</v>
      </c>
      <c r="B702" s="66">
        <f t="shared" ref="B702:E702" si="161">+B461+B487+B512+B540+B565+B590+B616+B641+B667</f>
        <v>0</v>
      </c>
      <c r="C702" s="66">
        <f t="shared" si="161"/>
        <v>145000</v>
      </c>
      <c r="D702" s="66">
        <f t="shared" si="161"/>
        <v>0</v>
      </c>
      <c r="E702" s="66">
        <f t="shared" si="161"/>
        <v>0</v>
      </c>
      <c r="F702" s="118"/>
      <c r="G702" s="118"/>
    </row>
    <row r="703" spans="1:10" ht="13.5" thickBot="1" x14ac:dyDescent="0.25">
      <c r="A703" s="25" t="s">
        <v>87</v>
      </c>
      <c r="B703" s="66">
        <f t="shared" ref="B703:E704" si="162">+B462+B488+B513+B541+B566+B591+B617+B642+B668</f>
        <v>0</v>
      </c>
      <c r="C703" s="66">
        <f t="shared" si="162"/>
        <v>0</v>
      </c>
      <c r="D703" s="66">
        <f t="shared" si="162"/>
        <v>0</v>
      </c>
      <c r="E703" s="66">
        <f t="shared" si="162"/>
        <v>0</v>
      </c>
      <c r="G703" s="23"/>
    </row>
    <row r="704" spans="1:10" ht="13.5" thickBot="1" x14ac:dyDescent="0.25">
      <c r="A704" s="25" t="s">
        <v>88</v>
      </c>
      <c r="B704" s="66">
        <f>+B463+B489+B514+B542+B567+B592+B618+B643+B669</f>
        <v>0</v>
      </c>
      <c r="C704" s="66">
        <f t="shared" si="162"/>
        <v>10000</v>
      </c>
      <c r="D704" s="66">
        <f t="shared" si="162"/>
        <v>0</v>
      </c>
      <c r="E704" s="66">
        <f t="shared" si="162"/>
        <v>0</v>
      </c>
    </row>
    <row r="705" spans="1:16" ht="13.5" thickBot="1" x14ac:dyDescent="0.25">
      <c r="A705" s="32" t="s">
        <v>31</v>
      </c>
      <c r="B705" s="66">
        <f t="shared" ref="B705:E705" si="163">+B464+B490+B515+B543+B568+B593+B619+B644+B670</f>
        <v>720000</v>
      </c>
      <c r="C705" s="66">
        <f t="shared" si="163"/>
        <v>724500</v>
      </c>
      <c r="D705" s="66">
        <f t="shared" si="163"/>
        <v>792500</v>
      </c>
      <c r="E705" s="66">
        <f t="shared" si="163"/>
        <v>792500</v>
      </c>
    </row>
    <row r="706" spans="1:16" s="8" customFormat="1" x14ac:dyDescent="0.2">
      <c r="A706" s="248"/>
      <c r="B706" s="251"/>
      <c r="C706" s="251"/>
      <c r="D706" s="251"/>
      <c r="E706" s="68"/>
      <c r="F706" s="68"/>
      <c r="G706" s="10"/>
      <c r="H706" s="10"/>
      <c r="I706" s="68"/>
      <c r="J706" s="68"/>
      <c r="K706" s="68"/>
      <c r="L706" s="68"/>
      <c r="M706" s="68"/>
      <c r="N706" s="68"/>
      <c r="O706" s="100"/>
      <c r="P706" s="91"/>
    </row>
    <row r="707" spans="1:16" s="8" customFormat="1" x14ac:dyDescent="0.2">
      <c r="A707" s="512"/>
      <c r="B707" s="512"/>
      <c r="C707" s="512"/>
      <c r="D707" s="512"/>
      <c r="E707" s="68"/>
      <c r="F707" s="68"/>
      <c r="G707" s="10"/>
      <c r="H707" s="10"/>
      <c r="I707" s="68"/>
      <c r="J707" s="68"/>
      <c r="K707" s="68"/>
      <c r="L707" s="68"/>
      <c r="M707" s="68"/>
      <c r="N707" s="68"/>
      <c r="O707" s="100"/>
      <c r="P707" s="91"/>
    </row>
    <row r="708" spans="1:16" s="8" customFormat="1" x14ac:dyDescent="0.2">
      <c r="A708" s="235"/>
      <c r="B708" s="235"/>
      <c r="C708" s="235"/>
      <c r="D708" s="235"/>
      <c r="E708" s="68"/>
      <c r="F708" s="68"/>
      <c r="G708" s="10"/>
      <c r="H708" s="10"/>
      <c r="I708" s="68"/>
      <c r="J708" s="68"/>
      <c r="K708" s="68"/>
      <c r="L708" s="68"/>
      <c r="M708" s="68"/>
      <c r="N708" s="68"/>
      <c r="O708" s="100"/>
      <c r="P708" s="91"/>
    </row>
    <row r="709" spans="1:16" s="8" customFormat="1" x14ac:dyDescent="0.2">
      <c r="A709" s="252"/>
      <c r="B709" s="252"/>
      <c r="C709" s="252"/>
      <c r="D709" s="252"/>
      <c r="E709" s="68"/>
      <c r="F709" s="68"/>
      <c r="G709" s="10"/>
      <c r="H709" s="10"/>
      <c r="I709" s="68"/>
      <c r="J709" s="68"/>
      <c r="K709" s="68"/>
      <c r="L709" s="68"/>
      <c r="M709" s="68"/>
      <c r="N709" s="68"/>
      <c r="O709" s="100"/>
      <c r="P709" s="91"/>
    </row>
    <row r="710" spans="1:16" s="8" customFormat="1" x14ac:dyDescent="0.2">
      <c r="A710" s="252"/>
      <c r="B710" s="252"/>
      <c r="C710" s="252"/>
      <c r="D710" s="252"/>
      <c r="E710" s="68"/>
      <c r="F710" s="68"/>
      <c r="G710" s="10"/>
      <c r="H710" s="10"/>
      <c r="I710" s="68"/>
      <c r="J710" s="68"/>
      <c r="K710" s="68"/>
      <c r="L710" s="68"/>
      <c r="M710" s="68"/>
      <c r="N710" s="68"/>
      <c r="O710" s="100"/>
      <c r="P710" s="91"/>
    </row>
    <row r="711" spans="1:16" s="8" customFormat="1" x14ac:dyDescent="0.2">
      <c r="A711" s="235"/>
      <c r="B711" s="235"/>
      <c r="C711" s="235"/>
      <c r="D711" s="235"/>
      <c r="E711" s="68"/>
      <c r="F711" s="68"/>
      <c r="G711" s="10"/>
      <c r="H711" s="10"/>
      <c r="I711" s="68"/>
      <c r="J711" s="68"/>
      <c r="K711" s="68"/>
      <c r="L711" s="68"/>
      <c r="M711" s="68"/>
      <c r="N711" s="68"/>
      <c r="O711" s="100"/>
      <c r="P711" s="91"/>
    </row>
    <row r="712" spans="1:16" s="8" customFormat="1" x14ac:dyDescent="0.2">
      <c r="A712" s="252"/>
      <c r="B712" s="252"/>
      <c r="C712" s="252"/>
      <c r="D712" s="252"/>
      <c r="E712" s="68"/>
      <c r="F712" s="68"/>
      <c r="G712" s="10"/>
      <c r="H712" s="10"/>
      <c r="I712" s="68"/>
      <c r="J712" s="68"/>
      <c r="K712" s="68"/>
      <c r="L712" s="68"/>
      <c r="M712" s="68"/>
      <c r="N712" s="68"/>
      <c r="O712" s="100"/>
      <c r="P712" s="91"/>
    </row>
    <row r="713" spans="1:16" s="8" customFormat="1" x14ac:dyDescent="0.2">
      <c r="A713" s="252"/>
      <c r="B713" s="252"/>
      <c r="C713" s="252"/>
      <c r="D713" s="252"/>
      <c r="E713" s="68"/>
      <c r="F713" s="68"/>
      <c r="G713" s="10"/>
      <c r="H713" s="10"/>
      <c r="I713" s="68"/>
      <c r="J713" s="68"/>
      <c r="K713" s="68"/>
      <c r="L713" s="68"/>
      <c r="M713" s="68"/>
      <c r="N713" s="68"/>
      <c r="O713" s="100"/>
      <c r="P713" s="91"/>
    </row>
    <row r="714" spans="1:16" s="8" customFormat="1" x14ac:dyDescent="0.2">
      <c r="A714" s="235"/>
      <c r="B714" s="235"/>
      <c r="C714" s="235"/>
      <c r="D714" s="235"/>
      <c r="E714" s="68"/>
      <c r="F714" s="68"/>
      <c r="G714" s="10"/>
      <c r="H714" s="10"/>
      <c r="I714" s="68"/>
      <c r="J714" s="68"/>
      <c r="K714" s="68"/>
      <c r="L714" s="68"/>
      <c r="M714" s="68"/>
      <c r="N714" s="68"/>
      <c r="O714" s="100"/>
      <c r="P714" s="91"/>
    </row>
    <row r="715" spans="1:16" s="8" customFormat="1" x14ac:dyDescent="0.2">
      <c r="A715" s="252"/>
      <c r="B715" s="252"/>
      <c r="C715" s="252"/>
      <c r="D715" s="252"/>
      <c r="E715" s="68"/>
      <c r="F715" s="68"/>
      <c r="G715" s="10"/>
      <c r="H715" s="10"/>
      <c r="I715" s="68"/>
      <c r="J715" s="68"/>
      <c r="K715" s="68"/>
      <c r="L715" s="68"/>
      <c r="M715" s="68"/>
      <c r="N715" s="68"/>
      <c r="O715" s="100"/>
      <c r="P715" s="91"/>
    </row>
    <row r="716" spans="1:16" s="8" customFormat="1" x14ac:dyDescent="0.2">
      <c r="A716" s="252"/>
      <c r="B716" s="252"/>
      <c r="C716" s="252"/>
      <c r="D716" s="252"/>
      <c r="E716" s="68"/>
      <c r="F716" s="68"/>
      <c r="G716" s="10"/>
      <c r="H716" s="10"/>
      <c r="I716" s="68"/>
      <c r="J716" s="68"/>
      <c r="K716" s="68"/>
      <c r="L716" s="68"/>
      <c r="M716" s="68"/>
      <c r="N716" s="68"/>
      <c r="O716" s="68"/>
    </row>
    <row r="717" spans="1:16" s="8" customFormat="1" x14ac:dyDescent="0.2">
      <c r="A717" s="235"/>
      <c r="B717" s="235"/>
      <c r="C717" s="235"/>
      <c r="D717" s="235"/>
      <c r="E717" s="68"/>
      <c r="F717" s="68"/>
      <c r="G717" s="10"/>
      <c r="H717" s="10"/>
      <c r="I717" s="68"/>
      <c r="J717" s="68"/>
      <c r="K717" s="68"/>
      <c r="L717" s="68"/>
      <c r="M717" s="68"/>
      <c r="N717" s="68"/>
      <c r="O717" s="68"/>
    </row>
    <row r="718" spans="1:16" s="8" customFormat="1" x14ac:dyDescent="0.2">
      <c r="A718" s="252"/>
      <c r="B718" s="252"/>
      <c r="C718" s="252"/>
      <c r="D718" s="252"/>
      <c r="E718" s="68"/>
      <c r="F718" s="68"/>
      <c r="G718" s="10"/>
      <c r="H718" s="10"/>
      <c r="I718" s="68"/>
      <c r="J718" s="68"/>
      <c r="K718" s="68"/>
      <c r="L718" s="68"/>
      <c r="M718" s="68"/>
      <c r="N718" s="68"/>
      <c r="O718" s="68"/>
    </row>
    <row r="719" spans="1:16" s="8" customFormat="1" x14ac:dyDescent="0.2">
      <c r="A719" s="252"/>
      <c r="B719" s="252"/>
      <c r="C719" s="252"/>
      <c r="D719" s="252"/>
      <c r="E719" s="68"/>
      <c r="F719" s="68"/>
      <c r="G719" s="10"/>
      <c r="H719" s="10"/>
      <c r="I719" s="68"/>
      <c r="J719" s="68"/>
      <c r="K719" s="68"/>
      <c r="L719" s="68"/>
      <c r="M719" s="68"/>
      <c r="N719" s="68"/>
      <c r="O719" s="68"/>
    </row>
    <row r="720" spans="1:16" s="8" customFormat="1" x14ac:dyDescent="0.2">
      <c r="A720" s="235"/>
      <c r="B720" s="235"/>
      <c r="C720" s="235"/>
      <c r="D720" s="235"/>
      <c r="E720" s="68"/>
      <c r="F720" s="68"/>
      <c r="G720" s="10"/>
      <c r="H720" s="10"/>
      <c r="I720" s="68"/>
      <c r="J720" s="68"/>
      <c r="K720" s="68"/>
      <c r="L720" s="68"/>
      <c r="M720" s="68"/>
      <c r="N720" s="68"/>
      <c r="O720" s="68"/>
    </row>
    <row r="721" spans="1:15" s="8" customFormat="1" x14ac:dyDescent="0.2">
      <c r="A721" s="252"/>
      <c r="B721" s="252"/>
      <c r="C721" s="252"/>
      <c r="D721" s="252"/>
      <c r="E721" s="68"/>
      <c r="F721" s="68"/>
      <c r="G721" s="10"/>
      <c r="H721" s="10"/>
      <c r="I721" s="68"/>
      <c r="J721" s="68"/>
      <c r="K721" s="68"/>
      <c r="L721" s="68"/>
      <c r="M721" s="68"/>
      <c r="N721" s="68"/>
      <c r="O721" s="68"/>
    </row>
    <row r="722" spans="1:15" s="8" customFormat="1" x14ac:dyDescent="0.2">
      <c r="A722" s="252"/>
      <c r="B722" s="252"/>
      <c r="C722" s="252"/>
      <c r="D722" s="252"/>
      <c r="E722" s="68"/>
      <c r="F722" s="68"/>
      <c r="G722" s="10"/>
      <c r="H722" s="10"/>
      <c r="I722" s="68"/>
      <c r="J722" s="68"/>
      <c r="K722" s="68"/>
      <c r="L722" s="68"/>
      <c r="M722" s="68"/>
      <c r="N722" s="68"/>
      <c r="O722" s="68"/>
    </row>
    <row r="723" spans="1:15" s="8" customFormat="1" x14ac:dyDescent="0.2">
      <c r="A723" s="235"/>
      <c r="B723" s="235"/>
      <c r="C723" s="235"/>
      <c r="D723" s="235"/>
      <c r="E723" s="68"/>
      <c r="F723" s="68"/>
      <c r="G723" s="10"/>
      <c r="H723" s="10"/>
      <c r="I723" s="68"/>
      <c r="J723" s="68"/>
      <c r="K723" s="68"/>
      <c r="L723" s="68"/>
      <c r="M723" s="68"/>
      <c r="N723" s="68"/>
      <c r="O723" s="68"/>
    </row>
    <row r="724" spans="1:15" s="8" customFormat="1" x14ac:dyDescent="0.2">
      <c r="A724" s="252"/>
      <c r="B724" s="252"/>
      <c r="C724" s="252"/>
      <c r="D724" s="252"/>
      <c r="E724" s="68"/>
      <c r="F724" s="68"/>
      <c r="G724" s="10"/>
      <c r="H724" s="10"/>
      <c r="I724" s="68"/>
      <c r="J724" s="68"/>
      <c r="K724" s="68"/>
      <c r="L724" s="68"/>
      <c r="M724" s="68"/>
      <c r="N724" s="68"/>
      <c r="O724" s="68"/>
    </row>
    <row r="725" spans="1:15" s="8" customFormat="1" x14ac:dyDescent="0.2">
      <c r="A725" s="252"/>
      <c r="B725" s="252"/>
      <c r="C725" s="252"/>
      <c r="D725" s="252"/>
      <c r="E725" s="68"/>
      <c r="F725" s="68"/>
      <c r="G725" s="10"/>
      <c r="H725" s="10"/>
      <c r="I725" s="68"/>
      <c r="J725" s="68"/>
      <c r="K725" s="68"/>
      <c r="L725" s="68"/>
      <c r="M725" s="68"/>
      <c r="N725" s="68"/>
      <c r="O725" s="68"/>
    </row>
    <row r="726" spans="1:15" s="8" customFormat="1" x14ac:dyDescent="0.2">
      <c r="A726" s="235"/>
      <c r="B726" s="235"/>
      <c r="C726" s="235"/>
      <c r="D726" s="235"/>
      <c r="E726" s="68"/>
      <c r="F726" s="68"/>
      <c r="G726" s="10"/>
      <c r="H726" s="10"/>
      <c r="I726" s="68"/>
      <c r="J726" s="68"/>
      <c r="K726" s="68"/>
      <c r="L726" s="68"/>
      <c r="M726" s="68"/>
      <c r="N726" s="68"/>
      <c r="O726" s="68"/>
    </row>
    <row r="727" spans="1:15" s="8" customFormat="1" x14ac:dyDescent="0.2">
      <c r="A727" s="252"/>
      <c r="B727" s="252"/>
      <c r="C727" s="252"/>
      <c r="D727" s="252"/>
      <c r="E727" s="68"/>
      <c r="F727" s="68"/>
      <c r="G727" s="10"/>
      <c r="H727" s="10"/>
      <c r="I727" s="68"/>
      <c r="J727" s="68"/>
      <c r="K727" s="68"/>
      <c r="L727" s="68"/>
      <c r="M727" s="68"/>
      <c r="N727" s="68"/>
      <c r="O727" s="68"/>
    </row>
    <row r="728" spans="1:15" s="8" customFormat="1" x14ac:dyDescent="0.2">
      <c r="A728" s="252"/>
      <c r="B728" s="252"/>
      <c r="C728" s="252"/>
      <c r="D728" s="252"/>
      <c r="E728" s="68"/>
      <c r="F728" s="68"/>
      <c r="G728" s="10"/>
      <c r="H728" s="10"/>
      <c r="I728" s="96"/>
      <c r="J728" s="97"/>
      <c r="K728" s="97"/>
      <c r="L728" s="97"/>
      <c r="M728" s="97"/>
      <c r="N728" s="10"/>
      <c r="O728" s="68"/>
    </row>
    <row r="729" spans="1:15" s="8" customFormat="1" x14ac:dyDescent="0.2">
      <c r="A729" s="235"/>
      <c r="B729" s="235"/>
      <c r="C729" s="235"/>
      <c r="D729" s="235"/>
      <c r="E729" s="68"/>
      <c r="F729" s="68"/>
      <c r="G729" s="10"/>
      <c r="H729" s="10"/>
      <c r="I729" s="98"/>
      <c r="J729" s="92"/>
      <c r="K729" s="92"/>
      <c r="L729" s="92"/>
      <c r="M729" s="92"/>
      <c r="N729" s="10"/>
      <c r="O729" s="68"/>
    </row>
    <row r="730" spans="1:15" s="8" customFormat="1" x14ac:dyDescent="0.2">
      <c r="A730" s="235"/>
      <c r="B730" s="235"/>
      <c r="C730" s="235"/>
      <c r="D730" s="235"/>
      <c r="E730" s="68"/>
      <c r="F730" s="68"/>
      <c r="G730" s="10"/>
      <c r="H730" s="10"/>
      <c r="I730" s="96"/>
      <c r="J730" s="97"/>
      <c r="K730" s="97"/>
      <c r="L730" s="97"/>
      <c r="M730" s="97"/>
      <c r="N730" s="10"/>
      <c r="O730" s="68"/>
    </row>
    <row r="731" spans="1:15" s="8" customFormat="1" x14ac:dyDescent="0.2">
      <c r="A731" s="235"/>
      <c r="B731" s="235"/>
      <c r="C731" s="235"/>
      <c r="D731" s="235"/>
      <c r="E731" s="68"/>
      <c r="F731" s="68"/>
      <c r="G731" s="10"/>
      <c r="H731" s="10"/>
      <c r="I731" s="96"/>
      <c r="J731" s="97"/>
      <c r="K731" s="97"/>
      <c r="L731" s="97"/>
      <c r="M731" s="97"/>
      <c r="N731" s="10"/>
      <c r="O731" s="68"/>
    </row>
    <row r="732" spans="1:15" s="8" customFormat="1" x14ac:dyDescent="0.2">
      <c r="A732" s="235"/>
      <c r="B732" s="235"/>
      <c r="C732" s="235"/>
      <c r="D732" s="235"/>
      <c r="E732" s="68"/>
      <c r="F732" s="68"/>
      <c r="G732" s="10"/>
      <c r="H732" s="10"/>
      <c r="I732" s="98"/>
      <c r="J732" s="92"/>
      <c r="K732" s="92"/>
      <c r="L732" s="92"/>
      <c r="M732" s="92"/>
      <c r="N732" s="10"/>
      <c r="O732" s="68"/>
    </row>
    <row r="733" spans="1:15" s="8" customFormat="1" x14ac:dyDescent="0.2">
      <c r="A733" s="235"/>
      <c r="B733" s="235"/>
      <c r="C733" s="235"/>
      <c r="D733" s="235"/>
      <c r="E733" s="68"/>
      <c r="F733" s="68"/>
      <c r="G733" s="10"/>
      <c r="H733" s="10"/>
      <c r="I733" s="96"/>
      <c r="J733" s="97"/>
      <c r="K733" s="97"/>
      <c r="L733" s="97"/>
      <c r="M733" s="97"/>
      <c r="N733" s="10"/>
      <c r="O733" s="68"/>
    </row>
    <row r="734" spans="1:15" s="8" customFormat="1" x14ac:dyDescent="0.2">
      <c r="A734" s="235"/>
      <c r="B734" s="235"/>
      <c r="C734" s="235"/>
      <c r="D734" s="235"/>
      <c r="E734" s="68"/>
      <c r="F734" s="68"/>
      <c r="G734" s="10"/>
      <c r="H734" s="10"/>
      <c r="I734" s="96"/>
      <c r="J734" s="97"/>
      <c r="K734" s="97"/>
      <c r="L734" s="97"/>
      <c r="M734" s="97"/>
      <c r="N734" s="10"/>
      <c r="O734" s="68"/>
    </row>
    <row r="735" spans="1:15" s="8" customFormat="1" x14ac:dyDescent="0.2">
      <c r="A735" s="235"/>
      <c r="B735" s="235"/>
      <c r="C735" s="235"/>
      <c r="D735" s="235"/>
      <c r="E735" s="68"/>
      <c r="F735" s="68"/>
      <c r="G735" s="10"/>
      <c r="H735" s="10"/>
      <c r="I735" s="98"/>
      <c r="J735" s="92"/>
      <c r="K735" s="92"/>
      <c r="L735" s="92"/>
      <c r="M735" s="92"/>
      <c r="N735" s="10"/>
      <c r="O735" s="68"/>
    </row>
    <row r="736" spans="1:15" s="8" customFormat="1" x14ac:dyDescent="0.2">
      <c r="A736" s="235"/>
      <c r="B736" s="235"/>
      <c r="C736" s="235"/>
      <c r="D736" s="235"/>
      <c r="E736" s="68"/>
      <c r="F736" s="68"/>
      <c r="G736" s="10"/>
      <c r="H736" s="10"/>
      <c r="I736" s="68"/>
      <c r="J736" s="68"/>
      <c r="K736" s="68"/>
      <c r="L736" s="68"/>
      <c r="M736" s="68"/>
      <c r="N736" s="68"/>
      <c r="O736" s="68"/>
    </row>
    <row r="737" spans="1:16" s="8" customFormat="1" x14ac:dyDescent="0.2">
      <c r="A737" s="235"/>
      <c r="B737" s="235"/>
      <c r="C737" s="235"/>
      <c r="D737" s="235"/>
      <c r="E737" s="68"/>
      <c r="F737" s="68"/>
      <c r="G737" s="10"/>
      <c r="H737" s="10"/>
      <c r="I737" s="68"/>
      <c r="J737" s="68"/>
      <c r="K737" s="68"/>
      <c r="L737" s="68"/>
      <c r="M737" s="68"/>
      <c r="N737" s="68"/>
      <c r="O737" s="68"/>
    </row>
    <row r="738" spans="1:16" s="8" customFormat="1" x14ac:dyDescent="0.2">
      <c r="A738" s="235"/>
      <c r="B738" s="235"/>
      <c r="C738" s="235"/>
      <c r="D738" s="235"/>
      <c r="E738" s="68"/>
      <c r="F738" s="68"/>
      <c r="G738" s="10"/>
      <c r="H738" s="10"/>
      <c r="I738" s="68"/>
      <c r="J738" s="68"/>
      <c r="K738" s="68"/>
      <c r="L738" s="68"/>
      <c r="M738" s="68"/>
      <c r="N738" s="68"/>
      <c r="O738" s="68"/>
    </row>
    <row r="739" spans="1:16" s="8" customFormat="1" x14ac:dyDescent="0.2">
      <c r="A739" s="253"/>
      <c r="B739" s="253"/>
      <c r="C739" s="253"/>
      <c r="D739" s="253"/>
      <c r="E739" s="68"/>
      <c r="F739" s="68"/>
      <c r="G739" s="10"/>
      <c r="H739" s="10"/>
      <c r="I739" s="68"/>
      <c r="J739" s="68"/>
      <c r="K739" s="68"/>
      <c r="L739" s="68"/>
      <c r="M739" s="68"/>
      <c r="N739" s="68"/>
      <c r="O739" s="68"/>
    </row>
    <row r="740" spans="1:16" s="82" customFormat="1" ht="12" x14ac:dyDescent="0.2">
      <c r="A740" s="512"/>
      <c r="B740" s="512"/>
      <c r="C740" s="512"/>
      <c r="D740" s="512"/>
      <c r="E740" s="88"/>
      <c r="F740" s="93"/>
      <c r="G740" s="94"/>
      <c r="H740" s="95"/>
      <c r="I740" s="513"/>
      <c r="J740" s="513"/>
      <c r="K740" s="88"/>
      <c r="L740" s="88"/>
      <c r="M740" s="88"/>
      <c r="N740" s="88"/>
      <c r="O740" s="88"/>
    </row>
    <row r="741" spans="1:16" s="82" customFormat="1" ht="12" x14ac:dyDescent="0.2">
      <c r="A741" s="512"/>
      <c r="B741" s="512"/>
      <c r="C741" s="512"/>
      <c r="D741" s="512"/>
      <c r="E741" s="88"/>
      <c r="F741" s="88"/>
      <c r="G741" s="101"/>
      <c r="H741" s="101"/>
      <c r="I741" s="101"/>
      <c r="J741" s="101"/>
      <c r="K741" s="88"/>
      <c r="L741" s="88"/>
      <c r="M741" s="88"/>
      <c r="N741" s="88"/>
      <c r="O741" s="88"/>
    </row>
    <row r="742" spans="1:16" s="8" customFormat="1" ht="12" x14ac:dyDescent="0.2">
      <c r="A742" s="514"/>
      <c r="B742" s="514"/>
      <c r="C742" s="514"/>
      <c r="D742" s="514"/>
      <c r="E742" s="68"/>
      <c r="F742" s="68"/>
      <c r="G742" s="101"/>
      <c r="H742" s="101"/>
      <c r="I742" s="101"/>
      <c r="J742" s="101"/>
      <c r="K742" s="68"/>
      <c r="L742" s="68"/>
      <c r="M742" s="68"/>
      <c r="N742" s="68"/>
      <c r="O742" s="68"/>
    </row>
    <row r="743" spans="1:16" s="8" customFormat="1" x14ac:dyDescent="0.2">
      <c r="A743" s="249"/>
      <c r="B743" s="249"/>
      <c r="C743" s="249"/>
      <c r="D743" s="249"/>
      <c r="E743" s="68"/>
      <c r="F743" s="68"/>
      <c r="G743" s="102"/>
      <c r="H743" s="10"/>
      <c r="I743" s="68"/>
      <c r="J743" s="68"/>
      <c r="K743" s="68"/>
      <c r="L743" s="68"/>
      <c r="M743" s="68"/>
      <c r="N743" s="68"/>
      <c r="O743" s="68"/>
    </row>
    <row r="744" spans="1:16" s="8" customFormat="1" x14ac:dyDescent="0.2">
      <c r="A744" s="249"/>
      <c r="B744" s="249"/>
      <c r="C744" s="249"/>
      <c r="D744" s="249"/>
      <c r="E744" s="68"/>
      <c r="F744" s="68"/>
      <c r="G744" s="102"/>
      <c r="H744" s="10"/>
      <c r="I744" s="68"/>
      <c r="J744" s="68"/>
      <c r="K744" s="68"/>
      <c r="L744" s="68"/>
      <c r="M744" s="68"/>
      <c r="N744" s="68"/>
      <c r="O744" s="100"/>
      <c r="P744" s="91"/>
    </row>
    <row r="745" spans="1:16" s="8" customFormat="1" x14ac:dyDescent="0.2">
      <c r="A745" s="212"/>
      <c r="B745" s="235"/>
      <c r="C745" s="235"/>
      <c r="D745" s="235"/>
      <c r="E745" s="68"/>
      <c r="F745" s="68"/>
      <c r="G745" s="10"/>
      <c r="H745" s="10"/>
      <c r="I745" s="68"/>
      <c r="J745" s="68"/>
      <c r="K745" s="68"/>
      <c r="L745" s="68"/>
      <c r="M745" s="68"/>
      <c r="N745" s="68"/>
      <c r="O745" s="100"/>
      <c r="P745" s="91"/>
    </row>
    <row r="746" spans="1:16" s="8" customFormat="1" x14ac:dyDescent="0.2">
      <c r="A746" s="212"/>
      <c r="B746" s="250"/>
      <c r="C746" s="250"/>
      <c r="D746" s="250"/>
      <c r="E746" s="68"/>
      <c r="F746" s="68"/>
      <c r="G746" s="10"/>
      <c r="H746" s="10"/>
      <c r="I746" s="68"/>
      <c r="J746" s="68"/>
      <c r="K746" s="68"/>
      <c r="L746" s="68"/>
      <c r="M746" s="68"/>
      <c r="N746" s="68"/>
      <c r="O746" s="100"/>
      <c r="P746" s="91"/>
    </row>
    <row r="747" spans="1:16" s="8" customFormat="1" x14ac:dyDescent="0.2">
      <c r="A747" s="250"/>
      <c r="B747" s="235"/>
      <c r="C747" s="235"/>
      <c r="D747" s="235"/>
      <c r="E747" s="68"/>
      <c r="F747" s="68"/>
      <c r="G747" s="10"/>
      <c r="H747" s="10"/>
      <c r="I747" s="68"/>
      <c r="J747" s="68"/>
      <c r="K747" s="68"/>
      <c r="L747" s="68"/>
      <c r="M747" s="68"/>
      <c r="N747" s="68"/>
      <c r="O747" s="100"/>
      <c r="P747" s="91"/>
    </row>
    <row r="748" spans="1:16" s="8" customFormat="1" x14ac:dyDescent="0.2">
      <c r="A748" s="248"/>
      <c r="B748" s="251"/>
      <c r="C748" s="251"/>
      <c r="D748" s="251"/>
      <c r="E748" s="68"/>
      <c r="F748" s="68"/>
      <c r="G748" s="10"/>
      <c r="H748" s="10"/>
      <c r="I748" s="68"/>
      <c r="J748" s="68"/>
      <c r="K748" s="68"/>
      <c r="L748" s="68"/>
      <c r="M748" s="68"/>
      <c r="N748" s="68"/>
      <c r="O748" s="100"/>
      <c r="P748" s="91"/>
    </row>
    <row r="749" spans="1:16" s="8" customFormat="1" x14ac:dyDescent="0.2">
      <c r="A749" s="248"/>
      <c r="B749" s="251"/>
      <c r="C749" s="251"/>
      <c r="D749" s="251"/>
      <c r="E749" s="68"/>
      <c r="F749" s="68"/>
      <c r="G749" s="10"/>
      <c r="H749" s="10"/>
      <c r="I749" s="68"/>
      <c r="J749" s="68"/>
      <c r="K749" s="68"/>
      <c r="L749" s="68"/>
      <c r="M749" s="68"/>
      <c r="N749" s="68"/>
      <c r="O749" s="100"/>
      <c r="P749" s="91"/>
    </row>
    <row r="750" spans="1:16" s="8" customFormat="1" x14ac:dyDescent="0.2">
      <c r="A750" s="248"/>
      <c r="B750" s="251"/>
      <c r="C750" s="251"/>
      <c r="D750" s="251"/>
      <c r="E750" s="68"/>
      <c r="F750" s="68"/>
      <c r="G750" s="10"/>
      <c r="H750" s="10"/>
      <c r="I750" s="68"/>
      <c r="J750" s="68"/>
      <c r="K750" s="68"/>
      <c r="L750" s="68"/>
      <c r="M750" s="68"/>
      <c r="N750" s="68"/>
      <c r="O750" s="100"/>
      <c r="P750" s="91"/>
    </row>
    <row r="751" spans="1:16" s="8" customFormat="1" x14ac:dyDescent="0.2">
      <c r="A751" s="512"/>
      <c r="B751" s="512"/>
      <c r="C751" s="512"/>
      <c r="D751" s="512"/>
      <c r="E751" s="68"/>
      <c r="F751" s="68"/>
      <c r="G751" s="10"/>
      <c r="H751" s="10"/>
      <c r="I751" s="68"/>
      <c r="J751" s="68"/>
      <c r="K751" s="68"/>
      <c r="L751" s="68"/>
      <c r="M751" s="68"/>
      <c r="N751" s="68"/>
      <c r="O751" s="100"/>
      <c r="P751" s="91"/>
    </row>
    <row r="752" spans="1:16" s="8" customFormat="1" x14ac:dyDescent="0.2">
      <c r="A752" s="235"/>
      <c r="B752" s="235"/>
      <c r="C752" s="235"/>
      <c r="D752" s="235"/>
      <c r="E752" s="68"/>
      <c r="F752" s="68"/>
      <c r="G752" s="10"/>
      <c r="H752" s="10"/>
      <c r="I752" s="68"/>
      <c r="J752" s="68"/>
      <c r="K752" s="68"/>
      <c r="L752" s="68"/>
      <c r="M752" s="68"/>
      <c r="N752" s="68"/>
      <c r="O752" s="100"/>
      <c r="P752" s="91"/>
    </row>
    <row r="753" spans="1:16" s="8" customFormat="1" x14ac:dyDescent="0.2">
      <c r="A753" s="252"/>
      <c r="B753" s="252"/>
      <c r="C753" s="252"/>
      <c r="D753" s="252"/>
      <c r="E753" s="68"/>
      <c r="F753" s="68"/>
      <c r="G753" s="10"/>
      <c r="H753" s="10"/>
      <c r="I753" s="68"/>
      <c r="J753" s="68"/>
      <c r="K753" s="68"/>
      <c r="L753" s="68"/>
      <c r="M753" s="68"/>
      <c r="N753" s="68"/>
      <c r="O753" s="100"/>
      <c r="P753" s="91"/>
    </row>
    <row r="754" spans="1:16" s="8" customFormat="1" x14ac:dyDescent="0.2">
      <c r="A754" s="252"/>
      <c r="B754" s="252"/>
      <c r="C754" s="252"/>
      <c r="D754" s="252"/>
      <c r="E754" s="68"/>
      <c r="F754" s="68"/>
      <c r="G754" s="10"/>
      <c r="H754" s="10"/>
      <c r="I754" s="68"/>
      <c r="J754" s="68"/>
      <c r="K754" s="68"/>
      <c r="L754" s="68"/>
      <c r="M754" s="68"/>
      <c r="N754" s="68"/>
      <c r="O754" s="100"/>
      <c r="P754" s="91"/>
    </row>
    <row r="755" spans="1:16" s="8" customFormat="1" x14ac:dyDescent="0.2">
      <c r="A755" s="235"/>
      <c r="B755" s="235"/>
      <c r="C755" s="235"/>
      <c r="D755" s="235"/>
      <c r="E755" s="68"/>
      <c r="F755" s="68"/>
      <c r="G755" s="10"/>
      <c r="H755" s="10"/>
      <c r="I755" s="68"/>
      <c r="J755" s="68"/>
      <c r="K755" s="68"/>
      <c r="L755" s="68"/>
      <c r="M755" s="68"/>
      <c r="N755" s="68"/>
      <c r="O755" s="100"/>
      <c r="P755" s="91"/>
    </row>
    <row r="756" spans="1:16" s="8" customFormat="1" x14ac:dyDescent="0.2">
      <c r="A756" s="252"/>
      <c r="B756" s="252"/>
      <c r="C756" s="252"/>
      <c r="D756" s="252"/>
      <c r="E756" s="68"/>
      <c r="F756" s="68"/>
      <c r="G756" s="10"/>
      <c r="H756" s="10"/>
      <c r="I756" s="68"/>
      <c r="J756" s="68"/>
      <c r="K756" s="68"/>
      <c r="L756" s="68"/>
      <c r="M756" s="68"/>
      <c r="N756" s="68"/>
      <c r="O756" s="100"/>
      <c r="P756" s="91"/>
    </row>
    <row r="757" spans="1:16" s="8" customFormat="1" x14ac:dyDescent="0.2">
      <c r="A757" s="252"/>
      <c r="B757" s="252"/>
      <c r="C757" s="252"/>
      <c r="D757" s="252"/>
      <c r="E757" s="68"/>
      <c r="F757" s="68"/>
      <c r="G757" s="10"/>
      <c r="H757" s="10"/>
      <c r="I757" s="68"/>
      <c r="J757" s="68"/>
      <c r="K757" s="68"/>
      <c r="L757" s="68"/>
      <c r="M757" s="68"/>
      <c r="N757" s="68"/>
      <c r="O757" s="100"/>
      <c r="P757" s="91"/>
    </row>
    <row r="758" spans="1:16" s="8" customFormat="1" x14ac:dyDescent="0.2">
      <c r="A758" s="235"/>
      <c r="B758" s="235"/>
      <c r="C758" s="235"/>
      <c r="D758" s="235"/>
      <c r="E758" s="68"/>
      <c r="F758" s="68"/>
      <c r="G758" s="10"/>
      <c r="H758" s="10"/>
      <c r="I758" s="68"/>
      <c r="J758" s="68"/>
      <c r="K758" s="68"/>
      <c r="L758" s="68"/>
      <c r="M758" s="68"/>
      <c r="N758" s="68"/>
      <c r="O758" s="100"/>
      <c r="P758" s="91"/>
    </row>
    <row r="759" spans="1:16" s="8" customFormat="1" x14ac:dyDescent="0.2">
      <c r="A759" s="252"/>
      <c r="B759" s="252"/>
      <c r="C759" s="252"/>
      <c r="D759" s="252"/>
      <c r="E759" s="68"/>
      <c r="F759" s="68"/>
      <c r="G759" s="10"/>
      <c r="H759" s="10"/>
      <c r="I759" s="68"/>
      <c r="J759" s="68"/>
      <c r="K759" s="68"/>
      <c r="L759" s="68"/>
      <c r="M759" s="68"/>
      <c r="N759" s="68"/>
      <c r="O759" s="100"/>
      <c r="P759" s="91"/>
    </row>
    <row r="760" spans="1:16" s="8" customFormat="1" x14ac:dyDescent="0.2">
      <c r="A760" s="252"/>
      <c r="B760" s="252"/>
      <c r="C760" s="252"/>
      <c r="D760" s="252"/>
      <c r="E760" s="68"/>
      <c r="F760" s="68"/>
      <c r="G760" s="10"/>
      <c r="H760" s="10"/>
      <c r="I760" s="68"/>
      <c r="J760" s="68"/>
      <c r="K760" s="68"/>
      <c r="L760" s="68"/>
      <c r="M760" s="68"/>
      <c r="N760" s="68"/>
      <c r="O760" s="68"/>
    </row>
    <row r="761" spans="1:16" s="8" customFormat="1" x14ac:dyDescent="0.2">
      <c r="A761" s="235"/>
      <c r="B761" s="235"/>
      <c r="C761" s="235"/>
      <c r="D761" s="235"/>
      <c r="E761" s="68"/>
      <c r="F761" s="68"/>
      <c r="G761" s="10"/>
      <c r="H761" s="10"/>
      <c r="I761" s="68"/>
      <c r="J761" s="68"/>
      <c r="K761" s="68"/>
      <c r="L761" s="68"/>
      <c r="M761" s="68"/>
      <c r="N761" s="68"/>
      <c r="O761" s="68"/>
    </row>
    <row r="762" spans="1:16" s="8" customFormat="1" x14ac:dyDescent="0.2">
      <c r="A762" s="252"/>
      <c r="B762" s="252"/>
      <c r="C762" s="252"/>
      <c r="D762" s="252"/>
      <c r="E762" s="68"/>
      <c r="F762" s="68"/>
      <c r="G762" s="10"/>
      <c r="H762" s="10"/>
      <c r="I762" s="68"/>
      <c r="J762" s="68"/>
      <c r="K762" s="68"/>
      <c r="L762" s="68"/>
      <c r="M762" s="68"/>
      <c r="N762" s="68"/>
      <c r="O762" s="68"/>
    </row>
    <row r="763" spans="1:16" s="8" customFormat="1" x14ac:dyDescent="0.2">
      <c r="A763" s="252"/>
      <c r="B763" s="252"/>
      <c r="C763" s="252"/>
      <c r="D763" s="252"/>
      <c r="E763" s="68"/>
      <c r="F763" s="68"/>
      <c r="G763" s="10"/>
      <c r="H763" s="10"/>
      <c r="I763" s="68"/>
      <c r="J763" s="68"/>
      <c r="K763" s="68"/>
      <c r="L763" s="68"/>
      <c r="M763" s="68"/>
      <c r="N763" s="68"/>
      <c r="O763" s="68"/>
    </row>
    <row r="764" spans="1:16" s="8" customFormat="1" x14ac:dyDescent="0.2">
      <c r="A764" s="235"/>
      <c r="B764" s="235"/>
      <c r="C764" s="235"/>
      <c r="D764" s="235"/>
      <c r="E764" s="68"/>
      <c r="F764" s="68"/>
      <c r="G764" s="10"/>
      <c r="H764" s="10"/>
      <c r="I764" s="68"/>
      <c r="J764" s="68"/>
      <c r="K764" s="68"/>
      <c r="L764" s="68"/>
      <c r="M764" s="68"/>
      <c r="N764" s="68"/>
      <c r="O764" s="68"/>
    </row>
    <row r="765" spans="1:16" s="8" customFormat="1" x14ac:dyDescent="0.2">
      <c r="A765" s="252"/>
      <c r="B765" s="252"/>
      <c r="C765" s="252"/>
      <c r="D765" s="252"/>
      <c r="E765" s="68"/>
      <c r="F765" s="68"/>
      <c r="G765" s="10"/>
      <c r="H765" s="10"/>
      <c r="I765" s="68"/>
      <c r="J765" s="68"/>
      <c r="K765" s="68"/>
      <c r="L765" s="68"/>
      <c r="M765" s="68"/>
      <c r="N765" s="68"/>
      <c r="O765" s="68"/>
    </row>
    <row r="766" spans="1:16" s="8" customFormat="1" x14ac:dyDescent="0.2">
      <c r="A766" s="252"/>
      <c r="B766" s="252"/>
      <c r="C766" s="252"/>
      <c r="D766" s="252"/>
      <c r="E766" s="68"/>
      <c r="F766" s="68"/>
      <c r="G766" s="10"/>
      <c r="H766" s="10"/>
      <c r="I766" s="68"/>
      <c r="J766" s="68"/>
      <c r="K766" s="68"/>
      <c r="L766" s="68"/>
      <c r="M766" s="68"/>
      <c r="N766" s="68"/>
      <c r="O766" s="68"/>
    </row>
    <row r="767" spans="1:16" s="8" customFormat="1" x14ac:dyDescent="0.2">
      <c r="A767" s="235"/>
      <c r="B767" s="235"/>
      <c r="C767" s="235"/>
      <c r="D767" s="235"/>
      <c r="E767" s="68"/>
      <c r="F767" s="68"/>
      <c r="G767" s="10"/>
      <c r="H767" s="10"/>
      <c r="I767" s="68"/>
      <c r="J767" s="68"/>
      <c r="K767" s="68"/>
      <c r="L767" s="68"/>
      <c r="M767" s="68"/>
      <c r="N767" s="68"/>
      <c r="O767" s="68"/>
    </row>
    <row r="768" spans="1:16" s="8" customFormat="1" x14ac:dyDescent="0.2">
      <c r="A768" s="252"/>
      <c r="B768" s="252"/>
      <c r="C768" s="252"/>
      <c r="D768" s="252"/>
      <c r="E768" s="68"/>
      <c r="F768" s="68"/>
      <c r="G768" s="10"/>
      <c r="H768" s="10"/>
      <c r="I768" s="68"/>
      <c r="J768" s="68"/>
      <c r="K768" s="68"/>
      <c r="L768" s="68"/>
      <c r="M768" s="68"/>
      <c r="N768" s="68"/>
      <c r="O768" s="68"/>
    </row>
    <row r="769" spans="1:15" s="8" customFormat="1" x14ac:dyDescent="0.2">
      <c r="A769" s="252"/>
      <c r="B769" s="252"/>
      <c r="C769" s="252"/>
      <c r="D769" s="252"/>
      <c r="E769" s="68"/>
      <c r="F769" s="68"/>
      <c r="G769" s="10"/>
      <c r="H769" s="10"/>
      <c r="I769" s="68"/>
      <c r="J769" s="68"/>
      <c r="K769" s="68"/>
      <c r="L769" s="68"/>
      <c r="M769" s="68"/>
      <c r="N769" s="68"/>
      <c r="O769" s="68"/>
    </row>
    <row r="770" spans="1:15" s="8" customFormat="1" x14ac:dyDescent="0.2">
      <c r="A770" s="235"/>
      <c r="B770" s="235"/>
      <c r="C770" s="235"/>
      <c r="D770" s="235"/>
      <c r="E770" s="68"/>
      <c r="F770" s="68"/>
      <c r="G770" s="10"/>
      <c r="H770" s="10"/>
      <c r="I770" s="68"/>
      <c r="J770" s="68"/>
      <c r="K770" s="68"/>
      <c r="L770" s="68"/>
      <c r="M770" s="68"/>
      <c r="N770" s="68"/>
      <c r="O770" s="68"/>
    </row>
    <row r="771" spans="1:15" s="8" customFormat="1" x14ac:dyDescent="0.2">
      <c r="A771" s="252"/>
      <c r="B771" s="252"/>
      <c r="C771" s="252"/>
      <c r="D771" s="252"/>
      <c r="E771" s="68"/>
      <c r="F771" s="68"/>
      <c r="G771" s="10"/>
      <c r="H771" s="10"/>
      <c r="I771" s="68"/>
      <c r="J771" s="68"/>
      <c r="K771" s="68"/>
      <c r="L771" s="68"/>
      <c r="M771" s="68"/>
      <c r="N771" s="68"/>
      <c r="O771" s="68"/>
    </row>
    <row r="772" spans="1:15" s="8" customFormat="1" x14ac:dyDescent="0.2">
      <c r="A772" s="252"/>
      <c r="B772" s="252"/>
      <c r="C772" s="252"/>
      <c r="D772" s="252"/>
      <c r="E772" s="68"/>
      <c r="F772" s="68"/>
      <c r="G772" s="10"/>
      <c r="H772" s="10"/>
      <c r="I772" s="96"/>
      <c r="J772" s="97"/>
      <c r="K772" s="97"/>
      <c r="L772" s="97"/>
      <c r="M772" s="97"/>
      <c r="N772" s="10"/>
      <c r="O772" s="68"/>
    </row>
    <row r="773" spans="1:15" s="8" customFormat="1" x14ac:dyDescent="0.2">
      <c r="A773" s="235"/>
      <c r="B773" s="235"/>
      <c r="C773" s="235"/>
      <c r="D773" s="235"/>
      <c r="E773" s="68"/>
      <c r="F773" s="68"/>
      <c r="G773" s="10"/>
      <c r="H773" s="10"/>
      <c r="I773" s="98"/>
      <c r="J773" s="92"/>
      <c r="K773" s="92"/>
      <c r="L773" s="92"/>
      <c r="M773" s="92"/>
      <c r="N773" s="10"/>
      <c r="O773" s="68"/>
    </row>
    <row r="774" spans="1:15" s="8" customFormat="1" x14ac:dyDescent="0.2">
      <c r="A774" s="235"/>
      <c r="B774" s="235"/>
      <c r="C774" s="235"/>
      <c r="D774" s="235"/>
      <c r="E774" s="68"/>
      <c r="F774" s="68"/>
      <c r="G774" s="10"/>
      <c r="H774" s="10"/>
      <c r="I774" s="96"/>
      <c r="J774" s="97"/>
      <c r="K774" s="97"/>
      <c r="L774" s="97"/>
      <c r="M774" s="97"/>
      <c r="N774" s="10"/>
      <c r="O774" s="68"/>
    </row>
    <row r="775" spans="1:15" s="8" customFormat="1" x14ac:dyDescent="0.2">
      <c r="A775" s="235"/>
      <c r="B775" s="235"/>
      <c r="C775" s="235"/>
      <c r="D775" s="235"/>
      <c r="E775" s="68"/>
      <c r="F775" s="68"/>
      <c r="G775" s="10"/>
      <c r="H775" s="10"/>
      <c r="I775" s="96"/>
      <c r="J775" s="97"/>
      <c r="K775" s="97"/>
      <c r="L775" s="97"/>
      <c r="M775" s="97"/>
      <c r="N775" s="10"/>
      <c r="O775" s="68"/>
    </row>
    <row r="776" spans="1:15" s="8" customFormat="1" x14ac:dyDescent="0.2">
      <c r="A776" s="235"/>
      <c r="B776" s="235"/>
      <c r="C776" s="235"/>
      <c r="D776" s="235"/>
      <c r="E776" s="68"/>
      <c r="F776" s="68"/>
      <c r="G776" s="10"/>
      <c r="H776" s="10"/>
      <c r="I776" s="98"/>
      <c r="J776" s="92"/>
      <c r="K776" s="92"/>
      <c r="L776" s="92"/>
      <c r="M776" s="92"/>
      <c r="N776" s="10"/>
      <c r="O776" s="68"/>
    </row>
    <row r="777" spans="1:15" s="8" customFormat="1" x14ac:dyDescent="0.2">
      <c r="A777" s="235"/>
      <c r="B777" s="235"/>
      <c r="C777" s="235"/>
      <c r="D777" s="235"/>
      <c r="E777" s="68"/>
      <c r="F777" s="68"/>
      <c r="G777" s="10"/>
      <c r="H777" s="10"/>
      <c r="I777" s="96"/>
      <c r="J777" s="97"/>
      <c r="K777" s="97"/>
      <c r="L777" s="97"/>
      <c r="M777" s="97"/>
      <c r="N777" s="10"/>
      <c r="O777" s="68"/>
    </row>
    <row r="778" spans="1:15" s="8" customFormat="1" x14ac:dyDescent="0.2">
      <c r="A778" s="235"/>
      <c r="B778" s="235"/>
      <c r="C778" s="235"/>
      <c r="D778" s="235"/>
      <c r="E778" s="68"/>
      <c r="F778" s="68"/>
      <c r="G778" s="10"/>
      <c r="H778" s="10"/>
      <c r="I778" s="96"/>
      <c r="J778" s="97"/>
      <c r="K778" s="97"/>
      <c r="L778" s="97"/>
      <c r="M778" s="97"/>
      <c r="N778" s="10"/>
      <c r="O778" s="68"/>
    </row>
    <row r="779" spans="1:15" s="8" customFormat="1" x14ac:dyDescent="0.2">
      <c r="A779" s="235"/>
      <c r="B779" s="235"/>
      <c r="C779" s="235"/>
      <c r="D779" s="235"/>
      <c r="E779" s="68"/>
      <c r="F779" s="68"/>
      <c r="G779" s="10"/>
      <c r="H779" s="10"/>
      <c r="I779" s="98"/>
      <c r="J779" s="92"/>
      <c r="K779" s="92"/>
      <c r="L779" s="92"/>
      <c r="M779" s="92"/>
      <c r="N779" s="10"/>
      <c r="O779" s="68"/>
    </row>
    <row r="780" spans="1:15" s="8" customFormat="1" x14ac:dyDescent="0.2">
      <c r="A780" s="235"/>
      <c r="B780" s="235"/>
      <c r="C780" s="235"/>
      <c r="D780" s="235"/>
      <c r="E780" s="68"/>
      <c r="F780" s="68"/>
      <c r="G780" s="10"/>
      <c r="H780" s="10"/>
      <c r="I780" s="68"/>
      <c r="J780" s="68"/>
      <c r="K780" s="68"/>
      <c r="L780" s="68"/>
      <c r="M780" s="68"/>
      <c r="N780" s="68"/>
      <c r="O780" s="68"/>
    </row>
    <row r="781" spans="1:15" s="8" customFormat="1" x14ac:dyDescent="0.2">
      <c r="A781" s="235"/>
      <c r="B781" s="235"/>
      <c r="C781" s="235"/>
      <c r="D781" s="235"/>
      <c r="E781" s="68"/>
      <c r="F781" s="68"/>
      <c r="G781" s="10"/>
      <c r="H781" s="10"/>
      <c r="I781" s="68"/>
      <c r="J781" s="68"/>
      <c r="K781" s="68"/>
      <c r="L781" s="68"/>
      <c r="M781" s="68"/>
      <c r="N781" s="68"/>
      <c r="O781" s="68"/>
    </row>
    <row r="782" spans="1:15" s="8" customFormat="1" x14ac:dyDescent="0.2">
      <c r="A782" s="235"/>
      <c r="B782" s="235"/>
      <c r="C782" s="235"/>
      <c r="D782" s="235"/>
      <c r="E782" s="68"/>
      <c r="F782" s="68"/>
      <c r="G782" s="10"/>
      <c r="H782" s="10"/>
      <c r="I782" s="68"/>
      <c r="J782" s="68"/>
      <c r="K782" s="68"/>
      <c r="L782" s="68"/>
      <c r="M782" s="68"/>
      <c r="N782" s="68"/>
      <c r="O782" s="68"/>
    </row>
  </sheetData>
  <mergeCells count="162">
    <mergeCell ref="A2:E2"/>
    <mergeCell ref="A1:E1"/>
    <mergeCell ref="A3:E3"/>
    <mergeCell ref="B5:E5"/>
    <mergeCell ref="B6:E6"/>
    <mergeCell ref="B7:E7"/>
    <mergeCell ref="A8:E8"/>
    <mergeCell ref="A9:E11"/>
    <mergeCell ref="B30:E30"/>
    <mergeCell ref="B31:E31"/>
    <mergeCell ref="B32:E32"/>
    <mergeCell ref="A33:A34"/>
    <mergeCell ref="A41:E41"/>
    <mergeCell ref="A42:A43"/>
    <mergeCell ref="B12:E12"/>
    <mergeCell ref="A13:A14"/>
    <mergeCell ref="B17:E17"/>
    <mergeCell ref="A18:E18"/>
    <mergeCell ref="A28:E28"/>
    <mergeCell ref="A29:E29"/>
    <mergeCell ref="B104:E104"/>
    <mergeCell ref="B105:E105"/>
    <mergeCell ref="B106:E106"/>
    <mergeCell ref="A107:A108"/>
    <mergeCell ref="A115:E115"/>
    <mergeCell ref="A116:A117"/>
    <mergeCell ref="B67:E67"/>
    <mergeCell ref="B68:E68"/>
    <mergeCell ref="B69:E69"/>
    <mergeCell ref="A70:A71"/>
    <mergeCell ref="A78:E78"/>
    <mergeCell ref="A79:A80"/>
    <mergeCell ref="B178:E178"/>
    <mergeCell ref="B179:E179"/>
    <mergeCell ref="B180:E180"/>
    <mergeCell ref="A181:A182"/>
    <mergeCell ref="A189:E189"/>
    <mergeCell ref="A190:A191"/>
    <mergeCell ref="B141:E141"/>
    <mergeCell ref="B142:E142"/>
    <mergeCell ref="B143:E143"/>
    <mergeCell ref="A144:A145"/>
    <mergeCell ref="A152:E152"/>
    <mergeCell ref="A153:A154"/>
    <mergeCell ref="B252:E252"/>
    <mergeCell ref="B253:E253"/>
    <mergeCell ref="B254:E254"/>
    <mergeCell ref="A255:A256"/>
    <mergeCell ref="A263:E263"/>
    <mergeCell ref="A264:A265"/>
    <mergeCell ref="B215:E215"/>
    <mergeCell ref="B216:E216"/>
    <mergeCell ref="B217:E217"/>
    <mergeCell ref="A218:A219"/>
    <mergeCell ref="A226:E226"/>
    <mergeCell ref="A227:A228"/>
    <mergeCell ref="B326:E326"/>
    <mergeCell ref="B327:E327"/>
    <mergeCell ref="B328:E328"/>
    <mergeCell ref="A329:A330"/>
    <mergeCell ref="A337:E337"/>
    <mergeCell ref="A338:A339"/>
    <mergeCell ref="B289:E289"/>
    <mergeCell ref="B290:E290"/>
    <mergeCell ref="B291:E291"/>
    <mergeCell ref="A292:A293"/>
    <mergeCell ref="A300:E300"/>
    <mergeCell ref="A301:A302"/>
    <mergeCell ref="B400:E400"/>
    <mergeCell ref="B401:E401"/>
    <mergeCell ref="B402:E402"/>
    <mergeCell ref="A403:A404"/>
    <mergeCell ref="A411:E411"/>
    <mergeCell ref="A412:A413"/>
    <mergeCell ref="B363:E363"/>
    <mergeCell ref="B364:E364"/>
    <mergeCell ref="B365:E365"/>
    <mergeCell ref="A366:A367"/>
    <mergeCell ref="A374:E374"/>
    <mergeCell ref="A375:A376"/>
    <mergeCell ref="A451:E451"/>
    <mergeCell ref="A452:A453"/>
    <mergeCell ref="B465:E465"/>
    <mergeCell ref="H466:K466"/>
    <mergeCell ref="B467:E467"/>
    <mergeCell ref="H467:K467"/>
    <mergeCell ref="A437:E437"/>
    <mergeCell ref="A438:E438"/>
    <mergeCell ref="B439:E439"/>
    <mergeCell ref="B441:E441"/>
    <mergeCell ref="B442:E442"/>
    <mergeCell ref="A443:A444"/>
    <mergeCell ref="B440:C440"/>
    <mergeCell ref="B466:C466"/>
    <mergeCell ref="B492:E492"/>
    <mergeCell ref="H492:K492"/>
    <mergeCell ref="B493:E493"/>
    <mergeCell ref="H493:K493"/>
    <mergeCell ref="A494:A495"/>
    <mergeCell ref="A502:E502"/>
    <mergeCell ref="B468:E468"/>
    <mergeCell ref="H468:K468"/>
    <mergeCell ref="A469:A470"/>
    <mergeCell ref="A477:E477"/>
    <mergeCell ref="A478:A479"/>
    <mergeCell ref="H491:K491"/>
    <mergeCell ref="B491:C491"/>
    <mergeCell ref="B521:E521"/>
    <mergeCell ref="A522:A523"/>
    <mergeCell ref="A530:E530"/>
    <mergeCell ref="A531:A532"/>
    <mergeCell ref="B545:E545"/>
    <mergeCell ref="A503:A504"/>
    <mergeCell ref="A516:E516"/>
    <mergeCell ref="A517:E517"/>
    <mergeCell ref="B518:E518"/>
    <mergeCell ref="B520:E520"/>
    <mergeCell ref="B519:C519"/>
    <mergeCell ref="B544:C544"/>
    <mergeCell ref="B571:E571"/>
    <mergeCell ref="A572:A573"/>
    <mergeCell ref="A580:E580"/>
    <mergeCell ref="A581:A582"/>
    <mergeCell ref="B594:E594"/>
    <mergeCell ref="G595:K595"/>
    <mergeCell ref="B570:E570"/>
    <mergeCell ref="B546:E546"/>
    <mergeCell ref="A547:A548"/>
    <mergeCell ref="A555:E555"/>
    <mergeCell ref="A556:A557"/>
    <mergeCell ref="B569:C569"/>
    <mergeCell ref="B595:C595"/>
    <mergeCell ref="H600:K600"/>
    <mergeCell ref="A606:E606"/>
    <mergeCell ref="A607:A608"/>
    <mergeCell ref="G609:K609"/>
    <mergeCell ref="B621:E621"/>
    <mergeCell ref="B622:E622"/>
    <mergeCell ref="B596:E596"/>
    <mergeCell ref="G596:K596"/>
    <mergeCell ref="B597:E597"/>
    <mergeCell ref="H597:K597"/>
    <mergeCell ref="A598:A599"/>
    <mergeCell ref="H598:K598"/>
    <mergeCell ref="H599:K599"/>
    <mergeCell ref="B620:C620"/>
    <mergeCell ref="A623:A624"/>
    <mergeCell ref="A631:E631"/>
    <mergeCell ref="A632:A633"/>
    <mergeCell ref="B645:E645"/>
    <mergeCell ref="B647:E647"/>
    <mergeCell ref="B648:E648"/>
    <mergeCell ref="B646:C646"/>
    <mergeCell ref="A707:D707"/>
    <mergeCell ref="A740:D740"/>
    <mergeCell ref="I740:J740"/>
    <mergeCell ref="A741:D741"/>
    <mergeCell ref="A742:D742"/>
    <mergeCell ref="A751:D751"/>
    <mergeCell ref="A649:A650"/>
    <mergeCell ref="A657:E657"/>
    <mergeCell ref="A658:A659"/>
  </mergeCells>
  <pageMargins left="0.31" right="0.22"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PMA</vt:lpstr>
      <vt:lpstr>Trashegimia</vt:lpstr>
      <vt:lpstr>Arti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Gentian Opre</dc:creator>
  <cp:lastModifiedBy>Valion Cenalia</cp:lastModifiedBy>
  <cp:lastPrinted>2020-02-03T14:04:48Z</cp:lastPrinted>
  <dcterms:created xsi:type="dcterms:W3CDTF">2018-03-05T12:29:59Z</dcterms:created>
  <dcterms:modified xsi:type="dcterms:W3CDTF">2020-02-20T10:18:33Z</dcterms:modified>
</cp:coreProperties>
</file>